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Outreach/"/>
    </mc:Choice>
  </mc:AlternateContent>
  <xr:revisionPtr revIDLastSave="83" documentId="8_{53E71233-9769-4BE6-9281-F9711B678E76}" xr6:coauthVersionLast="40" xr6:coauthVersionMax="40" xr10:uidLastSave="{D015B177-9408-4776-B9F2-CD91C782F55E}"/>
  <bookViews>
    <workbookView xWindow="-28920" yWindow="-120" windowWidth="29040" windowHeight="15840" activeTab="3" xr2:uid="{00000000-000D-0000-FFFF-FFFF00000000}"/>
  </bookViews>
  <sheets>
    <sheet name="Correlations" sheetId="1" r:id="rId1"/>
    <sheet name="Correlation_Outlier" sheetId="2" r:id="rId2"/>
    <sheet name="Boostrap" sheetId="3" r:id="rId3"/>
    <sheet name="Quadratic" sheetId="4" r:id="rId4"/>
  </sheets>
  <definedNames>
    <definedName name="_xlchart.v1.0" hidden="1">Boostrap!$G$30</definedName>
    <definedName name="_xlchart.v1.1" hidden="1">Boostrap!$G$33</definedName>
    <definedName name="_xlchart.v1.2" hidden="1">Boostrap!$G$36</definedName>
    <definedName name="_xlchart.v1.3" hidden="1">Boostrap!$H$30:$BE$30</definedName>
    <definedName name="_xlchart.v1.4" hidden="1">Boostrap!$H$32:$BE$32</definedName>
    <definedName name="_xlchart.v1.5" hidden="1">Boostrap!$H$33:$BE$33</definedName>
    <definedName name="_xlchart.v1.6" hidden="1">Boostrap!$H$34:$BE$34</definedName>
    <definedName name="_xlchart.v1.7" hidden="1">Boostrap!$H$36:$BE$36</definedName>
    <definedName name="Samples">Boostrap!$C$8:$E$122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4" l="1"/>
  <c r="D41" i="4"/>
  <c r="D40" i="4"/>
  <c r="D36" i="4"/>
  <c r="D35" i="4"/>
  <c r="D34" i="4"/>
  <c r="D30" i="4"/>
  <c r="D29" i="4"/>
  <c r="D28" i="4"/>
  <c r="D24" i="4"/>
  <c r="D23" i="4"/>
  <c r="D22" i="4"/>
  <c r="D18" i="4"/>
  <c r="D17" i="4"/>
  <c r="D16" i="4"/>
  <c r="D12" i="4"/>
  <c r="D11" i="4"/>
  <c r="D10" i="4"/>
  <c r="D6" i="4"/>
  <c r="D5" i="4"/>
  <c r="C39" i="4"/>
  <c r="C38" i="4"/>
  <c r="C37" i="4"/>
  <c r="C36" i="4"/>
  <c r="C35" i="4"/>
  <c r="C34" i="4"/>
  <c r="C27" i="4"/>
  <c r="C26" i="4"/>
  <c r="C25" i="4"/>
  <c r="C24" i="4"/>
  <c r="C23" i="4"/>
  <c r="C22" i="4"/>
  <c r="C15" i="4"/>
  <c r="C14" i="4"/>
  <c r="C13" i="4"/>
  <c r="C12" i="4"/>
  <c r="C11" i="4"/>
  <c r="C10" i="4"/>
  <c r="C6" i="4"/>
  <c r="C5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D45" i="4" s="1"/>
  <c r="B6" i="4"/>
  <c r="C17" i="4" l="1"/>
  <c r="C41" i="4"/>
  <c r="D7" i="4"/>
  <c r="D19" i="4"/>
  <c r="D25" i="4"/>
  <c r="D31" i="4"/>
  <c r="D43" i="4"/>
  <c r="C18" i="4"/>
  <c r="C30" i="4"/>
  <c r="E30" i="4" s="1"/>
  <c r="C42" i="4"/>
  <c r="C7" i="4"/>
  <c r="C19" i="4"/>
  <c r="C31" i="4"/>
  <c r="C43" i="4"/>
  <c r="D8" i="4"/>
  <c r="D14" i="4"/>
  <c r="D20" i="4"/>
  <c r="D26" i="4"/>
  <c r="D32" i="4"/>
  <c r="D38" i="4"/>
  <c r="D44" i="4"/>
  <c r="C16" i="4"/>
  <c r="C28" i="4"/>
  <c r="C40" i="4"/>
  <c r="C29" i="4"/>
  <c r="D13" i="4"/>
  <c r="D37" i="4"/>
  <c r="C8" i="4"/>
  <c r="E10" i="4" s="1"/>
  <c r="C20" i="4"/>
  <c r="C32" i="4"/>
  <c r="C44" i="4"/>
  <c r="C9" i="4"/>
  <c r="C21" i="4"/>
  <c r="E21" i="4" s="1"/>
  <c r="C33" i="4"/>
  <c r="C45" i="4"/>
  <c r="D9" i="4"/>
  <c r="D15" i="4"/>
  <c r="D21" i="4"/>
  <c r="D27" i="4"/>
  <c r="D33" i="4"/>
  <c r="D39" i="4"/>
  <c r="N7" i="1"/>
  <c r="M7" i="1"/>
  <c r="E9" i="4" l="1"/>
  <c r="E18" i="4"/>
  <c r="E13" i="4"/>
  <c r="E14" i="4"/>
  <c r="E25" i="4"/>
  <c r="E37" i="4"/>
  <c r="E20" i="4"/>
  <c r="E31" i="4"/>
  <c r="E17" i="4"/>
  <c r="E11" i="4"/>
  <c r="E23" i="4"/>
  <c r="E36" i="4"/>
  <c r="E40" i="4"/>
  <c r="E26" i="4"/>
  <c r="E32" i="4"/>
  <c r="E38" i="4"/>
  <c r="E41" i="4"/>
  <c r="E29" i="4"/>
  <c r="E19" i="4"/>
  <c r="E45" i="4"/>
  <c r="E28" i="4"/>
  <c r="Q9" i="4"/>
  <c r="E27" i="4"/>
  <c r="E15" i="4"/>
  <c r="E7" i="4"/>
  <c r="E6" i="4"/>
  <c r="E39" i="4"/>
  <c r="Q8" i="4"/>
  <c r="Q7" i="4"/>
  <c r="E5" i="4"/>
  <c r="E24" i="4"/>
  <c r="E12" i="4"/>
  <c r="E44" i="4"/>
  <c r="E35" i="4"/>
  <c r="E8" i="4"/>
  <c r="E43" i="4"/>
  <c r="E33" i="4"/>
  <c r="E16" i="4"/>
  <c r="E42" i="4"/>
  <c r="E22" i="4"/>
  <c r="E34" i="4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M13" i="1" s="1"/>
  <c r="K7" i="1"/>
  <c r="Q11" i="4" l="1"/>
  <c r="Q12" i="4"/>
  <c r="Q13" i="4"/>
  <c r="AI4" i="2"/>
  <c r="AI5" i="2" s="1"/>
  <c r="AJ3" i="2"/>
  <c r="AJ5" i="2" l="1"/>
  <c r="AI6" i="2"/>
  <c r="AI7" i="2" s="1"/>
  <c r="AJ4" i="2"/>
  <c r="AI8" i="2"/>
  <c r="AJ7" i="2"/>
  <c r="AJ6" i="2"/>
  <c r="D8" i="3"/>
  <c r="E8" i="3" s="1"/>
  <c r="C9" i="3"/>
  <c r="D9" i="3"/>
  <c r="C10" i="3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D10" i="3"/>
  <c r="E10" i="3" s="1"/>
  <c r="D11" i="3"/>
  <c r="D12" i="3"/>
  <c r="E12" i="3" s="1"/>
  <c r="D13" i="3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D22" i="3"/>
  <c r="E22" i="3" s="1"/>
  <c r="D23" i="3"/>
  <c r="E23" i="3" s="1"/>
  <c r="D24" i="3"/>
  <c r="E24" i="3" s="1"/>
  <c r="D25" i="3"/>
  <c r="D26" i="3"/>
  <c r="E26" i="3" s="1"/>
  <c r="D27" i="3"/>
  <c r="E27" i="3" s="1"/>
  <c r="AJ8" i="2" l="1"/>
  <c r="AI9" i="2"/>
  <c r="H55" i="3"/>
  <c r="C25" i="3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E25" i="3"/>
  <c r="E13" i="3"/>
  <c r="E21" i="3"/>
  <c r="E9" i="3"/>
  <c r="E11" i="3"/>
  <c r="L13" i="3" s="1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M9" i="3" l="1"/>
  <c r="AH21" i="3"/>
  <c r="D4" i="2"/>
  <c r="D5" i="2"/>
  <c r="D6" i="2"/>
  <c r="AW13" i="3"/>
  <c r="D3" i="2"/>
  <c r="BE15" i="3"/>
  <c r="AL8" i="3"/>
  <c r="G7" i="2"/>
  <c r="H8" i="3"/>
  <c r="G4" i="2"/>
  <c r="AN9" i="3"/>
  <c r="BB20" i="3"/>
  <c r="AQ13" i="3"/>
  <c r="AI10" i="2"/>
  <c r="AJ9" i="2"/>
  <c r="P10" i="3"/>
  <c r="AG8" i="3"/>
  <c r="R18" i="3"/>
  <c r="AK11" i="3"/>
  <c r="M10" i="3"/>
  <c r="W8" i="3"/>
  <c r="L73" i="3"/>
  <c r="BA18" i="3"/>
  <c r="H53" i="3"/>
  <c r="AX12" i="3"/>
  <c r="O19" i="3"/>
  <c r="AD21" i="3"/>
  <c r="Q21" i="3"/>
  <c r="BB13" i="3"/>
  <c r="AM9" i="3"/>
  <c r="K8" i="3"/>
  <c r="T18" i="3"/>
  <c r="N10" i="3"/>
  <c r="AZ17" i="3"/>
  <c r="AE13" i="3"/>
  <c r="T23" i="3"/>
  <c r="AA9" i="3"/>
  <c r="L10" i="3"/>
  <c r="BD27" i="3"/>
  <c r="AK9" i="3"/>
  <c r="Q17" i="3"/>
  <c r="AF8" i="3"/>
  <c r="AJ10" i="3"/>
  <c r="AK8" i="3"/>
  <c r="BC11" i="3"/>
  <c r="AI9" i="3"/>
  <c r="AY9" i="3"/>
  <c r="P14" i="3"/>
  <c r="AM21" i="3"/>
  <c r="AZ14" i="3"/>
  <c r="U15" i="3"/>
  <c r="W15" i="3"/>
  <c r="K23" i="3"/>
  <c r="AU10" i="3"/>
  <c r="K15" i="3"/>
  <c r="P9" i="3"/>
  <c r="AO9" i="3"/>
  <c r="W16" i="3"/>
  <c r="N11" i="3"/>
  <c r="I9" i="3"/>
  <c r="AH14" i="3"/>
  <c r="AI15" i="3"/>
  <c r="AE24" i="3"/>
  <c r="T8" i="3"/>
  <c r="AG15" i="3"/>
  <c r="AJ11" i="3"/>
  <c r="Z12" i="3"/>
  <c r="AX18" i="3"/>
  <c r="T19" i="3"/>
  <c r="AS16" i="3"/>
  <c r="V11" i="3"/>
  <c r="AB20" i="3"/>
  <c r="Z9" i="3"/>
  <c r="AE20" i="3"/>
  <c r="P18" i="3"/>
  <c r="BB24" i="3"/>
  <c r="AH10" i="3"/>
  <c r="V17" i="3"/>
  <c r="AB10" i="3"/>
  <c r="AK15" i="3"/>
  <c r="AE12" i="3"/>
  <c r="K9" i="3"/>
  <c r="AP24" i="3"/>
  <c r="K26" i="3"/>
  <c r="BA15" i="3"/>
  <c r="AW12" i="3"/>
  <c r="Z26" i="3"/>
  <c r="AA13" i="3"/>
  <c r="AI10" i="3"/>
  <c r="AC11" i="3"/>
  <c r="AO11" i="3"/>
  <c r="J8" i="3"/>
  <c r="AY8" i="3"/>
  <c r="J15" i="3"/>
  <c r="BC9" i="3"/>
  <c r="AJ12" i="3"/>
  <c r="AH8" i="3"/>
  <c r="AH9" i="3"/>
  <c r="AP17" i="3"/>
  <c r="AT23" i="3"/>
  <c r="AU8" i="3"/>
  <c r="L8" i="3"/>
  <c r="AN12" i="3"/>
  <c r="J10" i="3"/>
  <c r="AG13" i="3"/>
  <c r="S9" i="3"/>
  <c r="P15" i="3"/>
  <c r="AA20" i="3"/>
  <c r="N21" i="3"/>
  <c r="V27" i="3"/>
  <c r="AN14" i="3"/>
  <c r="L27" i="3"/>
  <c r="BB8" i="3"/>
  <c r="O13" i="3"/>
  <c r="V26" i="3"/>
  <c r="H19" i="3"/>
  <c r="R17" i="3"/>
  <c r="AN10" i="3"/>
  <c r="AV16" i="3"/>
  <c r="Z20" i="3"/>
  <c r="AN16" i="3"/>
  <c r="AD16" i="3"/>
  <c r="BE20" i="3"/>
  <c r="H12" i="3"/>
  <c r="AO19" i="3"/>
  <c r="H9" i="3"/>
  <c r="Y19" i="3"/>
  <c r="J14" i="3"/>
  <c r="AV8" i="3"/>
  <c r="AX19" i="3"/>
  <c r="AS13" i="3"/>
  <c r="L11" i="3"/>
  <c r="Y14" i="3"/>
  <c r="AS11" i="3"/>
  <c r="AB11" i="3"/>
  <c r="V10" i="3"/>
  <c r="Q11" i="3"/>
  <c r="H16" i="3"/>
  <c r="AC16" i="3"/>
  <c r="M11" i="3"/>
  <c r="AT26" i="3"/>
  <c r="BC23" i="3"/>
  <c r="O10" i="3"/>
  <c r="AN11" i="3"/>
  <c r="BA21" i="3"/>
  <c r="AY21" i="3"/>
  <c r="M26" i="3"/>
  <c r="AD18" i="3"/>
  <c r="AK26" i="3"/>
  <c r="AC10" i="3"/>
  <c r="AT24" i="3"/>
  <c r="V14" i="3"/>
  <c r="AZ22" i="3"/>
  <c r="Y26" i="3"/>
  <c r="AE15" i="3"/>
  <c r="L23" i="3"/>
  <c r="AE10" i="3"/>
  <c r="AU19" i="3"/>
  <c r="AM22" i="3"/>
  <c r="O27" i="3"/>
  <c r="T11" i="3"/>
  <c r="X25" i="3"/>
  <c r="AF17" i="3"/>
  <c r="BE14" i="3"/>
  <c r="AW19" i="3"/>
  <c r="AW9" i="3"/>
  <c r="W24" i="3"/>
  <c r="AV12" i="3"/>
  <c r="AI22" i="3"/>
  <c r="H27" i="3"/>
  <c r="X16" i="3"/>
  <c r="W9" i="3"/>
  <c r="AH13" i="3"/>
  <c r="AI8" i="3"/>
  <c r="AJ21" i="3"/>
  <c r="J19" i="3"/>
  <c r="N8" i="3"/>
  <c r="U8" i="3"/>
  <c r="AE11" i="3"/>
  <c r="R16" i="3"/>
  <c r="BA12" i="3"/>
  <c r="Y20" i="3"/>
  <c r="Q14" i="3"/>
  <c r="AI11" i="3"/>
  <c r="BE12" i="3"/>
  <c r="BE16" i="3"/>
  <c r="AR14" i="3"/>
  <c r="AK20" i="3"/>
  <c r="AL17" i="3"/>
  <c r="H18" i="3"/>
  <c r="Z15" i="3"/>
  <c r="AP13" i="3"/>
  <c r="P23" i="3"/>
  <c r="BA9" i="3"/>
  <c r="AP12" i="3"/>
  <c r="AS18" i="3"/>
  <c r="O20" i="3"/>
  <c r="P22" i="3"/>
  <c r="P12" i="3"/>
  <c r="AH17" i="3"/>
  <c r="Y17" i="3"/>
  <c r="Y13" i="3"/>
  <c r="P16" i="3"/>
  <c r="AK13" i="3"/>
  <c r="AE19" i="3"/>
  <c r="AT10" i="3"/>
  <c r="Q15" i="3"/>
  <c r="AV18" i="3"/>
  <c r="J13" i="3"/>
  <c r="AT15" i="3"/>
  <c r="AS19" i="3"/>
  <c r="BA17" i="3"/>
  <c r="AA15" i="3"/>
  <c r="T13" i="3"/>
  <c r="M21" i="3"/>
  <c r="N12" i="3"/>
  <c r="AM8" i="3"/>
  <c r="N24" i="3"/>
  <c r="X14" i="3"/>
  <c r="AX15" i="3"/>
  <c r="AR8" i="3"/>
  <c r="AL12" i="3"/>
  <c r="V9" i="3"/>
  <c r="BC15" i="3"/>
  <c r="S24" i="3"/>
  <c r="AF9" i="3"/>
  <c r="AV24" i="3"/>
  <c r="AI19" i="3"/>
  <c r="R24" i="3"/>
  <c r="J25" i="3"/>
  <c r="AC8" i="3"/>
  <c r="Q10" i="3"/>
  <c r="R25" i="3"/>
  <c r="AG19" i="3"/>
  <c r="M8" i="3"/>
  <c r="AU9" i="3"/>
  <c r="AV20" i="3"/>
  <c r="AV10" i="3"/>
  <c r="AO10" i="3"/>
  <c r="BB10" i="3"/>
  <c r="S17" i="3"/>
  <c r="AI14" i="3"/>
  <c r="AS26" i="3"/>
  <c r="AR27" i="3"/>
  <c r="U17" i="3"/>
  <c r="AA27" i="3"/>
  <c r="I14" i="3"/>
  <c r="BE18" i="3"/>
  <c r="T26" i="3"/>
  <c r="AH11" i="3"/>
  <c r="AM12" i="3"/>
  <c r="S11" i="3"/>
  <c r="AM16" i="3"/>
  <c r="AG14" i="3"/>
  <c r="L20" i="3"/>
  <c r="K19" i="3"/>
  <c r="K17" i="3"/>
  <c r="BC13" i="3"/>
  <c r="AG20" i="3"/>
  <c r="AO20" i="3"/>
  <c r="AK23" i="3"/>
  <c r="AE16" i="3"/>
  <c r="AB9" i="3"/>
  <c r="O9" i="3"/>
  <c r="AS9" i="3"/>
  <c r="AU21" i="3"/>
  <c r="BE25" i="3"/>
  <c r="AS24" i="3"/>
  <c r="AX22" i="3"/>
  <c r="AL9" i="3"/>
  <c r="V23" i="3"/>
  <c r="AM27" i="3"/>
  <c r="AN27" i="3"/>
  <c r="AF14" i="3"/>
  <c r="AD10" i="3"/>
  <c r="AB27" i="3"/>
  <c r="V8" i="3"/>
  <c r="Z13" i="3"/>
  <c r="L12" i="3"/>
  <c r="I8" i="3"/>
  <c r="U26" i="3"/>
  <c r="S19" i="3"/>
  <c r="V22" i="3"/>
  <c r="Z25" i="3"/>
  <c r="AN19" i="3"/>
  <c r="BC18" i="3"/>
  <c r="I13" i="3"/>
  <c r="S13" i="3"/>
  <c r="AS8" i="3"/>
  <c r="AF12" i="3"/>
  <c r="N27" i="3"/>
  <c r="AZ20" i="3"/>
  <c r="AJ19" i="3"/>
  <c r="AP8" i="3"/>
  <c r="AN15" i="3"/>
  <c r="AR12" i="3"/>
  <c r="U16" i="3"/>
  <c r="AR21" i="3"/>
  <c r="AT27" i="3"/>
  <c r="AO24" i="3"/>
  <c r="AZ15" i="3"/>
  <c r="AI18" i="3"/>
  <c r="O22" i="3"/>
  <c r="Y9" i="3"/>
  <c r="AL14" i="3"/>
  <c r="K10" i="3"/>
  <c r="AR9" i="3"/>
  <c r="BB23" i="3"/>
  <c r="Y24" i="3"/>
  <c r="U9" i="3"/>
  <c r="BD14" i="3"/>
  <c r="AF24" i="3"/>
  <c r="AF11" i="3"/>
  <c r="AQ8" i="3"/>
  <c r="L15" i="3"/>
  <c r="AL20" i="3"/>
  <c r="I23" i="3"/>
  <c r="Q24" i="3"/>
  <c r="BB22" i="3"/>
  <c r="BB16" i="3"/>
  <c r="AR20" i="3"/>
  <c r="U24" i="3"/>
  <c r="BC20" i="3"/>
  <c r="N14" i="3"/>
  <c r="AB14" i="3"/>
  <c r="J9" i="3"/>
  <c r="AJ13" i="3"/>
  <c r="AX16" i="3"/>
  <c r="AQ10" i="3"/>
  <c r="AS25" i="3"/>
  <c r="AF16" i="3"/>
  <c r="AB18" i="3"/>
  <c r="O17" i="3"/>
  <c r="Z24" i="3"/>
  <c r="Q16" i="3"/>
  <c r="BC26" i="3"/>
  <c r="I16" i="3"/>
  <c r="AR13" i="3"/>
  <c r="AX17" i="3"/>
  <c r="AC22" i="3"/>
  <c r="AO14" i="3"/>
  <c r="BD21" i="3"/>
  <c r="H23" i="3"/>
  <c r="AA16" i="3"/>
  <c r="I19" i="3"/>
  <c r="AH16" i="3"/>
  <c r="AG11" i="3"/>
  <c r="I18" i="3"/>
  <c r="R23" i="3"/>
  <c r="BD25" i="3"/>
  <c r="M27" i="3"/>
  <c r="BE19" i="3"/>
  <c r="U21" i="3"/>
  <c r="M24" i="3"/>
  <c r="AA8" i="3"/>
  <c r="S12" i="3"/>
  <c r="AM13" i="3"/>
  <c r="W14" i="3"/>
  <c r="U18" i="3"/>
  <c r="AS22" i="3"/>
  <c r="T15" i="3"/>
  <c r="AY13" i="3"/>
  <c r="I17" i="3"/>
  <c r="AJ15" i="3"/>
  <c r="U19" i="3"/>
  <c r="AJ23" i="3"/>
  <c r="Y10" i="3"/>
  <c r="AE25" i="3"/>
  <c r="AU17" i="3"/>
  <c r="AZ21" i="3"/>
  <c r="AE26" i="3"/>
  <c r="AN21" i="3"/>
  <c r="AU11" i="3"/>
  <c r="N13" i="3"/>
  <c r="Z16" i="3"/>
  <c r="S25" i="3"/>
  <c r="Q12" i="3"/>
  <c r="AL27" i="3"/>
  <c r="AP14" i="3"/>
  <c r="AC20" i="3"/>
  <c r="BC17" i="3"/>
  <c r="AT14" i="3"/>
  <c r="S18" i="3"/>
  <c r="Z21" i="3"/>
  <c r="I25" i="3"/>
  <c r="AV9" i="3"/>
  <c r="BA24" i="3"/>
  <c r="AT9" i="3"/>
  <c r="AV19" i="3"/>
  <c r="AX24" i="3"/>
  <c r="AH24" i="3"/>
  <c r="BA27" i="3"/>
  <c r="T14" i="3"/>
  <c r="T12" i="3"/>
  <c r="S10" i="3"/>
  <c r="W21" i="3"/>
  <c r="AR19" i="3"/>
  <c r="AL24" i="3"/>
  <c r="O21" i="3"/>
  <c r="AO27" i="3"/>
  <c r="W26" i="3"/>
  <c r="AL13" i="3"/>
  <c r="AM20" i="3"/>
  <c r="AQ25" i="3"/>
  <c r="P11" i="3"/>
  <c r="AH12" i="3"/>
  <c r="X10" i="3"/>
  <c r="AP16" i="3"/>
  <c r="AY11" i="3"/>
  <c r="AG22" i="3"/>
  <c r="BD23" i="3"/>
  <c r="AL25" i="3"/>
  <c r="AX14" i="3"/>
  <c r="AH27" i="3"/>
  <c r="BA19" i="3"/>
  <c r="AI23" i="3"/>
  <c r="AW10" i="3"/>
  <c r="O15" i="3"/>
  <c r="H22" i="3"/>
  <c r="Y21" i="3"/>
  <c r="AO17" i="3"/>
  <c r="S23" i="3"/>
  <c r="U10" i="3"/>
  <c r="AO26" i="3"/>
  <c r="AU23" i="3"/>
  <c r="W11" i="3"/>
  <c r="AT25" i="3"/>
  <c r="AU16" i="3"/>
  <c r="AB22" i="3"/>
  <c r="W27" i="3"/>
  <c r="AL22" i="3"/>
  <c r="Z17" i="3"/>
  <c r="BE17" i="3"/>
  <c r="AS23" i="3"/>
  <c r="Z18" i="3"/>
  <c r="J16" i="3"/>
  <c r="K27" i="3"/>
  <c r="M12" i="3"/>
  <c r="AP26" i="3"/>
  <c r="BE21" i="3"/>
  <c r="AT11" i="3"/>
  <c r="AE8" i="3"/>
  <c r="N16" i="3"/>
  <c r="AD8" i="3"/>
  <c r="AU15" i="3"/>
  <c r="BD17" i="3"/>
  <c r="I12" i="3"/>
  <c r="N26" i="3"/>
  <c r="M19" i="3"/>
  <c r="AV14" i="3"/>
  <c r="N23" i="3"/>
  <c r="W18" i="3"/>
  <c r="L16" i="3"/>
  <c r="X19" i="3"/>
  <c r="K21" i="3"/>
  <c r="BB9" i="3"/>
  <c r="BA13" i="3"/>
  <c r="AK24" i="3"/>
  <c r="Q18" i="3"/>
  <c r="BC10" i="3"/>
  <c r="AJ22" i="3"/>
  <c r="X15" i="3"/>
  <c r="BC12" i="3"/>
  <c r="S20" i="3"/>
  <c r="Z23" i="3"/>
  <c r="AN20" i="3"/>
  <c r="BD16" i="3"/>
  <c r="AJ9" i="3"/>
  <c r="Z19" i="3"/>
  <c r="T22" i="3"/>
  <c r="AC26" i="3"/>
  <c r="BA14" i="3"/>
  <c r="AH26" i="3"/>
  <c r="AX10" i="3"/>
  <c r="AN26" i="3"/>
  <c r="AM14" i="3"/>
  <c r="AC12" i="3"/>
  <c r="H25" i="3"/>
  <c r="AB19" i="3"/>
  <c r="AT20" i="3"/>
  <c r="AR17" i="3"/>
  <c r="AI26" i="3"/>
  <c r="K14" i="3"/>
  <c r="AS27" i="3"/>
  <c r="R19" i="3"/>
  <c r="AA22" i="3"/>
  <c r="N22" i="3"/>
  <c r="J26" i="3"/>
  <c r="J20" i="3"/>
  <c r="BE27" i="3"/>
  <c r="AG9" i="3"/>
  <c r="AX13" i="3"/>
  <c r="AM25" i="3"/>
  <c r="AC18" i="3"/>
  <c r="J17" i="3"/>
  <c r="P25" i="3"/>
  <c r="W20" i="3"/>
  <c r="AL19" i="3"/>
  <c r="AV17" i="3"/>
  <c r="AB16" i="3"/>
  <c r="BD8" i="3"/>
  <c r="BA11" i="3"/>
  <c r="X8" i="3"/>
  <c r="AK19" i="3"/>
  <c r="AS14" i="3"/>
  <c r="Q8" i="3"/>
  <c r="AY22" i="3"/>
  <c r="AT16" i="3"/>
  <c r="BB14" i="3"/>
  <c r="V19" i="3"/>
  <c r="AA24" i="3"/>
  <c r="BD22" i="3"/>
  <c r="K12" i="3"/>
  <c r="AP22" i="3"/>
  <c r="BC24" i="3"/>
  <c r="AM17" i="3"/>
  <c r="AZ10" i="3"/>
  <c r="U14" i="3"/>
  <c r="AI12" i="3"/>
  <c r="AC27" i="3"/>
  <c r="AF19" i="3"/>
  <c r="AJ24" i="3"/>
  <c r="AO16" i="3"/>
  <c r="AR23" i="3"/>
  <c r="AQ19" i="3"/>
  <c r="AD14" i="3"/>
  <c r="X24" i="3"/>
  <c r="AZ23" i="3"/>
  <c r="AY26" i="3"/>
  <c r="AJ17" i="3"/>
  <c r="AZ13" i="3"/>
  <c r="AK12" i="3"/>
  <c r="AH25" i="3"/>
  <c r="AM15" i="3"/>
  <c r="AA26" i="3"/>
  <c r="X23" i="3"/>
  <c r="M18" i="3"/>
  <c r="AY10" i="3"/>
  <c r="Y12" i="3"/>
  <c r="AC13" i="3"/>
  <c r="AW24" i="3"/>
  <c r="AD12" i="3"/>
  <c r="AT12" i="3"/>
  <c r="AL16" i="3"/>
  <c r="AB15" i="3"/>
  <c r="AD19" i="3"/>
  <c r="AO22" i="3"/>
  <c r="L18" i="3"/>
  <c r="BD9" i="3"/>
  <c r="AD9" i="3"/>
  <c r="AX26" i="3"/>
  <c r="AZ25" i="3"/>
  <c r="R26" i="3"/>
  <c r="BE13" i="3"/>
  <c r="AO12" i="3"/>
  <c r="AA25" i="3"/>
  <c r="U11" i="3"/>
  <c r="I10" i="3"/>
  <c r="V12" i="3"/>
  <c r="P13" i="3"/>
  <c r="AY17" i="3"/>
  <c r="AA23" i="3"/>
  <c r="AC15" i="3"/>
  <c r="AR24" i="3"/>
  <c r="I26" i="3"/>
  <c r="P19" i="3"/>
  <c r="AF25" i="3"/>
  <c r="AO25" i="3"/>
  <c r="P8" i="3"/>
  <c r="AC14" i="3"/>
  <c r="AX25" i="3"/>
  <c r="AZ26" i="3"/>
  <c r="AH15" i="3"/>
  <c r="P24" i="3"/>
  <c r="AE27" i="3"/>
  <c r="AN8" i="3"/>
  <c r="AS12" i="3"/>
  <c r="AP20" i="3"/>
  <c r="AS21" i="3"/>
  <c r="N9" i="3"/>
  <c r="O16" i="3"/>
  <c r="I24" i="3"/>
  <c r="AW18" i="3"/>
  <c r="AG21" i="3"/>
  <c r="AR11" i="3"/>
  <c r="BC8" i="3"/>
  <c r="P21" i="3"/>
  <c r="J27" i="3"/>
  <c r="S21" i="3"/>
  <c r="V18" i="3"/>
  <c r="AD24" i="3"/>
  <c r="AP11" i="3"/>
  <c r="BD12" i="3"/>
  <c r="S14" i="3"/>
  <c r="T9" i="3"/>
  <c r="AD11" i="3"/>
  <c r="AA21" i="3"/>
  <c r="AZ16" i="3"/>
  <c r="S8" i="3"/>
  <c r="R27" i="3"/>
  <c r="J23" i="3"/>
  <c r="BA10" i="3"/>
  <c r="K22" i="3"/>
  <c r="AZ19" i="3"/>
  <c r="AP15" i="3"/>
  <c r="AI21" i="3"/>
  <c r="AY15" i="3"/>
  <c r="AK10" i="3"/>
  <c r="S15" i="3"/>
  <c r="R15" i="3"/>
  <c r="U12" i="3"/>
  <c r="AN24" i="3"/>
  <c r="AU22" i="3"/>
  <c r="Y16" i="3"/>
  <c r="AL18" i="3"/>
  <c r="W23" i="3"/>
  <c r="Y8" i="3"/>
  <c r="BD18" i="3"/>
  <c r="BD13" i="3"/>
  <c r="BD20" i="3"/>
  <c r="AQ15" i="3"/>
  <c r="L25" i="3"/>
  <c r="AQ21" i="3"/>
  <c r="M13" i="3"/>
  <c r="AL10" i="3"/>
  <c r="Y15" i="3"/>
  <c r="AC25" i="3"/>
  <c r="AU25" i="3"/>
  <c r="U23" i="3"/>
  <c r="N25" i="3"/>
  <c r="M15" i="3"/>
  <c r="T17" i="3"/>
  <c r="AV25" i="3"/>
  <c r="BE9" i="3"/>
  <c r="AU24" i="3"/>
  <c r="AB21" i="3"/>
  <c r="AQ17" i="3"/>
  <c r="AR26" i="3"/>
  <c r="X18" i="3"/>
  <c r="V13" i="3"/>
  <c r="H13" i="3"/>
  <c r="AX9" i="3"/>
  <c r="AO13" i="3"/>
  <c r="AG18" i="3"/>
  <c r="AD15" i="3"/>
  <c r="AH23" i="3"/>
  <c r="L9" i="3"/>
  <c r="AQ12" i="3"/>
  <c r="AW22" i="3"/>
  <c r="AK22" i="3"/>
  <c r="AA10" i="3"/>
  <c r="M17" i="3"/>
  <c r="AJ25" i="3"/>
  <c r="AH18" i="3"/>
  <c r="AY27" i="3"/>
  <c r="H14" i="3"/>
  <c r="P20" i="3"/>
  <c r="H26" i="3"/>
  <c r="AV22" i="3"/>
  <c r="BB19" i="3"/>
  <c r="AZ27" i="3"/>
  <c r="W25" i="3"/>
  <c r="AQ9" i="3"/>
  <c r="T24" i="3"/>
  <c r="AJ16" i="3"/>
  <c r="AZ12" i="3"/>
  <c r="BD11" i="3"/>
  <c r="AD20" i="3"/>
  <c r="AD25" i="3"/>
  <c r="AI27" i="3"/>
  <c r="AU20" i="3"/>
  <c r="AE18" i="3"/>
  <c r="AB23" i="3"/>
  <c r="BC22" i="3"/>
  <c r="M20" i="3"/>
  <c r="AV11" i="3"/>
  <c r="AA14" i="3"/>
  <c r="AP21" i="3"/>
  <c r="AN13" i="3"/>
  <c r="J24" i="3"/>
  <c r="AE17" i="3"/>
  <c r="AX20" i="3"/>
  <c r="AC17" i="3"/>
  <c r="K13" i="3"/>
  <c r="AE23" i="3"/>
  <c r="AL26" i="3"/>
  <c r="AJ27" i="3"/>
  <c r="AF15" i="3"/>
  <c r="AE9" i="3"/>
  <c r="AC24" i="3"/>
  <c r="AI16" i="3"/>
  <c r="O12" i="3"/>
  <c r="BC21" i="3"/>
  <c r="Y27" i="3"/>
  <c r="BB27" i="3"/>
  <c r="AZ24" i="3"/>
  <c r="BB15" i="3"/>
  <c r="BC14" i="3"/>
  <c r="U22" i="3"/>
  <c r="AX27" i="3"/>
  <c r="AR25" i="3"/>
  <c r="K20" i="3"/>
  <c r="AD26" i="3"/>
  <c r="AA11" i="3"/>
  <c r="AQ22" i="3"/>
  <c r="W19" i="3"/>
  <c r="S26" i="3"/>
  <c r="AZ11" i="3"/>
  <c r="AV23" i="3"/>
  <c r="BE10" i="3"/>
  <c r="O11" i="3"/>
  <c r="AI20" i="3"/>
  <c r="X21" i="3"/>
  <c r="AL23" i="3"/>
  <c r="AU12" i="3"/>
  <c r="AE14" i="3"/>
  <c r="AD22" i="3"/>
  <c r="BE26" i="3"/>
  <c r="BD26" i="3"/>
  <c r="AC21" i="3"/>
  <c r="AJ14" i="3"/>
  <c r="S22" i="3"/>
  <c r="AD23" i="3"/>
  <c r="X9" i="3"/>
  <c r="AW14" i="3"/>
  <c r="AU14" i="3"/>
  <c r="AR15" i="3"/>
  <c r="R12" i="3"/>
  <c r="U20" i="3"/>
  <c r="Y18" i="3"/>
  <c r="AJ18" i="3"/>
  <c r="L14" i="3"/>
  <c r="AY18" i="3"/>
  <c r="AP23" i="3"/>
  <c r="AQ27" i="3"/>
  <c r="V15" i="3"/>
  <c r="BB11" i="3"/>
  <c r="BA20" i="3"/>
  <c r="T27" i="3"/>
  <c r="AU27" i="3"/>
  <c r="BB17" i="3"/>
  <c r="AO23" i="3"/>
  <c r="M16" i="3"/>
  <c r="S16" i="3"/>
  <c r="I22" i="3"/>
  <c r="BE22" i="3"/>
  <c r="AM18" i="3"/>
  <c r="AD27" i="3"/>
  <c r="AW27" i="3"/>
  <c r="BB25" i="3"/>
  <c r="P26" i="3"/>
  <c r="AY14" i="3"/>
  <c r="H20" i="3"/>
  <c r="K18" i="3"/>
  <c r="AB13" i="3"/>
  <c r="AZ8" i="3"/>
  <c r="Q22" i="3"/>
  <c r="R14" i="3"/>
  <c r="X22" i="3"/>
  <c r="L24" i="3"/>
  <c r="AT18" i="3"/>
  <c r="AK21" i="3"/>
  <c r="BB21" i="3"/>
  <c r="L26" i="3"/>
  <c r="X27" i="3"/>
  <c r="X11" i="3"/>
  <c r="AN23" i="3"/>
  <c r="AF26" i="3"/>
  <c r="AY12" i="3"/>
  <c r="O14" i="3"/>
  <c r="I27" i="3"/>
  <c r="N19" i="3"/>
  <c r="Q19" i="3"/>
  <c r="O23" i="3"/>
  <c r="AP25" i="3"/>
  <c r="R20" i="3"/>
  <c r="Q27" i="3"/>
  <c r="Y23" i="3"/>
  <c r="V21" i="3"/>
  <c r="AN22" i="3"/>
  <c r="V16" i="3"/>
  <c r="AP9" i="3"/>
  <c r="Q23" i="3"/>
  <c r="AS10" i="3"/>
  <c r="S27" i="3"/>
  <c r="AR22" i="3"/>
  <c r="AA17" i="3"/>
  <c r="T16" i="3"/>
  <c r="AQ18" i="3"/>
  <c r="M23" i="3"/>
  <c r="J21" i="3"/>
  <c r="AA12" i="3"/>
  <c r="BB18" i="3"/>
  <c r="AG10" i="3"/>
  <c r="R13" i="3"/>
  <c r="AW20" i="3"/>
  <c r="AK27" i="3"/>
  <c r="AK14" i="3"/>
  <c r="AU18" i="3"/>
  <c r="AU26" i="3"/>
  <c r="P17" i="3"/>
  <c r="AY20" i="3"/>
  <c r="AK25" i="3"/>
  <c r="R9" i="3"/>
  <c r="AP18" i="3"/>
  <c r="AV15" i="3"/>
  <c r="R21" i="3"/>
  <c r="BC27" i="3"/>
  <c r="BC16" i="3"/>
  <c r="H17" i="3"/>
  <c r="V20" i="3"/>
  <c r="AQ20" i="3"/>
  <c r="AL21" i="3"/>
  <c r="O18" i="3"/>
  <c r="T25" i="3"/>
  <c r="U13" i="3"/>
  <c r="AP10" i="3"/>
  <c r="AL11" i="3"/>
  <c r="Q20" i="3"/>
  <c r="AY24" i="3"/>
  <c r="L21" i="3"/>
  <c r="AK16" i="3"/>
  <c r="BB26" i="3"/>
  <c r="K24" i="3"/>
  <c r="AX23" i="3"/>
  <c r="O26" i="3"/>
  <c r="BD15" i="3"/>
  <c r="AF27" i="3"/>
  <c r="AL15" i="3"/>
  <c r="BA8" i="3"/>
  <c r="AY25" i="3"/>
  <c r="AQ23" i="3"/>
  <c r="AY19" i="3"/>
  <c r="X17" i="3"/>
  <c r="AS20" i="3"/>
  <c r="AP19" i="3"/>
  <c r="AI24" i="3"/>
  <c r="AM24" i="3"/>
  <c r="AG27" i="3"/>
  <c r="H15" i="3"/>
  <c r="AH19" i="3"/>
  <c r="AM19" i="3"/>
  <c r="W17" i="3"/>
  <c r="AG23" i="3"/>
  <c r="Q25" i="3"/>
  <c r="AS15" i="3"/>
  <c r="W10" i="3"/>
  <c r="K16" i="3"/>
  <c r="Y11" i="3"/>
  <c r="AV26" i="3"/>
  <c r="BA22" i="3"/>
  <c r="I21" i="3"/>
  <c r="AM10" i="3"/>
  <c r="AB26" i="3"/>
  <c r="O24" i="3"/>
  <c r="M14" i="3"/>
  <c r="M22" i="3"/>
  <c r="X20" i="3"/>
  <c r="AH20" i="3"/>
  <c r="AV21" i="3"/>
  <c r="BB12" i="3"/>
  <c r="AB8" i="3"/>
  <c r="AQ26" i="3"/>
  <c r="AC19" i="3"/>
  <c r="AW21" i="3"/>
  <c r="AW23" i="3"/>
  <c r="N18" i="3"/>
  <c r="J18" i="3"/>
  <c r="I20" i="3"/>
  <c r="AR16" i="3"/>
  <c r="AJ20" i="3"/>
  <c r="AZ9" i="3"/>
  <c r="AW26" i="3"/>
  <c r="Z27" i="3"/>
  <c r="J11" i="3"/>
  <c r="X13" i="3"/>
  <c r="AG12" i="3"/>
  <c r="AB12" i="3"/>
  <c r="AK17" i="3"/>
  <c r="J22" i="3"/>
  <c r="AY23" i="3"/>
  <c r="AG16" i="3"/>
  <c r="O8" i="3"/>
  <c r="AD13" i="3"/>
  <c r="L17" i="3"/>
  <c r="L19" i="3"/>
  <c r="AD17" i="3"/>
  <c r="AW25" i="3"/>
  <c r="N20" i="3"/>
  <c r="BE11" i="3"/>
  <c r="R11" i="3"/>
  <c r="J12" i="3"/>
  <c r="AP27" i="3"/>
  <c r="AB24" i="3"/>
  <c r="AI25" i="3"/>
  <c r="AO18" i="3"/>
  <c r="AN25" i="3"/>
  <c r="AW17" i="3"/>
  <c r="AV27" i="3"/>
  <c r="X26" i="3"/>
  <c r="H24" i="3"/>
  <c r="AG26" i="3"/>
  <c r="AS17" i="3"/>
  <c r="AE22" i="3"/>
  <c r="H10" i="3"/>
  <c r="AW11" i="3"/>
  <c r="AT19" i="3"/>
  <c r="AG17" i="3"/>
  <c r="AF22" i="3"/>
  <c r="AO8" i="3"/>
  <c r="BD19" i="3"/>
  <c r="BC19" i="3"/>
  <c r="AG25" i="3"/>
  <c r="U27" i="3"/>
  <c r="AE21" i="3"/>
  <c r="AZ18" i="3"/>
  <c r="AF23" i="3"/>
  <c r="Y25" i="3"/>
  <c r="U25" i="3"/>
  <c r="AA19" i="3"/>
  <c r="AF13" i="3"/>
  <c r="AM11" i="3"/>
  <c r="BA16" i="3"/>
  <c r="W12" i="3"/>
  <c r="Q26" i="3"/>
  <c r="AN17" i="3"/>
  <c r="M25" i="3"/>
  <c r="L22" i="3"/>
  <c r="BA23" i="3"/>
  <c r="W22" i="3"/>
  <c r="AF21" i="3"/>
  <c r="K11" i="3"/>
  <c r="I11" i="3"/>
  <c r="AQ14" i="3"/>
  <c r="Y22" i="3"/>
  <c r="Z8" i="3"/>
  <c r="AN18" i="3"/>
  <c r="AW16" i="3"/>
  <c r="AV13" i="3"/>
  <c r="H21" i="3"/>
  <c r="AU13" i="3"/>
  <c r="BE8" i="3"/>
  <c r="AT8" i="3"/>
  <c r="AQ11" i="3"/>
  <c r="AO15" i="3"/>
  <c r="AQ16" i="3"/>
  <c r="T21" i="3"/>
  <c r="AX11" i="3"/>
  <c r="N17" i="3"/>
  <c r="AX21" i="3"/>
  <c r="O25" i="3"/>
  <c r="AT21" i="3"/>
  <c r="AI13" i="3"/>
  <c r="AO21" i="3"/>
  <c r="AR18" i="3"/>
  <c r="AC23" i="3"/>
  <c r="AF20" i="3"/>
  <c r="AI17" i="3"/>
  <c r="BD10" i="3"/>
  <c r="AA18" i="3"/>
  <c r="R8" i="3"/>
  <c r="AT17" i="3"/>
  <c r="BE23" i="3"/>
  <c r="I15" i="3"/>
  <c r="T20" i="3"/>
  <c r="AR10" i="3"/>
  <c r="T10" i="3"/>
  <c r="AW15" i="3"/>
  <c r="AB25" i="3"/>
  <c r="AJ26" i="3"/>
  <c r="AM26" i="3"/>
  <c r="V24" i="3"/>
  <c r="Z22" i="3"/>
  <c r="V25" i="3"/>
  <c r="AM23" i="3"/>
  <c r="Z14" i="3"/>
  <c r="N15" i="3"/>
  <c r="Q9" i="3"/>
  <c r="AX8" i="3"/>
  <c r="R10" i="3"/>
  <c r="BD24" i="3"/>
  <c r="R22" i="3"/>
  <c r="AQ24" i="3"/>
  <c r="W13" i="3"/>
  <c r="AF18" i="3"/>
  <c r="X12" i="3"/>
  <c r="AC9" i="3"/>
  <c r="AJ8" i="3"/>
  <c r="AB17" i="3"/>
  <c r="AY16" i="3"/>
  <c r="P27" i="3"/>
  <c r="AK18" i="3"/>
  <c r="AW8" i="3"/>
  <c r="Z10" i="3"/>
  <c r="BC25" i="3"/>
  <c r="AT22" i="3"/>
  <c r="AF10" i="3"/>
  <c r="Z11" i="3"/>
  <c r="BE24" i="3"/>
  <c r="AG24" i="3"/>
  <c r="K25" i="3"/>
  <c r="BA26" i="3"/>
  <c r="BA25" i="3"/>
  <c r="AT13" i="3"/>
  <c r="H11" i="3"/>
  <c r="AH22" i="3"/>
  <c r="Q13" i="3"/>
  <c r="E14" i="2"/>
  <c r="E26" i="2"/>
  <c r="E15" i="2"/>
  <c r="E31" i="2"/>
  <c r="E37" i="2"/>
  <c r="E43" i="2"/>
  <c r="E49" i="2"/>
  <c r="E38" i="2"/>
  <c r="E50" i="2"/>
  <c r="E21" i="2"/>
  <c r="E44" i="2"/>
  <c r="E32" i="2"/>
  <c r="E10" i="2"/>
  <c r="E16" i="2"/>
  <c r="E22" i="2"/>
  <c r="E5" i="2"/>
  <c r="E17" i="2"/>
  <c r="E23" i="2"/>
  <c r="E34" i="2"/>
  <c r="E46" i="2"/>
  <c r="E52" i="2"/>
  <c r="E11" i="2"/>
  <c r="E28" i="2"/>
  <c r="E40" i="2"/>
  <c r="E25" i="2"/>
  <c r="E18" i="2"/>
  <c r="E29" i="2"/>
  <c r="E41" i="2"/>
  <c r="E47" i="2"/>
  <c r="E53" i="2"/>
  <c r="E51" i="2"/>
  <c r="E35" i="2"/>
  <c r="E9" i="2"/>
  <c r="E12" i="2"/>
  <c r="E7" i="2"/>
  <c r="E13" i="2"/>
  <c r="E19" i="2"/>
  <c r="E6" i="2"/>
  <c r="E30" i="2"/>
  <c r="E42" i="2"/>
  <c r="E8" i="2"/>
  <c r="E20" i="2"/>
  <c r="E45" i="2"/>
  <c r="E33" i="2"/>
  <c r="E3" i="2"/>
  <c r="E24" i="2"/>
  <c r="E36" i="2"/>
  <c r="E48" i="2"/>
  <c r="E39" i="2"/>
  <c r="D53" i="2"/>
  <c r="D19" i="2"/>
  <c r="D30" i="2"/>
  <c r="D42" i="2"/>
  <c r="E4" i="2"/>
  <c r="E27" i="2"/>
  <c r="D13" i="2"/>
  <c r="D25" i="2"/>
  <c r="D32" i="2"/>
  <c r="D44" i="2"/>
  <c r="D50" i="2"/>
  <c r="D24" i="2"/>
  <c r="D49" i="2"/>
  <c r="D21" i="2"/>
  <c r="D10" i="2"/>
  <c r="D22" i="2"/>
  <c r="D33" i="2"/>
  <c r="D39" i="2"/>
  <c r="D45" i="2"/>
  <c r="D51" i="2"/>
  <c r="D27" i="2"/>
  <c r="D36" i="2"/>
  <c r="D14" i="2"/>
  <c r="D37" i="2"/>
  <c r="D9" i="2"/>
  <c r="D38" i="2"/>
  <c r="D34" i="2"/>
  <c r="D40" i="2"/>
  <c r="D46" i="2"/>
  <c r="D52" i="2"/>
  <c r="D20" i="2"/>
  <c r="D28" i="2"/>
  <c r="D8" i="2"/>
  <c r="D31" i="2"/>
  <c r="D26" i="2"/>
  <c r="D12" i="2"/>
  <c r="D43" i="2"/>
  <c r="D15" i="2"/>
  <c r="D16" i="2"/>
  <c r="D48" i="2"/>
  <c r="D18" i="2"/>
  <c r="D7" i="2"/>
  <c r="D47" i="2"/>
  <c r="D35" i="2"/>
  <c r="D11" i="2"/>
  <c r="D23" i="2"/>
  <c r="D17" i="2"/>
  <c r="D29" i="2"/>
  <c r="D41" i="2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O7" i="1" l="1"/>
  <c r="P7" i="1"/>
  <c r="AI11" i="2"/>
  <c r="AJ10" i="2"/>
  <c r="H57" i="3"/>
  <c r="AX69" i="3"/>
  <c r="AG69" i="3"/>
  <c r="N69" i="3"/>
  <c r="AV69" i="3"/>
  <c r="BE69" i="3"/>
  <c r="AL69" i="3"/>
  <c r="AJ69" i="3"/>
  <c r="W69" i="3"/>
  <c r="AT69" i="3"/>
  <c r="O69" i="3"/>
  <c r="AA69" i="3"/>
  <c r="M69" i="3"/>
  <c r="J69" i="3"/>
  <c r="AK69" i="3"/>
  <c r="AP69" i="3"/>
  <c r="K69" i="3"/>
  <c r="AY69" i="3"/>
  <c r="Y69" i="3"/>
  <c r="P69" i="3"/>
  <c r="AR69" i="3"/>
  <c r="AI69" i="3"/>
  <c r="H69" i="3"/>
  <c r="L69" i="3"/>
  <c r="AF69" i="3"/>
  <c r="I69" i="3"/>
  <c r="BB69" i="3"/>
  <c r="AU69" i="3"/>
  <c r="AC69" i="3"/>
  <c r="T69" i="3"/>
  <c r="BA69" i="3"/>
  <c r="Q69" i="3"/>
  <c r="AQ69" i="3"/>
  <c r="R69" i="3"/>
  <c r="AS69" i="3"/>
  <c r="V69" i="3"/>
  <c r="AM69" i="3"/>
  <c r="Z69" i="3"/>
  <c r="AZ69" i="3"/>
  <c r="AN69" i="3"/>
  <c r="AD69" i="3"/>
  <c r="AH69" i="3"/>
  <c r="S69" i="3"/>
  <c r="X69" i="3"/>
  <c r="AO69" i="3"/>
  <c r="AB69" i="3"/>
  <c r="BC69" i="3"/>
  <c r="AE69" i="3"/>
  <c r="AW69" i="3"/>
  <c r="BD69" i="3"/>
  <c r="U69" i="3"/>
  <c r="Z37" i="3"/>
  <c r="AG37" i="3"/>
  <c r="AO37" i="3"/>
  <c r="AB37" i="3"/>
  <c r="AZ37" i="3"/>
  <c r="AL37" i="3"/>
  <c r="W37" i="3"/>
  <c r="N37" i="3"/>
  <c r="AV37" i="3"/>
  <c r="AY37" i="3"/>
  <c r="AX37" i="3"/>
  <c r="AT37" i="3"/>
  <c r="O37" i="3"/>
  <c r="AA37" i="3"/>
  <c r="M37" i="3"/>
  <c r="J37" i="3"/>
  <c r="AK37" i="3"/>
  <c r="BC37" i="3"/>
  <c r="BE37" i="3"/>
  <c r="AP37" i="3"/>
  <c r="K37" i="3"/>
  <c r="BD37" i="3"/>
  <c r="Y37" i="3"/>
  <c r="P37" i="3"/>
  <c r="AR37" i="3"/>
  <c r="AI37" i="3"/>
  <c r="H37" i="3"/>
  <c r="L37" i="3"/>
  <c r="AF37" i="3"/>
  <c r="AE37" i="3"/>
  <c r="AJ37" i="3"/>
  <c r="I37" i="3"/>
  <c r="BB37" i="3"/>
  <c r="AU37" i="3"/>
  <c r="AC37" i="3"/>
  <c r="T37" i="3"/>
  <c r="U37" i="3"/>
  <c r="BA37" i="3"/>
  <c r="Q37" i="3"/>
  <c r="AQ37" i="3"/>
  <c r="AW37" i="3"/>
  <c r="R37" i="3"/>
  <c r="AS37" i="3"/>
  <c r="V37" i="3"/>
  <c r="AM37" i="3"/>
  <c r="AH37" i="3"/>
  <c r="AN37" i="3"/>
  <c r="AD37" i="3"/>
  <c r="S37" i="3"/>
  <c r="X37" i="3"/>
  <c r="J36" i="3"/>
  <c r="J30" i="3"/>
  <c r="AV33" i="3"/>
  <c r="AS35" i="3"/>
  <c r="BB33" i="3"/>
  <c r="AL34" i="3"/>
  <c r="AP36" i="3"/>
  <c r="AU32" i="3"/>
  <c r="AP35" i="3"/>
  <c r="AH34" i="3"/>
  <c r="S30" i="3"/>
  <c r="AK35" i="3"/>
  <c r="W34" i="3"/>
  <c r="AC30" i="3"/>
  <c r="X31" i="3"/>
  <c r="AP32" i="3"/>
  <c r="BB35" i="3"/>
  <c r="AP34" i="3"/>
  <c r="AS30" i="3"/>
  <c r="AS32" i="3"/>
  <c r="AL30" i="3"/>
  <c r="AR35" i="3"/>
  <c r="L35" i="3"/>
  <c r="AL35" i="3"/>
  <c r="U31" i="3"/>
  <c r="AD35" i="3"/>
  <c r="AP31" i="3"/>
  <c r="AE36" i="3"/>
  <c r="BB31" i="3"/>
  <c r="AL32" i="3"/>
  <c r="I34" i="3"/>
  <c r="AL36" i="3"/>
  <c r="AP30" i="3"/>
  <c r="V30" i="3"/>
  <c r="AD31" i="3"/>
  <c r="AL33" i="3"/>
  <c r="AZ34" i="3"/>
  <c r="L31" i="3"/>
  <c r="AK30" i="3"/>
  <c r="M34" i="3"/>
  <c r="P31" i="3"/>
  <c r="AP33" i="3"/>
  <c r="AL31" i="3"/>
  <c r="AE35" i="3"/>
  <c r="AS31" i="3"/>
  <c r="J35" i="3"/>
  <c r="BB30" i="3"/>
  <c r="N35" i="3"/>
  <c r="L30" i="3"/>
  <c r="AS34" i="3"/>
  <c r="AN31" i="3"/>
  <c r="U35" i="3"/>
  <c r="X36" i="3"/>
  <c r="BA35" i="3"/>
  <c r="K32" i="3"/>
  <c r="BB36" i="3"/>
  <c r="AA35" i="3"/>
  <c r="BB32" i="3"/>
  <c r="BB34" i="3"/>
  <c r="T35" i="3"/>
  <c r="AI31" i="3"/>
  <c r="BA33" i="3"/>
  <c r="BD30" i="3"/>
  <c r="AY30" i="3"/>
  <c r="W31" i="3"/>
  <c r="L34" i="3"/>
  <c r="AZ35" i="3"/>
  <c r="H31" i="3"/>
  <c r="AG31" i="3"/>
  <c r="AQ32" i="3"/>
  <c r="V31" i="3"/>
  <c r="I32" i="3"/>
  <c r="BD33" i="3"/>
  <c r="L32" i="3"/>
  <c r="AS36" i="3"/>
  <c r="K36" i="3"/>
  <c r="W36" i="3"/>
  <c r="BC30" i="3"/>
  <c r="AE30" i="3"/>
  <c r="AK36" i="3"/>
  <c r="X35" i="3"/>
  <c r="V35" i="3"/>
  <c r="AY35" i="3"/>
  <c r="AM36" i="3"/>
  <c r="AK31" i="3"/>
  <c r="AF35" i="3"/>
  <c r="V36" i="3"/>
  <c r="AQ31" i="3"/>
  <c r="AY33" i="3"/>
  <c r="AF31" i="3"/>
  <c r="S33" i="3"/>
  <c r="AK33" i="3"/>
  <c r="AU35" i="3"/>
  <c r="AY36" i="3"/>
  <c r="AG32" i="3"/>
  <c r="P32" i="3"/>
  <c r="S31" i="3"/>
  <c r="AK32" i="3"/>
  <c r="BC35" i="3"/>
  <c r="Q30" i="3"/>
  <c r="U33" i="3"/>
  <c r="AU31" i="3"/>
  <c r="AY34" i="3"/>
  <c r="M31" i="3"/>
  <c r="L33" i="3"/>
  <c r="S36" i="3"/>
  <c r="AK34" i="3"/>
  <c r="N34" i="3"/>
  <c r="AR30" i="3"/>
  <c r="U34" i="3"/>
  <c r="AI36" i="3"/>
  <c r="BD34" i="3"/>
  <c r="AU36" i="3"/>
  <c r="AI33" i="3"/>
  <c r="T32" i="3"/>
  <c r="S32" i="3"/>
  <c r="M33" i="3"/>
  <c r="N33" i="3"/>
  <c r="U30" i="3"/>
  <c r="BD36" i="3"/>
  <c r="AS33" i="3"/>
  <c r="AI35" i="3"/>
  <c r="T34" i="3"/>
  <c r="AA33" i="3"/>
  <c r="AV35" i="3"/>
  <c r="AN32" i="3"/>
  <c r="J34" i="3"/>
  <c r="S34" i="3"/>
  <c r="X34" i="3"/>
  <c r="AF33" i="3"/>
  <c r="T31" i="3"/>
  <c r="H33" i="3"/>
  <c r="S35" i="3"/>
  <c r="BA36" i="3"/>
  <c r="AM30" i="3"/>
  <c r="X32" i="3"/>
  <c r="BD31" i="3"/>
  <c r="Y32" i="3"/>
  <c r="T33" i="3"/>
  <c r="AG30" i="3"/>
  <c r="AJ31" i="3"/>
  <c r="AJ35" i="3"/>
  <c r="AJ33" i="3"/>
  <c r="AJ34" i="3"/>
  <c r="AJ32" i="3"/>
  <c r="AJ30" i="3"/>
  <c r="AJ36" i="3"/>
  <c r="AR32" i="3"/>
  <c r="N31" i="3"/>
  <c r="AH35" i="3"/>
  <c r="AM33" i="3"/>
  <c r="I33" i="3"/>
  <c r="P33" i="3"/>
  <c r="J31" i="3"/>
  <c r="X30" i="3"/>
  <c r="V32" i="3"/>
  <c r="U36" i="3"/>
  <c r="AT33" i="3"/>
  <c r="AT32" i="3"/>
  <c r="AT31" i="3"/>
  <c r="AT30" i="3"/>
  <c r="AT35" i="3"/>
  <c r="AT34" i="3"/>
  <c r="AT36" i="3"/>
  <c r="AU33" i="3"/>
  <c r="AR31" i="3"/>
  <c r="AI34" i="3"/>
  <c r="AM31" i="3"/>
  <c r="AG33" i="3"/>
  <c r="T36" i="3"/>
  <c r="AA36" i="3"/>
  <c r="I35" i="3"/>
  <c r="AN33" i="3"/>
  <c r="AE32" i="3"/>
  <c r="P34" i="3"/>
  <c r="BA32" i="3"/>
  <c r="AH32" i="3"/>
  <c r="AG35" i="3"/>
  <c r="AD33" i="3"/>
  <c r="AA31" i="3"/>
  <c r="AV31" i="3"/>
  <c r="W33" i="3"/>
  <c r="J32" i="3"/>
  <c r="X33" i="3"/>
  <c r="V34" i="3"/>
  <c r="U32" i="3"/>
  <c r="BE32" i="3"/>
  <c r="BE36" i="3"/>
  <c r="BE30" i="3"/>
  <c r="BE34" i="3"/>
  <c r="BE35" i="3"/>
  <c r="BE33" i="3"/>
  <c r="BE31" i="3"/>
  <c r="AU34" i="3"/>
  <c r="AR33" i="3"/>
  <c r="AI30" i="3"/>
  <c r="AM35" i="3"/>
  <c r="AG34" i="3"/>
  <c r="T30" i="3"/>
  <c r="AA32" i="3"/>
  <c r="I31" i="3"/>
  <c r="AN35" i="3"/>
  <c r="AE31" i="3"/>
  <c r="P35" i="3"/>
  <c r="Y33" i="3"/>
  <c r="BA34" i="3"/>
  <c r="BC31" i="3"/>
  <c r="AX31" i="3"/>
  <c r="AX35" i="3"/>
  <c r="AX33" i="3"/>
  <c r="AX34" i="3"/>
  <c r="AX32" i="3"/>
  <c r="AX30" i="3"/>
  <c r="AX36" i="3"/>
  <c r="W35" i="3"/>
  <c r="J33" i="3"/>
  <c r="V33" i="3"/>
  <c r="BD32" i="3"/>
  <c r="Q31" i="3"/>
  <c r="AU30" i="3"/>
  <c r="AY31" i="3"/>
  <c r="AZ36" i="3"/>
  <c r="AA34" i="3"/>
  <c r="AN34" i="3"/>
  <c r="AE33" i="3"/>
  <c r="H34" i="3"/>
  <c r="AB33" i="3"/>
  <c r="AB32" i="3"/>
  <c r="AB36" i="3"/>
  <c r="AB31" i="3"/>
  <c r="AB30" i="3"/>
  <c r="AB35" i="3"/>
  <c r="AB34" i="3"/>
  <c r="Y34" i="3"/>
  <c r="BA30" i="3"/>
  <c r="Q33" i="3"/>
  <c r="AI32" i="3"/>
  <c r="AM32" i="3"/>
  <c r="AG36" i="3"/>
  <c r="AZ30" i="3"/>
  <c r="AA30" i="3"/>
  <c r="I30" i="3"/>
  <c r="AN36" i="3"/>
  <c r="AE34" i="3"/>
  <c r="H36" i="3"/>
  <c r="Y35" i="3"/>
  <c r="AC35" i="3"/>
  <c r="R33" i="3"/>
  <c r="R31" i="3"/>
  <c r="R35" i="3"/>
  <c r="R34" i="3"/>
  <c r="R32" i="3"/>
  <c r="R36" i="3"/>
  <c r="R30" i="3"/>
  <c r="Q35" i="3"/>
  <c r="AF36" i="3"/>
  <c r="AM34" i="3"/>
  <c r="AZ31" i="3"/>
  <c r="K35" i="3"/>
  <c r="I36" i="3"/>
  <c r="AN30" i="3"/>
  <c r="AQ33" i="3"/>
  <c r="H30" i="3"/>
  <c r="Y30" i="3"/>
  <c r="AC31" i="3"/>
  <c r="Q36" i="3"/>
  <c r="AF30" i="3"/>
  <c r="AZ33" i="3"/>
  <c r="K31" i="3"/>
  <c r="AV34" i="3"/>
  <c r="AQ34" i="3"/>
  <c r="H32" i="3"/>
  <c r="M35" i="3"/>
  <c r="Y36" i="3"/>
  <c r="AC33" i="3"/>
  <c r="BC36" i="3"/>
  <c r="BC32" i="3"/>
  <c r="BC33" i="3"/>
  <c r="AW34" i="3"/>
  <c r="AW33" i="3"/>
  <c r="AW32" i="3"/>
  <c r="AW31" i="3"/>
  <c r="AW30" i="3"/>
  <c r="AW36" i="3"/>
  <c r="AW35" i="3"/>
  <c r="N30" i="3"/>
  <c r="W30" i="3"/>
  <c r="AD36" i="3"/>
  <c r="AH36" i="3"/>
  <c r="BC34" i="3"/>
  <c r="N36" i="3"/>
  <c r="AD34" i="3"/>
  <c r="L36" i="3"/>
  <c r="BD35" i="3"/>
  <c r="Q32" i="3"/>
  <c r="AH30" i="3"/>
  <c r="AY32" i="3"/>
  <c r="AF32" i="3"/>
  <c r="AZ32" i="3"/>
  <c r="K33" i="3"/>
  <c r="AV30" i="3"/>
  <c r="O30" i="3"/>
  <c r="O34" i="3"/>
  <c r="O32" i="3"/>
  <c r="O36" i="3"/>
  <c r="O33" i="3"/>
  <c r="O31" i="3"/>
  <c r="O35" i="3"/>
  <c r="AQ36" i="3"/>
  <c r="H35" i="3"/>
  <c r="M36" i="3"/>
  <c r="Y31" i="3"/>
  <c r="AC36" i="3"/>
  <c r="W32" i="3"/>
  <c r="AH31" i="3"/>
  <c r="AR34" i="3"/>
  <c r="AF34" i="3"/>
  <c r="K34" i="3"/>
  <c r="AV36" i="3"/>
  <c r="P36" i="3"/>
  <c r="AQ30" i="3"/>
  <c r="M30" i="3"/>
  <c r="AC32" i="3"/>
  <c r="N32" i="3"/>
  <c r="AD30" i="3"/>
  <c r="Q34" i="3"/>
  <c r="AD32" i="3"/>
  <c r="AH33" i="3"/>
  <c r="AR36" i="3"/>
  <c r="K30" i="3"/>
  <c r="AV32" i="3"/>
  <c r="P30" i="3"/>
  <c r="AQ35" i="3"/>
  <c r="M32" i="3"/>
  <c r="BA31" i="3"/>
  <c r="AC34" i="3"/>
  <c r="Z31" i="3"/>
  <c r="Z35" i="3"/>
  <c r="Z33" i="3"/>
  <c r="Z32" i="3"/>
  <c r="Z30" i="3"/>
  <c r="Z36" i="3"/>
  <c r="Z34" i="3"/>
  <c r="AO30" i="3"/>
  <c r="AO34" i="3"/>
  <c r="AO32" i="3"/>
  <c r="AO36" i="3"/>
  <c r="AO31" i="3"/>
  <c r="AO35" i="3"/>
  <c r="AO33" i="3"/>
  <c r="I7" i="2"/>
  <c r="I4" i="2"/>
  <c r="AJ11" i="2" l="1"/>
  <c r="AI12" i="2"/>
  <c r="K73" i="3"/>
  <c r="J73" i="3"/>
  <c r="I73" i="3"/>
  <c r="H73" i="3"/>
  <c r="H48" i="3"/>
  <c r="J48" i="3"/>
  <c r="I48" i="3"/>
  <c r="H47" i="3"/>
  <c r="I57" i="3"/>
  <c r="H42" i="3"/>
  <c r="I44" i="3"/>
  <c r="I41" i="3"/>
  <c r="J41" i="3"/>
  <c r="H41" i="3"/>
  <c r="I46" i="3"/>
  <c r="H46" i="3"/>
  <c r="J46" i="3"/>
  <c r="H45" i="3"/>
  <c r="I45" i="3"/>
  <c r="J45" i="3"/>
  <c r="J44" i="3"/>
  <c r="H44" i="3"/>
  <c r="J42" i="3"/>
  <c r="I43" i="3"/>
  <c r="J43" i="3"/>
  <c r="H43" i="3"/>
  <c r="I47" i="3"/>
  <c r="J47" i="3"/>
  <c r="I42" i="3"/>
  <c r="AI13" i="2" l="1"/>
  <c r="AJ12" i="2"/>
  <c r="AJ13" i="2" l="1"/>
  <c r="AI14" i="2"/>
  <c r="AJ14" i="2" l="1"/>
  <c r="AI15" i="2"/>
  <c r="AI16" i="2" l="1"/>
  <c r="AJ15" i="2"/>
  <c r="AI17" i="2" l="1"/>
  <c r="AJ16" i="2"/>
  <c r="AJ17" i="2" l="1"/>
  <c r="AI18" i="2"/>
  <c r="AJ18" i="2" l="1"/>
  <c r="AI19" i="2"/>
  <c r="AI20" i="2" l="1"/>
  <c r="AJ19" i="2"/>
  <c r="AI21" i="2" l="1"/>
  <c r="AJ20" i="2"/>
  <c r="AI22" i="2" l="1"/>
  <c r="AJ21" i="2"/>
  <c r="AI23" i="2" l="1"/>
  <c r="AJ22" i="2"/>
  <c r="AJ23" i="2" l="1"/>
  <c r="AI28" i="2" s="1"/>
</calcChain>
</file>

<file path=xl/sharedStrings.xml><?xml version="1.0" encoding="utf-8"?>
<sst xmlns="http://schemas.openxmlformats.org/spreadsheetml/2006/main" count="178" uniqueCount="106">
  <si>
    <t>Index</t>
  </si>
  <si>
    <t>PorosityA</t>
  </si>
  <si>
    <t>PermeabilityA</t>
  </si>
  <si>
    <t>LogPermA</t>
  </si>
  <si>
    <t>PorosityB</t>
  </si>
  <si>
    <t>PermeabilityB</t>
  </si>
  <si>
    <t>LogPermB</t>
  </si>
  <si>
    <t>LogPorA</t>
  </si>
  <si>
    <t>LogPorB</t>
  </si>
  <si>
    <t>Correlation</t>
  </si>
  <si>
    <t>A</t>
  </si>
  <si>
    <t>B</t>
  </si>
  <si>
    <t>A (log)</t>
  </si>
  <si>
    <t>B (log)</t>
  </si>
  <si>
    <t>X</t>
  </si>
  <si>
    <t>Y</t>
  </si>
  <si>
    <t>With Outlier</t>
  </si>
  <si>
    <t>Without Outlier</t>
  </si>
  <si>
    <t>RankX</t>
  </si>
  <si>
    <t>RankY</t>
  </si>
  <si>
    <t>P90</t>
  </si>
  <si>
    <t>P50</t>
  </si>
  <si>
    <t>P10</t>
  </si>
  <si>
    <t>Max</t>
  </si>
  <si>
    <t>Min</t>
  </si>
  <si>
    <t>St Dev.</t>
  </si>
  <si>
    <t>Mean</t>
  </si>
  <si>
    <t>Summary of Statistics</t>
  </si>
  <si>
    <t>Real50</t>
  </si>
  <si>
    <t>Real49</t>
  </si>
  <si>
    <t>Real48</t>
  </si>
  <si>
    <t>Real47</t>
  </si>
  <si>
    <t>Real46</t>
  </si>
  <si>
    <t>Real45</t>
  </si>
  <si>
    <t>Real44</t>
  </si>
  <si>
    <t>Real43</t>
  </si>
  <si>
    <t>Real42</t>
  </si>
  <si>
    <t>Real41</t>
  </si>
  <si>
    <t>Real40</t>
  </si>
  <si>
    <t>Real39</t>
  </si>
  <si>
    <t>Real38</t>
  </si>
  <si>
    <t>Real37</t>
  </si>
  <si>
    <t>Real36</t>
  </si>
  <si>
    <t>Real35</t>
  </si>
  <si>
    <t>Real34</t>
  </si>
  <si>
    <t>Real33</t>
  </si>
  <si>
    <t>Real32</t>
  </si>
  <si>
    <t>Real31</t>
  </si>
  <si>
    <t>Real30</t>
  </si>
  <si>
    <t>Real29</t>
  </si>
  <si>
    <t>Real28</t>
  </si>
  <si>
    <t>Real27</t>
  </si>
  <si>
    <t>Real26</t>
  </si>
  <si>
    <t>Real25</t>
  </si>
  <si>
    <t>Real24</t>
  </si>
  <si>
    <t>Real23</t>
  </si>
  <si>
    <t>Real22</t>
  </si>
  <si>
    <t>Real21</t>
  </si>
  <si>
    <t>Real20</t>
  </si>
  <si>
    <t>Real19</t>
  </si>
  <si>
    <t>Real18</t>
  </si>
  <si>
    <t>Real17</t>
  </si>
  <si>
    <t>Real16</t>
  </si>
  <si>
    <t>Real15</t>
  </si>
  <si>
    <t>Real14</t>
  </si>
  <si>
    <t>Real13</t>
  </si>
  <si>
    <t>Real12</t>
  </si>
  <si>
    <t>Real11</t>
  </si>
  <si>
    <t>Real10</t>
  </si>
  <si>
    <t>Real9</t>
  </si>
  <si>
    <t>Real8</t>
  </si>
  <si>
    <t>Real7</t>
  </si>
  <si>
    <t>Real6</t>
  </si>
  <si>
    <t>Real5</t>
  </si>
  <si>
    <t>Real4</t>
  </si>
  <si>
    <t>Real3</t>
  </si>
  <si>
    <t>Real2</t>
  </si>
  <si>
    <t>Real1</t>
  </si>
  <si>
    <t>Statistics</t>
  </si>
  <si>
    <t>Norm[0,1]</t>
  </si>
  <si>
    <t>P-value</t>
  </si>
  <si>
    <t>Sample Data Set</t>
  </si>
  <si>
    <t xml:space="preserve">                     Calculate various summary statistics of realizations and pool for uncertainty model.</t>
  </si>
  <si>
    <t xml:space="preserve">                      Resample with replacement n times to build a realization.  Repeat for L=50 realizations.</t>
  </si>
  <si>
    <t>Michael Pyrcz, the University of Texas at Austin, @GeostatsGuy</t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</si>
  <si>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>: Build a sample set by random draw of n=20 values from a Gaussian distribution.</t>
    </r>
  </si>
  <si>
    <t>Boostrap Demonstration</t>
  </si>
  <si>
    <t>Standard Erro Check</t>
  </si>
  <si>
    <t>s</t>
  </si>
  <si>
    <t>n</t>
  </si>
  <si>
    <t>SE</t>
  </si>
  <si>
    <t>StDev Bootstrap</t>
  </si>
  <si>
    <t>P16</t>
  </si>
  <si>
    <t>StDev.</t>
  </si>
  <si>
    <t>Interesting Case</t>
  </si>
  <si>
    <t>Parabolic Case</t>
  </si>
  <si>
    <t>Correlation [-1,1]</t>
  </si>
  <si>
    <t>Correlation [-1,0]</t>
  </si>
  <si>
    <t>Correlation [0,1]</t>
  </si>
  <si>
    <t>Rank Correlation [-1,1]</t>
  </si>
  <si>
    <t>Rank X</t>
  </si>
  <si>
    <t>Rank Y</t>
  </si>
  <si>
    <t>Rank Correlation [-1,0]</t>
  </si>
  <si>
    <t>Rank Correlation [0,1]</t>
  </si>
  <si>
    <t xml:space="preserve">    Correlation for a Quadratic - Understanding the Pearson and Spearman (Rank) Correlation Coefficient</t>
  </si>
  <si>
    <t xml:space="preserve">     Michael Pyrcz, the University of Texas at 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</si>
</sst>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2" fillId="2" borderId="4" xfId="0" applyFont="1" applyFill="1" applyBorder="1"/>
    <xf numFmtId="0" fontId="0" fillId="2" borderId="6" xfId="0" applyFill="1" applyBorder="1"/>
    <xf numFmtId="0" fontId="2" fillId="2" borderId="6" xfId="0" applyFont="1" applyFill="1" applyBorder="1"/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3" fillId="2" borderId="7" xfId="0" applyFont="1" applyFill="1" applyBorder="1" applyAlignment="1">
      <alignment horizontal="right"/>
    </xf>
    <xf numFmtId="2" fontId="0" fillId="2" borderId="5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3" fillId="2" borderId="8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2" fontId="0" fillId="2" borderId="4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1" fillId="2" borderId="0" xfId="0" applyFont="1" applyFill="1" applyBorder="1"/>
    <xf numFmtId="165" fontId="0" fillId="2" borderId="3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0" fontId="2" fillId="2" borderId="15" xfId="0" applyFont="1" applyFill="1" applyBorder="1"/>
    <xf numFmtId="0" fontId="0" fillId="0" borderId="5" xfId="0" applyBorder="1"/>
    <xf numFmtId="0" fontId="1" fillId="2" borderId="0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5" fillId="2" borderId="0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/>
    <xf numFmtId="2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2" fontId="0" fillId="2" borderId="11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3" fillId="2" borderId="16" xfId="0" applyFont="1" applyFill="1" applyBorder="1" applyAlignment="1">
      <alignment horizontal="right"/>
    </xf>
    <xf numFmtId="9" fontId="0" fillId="0" borderId="0" xfId="1" applyFont="1"/>
    <xf numFmtId="2" fontId="0" fillId="5" borderId="12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7" fillId="2" borderId="15" xfId="0" applyFont="1" applyFill="1" applyBorder="1"/>
    <xf numFmtId="0" fontId="1" fillId="2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</a:t>
            </a:r>
            <a:r>
              <a:rPr lang="en-US" baseline="0"/>
              <a:t> vs. Porosity: Formation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alpha val="57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Correlations!$B$3:$B$107</c:f>
              <c:numCache>
                <c:formatCode>0.0</c:formatCode>
                <c:ptCount val="105"/>
                <c:pt idx="0">
                  <c:v>15.963055963780075</c:v>
                </c:pt>
                <c:pt idx="1">
                  <c:v>19.707738307398557</c:v>
                </c:pt>
                <c:pt idx="2">
                  <c:v>16.961485935877462</c:v>
                </c:pt>
                <c:pt idx="3">
                  <c:v>19.088670451907923</c:v>
                </c:pt>
                <c:pt idx="4">
                  <c:v>11.06117920006351</c:v>
                </c:pt>
                <c:pt idx="5">
                  <c:v>13.936215718423725</c:v>
                </c:pt>
                <c:pt idx="6">
                  <c:v>9.1447474587037743</c:v>
                </c:pt>
                <c:pt idx="7">
                  <c:v>0.85306139738660391</c:v>
                </c:pt>
                <c:pt idx="8">
                  <c:v>8.5042333041294889</c:v>
                </c:pt>
                <c:pt idx="9">
                  <c:v>7.2219479187480982</c:v>
                </c:pt>
                <c:pt idx="10">
                  <c:v>20.608781348128133</c:v>
                </c:pt>
                <c:pt idx="11">
                  <c:v>14.332197904978202</c:v>
                </c:pt>
                <c:pt idx="12">
                  <c:v>11.386647189130469</c:v>
                </c:pt>
                <c:pt idx="13">
                  <c:v>12.862660273668192</c:v>
                </c:pt>
                <c:pt idx="14">
                  <c:v>10.915544972546211</c:v>
                </c:pt>
                <c:pt idx="15">
                  <c:v>8.5041209122045665</c:v>
                </c:pt>
                <c:pt idx="16">
                  <c:v>8.6546709706104021</c:v>
                </c:pt>
                <c:pt idx="17">
                  <c:v>13.985406504465271</c:v>
                </c:pt>
                <c:pt idx="18">
                  <c:v>17.351025275215754</c:v>
                </c:pt>
                <c:pt idx="19">
                  <c:v>14.311264741156428</c:v>
                </c:pt>
                <c:pt idx="20">
                  <c:v>8.0650140806770469</c:v>
                </c:pt>
                <c:pt idx="21">
                  <c:v>12.600930210521383</c:v>
                </c:pt>
                <c:pt idx="22">
                  <c:v>11.368577574822254</c:v>
                </c:pt>
                <c:pt idx="23">
                  <c:v>11.185913556718475</c:v>
                </c:pt>
                <c:pt idx="24">
                  <c:v>12.575802140325541</c:v>
                </c:pt>
                <c:pt idx="25">
                  <c:v>12.911906864166292</c:v>
                </c:pt>
                <c:pt idx="26">
                  <c:v>11.891339460961756</c:v>
                </c:pt>
                <c:pt idx="27">
                  <c:v>7.3873752683539013</c:v>
                </c:pt>
                <c:pt idx="28">
                  <c:v>13.094662939614045</c:v>
                </c:pt>
                <c:pt idx="29">
                  <c:v>13.897466547208181</c:v>
                </c:pt>
                <c:pt idx="30">
                  <c:v>13.748551783686656</c:v>
                </c:pt>
                <c:pt idx="31">
                  <c:v>7.5951034769042973</c:v>
                </c:pt>
                <c:pt idx="32">
                  <c:v>12.248329610516953</c:v>
                </c:pt>
                <c:pt idx="33">
                  <c:v>9.2304843582854605</c:v>
                </c:pt>
                <c:pt idx="34">
                  <c:v>10.291803778792518</c:v>
                </c:pt>
                <c:pt idx="35">
                  <c:v>16.695761224517803</c:v>
                </c:pt>
                <c:pt idx="36">
                  <c:v>15.884680553836912</c:v>
                </c:pt>
                <c:pt idx="37">
                  <c:v>18.790116098515561</c:v>
                </c:pt>
                <c:pt idx="38">
                  <c:v>15.304632282991131</c:v>
                </c:pt>
                <c:pt idx="39">
                  <c:v>11.31304026974307</c:v>
                </c:pt>
                <c:pt idx="40">
                  <c:v>13.22854950682259</c:v>
                </c:pt>
                <c:pt idx="41">
                  <c:v>10.595018267921468</c:v>
                </c:pt>
                <c:pt idx="42">
                  <c:v>13.787522366701168</c:v>
                </c:pt>
                <c:pt idx="43">
                  <c:v>12.792759245721181</c:v>
                </c:pt>
                <c:pt idx="44">
                  <c:v>14.628501095528616</c:v>
                </c:pt>
                <c:pt idx="45">
                  <c:v>10.032245979972952</c:v>
                </c:pt>
                <c:pt idx="46">
                  <c:v>10.565763596113145</c:v>
                </c:pt>
                <c:pt idx="47">
                  <c:v>8.6692091515302003</c:v>
                </c:pt>
                <c:pt idx="48">
                  <c:v>12.257114556292919</c:v>
                </c:pt>
                <c:pt idx="49">
                  <c:v>10.006262702986193</c:v>
                </c:pt>
                <c:pt idx="50">
                  <c:v>10.587515250180468</c:v>
                </c:pt>
                <c:pt idx="51">
                  <c:v>11.008574467398095</c:v>
                </c:pt>
                <c:pt idx="52">
                  <c:v>14.324554242867245</c:v>
                </c:pt>
                <c:pt idx="53">
                  <c:v>8.8495645544387553</c:v>
                </c:pt>
                <c:pt idx="54">
                  <c:v>11.285912989599685</c:v>
                </c:pt>
                <c:pt idx="55">
                  <c:v>9.6373193315848873</c:v>
                </c:pt>
                <c:pt idx="56">
                  <c:v>16.872243075046882</c:v>
                </c:pt>
                <c:pt idx="57">
                  <c:v>11.496660189885194</c:v>
                </c:pt>
                <c:pt idx="58">
                  <c:v>8.8987091720305216</c:v>
                </c:pt>
                <c:pt idx="59">
                  <c:v>10.032058674869463</c:v>
                </c:pt>
                <c:pt idx="60">
                  <c:v>14.585085436959282</c:v>
                </c:pt>
                <c:pt idx="61">
                  <c:v>18.509123495799244</c:v>
                </c:pt>
                <c:pt idx="62">
                  <c:v>9.4256574293406139</c:v>
                </c:pt>
                <c:pt idx="63">
                  <c:v>14.121648980368954</c:v>
                </c:pt>
                <c:pt idx="64">
                  <c:v>12.841832524692627</c:v>
                </c:pt>
                <c:pt idx="65">
                  <c:v>16.687614199291755</c:v>
                </c:pt>
                <c:pt idx="66">
                  <c:v>3.76344441610647</c:v>
                </c:pt>
                <c:pt idx="67">
                  <c:v>19.148456462974849</c:v>
                </c:pt>
                <c:pt idx="68">
                  <c:v>12.003337001915577</c:v>
                </c:pt>
                <c:pt idx="69">
                  <c:v>17.140673281202808</c:v>
                </c:pt>
                <c:pt idx="70">
                  <c:v>9.8671524822359409</c:v>
                </c:pt>
                <c:pt idx="71">
                  <c:v>11.211046976171204</c:v>
                </c:pt>
                <c:pt idx="72">
                  <c:v>11.757402101668587</c:v>
                </c:pt>
                <c:pt idx="73">
                  <c:v>15.795585406593297</c:v>
                </c:pt>
                <c:pt idx="74">
                  <c:v>6.2864181754229262</c:v>
                </c:pt>
                <c:pt idx="75">
                  <c:v>17.060539096200067</c:v>
                </c:pt>
                <c:pt idx="76">
                  <c:v>13.161045513616399</c:v>
                </c:pt>
                <c:pt idx="77">
                  <c:v>11.578936290531523</c:v>
                </c:pt>
                <c:pt idx="78">
                  <c:v>7.2495427611198817</c:v>
                </c:pt>
                <c:pt idx="79">
                  <c:v>12.028781606982747</c:v>
                </c:pt>
                <c:pt idx="80">
                  <c:v>16.303891142396694</c:v>
                </c:pt>
                <c:pt idx="81">
                  <c:v>11.028953301906066</c:v>
                </c:pt>
                <c:pt idx="82">
                  <c:v>6.3626050595568291</c:v>
                </c:pt>
                <c:pt idx="83">
                  <c:v>9.0003091812121792</c:v>
                </c:pt>
                <c:pt idx="84">
                  <c:v>7.8310523635346847</c:v>
                </c:pt>
                <c:pt idx="85">
                  <c:v>12.601838176347028</c:v>
                </c:pt>
                <c:pt idx="86">
                  <c:v>12.573364080455384</c:v>
                </c:pt>
                <c:pt idx="87">
                  <c:v>8.4526226795185657</c:v>
                </c:pt>
                <c:pt idx="88">
                  <c:v>12.32930935281167</c:v>
                </c:pt>
                <c:pt idx="89">
                  <c:v>13.671078183976274</c:v>
                </c:pt>
                <c:pt idx="90">
                  <c:v>9.082940190797963</c:v>
                </c:pt>
                <c:pt idx="91">
                  <c:v>18.746286304184665</c:v>
                </c:pt>
                <c:pt idx="92">
                  <c:v>14.750023287749618</c:v>
                </c:pt>
                <c:pt idx="93">
                  <c:v>11.125379641372296</c:v>
                </c:pt>
                <c:pt idx="94">
                  <c:v>7.5523857185297061</c:v>
                </c:pt>
                <c:pt idx="95">
                  <c:v>9.7118519778365524</c:v>
                </c:pt>
                <c:pt idx="96">
                  <c:v>17.939466551155267</c:v>
                </c:pt>
                <c:pt idx="97">
                  <c:v>17.04459831628796</c:v>
                </c:pt>
                <c:pt idx="98">
                  <c:v>7.3742099598133146</c:v>
                </c:pt>
                <c:pt idx="99">
                  <c:v>11.461718433695198</c:v>
                </c:pt>
                <c:pt idx="100">
                  <c:v>11.918170900352408</c:v>
                </c:pt>
                <c:pt idx="101">
                  <c:v>10.277580424748956</c:v>
                </c:pt>
                <c:pt idx="102">
                  <c:v>5.7640391904386314</c:v>
                </c:pt>
                <c:pt idx="103">
                  <c:v>10.605915782118519</c:v>
                </c:pt>
                <c:pt idx="104">
                  <c:v>13.139269614025025</c:v>
                </c:pt>
              </c:numCache>
            </c:numRef>
          </c:xVal>
          <c:yVal>
            <c:numRef>
              <c:f>Correlations!$C$3:$C$107</c:f>
              <c:numCache>
                <c:formatCode>0.0</c:formatCode>
                <c:ptCount val="105"/>
                <c:pt idx="0">
                  <c:v>435</c:v>
                </c:pt>
                <c:pt idx="1">
                  <c:v>543</c:v>
                </c:pt>
                <c:pt idx="2">
                  <c:v>342</c:v>
                </c:pt>
                <c:pt idx="3">
                  <c:v>761</c:v>
                </c:pt>
                <c:pt idx="4">
                  <c:v>170.27856380724026</c:v>
                </c:pt>
                <c:pt idx="5">
                  <c:v>171.42443890657827</c:v>
                </c:pt>
                <c:pt idx="6">
                  <c:v>96.712631327430756</c:v>
                </c:pt>
                <c:pt idx="7">
                  <c:v>27.645446573372595</c:v>
                </c:pt>
                <c:pt idx="8">
                  <c:v>136.40083857056902</c:v>
                </c:pt>
                <c:pt idx="9">
                  <c:v>131.69925327968639</c:v>
                </c:pt>
                <c:pt idx="10">
                  <c:v>893</c:v>
                </c:pt>
                <c:pt idx="11">
                  <c:v>131.91634151077267</c:v>
                </c:pt>
                <c:pt idx="12">
                  <c:v>108.82229760814613</c:v>
                </c:pt>
                <c:pt idx="13">
                  <c:v>180.34037678053119</c:v>
                </c:pt>
                <c:pt idx="14">
                  <c:v>155.99359521927519</c:v>
                </c:pt>
                <c:pt idx="15">
                  <c:v>88.393135780995536</c:v>
                </c:pt>
                <c:pt idx="16">
                  <c:v>96.468311043004391</c:v>
                </c:pt>
                <c:pt idx="17">
                  <c:v>230.63970451740926</c:v>
                </c:pt>
                <c:pt idx="18">
                  <c:v>187.54787747347208</c:v>
                </c:pt>
                <c:pt idx="19">
                  <c:v>154.64293905288883</c:v>
                </c:pt>
                <c:pt idx="20">
                  <c:v>112.5957453571669</c:v>
                </c:pt>
                <c:pt idx="21">
                  <c:v>85.599733527159714</c:v>
                </c:pt>
                <c:pt idx="22">
                  <c:v>165.88601613319457</c:v>
                </c:pt>
                <c:pt idx="23">
                  <c:v>99.216199313199212</c:v>
                </c:pt>
                <c:pt idx="24">
                  <c:v>261.43464169134239</c:v>
                </c:pt>
                <c:pt idx="25">
                  <c:v>193.64285507253811</c:v>
                </c:pt>
                <c:pt idx="26">
                  <c:v>167.5636459603223</c:v>
                </c:pt>
                <c:pt idx="27">
                  <c:v>85.278107792649052</c:v>
                </c:pt>
                <c:pt idx="28">
                  <c:v>223.04931563101852</c:v>
                </c:pt>
                <c:pt idx="29">
                  <c:v>162.41255081456453</c:v>
                </c:pt>
                <c:pt idx="30">
                  <c:v>363.30166538860766</c:v>
                </c:pt>
                <c:pt idx="31">
                  <c:v>81.244318433792188</c:v>
                </c:pt>
                <c:pt idx="32">
                  <c:v>142.00814449736222</c:v>
                </c:pt>
                <c:pt idx="33">
                  <c:v>29.968429877263851</c:v>
                </c:pt>
                <c:pt idx="34">
                  <c:v>140.55283563267142</c:v>
                </c:pt>
                <c:pt idx="35">
                  <c:v>934</c:v>
                </c:pt>
                <c:pt idx="36">
                  <c:v>432</c:v>
                </c:pt>
                <c:pt idx="37">
                  <c:v>456</c:v>
                </c:pt>
                <c:pt idx="38">
                  <c:v>207.10093454081084</c:v>
                </c:pt>
                <c:pt idx="39">
                  <c:v>165.73474192323371</c:v>
                </c:pt>
                <c:pt idx="40">
                  <c:v>48.986653472300276</c:v>
                </c:pt>
                <c:pt idx="41">
                  <c:v>135.84900318949721</c:v>
                </c:pt>
                <c:pt idx="42">
                  <c:v>155.45044714469196</c:v>
                </c:pt>
                <c:pt idx="43">
                  <c:v>181.91547296576798</c:v>
                </c:pt>
                <c:pt idx="44">
                  <c:v>250</c:v>
                </c:pt>
                <c:pt idx="45">
                  <c:v>120.59858345073036</c:v>
                </c:pt>
                <c:pt idx="46">
                  <c:v>157.18987503382914</c:v>
                </c:pt>
                <c:pt idx="47">
                  <c:v>146.83932390127779</c:v>
                </c:pt>
                <c:pt idx="48">
                  <c:v>123.59209832878405</c:v>
                </c:pt>
                <c:pt idx="49">
                  <c:v>49.061866628132925</c:v>
                </c:pt>
                <c:pt idx="50">
                  <c:v>97.766214993607491</c:v>
                </c:pt>
                <c:pt idx="51">
                  <c:v>176.59590590453365</c:v>
                </c:pt>
                <c:pt idx="52">
                  <c:v>444.39248937237022</c:v>
                </c:pt>
                <c:pt idx="53">
                  <c:v>124.67707786319528</c:v>
                </c:pt>
                <c:pt idx="54">
                  <c:v>159.29747560516819</c:v>
                </c:pt>
                <c:pt idx="55">
                  <c:v>173.38373506254834</c:v>
                </c:pt>
                <c:pt idx="56">
                  <c:v>594</c:v>
                </c:pt>
                <c:pt idx="57">
                  <c:v>211.83072829037124</c:v>
                </c:pt>
                <c:pt idx="58">
                  <c:v>73.519786767819895</c:v>
                </c:pt>
                <c:pt idx="59">
                  <c:v>247.10125478748637</c:v>
                </c:pt>
                <c:pt idx="60">
                  <c:v>177.86405036701169</c:v>
                </c:pt>
                <c:pt idx="61">
                  <c:v>598</c:v>
                </c:pt>
                <c:pt idx="62">
                  <c:v>140.84110333964904</c:v>
                </c:pt>
                <c:pt idx="63">
                  <c:v>167.37621495503745</c:v>
                </c:pt>
                <c:pt idx="64">
                  <c:v>123.58480731572395</c:v>
                </c:pt>
                <c:pt idx="65">
                  <c:v>364.23184094866082</c:v>
                </c:pt>
                <c:pt idx="66">
                  <c:v>33.198669595207448</c:v>
                </c:pt>
                <c:pt idx="67">
                  <c:v>483</c:v>
                </c:pt>
                <c:pt idx="68">
                  <c:v>75.817395602069666</c:v>
                </c:pt>
                <c:pt idx="69">
                  <c:v>550</c:v>
                </c:pt>
                <c:pt idx="70">
                  <c:v>98.96656270812214</c:v>
                </c:pt>
                <c:pt idx="71">
                  <c:v>135.01100570974972</c:v>
                </c:pt>
                <c:pt idx="72">
                  <c:v>177.41728204949604</c:v>
                </c:pt>
                <c:pt idx="73">
                  <c:v>247.15480558952521</c:v>
                </c:pt>
                <c:pt idx="74">
                  <c:v>68.593613623239676</c:v>
                </c:pt>
                <c:pt idx="75">
                  <c:v>316.14671732385926</c:v>
                </c:pt>
                <c:pt idx="76">
                  <c:v>119.16936245886221</c:v>
                </c:pt>
                <c:pt idx="77">
                  <c:v>177.89768908213614</c:v>
                </c:pt>
                <c:pt idx="78">
                  <c:v>122.43109179344839</c:v>
                </c:pt>
                <c:pt idx="79">
                  <c:v>82.47996717674198</c:v>
                </c:pt>
                <c:pt idx="80">
                  <c:v>233.86780411542094</c:v>
                </c:pt>
                <c:pt idx="81">
                  <c:v>85.159651944092815</c:v>
                </c:pt>
                <c:pt idx="82">
                  <c:v>203.06923499461615</c:v>
                </c:pt>
                <c:pt idx="83">
                  <c:v>151.24897059991522</c:v>
                </c:pt>
                <c:pt idx="84">
                  <c:v>203.70083637705852</c:v>
                </c:pt>
                <c:pt idx="85">
                  <c:v>132.26071946001758</c:v>
                </c:pt>
                <c:pt idx="86">
                  <c:v>167.35939624437938</c:v>
                </c:pt>
                <c:pt idx="87">
                  <c:v>100.98677873151468</c:v>
                </c:pt>
                <c:pt idx="88">
                  <c:v>233.64966750049351</c:v>
                </c:pt>
                <c:pt idx="89">
                  <c:v>319.85096235502033</c:v>
                </c:pt>
                <c:pt idx="90">
                  <c:v>146.09996648116265</c:v>
                </c:pt>
                <c:pt idx="91">
                  <c:v>545</c:v>
                </c:pt>
                <c:pt idx="92">
                  <c:v>435</c:v>
                </c:pt>
                <c:pt idx="93">
                  <c:v>131.153043788367</c:v>
                </c:pt>
                <c:pt idx="94">
                  <c:v>142.08315070703861</c:v>
                </c:pt>
                <c:pt idx="95">
                  <c:v>169.73596059179491</c:v>
                </c:pt>
                <c:pt idx="96">
                  <c:v>456</c:v>
                </c:pt>
                <c:pt idx="97">
                  <c:v>567</c:v>
                </c:pt>
                <c:pt idx="98">
                  <c:v>71.505068133025233</c:v>
                </c:pt>
                <c:pt idx="99">
                  <c:v>185.93349966702269</c:v>
                </c:pt>
                <c:pt idx="100">
                  <c:v>344</c:v>
                </c:pt>
                <c:pt idx="101">
                  <c:v>79.775329013226795</c:v>
                </c:pt>
                <c:pt idx="102">
                  <c:v>81.456442261586773</c:v>
                </c:pt>
                <c:pt idx="103">
                  <c:v>220.92876254697251</c:v>
                </c:pt>
                <c:pt idx="104">
                  <c:v>163.66440323459861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8-4AF4-9A3A-5C4ACCB78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29704"/>
        <c:axId val="619425440"/>
      </c:scatterChart>
      <c:valAx>
        <c:axId val="61942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25440"/>
        <c:crosses val="autoZero"/>
        <c:crossBetween val="midCat"/>
      </c:valAx>
      <c:valAx>
        <c:axId val="6194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2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Log{Permeability</a:t>
            </a:r>
            <a:r>
              <a:rPr lang="en-US" baseline="0"/>
              <a:t>} vs. Porosity: Formation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alpha val="41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Correlations!$B$3:$B$107</c:f>
              <c:numCache>
                <c:formatCode>0.0</c:formatCode>
                <c:ptCount val="105"/>
                <c:pt idx="0">
                  <c:v>15.963055963780075</c:v>
                </c:pt>
                <c:pt idx="1">
                  <c:v>19.707738307398557</c:v>
                </c:pt>
                <c:pt idx="2">
                  <c:v>16.961485935877462</c:v>
                </c:pt>
                <c:pt idx="3">
                  <c:v>19.088670451907923</c:v>
                </c:pt>
                <c:pt idx="4">
                  <c:v>11.06117920006351</c:v>
                </c:pt>
                <c:pt idx="5">
                  <c:v>13.936215718423725</c:v>
                </c:pt>
                <c:pt idx="6">
                  <c:v>9.1447474587037743</c:v>
                </c:pt>
                <c:pt idx="7">
                  <c:v>0.85306139738660391</c:v>
                </c:pt>
                <c:pt idx="8">
                  <c:v>8.5042333041294889</c:v>
                </c:pt>
                <c:pt idx="9">
                  <c:v>7.2219479187480982</c:v>
                </c:pt>
                <c:pt idx="10">
                  <c:v>20.608781348128133</c:v>
                </c:pt>
                <c:pt idx="11">
                  <c:v>14.332197904978202</c:v>
                </c:pt>
                <c:pt idx="12">
                  <c:v>11.386647189130469</c:v>
                </c:pt>
                <c:pt idx="13">
                  <c:v>12.862660273668192</c:v>
                </c:pt>
                <c:pt idx="14">
                  <c:v>10.915544972546211</c:v>
                </c:pt>
                <c:pt idx="15">
                  <c:v>8.5041209122045665</c:v>
                </c:pt>
                <c:pt idx="16">
                  <c:v>8.6546709706104021</c:v>
                </c:pt>
                <c:pt idx="17">
                  <c:v>13.985406504465271</c:v>
                </c:pt>
                <c:pt idx="18">
                  <c:v>17.351025275215754</c:v>
                </c:pt>
                <c:pt idx="19">
                  <c:v>14.311264741156428</c:v>
                </c:pt>
                <c:pt idx="20">
                  <c:v>8.0650140806770469</c:v>
                </c:pt>
                <c:pt idx="21">
                  <c:v>12.600930210521383</c:v>
                </c:pt>
                <c:pt idx="22">
                  <c:v>11.368577574822254</c:v>
                </c:pt>
                <c:pt idx="23">
                  <c:v>11.185913556718475</c:v>
                </c:pt>
                <c:pt idx="24">
                  <c:v>12.575802140325541</c:v>
                </c:pt>
                <c:pt idx="25">
                  <c:v>12.911906864166292</c:v>
                </c:pt>
                <c:pt idx="26">
                  <c:v>11.891339460961756</c:v>
                </c:pt>
                <c:pt idx="27">
                  <c:v>7.3873752683539013</c:v>
                </c:pt>
                <c:pt idx="28">
                  <c:v>13.094662939614045</c:v>
                </c:pt>
                <c:pt idx="29">
                  <c:v>13.897466547208181</c:v>
                </c:pt>
                <c:pt idx="30">
                  <c:v>13.748551783686656</c:v>
                </c:pt>
                <c:pt idx="31">
                  <c:v>7.5951034769042973</c:v>
                </c:pt>
                <c:pt idx="32">
                  <c:v>12.248329610516953</c:v>
                </c:pt>
                <c:pt idx="33">
                  <c:v>9.2304843582854605</c:v>
                </c:pt>
                <c:pt idx="34">
                  <c:v>10.291803778792518</c:v>
                </c:pt>
                <c:pt idx="35">
                  <c:v>16.695761224517803</c:v>
                </c:pt>
                <c:pt idx="36">
                  <c:v>15.884680553836912</c:v>
                </c:pt>
                <c:pt idx="37">
                  <c:v>18.790116098515561</c:v>
                </c:pt>
                <c:pt idx="38">
                  <c:v>15.304632282991131</c:v>
                </c:pt>
                <c:pt idx="39">
                  <c:v>11.31304026974307</c:v>
                </c:pt>
                <c:pt idx="40">
                  <c:v>13.22854950682259</c:v>
                </c:pt>
                <c:pt idx="41">
                  <c:v>10.595018267921468</c:v>
                </c:pt>
                <c:pt idx="42">
                  <c:v>13.787522366701168</c:v>
                </c:pt>
                <c:pt idx="43">
                  <c:v>12.792759245721181</c:v>
                </c:pt>
                <c:pt idx="44">
                  <c:v>14.628501095528616</c:v>
                </c:pt>
                <c:pt idx="45">
                  <c:v>10.032245979972952</c:v>
                </c:pt>
                <c:pt idx="46">
                  <c:v>10.565763596113145</c:v>
                </c:pt>
                <c:pt idx="47">
                  <c:v>8.6692091515302003</c:v>
                </c:pt>
                <c:pt idx="48">
                  <c:v>12.257114556292919</c:v>
                </c:pt>
                <c:pt idx="49">
                  <c:v>10.006262702986193</c:v>
                </c:pt>
                <c:pt idx="50">
                  <c:v>10.587515250180468</c:v>
                </c:pt>
                <c:pt idx="51">
                  <c:v>11.008574467398095</c:v>
                </c:pt>
                <c:pt idx="52">
                  <c:v>14.324554242867245</c:v>
                </c:pt>
                <c:pt idx="53">
                  <c:v>8.8495645544387553</c:v>
                </c:pt>
                <c:pt idx="54">
                  <c:v>11.285912989599685</c:v>
                </c:pt>
                <c:pt idx="55">
                  <c:v>9.6373193315848873</c:v>
                </c:pt>
                <c:pt idx="56">
                  <c:v>16.872243075046882</c:v>
                </c:pt>
                <c:pt idx="57">
                  <c:v>11.496660189885194</c:v>
                </c:pt>
                <c:pt idx="58">
                  <c:v>8.8987091720305216</c:v>
                </c:pt>
                <c:pt idx="59">
                  <c:v>10.032058674869463</c:v>
                </c:pt>
                <c:pt idx="60">
                  <c:v>14.585085436959282</c:v>
                </c:pt>
                <c:pt idx="61">
                  <c:v>18.509123495799244</c:v>
                </c:pt>
                <c:pt idx="62">
                  <c:v>9.4256574293406139</c:v>
                </c:pt>
                <c:pt idx="63">
                  <c:v>14.121648980368954</c:v>
                </c:pt>
                <c:pt idx="64">
                  <c:v>12.841832524692627</c:v>
                </c:pt>
                <c:pt idx="65">
                  <c:v>16.687614199291755</c:v>
                </c:pt>
                <c:pt idx="66">
                  <c:v>3.76344441610647</c:v>
                </c:pt>
                <c:pt idx="67">
                  <c:v>19.148456462974849</c:v>
                </c:pt>
                <c:pt idx="68">
                  <c:v>12.003337001915577</c:v>
                </c:pt>
                <c:pt idx="69">
                  <c:v>17.140673281202808</c:v>
                </c:pt>
                <c:pt idx="70">
                  <c:v>9.8671524822359409</c:v>
                </c:pt>
                <c:pt idx="71">
                  <c:v>11.211046976171204</c:v>
                </c:pt>
                <c:pt idx="72">
                  <c:v>11.757402101668587</c:v>
                </c:pt>
                <c:pt idx="73">
                  <c:v>15.795585406593297</c:v>
                </c:pt>
                <c:pt idx="74">
                  <c:v>6.2864181754229262</c:v>
                </c:pt>
                <c:pt idx="75">
                  <c:v>17.060539096200067</c:v>
                </c:pt>
                <c:pt idx="76">
                  <c:v>13.161045513616399</c:v>
                </c:pt>
                <c:pt idx="77">
                  <c:v>11.578936290531523</c:v>
                </c:pt>
                <c:pt idx="78">
                  <c:v>7.2495427611198817</c:v>
                </c:pt>
                <c:pt idx="79">
                  <c:v>12.028781606982747</c:v>
                </c:pt>
                <c:pt idx="80">
                  <c:v>16.303891142396694</c:v>
                </c:pt>
                <c:pt idx="81">
                  <c:v>11.028953301906066</c:v>
                </c:pt>
                <c:pt idx="82">
                  <c:v>6.3626050595568291</c:v>
                </c:pt>
                <c:pt idx="83">
                  <c:v>9.0003091812121792</c:v>
                </c:pt>
                <c:pt idx="84">
                  <c:v>7.8310523635346847</c:v>
                </c:pt>
                <c:pt idx="85">
                  <c:v>12.601838176347028</c:v>
                </c:pt>
                <c:pt idx="86">
                  <c:v>12.573364080455384</c:v>
                </c:pt>
                <c:pt idx="87">
                  <c:v>8.4526226795185657</c:v>
                </c:pt>
                <c:pt idx="88">
                  <c:v>12.32930935281167</c:v>
                </c:pt>
                <c:pt idx="89">
                  <c:v>13.671078183976274</c:v>
                </c:pt>
                <c:pt idx="90">
                  <c:v>9.082940190797963</c:v>
                </c:pt>
                <c:pt idx="91">
                  <c:v>18.746286304184665</c:v>
                </c:pt>
                <c:pt idx="92">
                  <c:v>14.750023287749618</c:v>
                </c:pt>
                <c:pt idx="93">
                  <c:v>11.125379641372296</c:v>
                </c:pt>
                <c:pt idx="94">
                  <c:v>7.5523857185297061</c:v>
                </c:pt>
                <c:pt idx="95">
                  <c:v>9.7118519778365524</c:v>
                </c:pt>
                <c:pt idx="96">
                  <c:v>17.939466551155267</c:v>
                </c:pt>
                <c:pt idx="97">
                  <c:v>17.04459831628796</c:v>
                </c:pt>
                <c:pt idx="98">
                  <c:v>7.3742099598133146</c:v>
                </c:pt>
                <c:pt idx="99">
                  <c:v>11.461718433695198</c:v>
                </c:pt>
                <c:pt idx="100">
                  <c:v>11.918170900352408</c:v>
                </c:pt>
                <c:pt idx="101">
                  <c:v>10.277580424748956</c:v>
                </c:pt>
                <c:pt idx="102">
                  <c:v>5.7640391904386314</c:v>
                </c:pt>
                <c:pt idx="103">
                  <c:v>10.605915782118519</c:v>
                </c:pt>
                <c:pt idx="104">
                  <c:v>13.139269614025025</c:v>
                </c:pt>
              </c:numCache>
            </c:numRef>
          </c:xVal>
          <c:yVal>
            <c:numRef>
              <c:f>Correlations!$E$3:$E$107</c:f>
              <c:numCache>
                <c:formatCode>General</c:formatCode>
                <c:ptCount val="105"/>
                <c:pt idx="0">
                  <c:v>2.6384892569546374</c:v>
                </c:pt>
                <c:pt idx="1">
                  <c:v>2.7347998295888472</c:v>
                </c:pt>
                <c:pt idx="2">
                  <c:v>2.5340261060561349</c:v>
                </c:pt>
                <c:pt idx="3">
                  <c:v>2.8813846567705728</c:v>
                </c:pt>
                <c:pt idx="4">
                  <c:v>2.2311599785193055</c:v>
                </c:pt>
                <c:pt idx="5">
                  <c:v>2.2340727366401065</c:v>
                </c:pt>
                <c:pt idx="6">
                  <c:v>1.9854831996005902</c:v>
                </c:pt>
                <c:pt idx="7">
                  <c:v>1.4416236097489827</c:v>
                </c:pt>
                <c:pt idx="8">
                  <c:v>2.1348170403017748</c:v>
                </c:pt>
                <c:pt idx="9">
                  <c:v>2.1195833125667112</c:v>
                </c:pt>
                <c:pt idx="10">
                  <c:v>2.9508514588885464</c:v>
                </c:pt>
                <c:pt idx="11">
                  <c:v>2.1202985983390428</c:v>
                </c:pt>
                <c:pt idx="12">
                  <c:v>2.0367178910975965</c:v>
                </c:pt>
                <c:pt idx="13">
                  <c:v>2.256092972700301</c:v>
                </c:pt>
                <c:pt idx="14">
                  <c:v>2.193106767469664</c:v>
                </c:pt>
                <c:pt idx="15">
                  <c:v>1.9464185409386112</c:v>
                </c:pt>
                <c:pt idx="16">
                  <c:v>1.9843846750089302</c:v>
                </c:pt>
                <c:pt idx="17">
                  <c:v>2.362934072986894</c:v>
                </c:pt>
                <c:pt idx="18">
                  <c:v>2.2731121534946066</c:v>
                </c:pt>
                <c:pt idx="19">
                  <c:v>2.1893300950448253</c:v>
                </c:pt>
                <c:pt idx="20">
                  <c:v>2.0515219801883724</c:v>
                </c:pt>
                <c:pt idx="21">
                  <c:v>1.9324724127161224</c:v>
                </c:pt>
                <c:pt idx="22">
                  <c:v>2.2198097773917027</c:v>
                </c:pt>
                <c:pt idx="23">
                  <c:v>1.9965825864482032</c:v>
                </c:pt>
                <c:pt idx="24">
                  <c:v>2.4173631337364636</c:v>
                </c:pt>
                <c:pt idx="25">
                  <c:v>2.2870014772590186</c:v>
                </c:pt>
                <c:pt idx="26">
                  <c:v>2.2241798014577574</c:v>
                </c:pt>
                <c:pt idx="27">
                  <c:v>1.9308375553747097</c:v>
                </c:pt>
                <c:pt idx="28">
                  <c:v>2.348400895059688</c:v>
                </c:pt>
                <c:pt idx="29">
                  <c:v>2.2106195873367671</c:v>
                </c:pt>
                <c:pt idx="30">
                  <c:v>2.5602673886896476</c:v>
                </c:pt>
                <c:pt idx="31">
                  <c:v>1.9097929996924123</c:v>
                </c:pt>
                <c:pt idx="32">
                  <c:v>2.152313252895941</c:v>
                </c:pt>
                <c:pt idx="33">
                  <c:v>1.4766639897423401</c:v>
                </c:pt>
                <c:pt idx="34">
                  <c:v>2.1478396118587861</c:v>
                </c:pt>
                <c:pt idx="35">
                  <c:v>2.9703468762300935</c:v>
                </c:pt>
                <c:pt idx="36">
                  <c:v>2.6354837468149119</c:v>
                </c:pt>
                <c:pt idx="37">
                  <c:v>2.6589648426644348</c:v>
                </c:pt>
                <c:pt idx="38">
                  <c:v>2.3161820586472022</c:v>
                </c:pt>
                <c:pt idx="39">
                  <c:v>2.2194135563614976</c:v>
                </c:pt>
                <c:pt idx="40">
                  <c:v>1.6900777716025597</c:v>
                </c:pt>
                <c:pt idx="41">
                  <c:v>2.1330564560708831</c:v>
                </c:pt>
                <c:pt idx="42">
                  <c:v>2.1915919756052835</c:v>
                </c:pt>
                <c:pt idx="43">
                  <c:v>2.259869639898358</c:v>
                </c:pt>
                <c:pt idx="44">
                  <c:v>2.3979400086720375</c:v>
                </c:pt>
                <c:pt idx="45">
                  <c:v>2.0813422066171987</c:v>
                </c:pt>
                <c:pt idx="46">
                  <c:v>2.1964245686846109</c:v>
                </c:pt>
                <c:pt idx="47">
                  <c:v>2.1668423761954725</c:v>
                </c:pt>
                <c:pt idx="48">
                  <c:v>2.0919907056888545</c:v>
                </c:pt>
                <c:pt idx="49">
                  <c:v>1.6907440675327441</c:v>
                </c:pt>
                <c:pt idx="50">
                  <c:v>1.9901888018554652</c:v>
                </c:pt>
                <c:pt idx="51">
                  <c:v>2.2469806309307923</c:v>
                </c:pt>
                <c:pt idx="52">
                  <c:v>2.6477667103685172</c:v>
                </c:pt>
                <c:pt idx="53">
                  <c:v>2.095786614885188</c:v>
                </c:pt>
                <c:pt idx="54">
                  <c:v>2.2022088935699178</c:v>
                </c:pt>
                <c:pt idx="55">
                  <c:v>2.2390083543633992</c:v>
                </c:pt>
                <c:pt idx="56">
                  <c:v>2.7737864449811935</c:v>
                </c:pt>
                <c:pt idx="57">
                  <c:v>2.3259889593549117</c:v>
                </c:pt>
                <c:pt idx="58">
                  <c:v>1.8664042387793949</c:v>
                </c:pt>
                <c:pt idx="59">
                  <c:v>2.3928749507679137</c:v>
                </c:pt>
                <c:pt idx="60">
                  <c:v>2.250088177960607</c:v>
                </c:pt>
                <c:pt idx="61">
                  <c:v>2.7767011839884108</c:v>
                </c:pt>
                <c:pt idx="62">
                  <c:v>2.1487294186449821</c:v>
                </c:pt>
                <c:pt idx="63">
                  <c:v>2.2236937425001457</c:v>
                </c:pt>
                <c:pt idx="64">
                  <c:v>2.091965084794118</c:v>
                </c:pt>
                <c:pt idx="65">
                  <c:v>2.5613779089049502</c:v>
                </c:pt>
                <c:pt idx="66">
                  <c:v>1.5211206801185819</c:v>
                </c:pt>
                <c:pt idx="67">
                  <c:v>2.6839471307515121</c:v>
                </c:pt>
                <c:pt idx="68">
                  <c:v>1.8797688619279738</c:v>
                </c:pt>
                <c:pt idx="69">
                  <c:v>2.7403626894942437</c:v>
                </c:pt>
                <c:pt idx="70">
                  <c:v>1.9954884866758507</c:v>
                </c:pt>
                <c:pt idx="71">
                  <c:v>2.1303691723779243</c:v>
                </c:pt>
                <c:pt idx="72">
                  <c:v>2.2489959217706144</c:v>
                </c:pt>
                <c:pt idx="73">
                  <c:v>2.3929690591452606</c:v>
                </c:pt>
                <c:pt idx="74">
                  <c:v>1.8362836828015294</c:v>
                </c:pt>
                <c:pt idx="75">
                  <c:v>2.4998886767216386</c:v>
                </c:pt>
                <c:pt idx="76">
                  <c:v>2.0761646159301574</c:v>
                </c:pt>
                <c:pt idx="77">
                  <c:v>2.2501703065696197</c:v>
                </c:pt>
                <c:pt idx="78">
                  <c:v>2.0878917223815705</c:v>
                </c:pt>
                <c:pt idx="79">
                  <c:v>1.9163484794461358</c:v>
                </c:pt>
                <c:pt idx="80">
                  <c:v>2.3689704378953746</c:v>
                </c:pt>
                <c:pt idx="81">
                  <c:v>1.9302338777654773</c:v>
                </c:pt>
                <c:pt idx="82">
                  <c:v>2.3076441327394961</c:v>
                </c:pt>
                <c:pt idx="83">
                  <c:v>2.1796924275274958</c:v>
                </c:pt>
                <c:pt idx="84">
                  <c:v>2.308992812177364</c:v>
                </c:pt>
                <c:pt idx="85">
                  <c:v>2.1214308808106193</c:v>
                </c:pt>
                <c:pt idx="86">
                  <c:v>2.2236501004555396</c:v>
                </c:pt>
                <c:pt idx="87">
                  <c:v>2.0042645193291859</c:v>
                </c:pt>
                <c:pt idx="88">
                  <c:v>2.3685651673299293</c:v>
                </c:pt>
                <c:pt idx="89">
                  <c:v>2.5049476617437367</c:v>
                </c:pt>
                <c:pt idx="90">
                  <c:v>2.1646501162967349</c:v>
                </c:pt>
                <c:pt idx="91">
                  <c:v>2.7363965022766426</c:v>
                </c:pt>
                <c:pt idx="92">
                  <c:v>2.6384892569546374</c:v>
                </c:pt>
                <c:pt idx="93">
                  <c:v>2.1177783741116754</c:v>
                </c:pt>
                <c:pt idx="94">
                  <c:v>2.1525425790617034</c:v>
                </c:pt>
                <c:pt idx="95">
                  <c:v>2.2297738625421313</c:v>
                </c:pt>
                <c:pt idx="96">
                  <c:v>2.6589648426644348</c:v>
                </c:pt>
                <c:pt idx="97">
                  <c:v>2.7535830588929064</c:v>
                </c:pt>
                <c:pt idx="98">
                  <c:v>1.8543368247969012</c:v>
                </c:pt>
                <c:pt idx="99">
                  <c:v>2.2693576437247347</c:v>
                </c:pt>
                <c:pt idx="100">
                  <c:v>2.53655844257153</c:v>
                </c:pt>
                <c:pt idx="101">
                  <c:v>1.9018686040073118</c:v>
                </c:pt>
                <c:pt idx="102">
                  <c:v>1.9109254376686764</c:v>
                </c:pt>
                <c:pt idx="103">
                  <c:v>2.3442522600193589</c:v>
                </c:pt>
                <c:pt idx="104">
                  <c:v>2.2139542312758849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D-462B-8AFD-1B0B1785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29704"/>
        <c:axId val="619425440"/>
      </c:scatterChart>
      <c:valAx>
        <c:axId val="61942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25440"/>
        <c:crosses val="autoZero"/>
        <c:crossBetween val="midCat"/>
      </c:valAx>
      <c:valAx>
        <c:axId val="6194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Log{Permeability}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2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</a:t>
            </a:r>
            <a:r>
              <a:rPr lang="en-US" baseline="0"/>
              <a:t> vs. Porosity: Formation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alpha val="57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Correlations!$F$3:$F$107</c:f>
              <c:numCache>
                <c:formatCode>0.0</c:formatCode>
                <c:ptCount val="105"/>
                <c:pt idx="0">
                  <c:v>9.9805940914472977</c:v>
                </c:pt>
                <c:pt idx="1">
                  <c:v>9.0723328594110377</c:v>
                </c:pt>
                <c:pt idx="2">
                  <c:v>9.6450927807059941</c:v>
                </c:pt>
                <c:pt idx="3">
                  <c:v>14.568222146945974</c:v>
                </c:pt>
                <c:pt idx="4">
                  <c:v>12.867919198047566</c:v>
                </c:pt>
                <c:pt idx="5">
                  <c:v>11.774810682237533</c:v>
                </c:pt>
                <c:pt idx="6">
                  <c:v>11.994763911802218</c:v>
                </c:pt>
                <c:pt idx="7">
                  <c:v>14.124792910557129</c:v>
                </c:pt>
                <c:pt idx="8">
                  <c:v>15.132108636083192</c:v>
                </c:pt>
                <c:pt idx="9">
                  <c:v>11.776844456282312</c:v>
                </c:pt>
                <c:pt idx="10">
                  <c:v>13.521861048143228</c:v>
                </c:pt>
                <c:pt idx="11">
                  <c:v>17.769098758563832</c:v>
                </c:pt>
                <c:pt idx="12">
                  <c:v>7.1875726534055744</c:v>
                </c:pt>
                <c:pt idx="13">
                  <c:v>3.2507270270137667</c:v>
                </c:pt>
                <c:pt idx="14">
                  <c:v>13.511246489839136</c:v>
                </c:pt>
                <c:pt idx="15">
                  <c:v>6.4882325029303143</c:v>
                </c:pt>
                <c:pt idx="16">
                  <c:v>17.248964522061804</c:v>
                </c:pt>
                <c:pt idx="17">
                  <c:v>16.571041041196711</c:v>
                </c:pt>
                <c:pt idx="18">
                  <c:v>13.13454126028201</c:v>
                </c:pt>
                <c:pt idx="19">
                  <c:v>12.872469580520223</c:v>
                </c:pt>
                <c:pt idx="20">
                  <c:v>11.522133071751858</c:v>
                </c:pt>
                <c:pt idx="21">
                  <c:v>14.758307759084529</c:v>
                </c:pt>
                <c:pt idx="22">
                  <c:v>15.601473990784548</c:v>
                </c:pt>
                <c:pt idx="23">
                  <c:v>13.493526410645714</c:v>
                </c:pt>
                <c:pt idx="24">
                  <c:v>8.7805122664263422</c:v>
                </c:pt>
                <c:pt idx="25">
                  <c:v>6.8773528517358411</c:v>
                </c:pt>
                <c:pt idx="26">
                  <c:v>15.963637897015566</c:v>
                </c:pt>
                <c:pt idx="27">
                  <c:v>14.5148046641124</c:v>
                </c:pt>
                <c:pt idx="28">
                  <c:v>15.555554431951728</c:v>
                </c:pt>
                <c:pt idx="29">
                  <c:v>17.531024806382376</c:v>
                </c:pt>
                <c:pt idx="30">
                  <c:v>14.194397585142767</c:v>
                </c:pt>
                <c:pt idx="31">
                  <c:v>6.4662633353507104</c:v>
                </c:pt>
                <c:pt idx="32">
                  <c:v>10.201866733127886</c:v>
                </c:pt>
                <c:pt idx="33">
                  <c:v>4.6168476290778147</c:v>
                </c:pt>
                <c:pt idx="34">
                  <c:v>15.305469150042722</c:v>
                </c:pt>
                <c:pt idx="35">
                  <c:v>13.437812089673338</c:v>
                </c:pt>
                <c:pt idx="36">
                  <c:v>12.443182147020128</c:v>
                </c:pt>
                <c:pt idx="37">
                  <c:v>11.663676111386799</c:v>
                </c:pt>
                <c:pt idx="38">
                  <c:v>17.58540610838774</c:v>
                </c:pt>
                <c:pt idx="39">
                  <c:v>9.2193089146316556</c:v>
                </c:pt>
                <c:pt idx="40">
                  <c:v>15.021549101864132</c:v>
                </c:pt>
                <c:pt idx="41">
                  <c:v>10.710504086793961</c:v>
                </c:pt>
                <c:pt idx="42">
                  <c:v>12.891211711496792</c:v>
                </c:pt>
                <c:pt idx="43">
                  <c:v>16.215884785411461</c:v>
                </c:pt>
                <c:pt idx="44">
                  <c:v>11.246813113903606</c:v>
                </c:pt>
                <c:pt idx="45">
                  <c:v>16.893292009937273</c:v>
                </c:pt>
                <c:pt idx="46">
                  <c:v>18.657514467193533</c:v>
                </c:pt>
                <c:pt idx="47">
                  <c:v>16.176885473783869</c:v>
                </c:pt>
                <c:pt idx="48">
                  <c:v>11.401960166092113</c:v>
                </c:pt>
                <c:pt idx="49">
                  <c:v>14.550887281586675</c:v>
                </c:pt>
                <c:pt idx="50">
                  <c:v>12.306237139794002</c:v>
                </c:pt>
                <c:pt idx="51">
                  <c:v>10.549606600447468</c:v>
                </c:pt>
                <c:pt idx="52">
                  <c:v>13.159618770426798</c:v>
                </c:pt>
                <c:pt idx="53">
                  <c:v>14.743277815250536</c:v>
                </c:pt>
                <c:pt idx="54">
                  <c:v>10.789969678429337</c:v>
                </c:pt>
                <c:pt idx="55">
                  <c:v>9.4379548775931461</c:v>
                </c:pt>
                <c:pt idx="56">
                  <c:v>12.138375508846936</c:v>
                </c:pt>
                <c:pt idx="57">
                  <c:v>13.539354331794389</c:v>
                </c:pt>
                <c:pt idx="58">
                  <c:v>14.013719295994218</c:v>
                </c:pt>
                <c:pt idx="59">
                  <c:v>11.504752246964726</c:v>
                </c:pt>
                <c:pt idx="60">
                  <c:v>10.648714833779504</c:v>
                </c:pt>
                <c:pt idx="61">
                  <c:v>20.645271848495753</c:v>
                </c:pt>
                <c:pt idx="62">
                  <c:v>12.896567816967597</c:v>
                </c:pt>
                <c:pt idx="63">
                  <c:v>12.921161653781477</c:v>
                </c:pt>
                <c:pt idx="64">
                  <c:v>9.4978874153072113</c:v>
                </c:pt>
                <c:pt idx="65">
                  <c:v>12.183774869853922</c:v>
                </c:pt>
                <c:pt idx="66">
                  <c:v>10.426146905745384</c:v>
                </c:pt>
                <c:pt idx="67">
                  <c:v>17.821486344056364</c:v>
                </c:pt>
                <c:pt idx="68">
                  <c:v>13.027311001125229</c:v>
                </c:pt>
                <c:pt idx="69">
                  <c:v>8.6664319921997617</c:v>
                </c:pt>
                <c:pt idx="70">
                  <c:v>13.316166636172166</c:v>
                </c:pt>
                <c:pt idx="71">
                  <c:v>7.36527852022685</c:v>
                </c:pt>
                <c:pt idx="72">
                  <c:v>10.880084710625669</c:v>
                </c:pt>
                <c:pt idx="73">
                  <c:v>7.2672830599603717</c:v>
                </c:pt>
                <c:pt idx="74">
                  <c:v>4.9009072834081415</c:v>
                </c:pt>
                <c:pt idx="75">
                  <c:v>14.911797739219436</c:v>
                </c:pt>
                <c:pt idx="76">
                  <c:v>18.513236743101</c:v>
                </c:pt>
                <c:pt idx="77">
                  <c:v>9.9813117221893837</c:v>
                </c:pt>
                <c:pt idx="78">
                  <c:v>13.84113388380945</c:v>
                </c:pt>
                <c:pt idx="79">
                  <c:v>14.337573872337556</c:v>
                </c:pt>
                <c:pt idx="80">
                  <c:v>15.026950716963238</c:v>
                </c:pt>
                <c:pt idx="81">
                  <c:v>11.975251395396281</c:v>
                </c:pt>
                <c:pt idx="82">
                  <c:v>7.3169383153126022</c:v>
                </c:pt>
                <c:pt idx="83">
                  <c:v>12.122549049014037</c:v>
                </c:pt>
                <c:pt idx="84">
                  <c:v>7.9338571833513152</c:v>
                </c:pt>
                <c:pt idx="85">
                  <c:v>14.727973505159646</c:v>
                </c:pt>
                <c:pt idx="86">
                  <c:v>12.050980351817467</c:v>
                </c:pt>
                <c:pt idx="87">
                  <c:v>7.3477937074123973</c:v>
                </c:pt>
                <c:pt idx="88">
                  <c:v>10.097492726685626</c:v>
                </c:pt>
                <c:pt idx="89">
                  <c:v>8.6126810463195387</c:v>
                </c:pt>
                <c:pt idx="90">
                  <c:v>15.8739632625811</c:v>
                </c:pt>
                <c:pt idx="91">
                  <c:v>8.6782386109974112</c:v>
                </c:pt>
                <c:pt idx="92">
                  <c:v>17.388843835311413</c:v>
                </c:pt>
                <c:pt idx="93">
                  <c:v>9.9350722054607861</c:v>
                </c:pt>
                <c:pt idx="94">
                  <c:v>15.2917685794494</c:v>
                </c:pt>
                <c:pt idx="95">
                  <c:v>11.920689298764028</c:v>
                </c:pt>
                <c:pt idx="96">
                  <c:v>10.482788101744507</c:v>
                </c:pt>
                <c:pt idx="97">
                  <c:v>16.518960327113493</c:v>
                </c:pt>
                <c:pt idx="98">
                  <c:v>8.6769064146871937</c:v>
                </c:pt>
                <c:pt idx="99">
                  <c:v>9.1902893006306883</c:v>
                </c:pt>
                <c:pt idx="100">
                  <c:v>12.010902785356935</c:v>
                </c:pt>
                <c:pt idx="101">
                  <c:v>10.292316855237155</c:v>
                </c:pt>
                <c:pt idx="102">
                  <c:v>14.923135645244471</c:v>
                </c:pt>
                <c:pt idx="103">
                  <c:v>14.286279715703378</c:v>
                </c:pt>
                <c:pt idx="104">
                  <c:v>19.451903862819137</c:v>
                </c:pt>
              </c:numCache>
            </c:numRef>
          </c:xVal>
          <c:yVal>
            <c:numRef>
              <c:f>Correlations!$G$3:$G$107</c:f>
              <c:numCache>
                <c:formatCode>0.0</c:formatCode>
                <c:ptCount val="105"/>
                <c:pt idx="0">
                  <c:v>101.91517792237565</c:v>
                </c:pt>
                <c:pt idx="1">
                  <c:v>86.095611779419713</c:v>
                </c:pt>
                <c:pt idx="2">
                  <c:v>103.01045451306669</c:v>
                </c:pt>
                <c:pt idx="3">
                  <c:v>243.50679401107323</c:v>
                </c:pt>
                <c:pt idx="4">
                  <c:v>158.96861179200005</c:v>
                </c:pt>
                <c:pt idx="5">
                  <c:v>126.43024724224306</c:v>
                </c:pt>
                <c:pt idx="6">
                  <c:v>157.09995930097458</c:v>
                </c:pt>
                <c:pt idx="7">
                  <c:v>194.06471620014057</c:v>
                </c:pt>
                <c:pt idx="8">
                  <c:v>230.44932301835752</c:v>
                </c:pt>
                <c:pt idx="9">
                  <c:v>152.48056843468223</c:v>
                </c:pt>
                <c:pt idx="10">
                  <c:v>189.95134894779932</c:v>
                </c:pt>
                <c:pt idx="11">
                  <c:v>299.6047614500531</c:v>
                </c:pt>
                <c:pt idx="12">
                  <c:v>73.99645759879661</c:v>
                </c:pt>
                <c:pt idx="13">
                  <c:v>43.308074577303067</c:v>
                </c:pt>
                <c:pt idx="14">
                  <c:v>164.22283719253477</c:v>
                </c:pt>
                <c:pt idx="15">
                  <c:v>67.475872454799642</c:v>
                </c:pt>
                <c:pt idx="16">
                  <c:v>357.37221658704971</c:v>
                </c:pt>
                <c:pt idx="17">
                  <c:v>302.2916851381122</c:v>
                </c:pt>
                <c:pt idx="18">
                  <c:v>202.1109587400228</c:v>
                </c:pt>
                <c:pt idx="19">
                  <c:v>185.90295020884577</c:v>
                </c:pt>
                <c:pt idx="20">
                  <c:v>119.74849396640717</c:v>
                </c:pt>
                <c:pt idx="21">
                  <c:v>181.08998928334046</c:v>
                </c:pt>
                <c:pt idx="22">
                  <c:v>217.56636239345795</c:v>
                </c:pt>
                <c:pt idx="23">
                  <c:v>174.5338102890023</c:v>
                </c:pt>
                <c:pt idx="24">
                  <c:v>105.51183756160304</c:v>
                </c:pt>
                <c:pt idx="25">
                  <c:v>66.4771116884733</c:v>
                </c:pt>
                <c:pt idx="26">
                  <c:v>218.28509581144132</c:v>
                </c:pt>
                <c:pt idx="27">
                  <c:v>231.90922130295297</c:v>
                </c:pt>
                <c:pt idx="28">
                  <c:v>260.98829240606807</c:v>
                </c:pt>
                <c:pt idx="29">
                  <c:v>334.87059457304014</c:v>
                </c:pt>
                <c:pt idx="30">
                  <c:v>239.79340661786793</c:v>
                </c:pt>
                <c:pt idx="31">
                  <c:v>57.756583431904886</c:v>
                </c:pt>
                <c:pt idx="32">
                  <c:v>105.9800003797976</c:v>
                </c:pt>
                <c:pt idx="33">
                  <c:v>48.518994805981883</c:v>
                </c:pt>
                <c:pt idx="34">
                  <c:v>265.68531269532372</c:v>
                </c:pt>
                <c:pt idx="35">
                  <c:v>169.16191304227007</c:v>
                </c:pt>
                <c:pt idx="36">
                  <c:v>173.3126096846284</c:v>
                </c:pt>
                <c:pt idx="37">
                  <c:v>123.33446684844027</c:v>
                </c:pt>
                <c:pt idx="38">
                  <c:v>374.6079508118188</c:v>
                </c:pt>
                <c:pt idx="39">
                  <c:v>109.88455712875377</c:v>
                </c:pt>
                <c:pt idx="40">
                  <c:v>211.34413276613287</c:v>
                </c:pt>
                <c:pt idx="41">
                  <c:v>107.63728844159495</c:v>
                </c:pt>
                <c:pt idx="42">
                  <c:v>141.55231176550643</c:v>
                </c:pt>
                <c:pt idx="43">
                  <c:v>287.10328116361842</c:v>
                </c:pt>
                <c:pt idx="44">
                  <c:v>131.63530596063674</c:v>
                </c:pt>
                <c:pt idx="45">
                  <c:v>307.51524846941311</c:v>
                </c:pt>
                <c:pt idx="46">
                  <c:v>459.53976972934942</c:v>
                </c:pt>
                <c:pt idx="47">
                  <c:v>267.46668557060644</c:v>
                </c:pt>
                <c:pt idx="48">
                  <c:v>123.84608368428626</c:v>
                </c:pt>
                <c:pt idx="49">
                  <c:v>174.06610343705734</c:v>
                </c:pt>
                <c:pt idx="50">
                  <c:v>155.78868446067241</c:v>
                </c:pt>
                <c:pt idx="51">
                  <c:v>127.75510744353473</c:v>
                </c:pt>
                <c:pt idx="52">
                  <c:v>166.96163948122793</c:v>
                </c:pt>
                <c:pt idx="53">
                  <c:v>214.03191354735418</c:v>
                </c:pt>
                <c:pt idx="54">
                  <c:v>113.2830103958145</c:v>
                </c:pt>
                <c:pt idx="55">
                  <c:v>109.89162108782772</c:v>
                </c:pt>
                <c:pt idx="56">
                  <c:v>149.01586851514779</c:v>
                </c:pt>
                <c:pt idx="57">
                  <c:v>222.34504866614134</c:v>
                </c:pt>
                <c:pt idx="58">
                  <c:v>174.70509668531787</c:v>
                </c:pt>
                <c:pt idx="59">
                  <c:v>132.69818965783494</c:v>
                </c:pt>
                <c:pt idx="60">
                  <c:v>108.96750289775504</c:v>
                </c:pt>
                <c:pt idx="61">
                  <c:v>600.31323902145584</c:v>
                </c:pt>
                <c:pt idx="62">
                  <c:v>188.94085696094626</c:v>
                </c:pt>
                <c:pt idx="63">
                  <c:v>197.59256493180479</c:v>
                </c:pt>
                <c:pt idx="64">
                  <c:v>119.05909650450396</c:v>
                </c:pt>
                <c:pt idx="65">
                  <c:v>139.47230941325154</c:v>
                </c:pt>
                <c:pt idx="66">
                  <c:v>113.41852981410581</c:v>
                </c:pt>
                <c:pt idx="67">
                  <c:v>406.49440852580989</c:v>
                </c:pt>
                <c:pt idx="68">
                  <c:v>196.22478965711332</c:v>
                </c:pt>
                <c:pt idx="69">
                  <c:v>94.499624956864736</c:v>
                </c:pt>
                <c:pt idx="70">
                  <c:v>174.4460120072147</c:v>
                </c:pt>
                <c:pt idx="71">
                  <c:v>68.571348209023057</c:v>
                </c:pt>
                <c:pt idx="72">
                  <c:v>114.99754474653251</c:v>
                </c:pt>
                <c:pt idx="73">
                  <c:v>65.378537294957169</c:v>
                </c:pt>
                <c:pt idx="74">
                  <c:v>56.503293002241705</c:v>
                </c:pt>
                <c:pt idx="75">
                  <c:v>237.8056498800494</c:v>
                </c:pt>
                <c:pt idx="76">
                  <c:v>356.19256805983156</c:v>
                </c:pt>
                <c:pt idx="77">
                  <c:v>124.3508829256776</c:v>
                </c:pt>
                <c:pt idx="78">
                  <c:v>208.77131090494228</c:v>
                </c:pt>
                <c:pt idx="79">
                  <c:v>195.35970063708933</c:v>
                </c:pt>
                <c:pt idx="80">
                  <c:v>233.90626256557084</c:v>
                </c:pt>
                <c:pt idx="81">
                  <c:v>156.13534687110914</c:v>
                </c:pt>
                <c:pt idx="82">
                  <c:v>75.077924329844592</c:v>
                </c:pt>
                <c:pt idx="83">
                  <c:v>163.1353736192371</c:v>
                </c:pt>
                <c:pt idx="84">
                  <c:v>90.708996772941092</c:v>
                </c:pt>
                <c:pt idx="85">
                  <c:v>260.42599074909543</c:v>
                </c:pt>
                <c:pt idx="86">
                  <c:v>136.83575815709588</c:v>
                </c:pt>
                <c:pt idx="87">
                  <c:v>66.525864812160037</c:v>
                </c:pt>
                <c:pt idx="88">
                  <c:v>121.14601237215487</c:v>
                </c:pt>
                <c:pt idx="89">
                  <c:v>89.78255559363491</c:v>
                </c:pt>
                <c:pt idx="90">
                  <c:v>248.71352971863277</c:v>
                </c:pt>
                <c:pt idx="91">
                  <c:v>89.88386479421608</c:v>
                </c:pt>
                <c:pt idx="92">
                  <c:v>309.9309110293002</c:v>
                </c:pt>
                <c:pt idx="93">
                  <c:v>101.50491010360834</c:v>
                </c:pt>
                <c:pt idx="94">
                  <c:v>271.80514999419194</c:v>
                </c:pt>
                <c:pt idx="95">
                  <c:v>158.09650705850231</c:v>
                </c:pt>
                <c:pt idx="96">
                  <c:v>108.57635540829558</c:v>
                </c:pt>
                <c:pt idx="97">
                  <c:v>313.66416049280951</c:v>
                </c:pt>
                <c:pt idx="98">
                  <c:v>85.691850162348118</c:v>
                </c:pt>
                <c:pt idx="99">
                  <c:v>103.07832483435253</c:v>
                </c:pt>
                <c:pt idx="100">
                  <c:v>141.37541917899776</c:v>
                </c:pt>
                <c:pt idx="101">
                  <c:v>121.5326280121468</c:v>
                </c:pt>
                <c:pt idx="102">
                  <c:v>204.20855566579354</c:v>
                </c:pt>
                <c:pt idx="103">
                  <c:v>178.9632319851417</c:v>
                </c:pt>
                <c:pt idx="104">
                  <c:v>445.76847927074152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F-451C-B546-231B360AF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29704"/>
        <c:axId val="619425440"/>
      </c:scatterChart>
      <c:valAx>
        <c:axId val="61942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25440"/>
        <c:crosses val="autoZero"/>
        <c:crossBetween val="midCat"/>
      </c:valAx>
      <c:valAx>
        <c:axId val="6194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2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Log{Permeability</a:t>
            </a:r>
            <a:r>
              <a:rPr lang="en-US" baseline="0"/>
              <a:t>} vs. Porosity: Formation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alpha val="41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Correlations!$F$3:$F$107</c:f>
              <c:numCache>
                <c:formatCode>0.0</c:formatCode>
                <c:ptCount val="105"/>
                <c:pt idx="0">
                  <c:v>9.9805940914472977</c:v>
                </c:pt>
                <c:pt idx="1">
                  <c:v>9.0723328594110377</c:v>
                </c:pt>
                <c:pt idx="2">
                  <c:v>9.6450927807059941</c:v>
                </c:pt>
                <c:pt idx="3">
                  <c:v>14.568222146945974</c:v>
                </c:pt>
                <c:pt idx="4">
                  <c:v>12.867919198047566</c:v>
                </c:pt>
                <c:pt idx="5">
                  <c:v>11.774810682237533</c:v>
                </c:pt>
                <c:pt idx="6">
                  <c:v>11.994763911802218</c:v>
                </c:pt>
                <c:pt idx="7">
                  <c:v>14.124792910557129</c:v>
                </c:pt>
                <c:pt idx="8">
                  <c:v>15.132108636083192</c:v>
                </c:pt>
                <c:pt idx="9">
                  <c:v>11.776844456282312</c:v>
                </c:pt>
                <c:pt idx="10">
                  <c:v>13.521861048143228</c:v>
                </c:pt>
                <c:pt idx="11">
                  <c:v>17.769098758563832</c:v>
                </c:pt>
                <c:pt idx="12">
                  <c:v>7.1875726534055744</c:v>
                </c:pt>
                <c:pt idx="13">
                  <c:v>3.2507270270137667</c:v>
                </c:pt>
                <c:pt idx="14">
                  <c:v>13.511246489839136</c:v>
                </c:pt>
                <c:pt idx="15">
                  <c:v>6.4882325029303143</c:v>
                </c:pt>
                <c:pt idx="16">
                  <c:v>17.248964522061804</c:v>
                </c:pt>
                <c:pt idx="17">
                  <c:v>16.571041041196711</c:v>
                </c:pt>
                <c:pt idx="18">
                  <c:v>13.13454126028201</c:v>
                </c:pt>
                <c:pt idx="19">
                  <c:v>12.872469580520223</c:v>
                </c:pt>
                <c:pt idx="20">
                  <c:v>11.522133071751858</c:v>
                </c:pt>
                <c:pt idx="21">
                  <c:v>14.758307759084529</c:v>
                </c:pt>
                <c:pt idx="22">
                  <c:v>15.601473990784548</c:v>
                </c:pt>
                <c:pt idx="23">
                  <c:v>13.493526410645714</c:v>
                </c:pt>
                <c:pt idx="24">
                  <c:v>8.7805122664263422</c:v>
                </c:pt>
                <c:pt idx="25">
                  <c:v>6.8773528517358411</c:v>
                </c:pt>
                <c:pt idx="26">
                  <c:v>15.963637897015566</c:v>
                </c:pt>
                <c:pt idx="27">
                  <c:v>14.5148046641124</c:v>
                </c:pt>
                <c:pt idx="28">
                  <c:v>15.555554431951728</c:v>
                </c:pt>
                <c:pt idx="29">
                  <c:v>17.531024806382376</c:v>
                </c:pt>
                <c:pt idx="30">
                  <c:v>14.194397585142767</c:v>
                </c:pt>
                <c:pt idx="31">
                  <c:v>6.4662633353507104</c:v>
                </c:pt>
                <c:pt idx="32">
                  <c:v>10.201866733127886</c:v>
                </c:pt>
                <c:pt idx="33">
                  <c:v>4.6168476290778147</c:v>
                </c:pt>
                <c:pt idx="34">
                  <c:v>15.305469150042722</c:v>
                </c:pt>
                <c:pt idx="35">
                  <c:v>13.437812089673338</c:v>
                </c:pt>
                <c:pt idx="36">
                  <c:v>12.443182147020128</c:v>
                </c:pt>
                <c:pt idx="37">
                  <c:v>11.663676111386799</c:v>
                </c:pt>
                <c:pt idx="38">
                  <c:v>17.58540610838774</c:v>
                </c:pt>
                <c:pt idx="39">
                  <c:v>9.2193089146316556</c:v>
                </c:pt>
                <c:pt idx="40">
                  <c:v>15.021549101864132</c:v>
                </c:pt>
                <c:pt idx="41">
                  <c:v>10.710504086793961</c:v>
                </c:pt>
                <c:pt idx="42">
                  <c:v>12.891211711496792</c:v>
                </c:pt>
                <c:pt idx="43">
                  <c:v>16.215884785411461</c:v>
                </c:pt>
                <c:pt idx="44">
                  <c:v>11.246813113903606</c:v>
                </c:pt>
                <c:pt idx="45">
                  <c:v>16.893292009937273</c:v>
                </c:pt>
                <c:pt idx="46">
                  <c:v>18.657514467193533</c:v>
                </c:pt>
                <c:pt idx="47">
                  <c:v>16.176885473783869</c:v>
                </c:pt>
                <c:pt idx="48">
                  <c:v>11.401960166092113</c:v>
                </c:pt>
                <c:pt idx="49">
                  <c:v>14.550887281586675</c:v>
                </c:pt>
                <c:pt idx="50">
                  <c:v>12.306237139794002</c:v>
                </c:pt>
                <c:pt idx="51">
                  <c:v>10.549606600447468</c:v>
                </c:pt>
                <c:pt idx="52">
                  <c:v>13.159618770426798</c:v>
                </c:pt>
                <c:pt idx="53">
                  <c:v>14.743277815250536</c:v>
                </c:pt>
                <c:pt idx="54">
                  <c:v>10.789969678429337</c:v>
                </c:pt>
                <c:pt idx="55">
                  <c:v>9.4379548775931461</c:v>
                </c:pt>
                <c:pt idx="56">
                  <c:v>12.138375508846936</c:v>
                </c:pt>
                <c:pt idx="57">
                  <c:v>13.539354331794389</c:v>
                </c:pt>
                <c:pt idx="58">
                  <c:v>14.013719295994218</c:v>
                </c:pt>
                <c:pt idx="59">
                  <c:v>11.504752246964726</c:v>
                </c:pt>
                <c:pt idx="60">
                  <c:v>10.648714833779504</c:v>
                </c:pt>
                <c:pt idx="61">
                  <c:v>20.645271848495753</c:v>
                </c:pt>
                <c:pt idx="62">
                  <c:v>12.896567816967597</c:v>
                </c:pt>
                <c:pt idx="63">
                  <c:v>12.921161653781477</c:v>
                </c:pt>
                <c:pt idx="64">
                  <c:v>9.4978874153072113</c:v>
                </c:pt>
                <c:pt idx="65">
                  <c:v>12.183774869853922</c:v>
                </c:pt>
                <c:pt idx="66">
                  <c:v>10.426146905745384</c:v>
                </c:pt>
                <c:pt idx="67">
                  <c:v>17.821486344056364</c:v>
                </c:pt>
                <c:pt idx="68">
                  <c:v>13.027311001125229</c:v>
                </c:pt>
                <c:pt idx="69">
                  <c:v>8.6664319921997617</c:v>
                </c:pt>
                <c:pt idx="70">
                  <c:v>13.316166636172166</c:v>
                </c:pt>
                <c:pt idx="71">
                  <c:v>7.36527852022685</c:v>
                </c:pt>
                <c:pt idx="72">
                  <c:v>10.880084710625669</c:v>
                </c:pt>
                <c:pt idx="73">
                  <c:v>7.2672830599603717</c:v>
                </c:pt>
                <c:pt idx="74">
                  <c:v>4.9009072834081415</c:v>
                </c:pt>
                <c:pt idx="75">
                  <c:v>14.911797739219436</c:v>
                </c:pt>
                <c:pt idx="76">
                  <c:v>18.513236743101</c:v>
                </c:pt>
                <c:pt idx="77">
                  <c:v>9.9813117221893837</c:v>
                </c:pt>
                <c:pt idx="78">
                  <c:v>13.84113388380945</c:v>
                </c:pt>
                <c:pt idx="79">
                  <c:v>14.337573872337556</c:v>
                </c:pt>
                <c:pt idx="80">
                  <c:v>15.026950716963238</c:v>
                </c:pt>
                <c:pt idx="81">
                  <c:v>11.975251395396281</c:v>
                </c:pt>
                <c:pt idx="82">
                  <c:v>7.3169383153126022</c:v>
                </c:pt>
                <c:pt idx="83">
                  <c:v>12.122549049014037</c:v>
                </c:pt>
                <c:pt idx="84">
                  <c:v>7.9338571833513152</c:v>
                </c:pt>
                <c:pt idx="85">
                  <c:v>14.727973505159646</c:v>
                </c:pt>
                <c:pt idx="86">
                  <c:v>12.050980351817467</c:v>
                </c:pt>
                <c:pt idx="87">
                  <c:v>7.3477937074123973</c:v>
                </c:pt>
                <c:pt idx="88">
                  <c:v>10.097492726685626</c:v>
                </c:pt>
                <c:pt idx="89">
                  <c:v>8.6126810463195387</c:v>
                </c:pt>
                <c:pt idx="90">
                  <c:v>15.8739632625811</c:v>
                </c:pt>
                <c:pt idx="91">
                  <c:v>8.6782386109974112</c:v>
                </c:pt>
                <c:pt idx="92">
                  <c:v>17.388843835311413</c:v>
                </c:pt>
                <c:pt idx="93">
                  <c:v>9.9350722054607861</c:v>
                </c:pt>
                <c:pt idx="94">
                  <c:v>15.2917685794494</c:v>
                </c:pt>
                <c:pt idx="95">
                  <c:v>11.920689298764028</c:v>
                </c:pt>
                <c:pt idx="96">
                  <c:v>10.482788101744507</c:v>
                </c:pt>
                <c:pt idx="97">
                  <c:v>16.518960327113493</c:v>
                </c:pt>
                <c:pt idx="98">
                  <c:v>8.6769064146871937</c:v>
                </c:pt>
                <c:pt idx="99">
                  <c:v>9.1902893006306883</c:v>
                </c:pt>
                <c:pt idx="100">
                  <c:v>12.010902785356935</c:v>
                </c:pt>
                <c:pt idx="101">
                  <c:v>10.292316855237155</c:v>
                </c:pt>
                <c:pt idx="102">
                  <c:v>14.923135645244471</c:v>
                </c:pt>
                <c:pt idx="103">
                  <c:v>14.286279715703378</c:v>
                </c:pt>
                <c:pt idx="104">
                  <c:v>19.451903862819137</c:v>
                </c:pt>
              </c:numCache>
            </c:numRef>
          </c:xVal>
          <c:yVal>
            <c:numRef>
              <c:f>Correlations!$I$3:$I$107</c:f>
              <c:numCache>
                <c:formatCode>General</c:formatCode>
                <c:ptCount val="105"/>
                <c:pt idx="0">
                  <c:v>2.0082388670002436</c:v>
                </c:pt>
                <c:pt idx="1">
                  <c:v>1.9349810163949954</c:v>
                </c:pt>
                <c:pt idx="2">
                  <c:v>2.0128813034132209</c:v>
                </c:pt>
                <c:pt idx="3">
                  <c:v>2.386511082841646</c:v>
                </c:pt>
                <c:pt idx="4">
                  <c:v>2.2013113817341083</c:v>
                </c:pt>
                <c:pt idx="5">
                  <c:v>2.1018509872289335</c:v>
                </c:pt>
                <c:pt idx="6">
                  <c:v>2.1961760725296968</c:v>
                </c:pt>
                <c:pt idx="7">
                  <c:v>2.2879465814856395</c:v>
                </c:pt>
                <c:pt idx="8">
                  <c:v>2.3625754366531035</c:v>
                </c:pt>
                <c:pt idx="9">
                  <c:v>2.1832145023104217</c:v>
                </c:pt>
                <c:pt idx="10">
                  <c:v>2.2786423820629182</c:v>
                </c:pt>
                <c:pt idx="11">
                  <c:v>2.4765487110803397</c:v>
                </c:pt>
                <c:pt idx="12">
                  <c:v>1.8692109294320653</c:v>
                </c:pt>
                <c:pt idx="13">
                  <c:v>1.6365688759708825</c:v>
                </c:pt>
                <c:pt idx="14">
                  <c:v>2.2154335509384393</c:v>
                </c:pt>
                <c:pt idx="15">
                  <c:v>1.8291485086395303</c:v>
                </c:pt>
                <c:pt idx="16">
                  <c:v>2.5531207858530194</c:v>
                </c:pt>
                <c:pt idx="17">
                  <c:v>2.4804262015995877</c:v>
                </c:pt>
                <c:pt idx="18">
                  <c:v>2.3055898622104531</c:v>
                </c:pt>
                <c:pt idx="19">
                  <c:v>2.2692862819142094</c:v>
                </c:pt>
                <c:pt idx="20">
                  <c:v>2.07827006015598</c:v>
                </c:pt>
                <c:pt idx="21">
                  <c:v>2.2578944430298438</c:v>
                </c:pt>
                <c:pt idx="22">
                  <c:v>2.33759175060263</c:v>
                </c:pt>
                <c:pt idx="23">
                  <c:v>2.2418795699749388</c:v>
                </c:pt>
                <c:pt idx="24">
                  <c:v>2.0233011866411457</c:v>
                </c:pt>
                <c:pt idx="25">
                  <c:v>1.8226721418679934</c:v>
                </c:pt>
                <c:pt idx="26">
                  <c:v>2.339024083726454</c:v>
                </c:pt>
                <c:pt idx="27">
                  <c:v>2.3653180176391415</c:v>
                </c:pt>
                <c:pt idx="28">
                  <c:v>2.4166210258919887</c:v>
                </c:pt>
                <c:pt idx="29">
                  <c:v>2.5248770132449954</c:v>
                </c:pt>
                <c:pt idx="30">
                  <c:v>2.3798372375249492</c:v>
                </c:pt>
                <c:pt idx="31">
                  <c:v>1.7616014948012539</c:v>
                </c:pt>
                <c:pt idx="32">
                  <c:v>2.0252239167346797</c:v>
                </c:pt>
                <c:pt idx="33">
                  <c:v>1.6859117947762048</c:v>
                </c:pt>
                <c:pt idx="34">
                  <c:v>2.4243675469143073</c:v>
                </c:pt>
                <c:pt idx="35">
                  <c:v>2.2283025879137588</c:v>
                </c:pt>
                <c:pt idx="36">
                  <c:v>2.2388301617746671</c:v>
                </c:pt>
                <c:pt idx="37">
                  <c:v>2.0910844607832293</c:v>
                </c:pt>
                <c:pt idx="38">
                  <c:v>2.5735769907569321</c:v>
                </c:pt>
                <c:pt idx="39">
                  <c:v>2.040936662168539</c:v>
                </c:pt>
                <c:pt idx="40">
                  <c:v>2.3249901956584758</c:v>
                </c:pt>
                <c:pt idx="41">
                  <c:v>2.0319627486449909</c:v>
                </c:pt>
                <c:pt idx="42">
                  <c:v>2.1509169664514189</c:v>
                </c:pt>
                <c:pt idx="43">
                  <c:v>2.4580381558650566</c:v>
                </c:pt>
                <c:pt idx="44">
                  <c:v>2.1193723872068055</c:v>
                </c:pt>
                <c:pt idx="45">
                  <c:v>2.4878666555973976</c:v>
                </c:pt>
                <c:pt idx="46">
                  <c:v>2.6623231022871141</c:v>
                </c:pt>
                <c:pt idx="47">
                  <c:v>2.427269695987651</c:v>
                </c:pt>
                <c:pt idx="48">
                  <c:v>2.0928822776865239</c:v>
                </c:pt>
                <c:pt idx="49">
                  <c:v>2.240714207513105</c:v>
                </c:pt>
                <c:pt idx="50">
                  <c:v>2.1925359099812378</c:v>
                </c:pt>
                <c:pt idx="51">
                  <c:v>2.1063782715480768</c:v>
                </c:pt>
                <c:pt idx="52">
                  <c:v>2.2226167006366659</c:v>
                </c:pt>
                <c:pt idx="53">
                  <c:v>2.3304785343032268</c:v>
                </c:pt>
                <c:pt idx="54">
                  <c:v>2.0541647814908117</c:v>
                </c:pt>
                <c:pt idx="55">
                  <c:v>2.0409645800117935</c:v>
                </c:pt>
                <c:pt idx="56">
                  <c:v>2.1732325183559804</c:v>
                </c:pt>
                <c:pt idx="57">
                  <c:v>2.3470274627216958</c:v>
                </c:pt>
                <c:pt idx="58">
                  <c:v>2.2423055748743019</c:v>
                </c:pt>
                <c:pt idx="59">
                  <c:v>2.1228649980191028</c:v>
                </c:pt>
                <c:pt idx="60">
                  <c:v>2.0372969987070242</c:v>
                </c:pt>
                <c:pt idx="61">
                  <c:v>2.7783779211845658</c:v>
                </c:pt>
                <c:pt idx="62">
                  <c:v>2.2763258808125353</c:v>
                </c:pt>
                <c:pt idx="63">
                  <c:v>2.2957705988050505</c:v>
                </c:pt>
                <c:pt idx="64">
                  <c:v>2.0757625825278696</c:v>
                </c:pt>
                <c:pt idx="65">
                  <c:v>2.1444879921060753</c:v>
                </c:pt>
                <c:pt idx="66">
                  <c:v>2.0546840134511313</c:v>
                </c:pt>
                <c:pt idx="67">
                  <c:v>2.6090545760971526</c:v>
                </c:pt>
                <c:pt idx="68">
                  <c:v>2.29275387221423</c:v>
                </c:pt>
                <c:pt idx="69">
                  <c:v>1.9754300849168045</c:v>
                </c:pt>
                <c:pt idx="70">
                  <c:v>2.2416610455350181</c:v>
                </c:pt>
                <c:pt idx="71">
                  <c:v>1.8361426883888554</c:v>
                </c:pt>
                <c:pt idx="72">
                  <c:v>2.0606885680543461</c:v>
                </c:pt>
                <c:pt idx="73">
                  <c:v>1.8154351999421963</c:v>
                </c:pt>
                <c:pt idx="74">
                  <c:v>1.7520737591650617</c:v>
                </c:pt>
                <c:pt idx="75">
                  <c:v>2.3762221685441554</c:v>
                </c:pt>
                <c:pt idx="76">
                  <c:v>2.5516848536890522</c:v>
                </c:pt>
                <c:pt idx="77">
                  <c:v>2.0946488732278961</c:v>
                </c:pt>
                <c:pt idx="78">
                  <c:v>2.3196708182204508</c:v>
                </c:pt>
                <c:pt idx="79">
                  <c:v>2.2908349811024462</c:v>
                </c:pt>
                <c:pt idx="80">
                  <c:v>2.3690418496897001</c:v>
                </c:pt>
                <c:pt idx="81">
                  <c:v>2.193501232423873</c:v>
                </c:pt>
                <c:pt idx="82">
                  <c:v>1.8755122572290663</c:v>
                </c:pt>
                <c:pt idx="83">
                  <c:v>2.212548141922805</c:v>
                </c:pt>
                <c:pt idx="84">
                  <c:v>1.957650363742244</c:v>
                </c:pt>
                <c:pt idx="85">
                  <c:v>2.4156843250406843</c:v>
                </c:pt>
                <c:pt idx="86">
                  <c:v>2.1361996028009536</c:v>
                </c:pt>
                <c:pt idx="87">
                  <c:v>1.8229905289311716</c:v>
                </c:pt>
                <c:pt idx="88">
                  <c:v>2.0833091235228798</c:v>
                </c:pt>
                <c:pt idx="89">
                  <c:v>1.9531919631108281</c:v>
                </c:pt>
                <c:pt idx="90">
                  <c:v>2.3956994110130827</c:v>
                </c:pt>
                <c:pt idx="91">
                  <c:v>1.9536817377871039</c:v>
                </c:pt>
                <c:pt idx="92">
                  <c:v>2.4912648928575001</c:v>
                </c:pt>
                <c:pt idx="93">
                  <c:v>2.0064870509125394</c:v>
                </c:pt>
                <c:pt idx="94">
                  <c:v>2.4342576812149828</c:v>
                </c:pt>
                <c:pt idx="95">
                  <c:v>2.1989222748532993</c:v>
                </c:pt>
                <c:pt idx="96">
                  <c:v>2.0357352595647233</c:v>
                </c:pt>
                <c:pt idx="97">
                  <c:v>2.4964648987124032</c:v>
                </c:pt>
                <c:pt idx="98">
                  <c:v>1.9329395197315253</c:v>
                </c:pt>
                <c:pt idx="99">
                  <c:v>2.0131673520489439</c:v>
                </c:pt>
                <c:pt idx="100">
                  <c:v>2.1503739056212625</c:v>
                </c:pt>
                <c:pt idx="101">
                  <c:v>2.08469288915507</c:v>
                </c:pt>
                <c:pt idx="102">
                  <c:v>2.3100739336402385</c:v>
                </c:pt>
                <c:pt idx="103">
                  <c:v>2.2527638142973245</c:v>
                </c:pt>
                <c:pt idx="104">
                  <c:v>2.6491093558383367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5-4BC1-AF1F-E5CC532F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29704"/>
        <c:axId val="619425440"/>
      </c:scatterChart>
      <c:valAx>
        <c:axId val="61942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25440"/>
        <c:crosses val="autoZero"/>
        <c:crossBetween val="midCat"/>
      </c:valAx>
      <c:valAx>
        <c:axId val="6194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Log{Permeability}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2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</a:t>
            </a:r>
            <a:r>
              <a:rPr lang="en-US" baseline="0"/>
              <a:t> vs. Porosity: Formation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alpha val="57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Correlations!$F$3:$F$107</c:f>
              <c:numCache>
                <c:formatCode>0.0</c:formatCode>
                <c:ptCount val="105"/>
                <c:pt idx="0">
                  <c:v>9.9805940914472977</c:v>
                </c:pt>
                <c:pt idx="1">
                  <c:v>9.0723328594110377</c:v>
                </c:pt>
                <c:pt idx="2">
                  <c:v>9.6450927807059941</c:v>
                </c:pt>
                <c:pt idx="3">
                  <c:v>14.568222146945974</c:v>
                </c:pt>
                <c:pt idx="4">
                  <c:v>12.867919198047566</c:v>
                </c:pt>
                <c:pt idx="5">
                  <c:v>11.774810682237533</c:v>
                </c:pt>
                <c:pt idx="6">
                  <c:v>11.994763911802218</c:v>
                </c:pt>
                <c:pt idx="7">
                  <c:v>14.124792910557129</c:v>
                </c:pt>
                <c:pt idx="8">
                  <c:v>15.132108636083192</c:v>
                </c:pt>
                <c:pt idx="9">
                  <c:v>11.776844456282312</c:v>
                </c:pt>
                <c:pt idx="10">
                  <c:v>13.521861048143228</c:v>
                </c:pt>
                <c:pt idx="11">
                  <c:v>17.769098758563832</c:v>
                </c:pt>
                <c:pt idx="12">
                  <c:v>7.1875726534055744</c:v>
                </c:pt>
                <c:pt idx="13">
                  <c:v>3.2507270270137667</c:v>
                </c:pt>
                <c:pt idx="14">
                  <c:v>13.511246489839136</c:v>
                </c:pt>
                <c:pt idx="15">
                  <c:v>6.4882325029303143</c:v>
                </c:pt>
                <c:pt idx="16">
                  <c:v>17.248964522061804</c:v>
                </c:pt>
                <c:pt idx="17">
                  <c:v>16.571041041196711</c:v>
                </c:pt>
                <c:pt idx="18">
                  <c:v>13.13454126028201</c:v>
                </c:pt>
                <c:pt idx="19">
                  <c:v>12.872469580520223</c:v>
                </c:pt>
                <c:pt idx="20">
                  <c:v>11.522133071751858</c:v>
                </c:pt>
                <c:pt idx="21">
                  <c:v>14.758307759084529</c:v>
                </c:pt>
                <c:pt idx="22">
                  <c:v>15.601473990784548</c:v>
                </c:pt>
                <c:pt idx="23">
                  <c:v>13.493526410645714</c:v>
                </c:pt>
                <c:pt idx="24">
                  <c:v>8.7805122664263422</c:v>
                </c:pt>
                <c:pt idx="25">
                  <c:v>6.8773528517358411</c:v>
                </c:pt>
                <c:pt idx="26">
                  <c:v>15.963637897015566</c:v>
                </c:pt>
                <c:pt idx="27">
                  <c:v>14.5148046641124</c:v>
                </c:pt>
                <c:pt idx="28">
                  <c:v>15.555554431951728</c:v>
                </c:pt>
                <c:pt idx="29">
                  <c:v>17.531024806382376</c:v>
                </c:pt>
                <c:pt idx="30">
                  <c:v>14.194397585142767</c:v>
                </c:pt>
                <c:pt idx="31">
                  <c:v>6.4662633353507104</c:v>
                </c:pt>
                <c:pt idx="32">
                  <c:v>10.201866733127886</c:v>
                </c:pt>
                <c:pt idx="33">
                  <c:v>4.6168476290778147</c:v>
                </c:pt>
                <c:pt idx="34">
                  <c:v>15.305469150042722</c:v>
                </c:pt>
                <c:pt idx="35">
                  <c:v>13.437812089673338</c:v>
                </c:pt>
                <c:pt idx="36">
                  <c:v>12.443182147020128</c:v>
                </c:pt>
                <c:pt idx="37">
                  <c:v>11.663676111386799</c:v>
                </c:pt>
                <c:pt idx="38">
                  <c:v>17.58540610838774</c:v>
                </c:pt>
                <c:pt idx="39">
                  <c:v>9.2193089146316556</c:v>
                </c:pt>
                <c:pt idx="40">
                  <c:v>15.021549101864132</c:v>
                </c:pt>
                <c:pt idx="41">
                  <c:v>10.710504086793961</c:v>
                </c:pt>
                <c:pt idx="42">
                  <c:v>12.891211711496792</c:v>
                </c:pt>
                <c:pt idx="43">
                  <c:v>16.215884785411461</c:v>
                </c:pt>
                <c:pt idx="44">
                  <c:v>11.246813113903606</c:v>
                </c:pt>
                <c:pt idx="45">
                  <c:v>16.893292009937273</c:v>
                </c:pt>
                <c:pt idx="46">
                  <c:v>18.657514467193533</c:v>
                </c:pt>
                <c:pt idx="47">
                  <c:v>16.176885473783869</c:v>
                </c:pt>
                <c:pt idx="48">
                  <c:v>11.401960166092113</c:v>
                </c:pt>
                <c:pt idx="49">
                  <c:v>14.550887281586675</c:v>
                </c:pt>
                <c:pt idx="50">
                  <c:v>12.306237139794002</c:v>
                </c:pt>
                <c:pt idx="51">
                  <c:v>10.549606600447468</c:v>
                </c:pt>
                <c:pt idx="52">
                  <c:v>13.159618770426798</c:v>
                </c:pt>
                <c:pt idx="53">
                  <c:v>14.743277815250536</c:v>
                </c:pt>
                <c:pt idx="54">
                  <c:v>10.789969678429337</c:v>
                </c:pt>
                <c:pt idx="55">
                  <c:v>9.4379548775931461</c:v>
                </c:pt>
                <c:pt idx="56">
                  <c:v>12.138375508846936</c:v>
                </c:pt>
                <c:pt idx="57">
                  <c:v>13.539354331794389</c:v>
                </c:pt>
                <c:pt idx="58">
                  <c:v>14.013719295994218</c:v>
                </c:pt>
                <c:pt idx="59">
                  <c:v>11.504752246964726</c:v>
                </c:pt>
                <c:pt idx="60">
                  <c:v>10.648714833779504</c:v>
                </c:pt>
                <c:pt idx="61">
                  <c:v>20.645271848495753</c:v>
                </c:pt>
                <c:pt idx="62">
                  <c:v>12.896567816967597</c:v>
                </c:pt>
                <c:pt idx="63">
                  <c:v>12.921161653781477</c:v>
                </c:pt>
                <c:pt idx="64">
                  <c:v>9.4978874153072113</c:v>
                </c:pt>
                <c:pt idx="65">
                  <c:v>12.183774869853922</c:v>
                </c:pt>
                <c:pt idx="66">
                  <c:v>10.426146905745384</c:v>
                </c:pt>
                <c:pt idx="67">
                  <c:v>17.821486344056364</c:v>
                </c:pt>
                <c:pt idx="68">
                  <c:v>13.027311001125229</c:v>
                </c:pt>
                <c:pt idx="69">
                  <c:v>8.6664319921997617</c:v>
                </c:pt>
                <c:pt idx="70">
                  <c:v>13.316166636172166</c:v>
                </c:pt>
                <c:pt idx="71">
                  <c:v>7.36527852022685</c:v>
                </c:pt>
                <c:pt idx="72">
                  <c:v>10.880084710625669</c:v>
                </c:pt>
                <c:pt idx="73">
                  <c:v>7.2672830599603717</c:v>
                </c:pt>
                <c:pt idx="74">
                  <c:v>4.9009072834081415</c:v>
                </c:pt>
                <c:pt idx="75">
                  <c:v>14.911797739219436</c:v>
                </c:pt>
                <c:pt idx="76">
                  <c:v>18.513236743101</c:v>
                </c:pt>
                <c:pt idx="77">
                  <c:v>9.9813117221893837</c:v>
                </c:pt>
                <c:pt idx="78">
                  <c:v>13.84113388380945</c:v>
                </c:pt>
                <c:pt idx="79">
                  <c:v>14.337573872337556</c:v>
                </c:pt>
                <c:pt idx="80">
                  <c:v>15.026950716963238</c:v>
                </c:pt>
                <c:pt idx="81">
                  <c:v>11.975251395396281</c:v>
                </c:pt>
                <c:pt idx="82">
                  <c:v>7.3169383153126022</c:v>
                </c:pt>
                <c:pt idx="83">
                  <c:v>12.122549049014037</c:v>
                </c:pt>
                <c:pt idx="84">
                  <c:v>7.9338571833513152</c:v>
                </c:pt>
                <c:pt idx="85">
                  <c:v>14.727973505159646</c:v>
                </c:pt>
                <c:pt idx="86">
                  <c:v>12.050980351817467</c:v>
                </c:pt>
                <c:pt idx="87">
                  <c:v>7.3477937074123973</c:v>
                </c:pt>
                <c:pt idx="88">
                  <c:v>10.097492726685626</c:v>
                </c:pt>
                <c:pt idx="89">
                  <c:v>8.6126810463195387</c:v>
                </c:pt>
                <c:pt idx="90">
                  <c:v>15.8739632625811</c:v>
                </c:pt>
                <c:pt idx="91">
                  <c:v>8.6782386109974112</c:v>
                </c:pt>
                <c:pt idx="92">
                  <c:v>17.388843835311413</c:v>
                </c:pt>
                <c:pt idx="93">
                  <c:v>9.9350722054607861</c:v>
                </c:pt>
                <c:pt idx="94">
                  <c:v>15.2917685794494</c:v>
                </c:pt>
                <c:pt idx="95">
                  <c:v>11.920689298764028</c:v>
                </c:pt>
                <c:pt idx="96">
                  <c:v>10.482788101744507</c:v>
                </c:pt>
                <c:pt idx="97">
                  <c:v>16.518960327113493</c:v>
                </c:pt>
                <c:pt idx="98">
                  <c:v>8.6769064146871937</c:v>
                </c:pt>
                <c:pt idx="99">
                  <c:v>9.1902893006306883</c:v>
                </c:pt>
                <c:pt idx="100">
                  <c:v>12.010902785356935</c:v>
                </c:pt>
                <c:pt idx="101">
                  <c:v>10.292316855237155</c:v>
                </c:pt>
                <c:pt idx="102">
                  <c:v>14.923135645244471</c:v>
                </c:pt>
                <c:pt idx="103">
                  <c:v>14.286279715703378</c:v>
                </c:pt>
                <c:pt idx="104">
                  <c:v>19.451903862819137</c:v>
                </c:pt>
              </c:numCache>
            </c:numRef>
          </c:xVal>
          <c:yVal>
            <c:numRef>
              <c:f>Correlations!$J$3:$J$107</c:f>
              <c:numCache>
                <c:formatCode>General</c:formatCode>
                <c:ptCount val="105"/>
                <c:pt idx="0">
                  <c:v>40.53858412432615</c:v>
                </c:pt>
                <c:pt idx="1">
                  <c:v>45.32891253957844</c:v>
                </c:pt>
                <c:pt idx="2">
                  <c:v>43.542115964410982</c:v>
                </c:pt>
                <c:pt idx="3">
                  <c:v>48.850504493724991</c:v>
                </c:pt>
                <c:pt idx="4">
                  <c:v>35.430337195243311</c:v>
                </c:pt>
                <c:pt idx="5">
                  <c:v>33.607526356775907</c:v>
                </c:pt>
                <c:pt idx="6">
                  <c:v>38.64514701683995</c:v>
                </c:pt>
                <c:pt idx="7">
                  <c:v>39.425733199556952</c:v>
                </c:pt>
                <c:pt idx="8">
                  <c:v>46.103826757053703</c:v>
                </c:pt>
                <c:pt idx="9">
                  <c:v>38.807099014134891</c:v>
                </c:pt>
                <c:pt idx="10">
                  <c:v>39.738185598356843</c:v>
                </c:pt>
                <c:pt idx="11">
                  <c:v>66.055278637754412</c:v>
                </c:pt>
                <c:pt idx="12">
                  <c:v>63.626508356412458</c:v>
                </c:pt>
                <c:pt idx="13">
                  <c:v>119.09794723045643</c:v>
                </c:pt>
                <c:pt idx="14">
                  <c:v>34.617677049719987</c:v>
                </c:pt>
                <c:pt idx="15">
                  <c:v>71.455323230297495</c:v>
                </c:pt>
                <c:pt idx="16">
                  <c:v>75.52071645460407</c:v>
                </c:pt>
                <c:pt idx="17">
                  <c:v>62.432872990121986</c:v>
                </c:pt>
                <c:pt idx="18">
                  <c:v>43.206140795676738</c:v>
                </c:pt>
                <c:pt idx="19">
                  <c:v>40.801698590418582</c:v>
                </c:pt>
                <c:pt idx="20">
                  <c:v>33.626145489763161</c:v>
                </c:pt>
                <c:pt idx="21">
                  <c:v>36.264729968123078</c:v>
                </c:pt>
                <c:pt idx="22">
                  <c:v>43.802689247963812</c:v>
                </c:pt>
                <c:pt idx="23">
                  <c:v>36.722332198138048</c:v>
                </c:pt>
                <c:pt idx="24">
                  <c:v>52.047989646779165</c:v>
                </c:pt>
                <c:pt idx="25">
                  <c:v>66.077339693857766</c:v>
                </c:pt>
                <c:pt idx="26">
                  <c:v>44.399897559539923</c:v>
                </c:pt>
                <c:pt idx="27">
                  <c:v>46.570175871764249</c:v>
                </c:pt>
                <c:pt idx="28">
                  <c:v>52.444571062702565</c:v>
                </c:pt>
                <c:pt idx="29">
                  <c:v>72.098988171026377</c:v>
                </c:pt>
                <c:pt idx="30">
                  <c:v>48.477877524232625</c:v>
                </c:pt>
                <c:pt idx="31">
                  <c:v>69.811045855644636</c:v>
                </c:pt>
                <c:pt idx="32">
                  <c:v>39.613666353291407</c:v>
                </c:pt>
                <c:pt idx="33">
                  <c:v>95.951681487425986</c:v>
                </c:pt>
                <c:pt idx="34">
                  <c:v>53.211711660366987</c:v>
                </c:pt>
                <c:pt idx="35">
                  <c:v>35.784727462190631</c:v>
                </c:pt>
                <c:pt idx="36">
                  <c:v>39.892375963578957</c:v>
                </c:pt>
                <c:pt idx="37">
                  <c:v>33.571739041472938</c:v>
                </c:pt>
                <c:pt idx="38">
                  <c:v>80.26904995859465</c:v>
                </c:pt>
                <c:pt idx="39">
                  <c:v>48.710022965316384</c:v>
                </c:pt>
                <c:pt idx="40">
                  <c:v>42.26919804425949</c:v>
                </c:pt>
                <c:pt idx="41">
                  <c:v>36.247277839848039</c:v>
                </c:pt>
                <c:pt idx="42">
                  <c:v>31.868052789683908</c:v>
                </c:pt>
                <c:pt idx="43">
                  <c:v>58.60335688183973</c:v>
                </c:pt>
                <c:pt idx="44">
                  <c:v>37.596190633700104</c:v>
                </c:pt>
                <c:pt idx="45">
                  <c:v>64.370693401796458</c:v>
                </c:pt>
                <c:pt idx="46">
                  <c:v>102.60988360805385</c:v>
                </c:pt>
                <c:pt idx="47">
                  <c:v>54.601384648844061</c:v>
                </c:pt>
                <c:pt idx="48">
                  <c:v>35.125929253967563</c:v>
                </c:pt>
                <c:pt idx="49">
                  <c:v>34.974582474483945</c:v>
                </c:pt>
                <c:pt idx="50">
                  <c:v>36.96282356975464</c:v>
                </c:pt>
                <c:pt idx="51">
                  <c:v>41.395822617331532</c:v>
                </c:pt>
                <c:pt idx="52">
                  <c:v>36.101930352377877</c:v>
                </c:pt>
                <c:pt idx="53">
                  <c:v>42.859107733584857</c:v>
                </c:pt>
                <c:pt idx="54">
                  <c:v>36.836086325998401</c:v>
                </c:pt>
                <c:pt idx="55">
                  <c:v>46.727400972517444</c:v>
                </c:pt>
                <c:pt idx="56">
                  <c:v>36.354289485723179</c:v>
                </c:pt>
                <c:pt idx="57">
                  <c:v>46.175798347666507</c:v>
                </c:pt>
                <c:pt idx="58">
                  <c:v>35.719219038738878</c:v>
                </c:pt>
                <c:pt idx="59">
                  <c:v>36.313043415645488</c:v>
                </c:pt>
                <c:pt idx="60">
                  <c:v>36.940446657767424</c:v>
                </c:pt>
                <c:pt idx="61">
                  <c:v>145.55792319902608</c:v>
                </c:pt>
                <c:pt idx="62">
                  <c:v>41.327712951082411</c:v>
                </c:pt>
                <c:pt idx="63">
                  <c:v>42.9757680821278</c:v>
                </c:pt>
                <c:pt idx="64">
                  <c:v>48.030413616608598</c:v>
                </c:pt>
                <c:pt idx="65">
                  <c:v>34.239361069583339</c:v>
                </c:pt>
                <c:pt idx="66">
                  <c:v>39.41981166507918</c:v>
                </c:pt>
                <c:pt idx="67">
                  <c:v>87.667509856919196</c:v>
                </c:pt>
                <c:pt idx="68">
                  <c:v>42.358159440447892</c:v>
                </c:pt>
                <c:pt idx="69">
                  <c:v>50.99119195891749</c:v>
                </c:pt>
                <c:pt idx="70">
                  <c:v>37.157438239154743</c:v>
                </c:pt>
                <c:pt idx="71">
                  <c:v>60.345447300772221</c:v>
                </c:pt>
                <c:pt idx="72">
                  <c:v>36.578470542602801</c:v>
                </c:pt>
                <c:pt idx="73">
                  <c:v>60.911636478812099</c:v>
                </c:pt>
                <c:pt idx="74">
                  <c:v>92.893997559103326</c:v>
                </c:pt>
                <c:pt idx="75">
                  <c:v>47.567353687055316</c:v>
                </c:pt>
                <c:pt idx="76">
                  <c:v>81.112779542426239</c:v>
                </c:pt>
                <c:pt idx="77">
                  <c:v>45.019962209002472</c:v>
                </c:pt>
                <c:pt idx="78">
                  <c:v>42.828638721192107</c:v>
                </c:pt>
                <c:pt idx="79">
                  <c:v>39.422986827105753</c:v>
                </c:pt>
                <c:pt idx="80">
                  <c:v>46.781833586030025</c:v>
                </c:pt>
                <c:pt idx="81">
                  <c:v>38.546352671063538</c:v>
                </c:pt>
                <c:pt idx="82">
                  <c:v>62.239134346538165</c:v>
                </c:pt>
                <c:pt idx="83">
                  <c:v>39.250853904111437</c:v>
                </c:pt>
                <c:pt idx="84">
                  <c:v>58.08609879880887</c:v>
                </c:pt>
                <c:pt idx="85">
                  <c:v>52.144396880935183</c:v>
                </c:pt>
                <c:pt idx="86">
                  <c:v>34.324525139712478</c:v>
                </c:pt>
                <c:pt idx="87">
                  <c:v>60.150181877885849</c:v>
                </c:pt>
                <c:pt idx="88">
                  <c:v>43.456864526351239</c:v>
                </c:pt>
                <c:pt idx="89">
                  <c:v>50.594785851563515</c:v>
                </c:pt>
                <c:pt idx="90">
                  <c:v>50.353755371199661</c:v>
                </c:pt>
                <c:pt idx="91">
                  <c:v>49.948506606430371</c:v>
                </c:pt>
                <c:pt idx="92">
                  <c:v>66.551442101464289</c:v>
                </c:pt>
                <c:pt idx="93">
                  <c:v>40.823776871838355</c:v>
                </c:pt>
                <c:pt idx="94">
                  <c:v>54.42913312200151</c:v>
                </c:pt>
                <c:pt idx="95">
                  <c:v>39.205024927497554</c:v>
                </c:pt>
                <c:pt idx="96">
                  <c:v>38.039433748651902</c:v>
                </c:pt>
                <c:pt idx="97">
                  <c:v>64.578624478837668</c:v>
                </c:pt>
                <c:pt idx="98">
                  <c:v>49.123580023368788</c:v>
                </c:pt>
                <c:pt idx="99">
                  <c:v>47.617855695163506</c:v>
                </c:pt>
                <c:pt idx="100">
                  <c:v>35.422845562669089</c:v>
                </c:pt>
                <c:pt idx="101">
                  <c:v>42.036350075616703</c:v>
                </c:pt>
                <c:pt idx="102">
                  <c:v>40.84643763638428</c:v>
                </c:pt>
                <c:pt idx="103">
                  <c:v>36.200163712401498</c:v>
                </c:pt>
                <c:pt idx="104">
                  <c:v>105.00925425717544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B-43FA-AFFB-800ABB90A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29704"/>
        <c:axId val="619425440"/>
      </c:scatterChart>
      <c:valAx>
        <c:axId val="61942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25440"/>
        <c:crosses val="autoZero"/>
        <c:crossBetween val="midCat"/>
      </c:valAx>
      <c:valAx>
        <c:axId val="6194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2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Original</a:t>
            </a:r>
            <a:r>
              <a:rPr lang="en-US" b="1" baseline="0"/>
              <a:t> Values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Correlation_Outlier!$B$4:$B$53</c:f>
              <c:numCache>
                <c:formatCode>0.00</c:formatCode>
                <c:ptCount val="50"/>
                <c:pt idx="0">
                  <c:v>-0.21313807612995908</c:v>
                </c:pt>
                <c:pt idx="1">
                  <c:v>-7.2137365605008635E-2</c:v>
                </c:pt>
                <c:pt idx="2">
                  <c:v>1.2770516130872862</c:v>
                </c:pt>
                <c:pt idx="3">
                  <c:v>0.10821358099228384</c:v>
                </c:pt>
                <c:pt idx="4">
                  <c:v>-0.4081691848044221</c:v>
                </c:pt>
                <c:pt idx="5">
                  <c:v>0.70121561160637291</c:v>
                </c:pt>
                <c:pt idx="6">
                  <c:v>-0.40962203739484981</c:v>
                </c:pt>
                <c:pt idx="7">
                  <c:v>0.77075491027353016</c:v>
                </c:pt>
                <c:pt idx="8">
                  <c:v>-1.1088825637743904</c:v>
                </c:pt>
                <c:pt idx="9">
                  <c:v>-1.3143201021084474</c:v>
                </c:pt>
                <c:pt idx="10">
                  <c:v>0.10379760453318199</c:v>
                </c:pt>
                <c:pt idx="11">
                  <c:v>-1.5584764847726507</c:v>
                </c:pt>
                <c:pt idx="12">
                  <c:v>-0.97314653579560384</c:v>
                </c:pt>
                <c:pt idx="13">
                  <c:v>9.7071899323152813E-2</c:v>
                </c:pt>
                <c:pt idx="14">
                  <c:v>-1.4088623855067259</c:v>
                </c:pt>
                <c:pt idx="15">
                  <c:v>-0.41895869818751258</c:v>
                </c:pt>
                <c:pt idx="16">
                  <c:v>-0.1428178540392491</c:v>
                </c:pt>
                <c:pt idx="17">
                  <c:v>0.25863960192157531</c:v>
                </c:pt>
                <c:pt idx="18">
                  <c:v>-1.7758518616858929E-3</c:v>
                </c:pt>
                <c:pt idx="19">
                  <c:v>-1.3649539166099478</c:v>
                </c:pt>
                <c:pt idx="20">
                  <c:v>-0.286362207910557</c:v>
                </c:pt>
                <c:pt idx="21">
                  <c:v>-1.0560044508223041</c:v>
                </c:pt>
                <c:pt idx="22">
                  <c:v>0.30705058812804248</c:v>
                </c:pt>
                <c:pt idx="23">
                  <c:v>0.18376746435172589</c:v>
                </c:pt>
                <c:pt idx="24">
                  <c:v>0.68710617394250095</c:v>
                </c:pt>
                <c:pt idx="25">
                  <c:v>0.10419978709270165</c:v>
                </c:pt>
                <c:pt idx="26">
                  <c:v>0.46903044703763613</c:v>
                </c:pt>
                <c:pt idx="27">
                  <c:v>-0.35333144991977339</c:v>
                </c:pt>
                <c:pt idx="28">
                  <c:v>-2.3033138105351214</c:v>
                </c:pt>
                <c:pt idx="29">
                  <c:v>0.20657431336869819</c:v>
                </c:pt>
                <c:pt idx="30">
                  <c:v>-1.4870500578010284</c:v>
                </c:pt>
                <c:pt idx="31">
                  <c:v>-0.53986126230937881</c:v>
                </c:pt>
                <c:pt idx="32">
                  <c:v>-1.4814754209182517</c:v>
                </c:pt>
                <c:pt idx="33">
                  <c:v>-0.70892963584348745</c:v>
                </c:pt>
                <c:pt idx="34">
                  <c:v>-0.31211206758836918</c:v>
                </c:pt>
                <c:pt idx="35">
                  <c:v>-0.66299530070892621</c:v>
                </c:pt>
                <c:pt idx="36">
                  <c:v>0.19506114510004116</c:v>
                </c:pt>
                <c:pt idx="37">
                  <c:v>-2.0070167392661475</c:v>
                </c:pt>
                <c:pt idx="38">
                  <c:v>-0.70861996402265603</c:v>
                </c:pt>
                <c:pt idx="39">
                  <c:v>1.8887233398020868</c:v>
                </c:pt>
                <c:pt idx="40">
                  <c:v>-1.7399395699937985</c:v>
                </c:pt>
                <c:pt idx="41">
                  <c:v>1.5983085515763509</c:v>
                </c:pt>
                <c:pt idx="42">
                  <c:v>0.41491725402111185</c:v>
                </c:pt>
                <c:pt idx="43">
                  <c:v>0.71881662386024014</c:v>
                </c:pt>
                <c:pt idx="44">
                  <c:v>-0.56255693468048051</c:v>
                </c:pt>
                <c:pt idx="45">
                  <c:v>-0.19289861563442015</c:v>
                </c:pt>
                <c:pt idx="46">
                  <c:v>4.4274876132175491E-2</c:v>
                </c:pt>
                <c:pt idx="47">
                  <c:v>-1.4010273772861319</c:v>
                </c:pt>
                <c:pt idx="48">
                  <c:v>-0.2797511219182422</c:v>
                </c:pt>
                <c:pt idx="49">
                  <c:v>-0.29076087679865842</c:v>
                </c:pt>
              </c:numCache>
            </c:numRef>
          </c:xVal>
          <c:yVal>
            <c:numRef>
              <c:f>Correlation_Outlier!$C$4:$C$53</c:f>
              <c:numCache>
                <c:formatCode>0.00</c:formatCode>
                <c:ptCount val="50"/>
                <c:pt idx="0">
                  <c:v>-0.4942752439960541</c:v>
                </c:pt>
                <c:pt idx="1">
                  <c:v>-0.36470272106752027</c:v>
                </c:pt>
                <c:pt idx="2">
                  <c:v>0.21016767627222627</c:v>
                </c:pt>
                <c:pt idx="3">
                  <c:v>0.91119230714657384</c:v>
                </c:pt>
                <c:pt idx="4">
                  <c:v>0.56992974908147009</c:v>
                </c:pt>
                <c:pt idx="5">
                  <c:v>0.73968017981817402</c:v>
                </c:pt>
                <c:pt idx="6">
                  <c:v>1.3753630762278204</c:v>
                </c:pt>
                <c:pt idx="7">
                  <c:v>0.98139106152150668</c:v>
                </c:pt>
                <c:pt idx="8">
                  <c:v>0.98262693149713543</c:v>
                </c:pt>
                <c:pt idx="9">
                  <c:v>0.31655776343582831</c:v>
                </c:pt>
                <c:pt idx="10">
                  <c:v>1.593051952645445</c:v>
                </c:pt>
                <c:pt idx="11">
                  <c:v>-0.3962845872557888</c:v>
                </c:pt>
                <c:pt idx="12">
                  <c:v>0.37992590695514178</c:v>
                </c:pt>
                <c:pt idx="13">
                  <c:v>0.4272054328764871</c:v>
                </c:pt>
                <c:pt idx="14">
                  <c:v>-0.35817939769378265</c:v>
                </c:pt>
                <c:pt idx="15">
                  <c:v>0.68664799209546445</c:v>
                </c:pt>
                <c:pt idx="16">
                  <c:v>1.8696547182165617</c:v>
                </c:pt>
                <c:pt idx="17">
                  <c:v>0.50618275198003726</c:v>
                </c:pt>
                <c:pt idx="18">
                  <c:v>-0.58936843949552986</c:v>
                </c:pt>
                <c:pt idx="19">
                  <c:v>-0.43583583241834045</c:v>
                </c:pt>
                <c:pt idx="20">
                  <c:v>-0.21923907945063917</c:v>
                </c:pt>
                <c:pt idx="21">
                  <c:v>2.1618012895914545</c:v>
                </c:pt>
                <c:pt idx="22">
                  <c:v>0.1077878814200839</c:v>
                </c:pt>
                <c:pt idx="23">
                  <c:v>0.16277890534168077</c:v>
                </c:pt>
                <c:pt idx="24">
                  <c:v>-1.4562887423989825</c:v>
                </c:pt>
                <c:pt idx="25">
                  <c:v>-0.61212032047653309</c:v>
                </c:pt>
                <c:pt idx="26">
                  <c:v>-0.78294537278427301</c:v>
                </c:pt>
                <c:pt idx="27">
                  <c:v>-0.6263403933451589</c:v>
                </c:pt>
                <c:pt idx="28">
                  <c:v>-1.0500560752885773</c:v>
                </c:pt>
                <c:pt idx="29">
                  <c:v>1.1023675243467017</c:v>
                </c:pt>
                <c:pt idx="30">
                  <c:v>-1.2646370537524563</c:v>
                </c:pt>
                <c:pt idx="31">
                  <c:v>-1.0568565587771834</c:v>
                </c:pt>
                <c:pt idx="32">
                  <c:v>-0.62989693699874083</c:v>
                </c:pt>
                <c:pt idx="33">
                  <c:v>1.9070996921747974</c:v>
                </c:pt>
                <c:pt idx="34">
                  <c:v>0.66081650358658461</c:v>
                </c:pt>
                <c:pt idx="35">
                  <c:v>-1.1567252744079732</c:v>
                </c:pt>
                <c:pt idx="36">
                  <c:v>7.4776675576075272E-2</c:v>
                </c:pt>
                <c:pt idx="37">
                  <c:v>-0.2828414038526611</c:v>
                </c:pt>
                <c:pt idx="38">
                  <c:v>0.93121204882271291</c:v>
                </c:pt>
                <c:pt idx="39">
                  <c:v>0.74125660458465925</c:v>
                </c:pt>
                <c:pt idx="40">
                  <c:v>-0.79870734288115819</c:v>
                </c:pt>
                <c:pt idx="41">
                  <c:v>1.3171779103905275</c:v>
                </c:pt>
                <c:pt idx="42">
                  <c:v>-0.29466536057915438</c:v>
                </c:pt>
                <c:pt idx="43">
                  <c:v>-0.47382103009203708</c:v>
                </c:pt>
                <c:pt idx="44">
                  <c:v>-0.48006609773839953</c:v>
                </c:pt>
                <c:pt idx="45">
                  <c:v>0.64673405282878516</c:v>
                </c:pt>
                <c:pt idx="46">
                  <c:v>-0.16699457549503197</c:v>
                </c:pt>
                <c:pt idx="47">
                  <c:v>-1.0945968145407521</c:v>
                </c:pt>
                <c:pt idx="48">
                  <c:v>-1.5571630295683527</c:v>
                </c:pt>
                <c:pt idx="49">
                  <c:v>-0.85995173401897407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D-4433-A9DE-801B10E10B6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Correlation_Outlier!$B$3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Correlation_Outlier!$C$3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D-4433-A9DE-801B10E1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80776"/>
        <c:axId val="715579464"/>
      </c:scatterChart>
      <c:valAx>
        <c:axId val="715580776"/>
        <c:scaling>
          <c:orientation val="minMax"/>
          <c:max val="10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Variable</a:t>
                </a:r>
                <a:r>
                  <a:rPr lang="en-US" sz="1400" baseline="0"/>
                  <a:t> 1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1807420343967522"/>
              <c:y val="0.90486570490618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79464"/>
        <c:crossesAt val="-3"/>
        <c:crossBetween val="midCat"/>
      </c:valAx>
      <c:valAx>
        <c:axId val="715579464"/>
        <c:scaling>
          <c:orientation val="minMax"/>
          <c:max val="10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Variable</a:t>
                </a:r>
                <a:r>
                  <a:rPr lang="en-US" sz="1400" baseline="0"/>
                  <a:t> 2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80776"/>
        <c:crossesAt val="-3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Rank Transform</a:t>
            </a:r>
          </a:p>
        </c:rich>
      </c:tx>
      <c:layout>
        <c:manualLayout>
          <c:xMode val="edge"/>
          <c:yMode val="edge"/>
          <c:x val="0.39156150414276608"/>
          <c:y val="1.835978676625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Correlation_Outlier!$D$4:$D$53</c:f>
              <c:numCache>
                <c:formatCode>General</c:formatCode>
                <c:ptCount val="50"/>
                <c:pt idx="0">
                  <c:v>27</c:v>
                </c:pt>
                <c:pt idx="1">
                  <c:v>30</c:v>
                </c:pt>
                <c:pt idx="2">
                  <c:v>48</c:v>
                </c:pt>
                <c:pt idx="3">
                  <c:v>36</c:v>
                </c:pt>
                <c:pt idx="4">
                  <c:v>21</c:v>
                </c:pt>
                <c:pt idx="5">
                  <c:v>45</c:v>
                </c:pt>
                <c:pt idx="6">
                  <c:v>20</c:v>
                </c:pt>
                <c:pt idx="7">
                  <c:v>47</c:v>
                </c:pt>
                <c:pt idx="8">
                  <c:v>11</c:v>
                </c:pt>
                <c:pt idx="9">
                  <c:v>10</c:v>
                </c:pt>
                <c:pt idx="10">
                  <c:v>34</c:v>
                </c:pt>
                <c:pt idx="11">
                  <c:v>4</c:v>
                </c:pt>
                <c:pt idx="12">
                  <c:v>13</c:v>
                </c:pt>
                <c:pt idx="13">
                  <c:v>33</c:v>
                </c:pt>
                <c:pt idx="14">
                  <c:v>7</c:v>
                </c:pt>
                <c:pt idx="15">
                  <c:v>19</c:v>
                </c:pt>
                <c:pt idx="16">
                  <c:v>29</c:v>
                </c:pt>
                <c:pt idx="17">
                  <c:v>40</c:v>
                </c:pt>
                <c:pt idx="18">
                  <c:v>31</c:v>
                </c:pt>
                <c:pt idx="19">
                  <c:v>9</c:v>
                </c:pt>
                <c:pt idx="20">
                  <c:v>25</c:v>
                </c:pt>
                <c:pt idx="21">
                  <c:v>12</c:v>
                </c:pt>
                <c:pt idx="22">
                  <c:v>41</c:v>
                </c:pt>
                <c:pt idx="23">
                  <c:v>37</c:v>
                </c:pt>
                <c:pt idx="24">
                  <c:v>44</c:v>
                </c:pt>
                <c:pt idx="25">
                  <c:v>35</c:v>
                </c:pt>
                <c:pt idx="26">
                  <c:v>43</c:v>
                </c:pt>
                <c:pt idx="27">
                  <c:v>22</c:v>
                </c:pt>
                <c:pt idx="28">
                  <c:v>1</c:v>
                </c:pt>
                <c:pt idx="29">
                  <c:v>39</c:v>
                </c:pt>
                <c:pt idx="30">
                  <c:v>5</c:v>
                </c:pt>
                <c:pt idx="31">
                  <c:v>18</c:v>
                </c:pt>
                <c:pt idx="32">
                  <c:v>6</c:v>
                </c:pt>
                <c:pt idx="33">
                  <c:v>14</c:v>
                </c:pt>
                <c:pt idx="34">
                  <c:v>23</c:v>
                </c:pt>
                <c:pt idx="35">
                  <c:v>16</c:v>
                </c:pt>
                <c:pt idx="36">
                  <c:v>38</c:v>
                </c:pt>
                <c:pt idx="37">
                  <c:v>2</c:v>
                </c:pt>
                <c:pt idx="38">
                  <c:v>15</c:v>
                </c:pt>
                <c:pt idx="39">
                  <c:v>50</c:v>
                </c:pt>
                <c:pt idx="40">
                  <c:v>3</c:v>
                </c:pt>
                <c:pt idx="41">
                  <c:v>49</c:v>
                </c:pt>
                <c:pt idx="42">
                  <c:v>42</c:v>
                </c:pt>
                <c:pt idx="43">
                  <c:v>46</c:v>
                </c:pt>
                <c:pt idx="44">
                  <c:v>17</c:v>
                </c:pt>
                <c:pt idx="45">
                  <c:v>28</c:v>
                </c:pt>
                <c:pt idx="46">
                  <c:v>32</c:v>
                </c:pt>
                <c:pt idx="47">
                  <c:v>8</c:v>
                </c:pt>
                <c:pt idx="48">
                  <c:v>26</c:v>
                </c:pt>
                <c:pt idx="49">
                  <c:v>24</c:v>
                </c:pt>
              </c:numCache>
            </c:numRef>
          </c:xVal>
          <c:yVal>
            <c:numRef>
              <c:f>Correlation_Outlier!$E$4:$E$53</c:f>
              <c:numCache>
                <c:formatCode>General</c:formatCode>
                <c:ptCount val="50"/>
                <c:pt idx="0">
                  <c:v>15</c:v>
                </c:pt>
                <c:pt idx="1">
                  <c:v>20</c:v>
                </c:pt>
                <c:pt idx="2">
                  <c:v>29</c:v>
                </c:pt>
                <c:pt idx="3">
                  <c:v>40</c:v>
                </c:pt>
                <c:pt idx="4">
                  <c:v>34</c:v>
                </c:pt>
                <c:pt idx="5">
                  <c:v>38</c:v>
                </c:pt>
                <c:pt idx="6">
                  <c:v>46</c:v>
                </c:pt>
                <c:pt idx="7">
                  <c:v>42</c:v>
                </c:pt>
                <c:pt idx="8">
                  <c:v>43</c:v>
                </c:pt>
                <c:pt idx="9">
                  <c:v>30</c:v>
                </c:pt>
                <c:pt idx="10">
                  <c:v>47</c:v>
                </c:pt>
                <c:pt idx="11">
                  <c:v>19</c:v>
                </c:pt>
                <c:pt idx="12">
                  <c:v>31</c:v>
                </c:pt>
                <c:pt idx="13">
                  <c:v>32</c:v>
                </c:pt>
                <c:pt idx="14">
                  <c:v>21</c:v>
                </c:pt>
                <c:pt idx="15">
                  <c:v>37</c:v>
                </c:pt>
                <c:pt idx="16">
                  <c:v>48</c:v>
                </c:pt>
                <c:pt idx="17">
                  <c:v>33</c:v>
                </c:pt>
                <c:pt idx="18">
                  <c:v>14</c:v>
                </c:pt>
                <c:pt idx="19">
                  <c:v>18</c:v>
                </c:pt>
                <c:pt idx="20">
                  <c:v>24</c:v>
                </c:pt>
                <c:pt idx="21">
                  <c:v>50</c:v>
                </c:pt>
                <c:pt idx="22">
                  <c:v>27</c:v>
                </c:pt>
                <c:pt idx="23">
                  <c:v>28</c:v>
                </c:pt>
                <c:pt idx="24">
                  <c:v>2</c:v>
                </c:pt>
                <c:pt idx="25">
                  <c:v>13</c:v>
                </c:pt>
                <c:pt idx="26">
                  <c:v>10</c:v>
                </c:pt>
                <c:pt idx="27">
                  <c:v>12</c:v>
                </c:pt>
                <c:pt idx="28">
                  <c:v>7</c:v>
                </c:pt>
                <c:pt idx="29">
                  <c:v>44</c:v>
                </c:pt>
                <c:pt idx="30">
                  <c:v>3</c:v>
                </c:pt>
                <c:pt idx="31">
                  <c:v>6</c:v>
                </c:pt>
                <c:pt idx="32">
                  <c:v>11</c:v>
                </c:pt>
                <c:pt idx="33">
                  <c:v>49</c:v>
                </c:pt>
                <c:pt idx="34">
                  <c:v>36</c:v>
                </c:pt>
                <c:pt idx="35">
                  <c:v>4</c:v>
                </c:pt>
                <c:pt idx="36">
                  <c:v>26</c:v>
                </c:pt>
                <c:pt idx="37">
                  <c:v>23</c:v>
                </c:pt>
                <c:pt idx="38">
                  <c:v>41</c:v>
                </c:pt>
                <c:pt idx="39">
                  <c:v>39</c:v>
                </c:pt>
                <c:pt idx="40">
                  <c:v>9</c:v>
                </c:pt>
                <c:pt idx="41">
                  <c:v>45</c:v>
                </c:pt>
                <c:pt idx="42">
                  <c:v>22</c:v>
                </c:pt>
                <c:pt idx="43">
                  <c:v>17</c:v>
                </c:pt>
                <c:pt idx="44">
                  <c:v>16</c:v>
                </c:pt>
                <c:pt idx="45">
                  <c:v>35</c:v>
                </c:pt>
                <c:pt idx="46">
                  <c:v>25</c:v>
                </c:pt>
                <c:pt idx="47">
                  <c:v>5</c:v>
                </c:pt>
                <c:pt idx="48">
                  <c:v>1</c:v>
                </c:pt>
                <c:pt idx="4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6-44E9-BB8C-5E688AE8D5F4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Correlation_Outlier!$D$3</c:f>
              <c:numCache>
                <c:formatCode>General</c:formatCode>
                <c:ptCount val="1"/>
                <c:pt idx="0">
                  <c:v>51</c:v>
                </c:pt>
              </c:numCache>
            </c:numRef>
          </c:xVal>
          <c:yVal>
            <c:numRef>
              <c:f>Correlation_Outlier!$E$3</c:f>
              <c:numCache>
                <c:formatCode>General</c:formatCode>
                <c:ptCount val="1"/>
                <c:pt idx="0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6-44E9-BB8C-5E688AE8D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80776"/>
        <c:axId val="715579464"/>
      </c:scatterChart>
      <c:valAx>
        <c:axId val="715580776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Rank [Variable</a:t>
                </a:r>
                <a:r>
                  <a:rPr lang="en-US" sz="1400" baseline="0"/>
                  <a:t> 1]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6265658953242702"/>
              <c:y val="0.90486570490618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79464"/>
        <c:crossesAt val="-3"/>
        <c:crossBetween val="midCat"/>
        <c:majorUnit val="10"/>
      </c:valAx>
      <c:valAx>
        <c:axId val="715579464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Rank [ Variable 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80776"/>
        <c:crossesAt val="-3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Coefficent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Correlation_Outlier!$AI$3:$AI$52</c:f>
              <c:numCache>
                <c:formatCode>General</c:formatCode>
                <c:ptCount val="5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5" formatCode="0%">
                  <c:v>0.96314266066177445</c:v>
                </c:pt>
              </c:numCache>
            </c:numRef>
          </c:xVal>
          <c:yVal>
            <c:numRef>
              <c:f>Correlation_Outlier!$AJ$3:$AJ$52</c:f>
              <c:numCache>
                <c:formatCode>General</c:formatCode>
                <c:ptCount val="50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E-49AE-AA2E-46A012927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80776"/>
        <c:axId val="715579464"/>
      </c:scatterChart>
      <c:valAx>
        <c:axId val="71558077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79464"/>
        <c:crossesAt val="-3"/>
        <c:crossBetween val="midCat"/>
      </c:valAx>
      <c:valAx>
        <c:axId val="7155794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80776"/>
        <c:crossesAt val="-3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X</a:t>
            </a:r>
            <a:r>
              <a:rPr lang="en-US" baseline="30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Quadratic!$C$4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Quadratic!$B$5:$B$45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xVal>
          <c:yVal>
            <c:numRef>
              <c:f>Quadratic!$C$5:$C$45</c:f>
              <c:numCache>
                <c:formatCode>General</c:formatCode>
                <c:ptCount val="41"/>
                <c:pt idx="0">
                  <c:v>1</c:v>
                </c:pt>
                <c:pt idx="1">
                  <c:v>0.90249999999999997</c:v>
                </c:pt>
                <c:pt idx="2">
                  <c:v>0.80999999999999983</c:v>
                </c:pt>
                <c:pt idx="3">
                  <c:v>0.72249999999999981</c:v>
                </c:pt>
                <c:pt idx="4">
                  <c:v>0.63999999999999968</c:v>
                </c:pt>
                <c:pt idx="5">
                  <c:v>0.56249999999999967</c:v>
                </c:pt>
                <c:pt idx="6">
                  <c:v>0.4899999999999996</c:v>
                </c:pt>
                <c:pt idx="7">
                  <c:v>0.4224999999999996</c:v>
                </c:pt>
                <c:pt idx="8">
                  <c:v>0.3599999999999996</c:v>
                </c:pt>
                <c:pt idx="9">
                  <c:v>0.30249999999999955</c:v>
                </c:pt>
                <c:pt idx="10">
                  <c:v>0.24999999999999961</c:v>
                </c:pt>
                <c:pt idx="11">
                  <c:v>0.20249999999999965</c:v>
                </c:pt>
                <c:pt idx="12">
                  <c:v>0.1599999999999997</c:v>
                </c:pt>
                <c:pt idx="13">
                  <c:v>0.12249999999999975</c:v>
                </c:pt>
                <c:pt idx="14">
                  <c:v>8.9999999999999789E-2</c:v>
                </c:pt>
                <c:pt idx="15">
                  <c:v>6.2499999999999833E-2</c:v>
                </c:pt>
                <c:pt idx="16">
                  <c:v>3.9999999999999869E-2</c:v>
                </c:pt>
                <c:pt idx="17">
                  <c:v>2.2499999999999905E-2</c:v>
                </c:pt>
                <c:pt idx="18">
                  <c:v>9.9999999999999378E-3</c:v>
                </c:pt>
                <c:pt idx="19">
                  <c:v>2.4999999999999684E-3</c:v>
                </c:pt>
                <c:pt idx="20">
                  <c:v>1.0188169405808478E-31</c:v>
                </c:pt>
                <c:pt idx="21">
                  <c:v>2.5000000000000321E-3</c:v>
                </c:pt>
                <c:pt idx="22">
                  <c:v>1.0000000000000064E-2</c:v>
                </c:pt>
                <c:pt idx="23">
                  <c:v>2.25000000000001E-2</c:v>
                </c:pt>
                <c:pt idx="24">
                  <c:v>4.000000000000014E-2</c:v>
                </c:pt>
                <c:pt idx="25">
                  <c:v>6.2500000000000167E-2</c:v>
                </c:pt>
                <c:pt idx="26">
                  <c:v>9.0000000000000191E-2</c:v>
                </c:pt>
                <c:pt idx="27">
                  <c:v>0.12250000000000022</c:v>
                </c:pt>
                <c:pt idx="28">
                  <c:v>0.16000000000000025</c:v>
                </c:pt>
                <c:pt idx="29">
                  <c:v>0.20250000000000026</c:v>
                </c:pt>
                <c:pt idx="30">
                  <c:v>0.25000000000000033</c:v>
                </c:pt>
                <c:pt idx="31">
                  <c:v>0.30250000000000044</c:v>
                </c:pt>
                <c:pt idx="32">
                  <c:v>0.36000000000000049</c:v>
                </c:pt>
                <c:pt idx="33">
                  <c:v>0.4225000000000006</c:v>
                </c:pt>
                <c:pt idx="34">
                  <c:v>0.49000000000000071</c:v>
                </c:pt>
                <c:pt idx="35">
                  <c:v>0.56250000000000089</c:v>
                </c:pt>
                <c:pt idx="36">
                  <c:v>0.64000000000000101</c:v>
                </c:pt>
                <c:pt idx="37">
                  <c:v>0.72250000000000114</c:v>
                </c:pt>
                <c:pt idx="38">
                  <c:v>0.81000000000000127</c:v>
                </c:pt>
                <c:pt idx="39">
                  <c:v>0.90250000000000141</c:v>
                </c:pt>
                <c:pt idx="40">
                  <c:v>1.0000000000000013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E-4BC7-A2D7-D8D716102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20936"/>
        <c:axId val="560106528"/>
      </c:scatterChart>
      <c:valAx>
        <c:axId val="57332093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06528"/>
        <c:crosses val="autoZero"/>
        <c:crossBetween val="midCat"/>
      </c:valAx>
      <c:valAx>
        <c:axId val="56010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20936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_xlchart.v1.6</cx:f>
      </cx:numDim>
    </cx:data>
    <cx:data id="2">
      <cx:numDim type="val">
        <cx:f dir="row">_xlchart.v1.3</cx:f>
      </cx:numDim>
    </cx:data>
    <cx:data id="3">
      <cx:numDim type="val">
        <cx:f dir="row">_xlchart.v1.7</cx:f>
      </cx:numDim>
    </cx:data>
    <cx:data id="4">
      <cx:numDim type="val">
        <cx:f dir="row"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sz="2000" b="1"/>
            </a:pPr>
            <a:r>
              <a:rPr lang="en-US" sz="2000" b="1"/>
              <a:t>Bootstrap Results for 20 Random Standard Normal Samples </a:t>
            </a:r>
            <a:endParaRPr lang="en-US" b="1"/>
          </a:p>
        </cx:rich>
      </cx:tx>
    </cx:title>
    <cx:plotArea>
      <cx:plotAreaRegion>
        <cx:series layoutId="boxWhisker" uniqueId="{00000000-6790-4A94-A80F-5515C173018A}">
          <cx:tx>
            <cx:txData>
              <cx:f>_xlchart.v1.2</cx:f>
              <cx:v>P90</cx:v>
            </cx:txData>
          </cx:tx>
          <cx:spPr>
            <a:solidFill>
              <a:schemeClr val="accent1">
                <a:alpha val="49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6790-4A94-A80F-5515C173018A}">
          <cx:tx>
            <cx:txData>
              <cx:f/>
              <cx:v>P10</cx:v>
            </cx:txData>
          </cx:tx>
          <cx:spPr>
            <a:solidFill>
              <a:schemeClr val="accent2">
                <a:lumMod val="60000"/>
                <a:lumOff val="40000"/>
                <a:alpha val="59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6790-4A94-A80F-5515C173018A}">
          <cx:tx>
            <cx:txData>
              <cx:f>_xlchart.v1.0</cx:f>
              <cx:v>Mean</cx:v>
            </cx:txData>
          </cx:tx>
          <cx:spPr>
            <a:solidFill>
              <a:schemeClr val="tx1">
                <a:alpha val="36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/>
            <cx:statistics quartileMethod="exclusive"/>
          </cx:layoutPr>
        </cx:series>
        <cx:series layoutId="boxWhisker" uniqueId="{00000003-6790-4A94-A80F-5515C173018A}">
          <cx:tx>
            <cx:txData>
              <cx:f>_xlchart.v1.2</cx:f>
              <cx:v>P90</cx:v>
            </cx:txData>
          </cx:tx>
          <cx:spPr>
            <a:solidFill>
              <a:schemeClr val="accent4">
                <a:lumMod val="40000"/>
                <a:lumOff val="60000"/>
                <a:alpha val="38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/>
            <cx:statistics quartileMethod="exclusive"/>
          </cx:layoutPr>
        </cx:series>
        <cx:series layoutId="boxWhisker" uniqueId="{00000004-6790-4A94-A80F-5515C173018A}">
          <cx:tx>
            <cx:txData>
              <cx:f>_xlchart.v1.1</cx:f>
              <cx:v>Max</cx:v>
            </cx:txData>
          </cx:tx>
          <cx:spPr>
            <a:solidFill>
              <a:schemeClr val="accent6">
                <a:alpha val="44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statistics quartileMethod="exclusive"/>
          </cx:layoutPr>
        </cx:series>
      </cx:plotAreaRegion>
      <cx:axis id="0" hidden="1">
        <cx:catScaling gapWidth="0.0700000003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600"/>
                </a:pPr>
                <a:r>
                  <a:rPr lang="en-US" sz="1600"/>
                  <a:t>Summary Statistics Uncertainty</a:t>
                </a:r>
                <a:endParaRPr lang="en-US"/>
              </a:p>
            </cx:rich>
          </cx:tx>
        </cx:title>
        <cx:tickLabels/>
      </cx:axis>
      <cx:axis id="1">
        <cx:valScaling max="3" min="-3"/>
        <cx:majorGridlines>
          <cx:spPr>
            <a:ln>
              <a:solidFill>
                <a:schemeClr val="tx1"/>
              </a:solidFill>
            </a:ln>
          </cx:spPr>
        </cx:majorGridlines>
        <cx:minorGridlines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sz="1050"/>
          </a:pPr>
          <a:endParaRPr lang="en-US" sz="1050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269081</xdr:colOff>
      <xdr:row>4</xdr:row>
      <xdr:rowOff>9525</xdr:rowOff>
    </xdr:from>
    <xdr:to>
      <xdr:col>25</xdr:col>
      <xdr:colOff>116681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19</xdr:row>
      <xdr:rowOff>9524</xdr:rowOff>
    </xdr:from>
    <xdr:to>
      <xdr:col>25</xdr:col>
      <xdr:colOff>69056</xdr:colOff>
      <xdr:row>33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221457</xdr:colOff>
      <xdr:row>4</xdr:row>
      <xdr:rowOff>19051</xdr:rowOff>
    </xdr:from>
    <xdr:to>
      <xdr:col>33</xdr:col>
      <xdr:colOff>69057</xdr:colOff>
      <xdr:row>18</xdr:row>
      <xdr:rowOff>95251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192883</xdr:colOff>
      <xdr:row>19</xdr:row>
      <xdr:rowOff>7143</xdr:rowOff>
    </xdr:from>
    <xdr:to>
      <xdr:col>32</xdr:col>
      <xdr:colOff>497683</xdr:colOff>
      <xdr:row>33</xdr:row>
      <xdr:rowOff>83343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404812</xdr:colOff>
      <xdr:row>34</xdr:row>
      <xdr:rowOff>11906</xdr:rowOff>
    </xdr:from>
    <xdr:to>
      <xdr:col>29</xdr:col>
      <xdr:colOff>101286</xdr:colOff>
      <xdr:row>48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</xdr:row>
      <xdr:rowOff>161924</xdr:rowOff>
    </xdr:from>
    <xdr:to>
      <xdr:col>18</xdr:col>
      <xdr:colOff>304800</xdr:colOff>
      <xdr:row>25</xdr:row>
      <xdr:rowOff>121299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404812</xdr:colOff>
      <xdr:row>3</xdr:row>
      <xdr:rowOff>166689</xdr:rowOff>
    </xdr:from>
    <xdr:to>
      <xdr:col>26</xdr:col>
      <xdr:colOff>528637</xdr:colOff>
      <xdr:row>25</xdr:row>
      <xdr:rowOff>126064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3</xdr:row>
      <xdr:rowOff>0</xdr:rowOff>
    </xdr:from>
    <xdr:to>
      <xdr:col>45</xdr:col>
      <xdr:colOff>123825</xdr:colOff>
      <xdr:row>24</xdr:row>
      <xdr:rowOff>149875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23812</xdr:colOff>
      <xdr:row>17</xdr:row>
      <xdr:rowOff>119062</xdr:rowOff>
    </xdr:from>
    <xdr:ext cx="1544397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524875" y="3357562"/>
          <a:ext cx="154439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accent1"/>
              </a:solidFill>
            </a:rPr>
            <a:t>Correlation</a:t>
          </a:r>
          <a:r>
            <a:rPr lang="en-US" sz="1100" b="1" baseline="0">
              <a:solidFill>
                <a:schemeClr val="accent1"/>
              </a:solidFill>
            </a:rPr>
            <a:t> Coefficient </a:t>
          </a:r>
        </a:p>
        <a:p>
          <a:r>
            <a:rPr lang="en-US" sz="1100" b="1" baseline="0">
              <a:solidFill>
                <a:schemeClr val="accent1"/>
              </a:solidFill>
            </a:rPr>
            <a:t>Without Outlier = 0.05</a:t>
          </a:r>
          <a:endParaRPr lang="en-US" sz="1100" b="1">
            <a:solidFill>
              <a:schemeClr val="accent1"/>
            </a:solidFill>
          </a:endParaRPr>
        </a:p>
      </xdr:txBody>
    </xdr:sp>
    <xdr:clientData/>
  </xdr:oneCellAnchor>
  <xdr:oneCellAnchor>
    <xdr:from>
      <xdr:col>15</xdr:col>
      <xdr:colOff>9526</xdr:colOff>
      <xdr:row>6</xdr:row>
      <xdr:rowOff>57154</xdr:rowOff>
    </xdr:from>
    <xdr:ext cx="1544397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17807" y="1200154"/>
          <a:ext cx="154439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Correlation</a:t>
          </a:r>
          <a:r>
            <a:rPr lang="en-US" sz="1100" b="1" baseline="0"/>
            <a:t> Coefficient </a:t>
          </a:r>
        </a:p>
        <a:p>
          <a:r>
            <a:rPr lang="en-US" sz="1100" b="1" baseline="0"/>
            <a:t>With Outlier = 0.72</a:t>
          </a:r>
          <a:endParaRPr lang="en-US" sz="1100" b="1"/>
        </a:p>
      </xdr:txBody>
    </xdr:sp>
    <xdr:clientData/>
  </xdr:oneCellAnchor>
  <xdr:oneCellAnchor>
    <xdr:from>
      <xdr:col>21</xdr:col>
      <xdr:colOff>122374</xdr:colOff>
      <xdr:row>11</xdr:row>
      <xdr:rowOff>89245</xdr:rowOff>
    </xdr:from>
    <xdr:ext cx="1868781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2993548" y="2184745"/>
          <a:ext cx="18687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accent1"/>
              </a:solidFill>
            </a:rPr>
            <a:t>Rank Correlation</a:t>
          </a:r>
          <a:r>
            <a:rPr lang="en-US" sz="1100" b="1" baseline="0">
              <a:solidFill>
                <a:schemeClr val="accent1"/>
              </a:solidFill>
            </a:rPr>
            <a:t> Coefficient </a:t>
          </a:r>
        </a:p>
        <a:p>
          <a:r>
            <a:rPr lang="en-US" sz="1100" b="1" baseline="0">
              <a:solidFill>
                <a:schemeClr val="accent1"/>
              </a:solidFill>
            </a:rPr>
            <a:t>Without Outlier = 0.03</a:t>
          </a:r>
          <a:endParaRPr lang="en-US" sz="1100" b="1">
            <a:solidFill>
              <a:schemeClr val="accent1"/>
            </a:solidFill>
          </a:endParaRPr>
        </a:p>
      </xdr:txBody>
    </xdr:sp>
    <xdr:clientData/>
  </xdr:oneCellAnchor>
  <xdr:oneCellAnchor>
    <xdr:from>
      <xdr:col>22</xdr:col>
      <xdr:colOff>602456</xdr:colOff>
      <xdr:row>6</xdr:row>
      <xdr:rowOff>66675</xdr:rowOff>
    </xdr:from>
    <xdr:ext cx="1868781" cy="436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3961269" y="1209675"/>
          <a:ext cx="18687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ysClr val="windowText" lastClr="000000"/>
              </a:solidFill>
            </a:rPr>
            <a:t>Rank Correlation</a:t>
          </a:r>
          <a:r>
            <a:rPr lang="en-US" sz="1100" b="1" baseline="0">
              <a:solidFill>
                <a:sysClr val="windowText" lastClr="000000"/>
              </a:solidFill>
            </a:rPr>
            <a:t> Coefficient 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With Outlier = 0.07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37</xdr:row>
      <xdr:rowOff>3174</xdr:rowOff>
    </xdr:from>
    <xdr:to>
      <xdr:col>25</xdr:col>
      <xdr:colOff>174487</xdr:colOff>
      <xdr:row>65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399" y="7185024"/>
              <a:ext cx="9023213" cy="5432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314325</xdr:colOff>
      <xdr:row>49</xdr:row>
      <xdr:rowOff>44450</xdr:rowOff>
    </xdr:from>
    <xdr:to>
      <xdr:col>24</xdr:col>
      <xdr:colOff>542925</xdr:colOff>
      <xdr:row>50</xdr:row>
      <xdr:rowOff>34925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944725" y="9378950"/>
          <a:ext cx="228600" cy="1809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24</xdr:col>
      <xdr:colOff>238125</xdr:colOff>
      <xdr:row>49</xdr:row>
      <xdr:rowOff>0</xdr:rowOff>
    </xdr:from>
    <xdr:ext cx="41177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4868525" y="9334500"/>
          <a:ext cx="4117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Min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338136</xdr:rowOff>
    </xdr:from>
    <xdr:to>
      <xdr:col>12</xdr:col>
      <xdr:colOff>552450</xdr:colOff>
      <xdr:row>23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0ED08-CB55-4F62-AA85-329060DB3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7"/>
  <sheetViews>
    <sheetView zoomScale="80" zoomScaleNormal="80" workbookViewId="0">
      <selection activeCell="A38" sqref="A38"/>
    </sheetView>
  </sheetViews>
  <sheetFormatPr defaultRowHeight="15" x14ac:dyDescent="0.25"/>
  <cols>
    <col min="3" max="4" width="12" customWidth="1"/>
    <col min="6" max="6" width="9.5703125" bestFit="1" customWidth="1"/>
    <col min="7" max="8" width="11.42578125" customWidth="1"/>
  </cols>
  <sheetData>
    <row r="1" spans="1:34" x14ac:dyDescent="0.25">
      <c r="J1">
        <v>0.8</v>
      </c>
      <c r="K1">
        <v>15</v>
      </c>
    </row>
    <row r="2" spans="1:34" x14ac:dyDescent="0.25">
      <c r="A2" s="7" t="s">
        <v>0</v>
      </c>
      <c r="B2" s="4" t="s">
        <v>1</v>
      </c>
      <c r="C2" s="4" t="s">
        <v>2</v>
      </c>
      <c r="D2" s="4" t="s">
        <v>7</v>
      </c>
      <c r="E2" s="6" t="s">
        <v>3</v>
      </c>
      <c r="F2" s="1" t="s">
        <v>4</v>
      </c>
      <c r="G2" s="1" t="s">
        <v>5</v>
      </c>
      <c r="H2" s="1" t="s">
        <v>8</v>
      </c>
      <c r="I2" s="6" t="s">
        <v>6</v>
      </c>
      <c r="J2" s="29" t="s">
        <v>94</v>
      </c>
    </row>
    <row r="3" spans="1:34" x14ac:dyDescent="0.25">
      <c r="A3">
        <v>1</v>
      </c>
      <c r="B3" s="2">
        <v>15.963055963780075</v>
      </c>
      <c r="C3" s="2">
        <v>435</v>
      </c>
      <c r="D3" s="2">
        <f>LOG(B3)</f>
        <v>1.20311603621021</v>
      </c>
      <c r="E3">
        <f>LOG(C3)</f>
        <v>2.6384892569546374</v>
      </c>
      <c r="F3" s="2">
        <v>9.9805940914472977</v>
      </c>
      <c r="G3" s="2">
        <v>101.91517792237565</v>
      </c>
      <c r="H3" s="2">
        <f>LOG(F3)</f>
        <v>0.99915639328718653</v>
      </c>
      <c r="I3">
        <f>LOG(G3)</f>
        <v>2.0082388670002436</v>
      </c>
      <c r="J3" s="5">
        <f>(1-$J$1)*G3+($J$1)*(F3-$K$1)^2</f>
        <v>40.53858412432615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5">
      <c r="A4">
        <f>A3+1</f>
        <v>2</v>
      </c>
      <c r="B4" s="2">
        <v>19.707738307398557</v>
      </c>
      <c r="C4" s="2">
        <v>543</v>
      </c>
      <c r="D4" s="2">
        <f t="shared" ref="D4:D67" si="0">LOG(B4)</f>
        <v>1.2946367867869932</v>
      </c>
      <c r="E4">
        <f t="shared" ref="E4:E67" si="1">LOG(C4)</f>
        <v>2.7347998295888472</v>
      </c>
      <c r="F4" s="2">
        <v>9.0723328594110377</v>
      </c>
      <c r="G4" s="2">
        <v>86.095611779419713</v>
      </c>
      <c r="H4" s="2">
        <f t="shared" ref="H4:H67" si="2">LOG(F4)</f>
        <v>0.95771897589115185</v>
      </c>
      <c r="I4">
        <f t="shared" ref="I4:I67" si="3">LOG(G4)</f>
        <v>1.9349810163949954</v>
      </c>
      <c r="J4" s="5">
        <f t="shared" ref="J4:J67" si="4">(1-$J$1)*G4+($J$1)*(F4-$K$1)^2</f>
        <v>45.32891253957844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5">
      <c r="A5">
        <f t="shared" ref="A5:A68" si="5">A4+1</f>
        <v>3</v>
      </c>
      <c r="B5" s="2">
        <v>16.961485935877462</v>
      </c>
      <c r="C5" s="2">
        <v>342</v>
      </c>
      <c r="D5" s="2">
        <f t="shared" si="0"/>
        <v>1.229463896593072</v>
      </c>
      <c r="E5">
        <f t="shared" si="1"/>
        <v>2.5340261060561349</v>
      </c>
      <c r="F5" s="2">
        <v>9.6450927807059941</v>
      </c>
      <c r="G5" s="2">
        <v>103.01045451306669</v>
      </c>
      <c r="H5" s="2">
        <f t="shared" si="2"/>
        <v>0.98430640968387795</v>
      </c>
      <c r="I5">
        <f t="shared" si="3"/>
        <v>2.0128813034132209</v>
      </c>
      <c r="J5" s="5">
        <f t="shared" si="4"/>
        <v>43.542115964410982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5.75" thickBot="1" x14ac:dyDescent="0.3">
      <c r="A6">
        <f t="shared" si="5"/>
        <v>4</v>
      </c>
      <c r="B6" s="2">
        <v>19.088670451907923</v>
      </c>
      <c r="C6" s="2">
        <v>761</v>
      </c>
      <c r="D6" s="2">
        <f t="shared" si="0"/>
        <v>1.2807756803314261</v>
      </c>
      <c r="E6">
        <f t="shared" si="1"/>
        <v>2.8813846567705728</v>
      </c>
      <c r="F6" s="2">
        <v>14.568222146945974</v>
      </c>
      <c r="G6" s="2">
        <v>243.50679401107323</v>
      </c>
      <c r="H6" s="2">
        <f t="shared" si="2"/>
        <v>1.1634065552784361</v>
      </c>
      <c r="I6">
        <f t="shared" si="3"/>
        <v>2.386511082841646</v>
      </c>
      <c r="J6" s="5">
        <f t="shared" si="4"/>
        <v>48.850504493724991</v>
      </c>
      <c r="K6" s="5" t="s">
        <v>9</v>
      </c>
      <c r="L6" s="5"/>
      <c r="M6" s="70" t="s">
        <v>10</v>
      </c>
      <c r="N6" s="70" t="s">
        <v>11</v>
      </c>
      <c r="O6" s="70" t="s">
        <v>12</v>
      </c>
      <c r="P6" s="70" t="s">
        <v>13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5.75" thickBot="1" x14ac:dyDescent="0.3">
      <c r="A7">
        <f t="shared" si="5"/>
        <v>5</v>
      </c>
      <c r="B7" s="2">
        <v>11.06117920006351</v>
      </c>
      <c r="C7" s="2">
        <v>170.27856380724026</v>
      </c>
      <c r="D7" s="2">
        <f t="shared" si="0"/>
        <v>1.0438014283051946</v>
      </c>
      <c r="E7">
        <f t="shared" si="1"/>
        <v>2.2311599785193055</v>
      </c>
      <c r="F7" s="2">
        <v>12.867919198047566</v>
      </c>
      <c r="G7" s="2">
        <v>158.96861179200005</v>
      </c>
      <c r="H7" s="2">
        <f t="shared" si="2"/>
        <v>1.1095083251587288</v>
      </c>
      <c r="I7">
        <f t="shared" si="3"/>
        <v>2.2013113817341083</v>
      </c>
      <c r="J7" s="5">
        <f t="shared" si="4"/>
        <v>35.430337195243311</v>
      </c>
      <c r="K7" s="5">
        <f>CORREL(F3:F107,G3:G107)</f>
        <v>0.91582956585454323</v>
      </c>
      <c r="L7" s="5"/>
      <c r="M7" s="66">
        <f>CORREL(B3:B107,C3:C107)</f>
        <v>0.74889449525657759</v>
      </c>
      <c r="N7" s="67">
        <f>CORREL(F3:F107,G3:G107)</f>
        <v>0.91582956585454323</v>
      </c>
      <c r="O7" s="67">
        <f>CORREL(B3:B107,E3:E107)</f>
        <v>0.79102159125615046</v>
      </c>
      <c r="P7" s="68">
        <f>CORREL(F3:F107,I3:I107)</f>
        <v>0.9824438313780246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5">
      <c r="A8">
        <f t="shared" si="5"/>
        <v>6</v>
      </c>
      <c r="B8" s="2">
        <v>13.936215718423725</v>
      </c>
      <c r="C8" s="2">
        <v>171.42443890657827</v>
      </c>
      <c r="D8" s="2">
        <f t="shared" si="0"/>
        <v>1.1441448601518192</v>
      </c>
      <c r="E8">
        <f t="shared" si="1"/>
        <v>2.2340727366401065</v>
      </c>
      <c r="F8" s="2">
        <v>11.774810682237533</v>
      </c>
      <c r="G8" s="2">
        <v>126.43024724224306</v>
      </c>
      <c r="H8" s="2">
        <f t="shared" si="2"/>
        <v>1.0709539331834785</v>
      </c>
      <c r="I8">
        <f t="shared" si="3"/>
        <v>2.1018509872289335</v>
      </c>
      <c r="J8" s="5">
        <f t="shared" si="4"/>
        <v>33.607526356775907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5">
      <c r="A9">
        <f t="shared" si="5"/>
        <v>7</v>
      </c>
      <c r="B9" s="2">
        <v>9.1447474587037743</v>
      </c>
      <c r="C9" s="2">
        <v>96.712631327430756</v>
      </c>
      <c r="D9" s="2">
        <f t="shared" si="0"/>
        <v>0.96117171650398148</v>
      </c>
      <c r="E9">
        <f t="shared" si="1"/>
        <v>1.9854831996005902</v>
      </c>
      <c r="F9" s="2">
        <v>11.994763911802218</v>
      </c>
      <c r="G9" s="2">
        <v>157.09995930097458</v>
      </c>
      <c r="H9" s="2">
        <f t="shared" si="2"/>
        <v>1.0789917043413169</v>
      </c>
      <c r="I9">
        <f t="shared" si="3"/>
        <v>2.1961760725296968</v>
      </c>
      <c r="J9" s="5">
        <f t="shared" si="4"/>
        <v>38.64514701683995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5">
      <c r="A10">
        <f t="shared" si="5"/>
        <v>8</v>
      </c>
      <c r="B10" s="2">
        <v>0.85306139738660391</v>
      </c>
      <c r="C10" s="2">
        <v>27.645446573372595</v>
      </c>
      <c r="D10" s="2">
        <f t="shared" si="0"/>
        <v>-6.901971023151722E-2</v>
      </c>
      <c r="E10">
        <f t="shared" si="1"/>
        <v>1.4416236097489827</v>
      </c>
      <c r="F10" s="2">
        <v>14.124792910557129</v>
      </c>
      <c r="G10" s="2">
        <v>194.06471620014057</v>
      </c>
      <c r="H10" s="2">
        <f t="shared" si="2"/>
        <v>1.1499820891667609</v>
      </c>
      <c r="I10">
        <f t="shared" si="3"/>
        <v>2.2879465814856395</v>
      </c>
      <c r="J10" s="5">
        <f t="shared" si="4"/>
        <v>39.425733199556952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5">
      <c r="A11">
        <f t="shared" si="5"/>
        <v>9</v>
      </c>
      <c r="B11" s="2">
        <v>8.5042333041294889</v>
      </c>
      <c r="C11" s="2">
        <v>136.40083857056902</v>
      </c>
      <c r="D11" s="2">
        <f t="shared" si="0"/>
        <v>0.92963516606206442</v>
      </c>
      <c r="E11">
        <f t="shared" si="1"/>
        <v>2.1348170403017748</v>
      </c>
      <c r="F11" s="2">
        <v>15.132108636083192</v>
      </c>
      <c r="G11" s="2">
        <v>230.44932301835752</v>
      </c>
      <c r="H11" s="2">
        <f t="shared" si="2"/>
        <v>1.1798994505087654</v>
      </c>
      <c r="I11">
        <f t="shared" si="3"/>
        <v>2.3625754366531035</v>
      </c>
      <c r="J11" s="5">
        <f t="shared" si="4"/>
        <v>46.103826757053703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5.75" thickBot="1" x14ac:dyDescent="0.3">
      <c r="A12">
        <f t="shared" si="5"/>
        <v>10</v>
      </c>
      <c r="B12" s="2">
        <v>7.2219479187480982</v>
      </c>
      <c r="C12" s="2">
        <v>131.69925327968639</v>
      </c>
      <c r="D12" s="2">
        <f t="shared" si="0"/>
        <v>0.85865435217695174</v>
      </c>
      <c r="E12">
        <f t="shared" si="1"/>
        <v>2.1195833125667112</v>
      </c>
      <c r="F12" s="2">
        <v>11.776844456282312</v>
      </c>
      <c r="G12" s="2">
        <v>152.48056843468223</v>
      </c>
      <c r="H12" s="2">
        <f t="shared" si="2"/>
        <v>1.0710289391091417</v>
      </c>
      <c r="I12">
        <f t="shared" si="3"/>
        <v>2.1832145023104217</v>
      </c>
      <c r="J12" s="5">
        <f t="shared" si="4"/>
        <v>38.807099014134891</v>
      </c>
      <c r="K12" s="5"/>
      <c r="L12" s="5"/>
      <c r="M12" s="70" t="s">
        <v>95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ht="15.75" thickBot="1" x14ac:dyDescent="0.3">
      <c r="A13">
        <f t="shared" si="5"/>
        <v>11</v>
      </c>
      <c r="B13" s="2">
        <v>20.608781348128133</v>
      </c>
      <c r="C13" s="2">
        <v>893</v>
      </c>
      <c r="D13" s="2">
        <f t="shared" si="0"/>
        <v>1.3140523115545115</v>
      </c>
      <c r="E13">
        <f t="shared" si="1"/>
        <v>2.9508514588885464</v>
      </c>
      <c r="F13" s="2">
        <v>13.521861048143228</v>
      </c>
      <c r="G13" s="2">
        <v>189.95134894779932</v>
      </c>
      <c r="H13" s="2">
        <f t="shared" si="2"/>
        <v>1.1310364687739856</v>
      </c>
      <c r="I13">
        <f t="shared" si="3"/>
        <v>2.2786423820629182</v>
      </c>
      <c r="J13" s="5">
        <f t="shared" si="4"/>
        <v>39.738185598356843</v>
      </c>
      <c r="K13" s="5"/>
      <c r="L13" s="5"/>
      <c r="M13" s="69">
        <f>CORREL(F3:F107,J3:J107)</f>
        <v>0.10945981712599522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5">
      <c r="A14">
        <f t="shared" si="5"/>
        <v>12</v>
      </c>
      <c r="B14" s="2">
        <v>14.332197904978202</v>
      </c>
      <c r="C14" s="2">
        <v>131.91634151077267</v>
      </c>
      <c r="D14" s="2">
        <f t="shared" si="0"/>
        <v>1.1563127964551783</v>
      </c>
      <c r="E14">
        <f t="shared" si="1"/>
        <v>2.1202985983390428</v>
      </c>
      <c r="F14" s="2">
        <v>17.769098758563832</v>
      </c>
      <c r="G14" s="2">
        <v>299.6047614500531</v>
      </c>
      <c r="H14" s="2">
        <f t="shared" si="2"/>
        <v>1.2496654011250341</v>
      </c>
      <c r="I14">
        <f t="shared" si="3"/>
        <v>2.4765487110803397</v>
      </c>
      <c r="J14" s="5">
        <f t="shared" si="4"/>
        <v>66.055278637754412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5">
      <c r="A15">
        <f t="shared" si="5"/>
        <v>13</v>
      </c>
      <c r="B15" s="2">
        <v>11.386647189130469</v>
      </c>
      <c r="C15" s="2">
        <v>108.82229760814613</v>
      </c>
      <c r="D15" s="2">
        <f t="shared" si="0"/>
        <v>1.0563958644114391</v>
      </c>
      <c r="E15">
        <f t="shared" si="1"/>
        <v>2.0367178910975965</v>
      </c>
      <c r="F15" s="2">
        <v>7.1875726534055744</v>
      </c>
      <c r="G15" s="2">
        <v>73.99645759879661</v>
      </c>
      <c r="H15" s="2">
        <f t="shared" si="2"/>
        <v>0.85658224765437008</v>
      </c>
      <c r="I15">
        <f t="shared" si="3"/>
        <v>1.8692109294320653</v>
      </c>
      <c r="J15" s="5">
        <f t="shared" si="4"/>
        <v>63.626508356412458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5">
      <c r="A16">
        <f t="shared" si="5"/>
        <v>14</v>
      </c>
      <c r="B16" s="2">
        <v>12.862660273668192</v>
      </c>
      <c r="C16" s="2">
        <v>180.34037678053119</v>
      </c>
      <c r="D16" s="2">
        <f t="shared" si="0"/>
        <v>1.1093307992796073</v>
      </c>
      <c r="E16">
        <f t="shared" si="1"/>
        <v>2.256092972700301</v>
      </c>
      <c r="F16" s="2">
        <v>3.2507270270137667</v>
      </c>
      <c r="G16" s="2">
        <v>43.308074577303067</v>
      </c>
      <c r="H16" s="2">
        <f t="shared" si="2"/>
        <v>0.51198050205871903</v>
      </c>
      <c r="I16">
        <f t="shared" si="3"/>
        <v>1.6365688759708825</v>
      </c>
      <c r="J16" s="5">
        <f t="shared" si="4"/>
        <v>119.09794723045643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25">
      <c r="A17">
        <f t="shared" si="5"/>
        <v>15</v>
      </c>
      <c r="B17" s="2">
        <v>10.915544972546211</v>
      </c>
      <c r="C17" s="2">
        <v>155.99359521927519</v>
      </c>
      <c r="D17" s="2">
        <f t="shared" si="0"/>
        <v>1.0380454232940146</v>
      </c>
      <c r="E17">
        <f t="shared" si="1"/>
        <v>2.193106767469664</v>
      </c>
      <c r="F17" s="2">
        <v>13.511246489839136</v>
      </c>
      <c r="G17" s="2">
        <v>164.22283719253477</v>
      </c>
      <c r="H17" s="2">
        <f t="shared" si="2"/>
        <v>1.1306954170225556</v>
      </c>
      <c r="I17">
        <f t="shared" si="3"/>
        <v>2.2154335509384393</v>
      </c>
      <c r="J17" s="5">
        <f t="shared" si="4"/>
        <v>34.617677049719987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5">
      <c r="A18">
        <f t="shared" si="5"/>
        <v>16</v>
      </c>
      <c r="B18" s="2">
        <v>8.5041209122045665</v>
      </c>
      <c r="C18" s="2">
        <v>88.393135780995536</v>
      </c>
      <c r="D18" s="2">
        <f t="shared" si="0"/>
        <v>0.92962942638940893</v>
      </c>
      <c r="E18">
        <f t="shared" si="1"/>
        <v>1.9464185409386112</v>
      </c>
      <c r="F18" s="2">
        <v>6.4882325029303143</v>
      </c>
      <c r="G18" s="2">
        <v>67.475872454799642</v>
      </c>
      <c r="H18" s="2">
        <f t="shared" si="2"/>
        <v>0.81212640423183691</v>
      </c>
      <c r="I18">
        <f t="shared" si="3"/>
        <v>1.8291485086395303</v>
      </c>
      <c r="J18" s="5">
        <f t="shared" si="4"/>
        <v>71.455323230297495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5">
      <c r="A19">
        <f t="shared" si="5"/>
        <v>17</v>
      </c>
      <c r="B19" s="2">
        <v>8.6546709706104021</v>
      </c>
      <c r="C19" s="2">
        <v>96.468311043004391</v>
      </c>
      <c r="D19" s="2">
        <f t="shared" si="0"/>
        <v>0.93725056171291199</v>
      </c>
      <c r="E19">
        <f t="shared" si="1"/>
        <v>1.9843846750089302</v>
      </c>
      <c r="F19" s="2">
        <v>17.248964522061804</v>
      </c>
      <c r="G19" s="2">
        <v>357.37221658704971</v>
      </c>
      <c r="H19" s="2">
        <f t="shared" si="2"/>
        <v>1.2367630289250882</v>
      </c>
      <c r="I19">
        <f t="shared" si="3"/>
        <v>2.5531207858530194</v>
      </c>
      <c r="J19" s="5">
        <f t="shared" si="4"/>
        <v>75.52071645460407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5">
      <c r="A20">
        <f t="shared" si="5"/>
        <v>18</v>
      </c>
      <c r="B20" s="2">
        <v>13.985406504465271</v>
      </c>
      <c r="C20" s="2">
        <v>230.63970451740926</v>
      </c>
      <c r="D20" s="2">
        <f t="shared" si="0"/>
        <v>1.1456750942384997</v>
      </c>
      <c r="E20">
        <f t="shared" si="1"/>
        <v>2.362934072986894</v>
      </c>
      <c r="F20" s="2">
        <v>16.571041041196711</v>
      </c>
      <c r="G20" s="2">
        <v>302.2916851381122</v>
      </c>
      <c r="H20" s="2">
        <f t="shared" si="2"/>
        <v>1.2193497929241748</v>
      </c>
      <c r="I20">
        <f t="shared" si="3"/>
        <v>2.4804262015995877</v>
      </c>
      <c r="J20" s="5">
        <f t="shared" si="4"/>
        <v>62.432872990121986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5">
      <c r="A21">
        <f t="shared" si="5"/>
        <v>19</v>
      </c>
      <c r="B21" s="2">
        <v>17.351025275215754</v>
      </c>
      <c r="C21" s="2">
        <v>187.54787747347208</v>
      </c>
      <c r="D21" s="2">
        <f t="shared" si="0"/>
        <v>1.2393251424244598</v>
      </c>
      <c r="E21">
        <f t="shared" si="1"/>
        <v>2.2731121534946066</v>
      </c>
      <c r="F21" s="2">
        <v>13.13454126028201</v>
      </c>
      <c r="G21" s="2">
        <v>202.1109587400228</v>
      </c>
      <c r="H21" s="2">
        <f t="shared" si="2"/>
        <v>1.1184149091276274</v>
      </c>
      <c r="I21">
        <f t="shared" si="3"/>
        <v>2.3055898622104531</v>
      </c>
      <c r="J21" s="5">
        <f t="shared" si="4"/>
        <v>43.206140795676738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5">
      <c r="A22">
        <f t="shared" si="5"/>
        <v>20</v>
      </c>
      <c r="B22" s="2">
        <v>14.311264741156428</v>
      </c>
      <c r="C22" s="2">
        <v>154.64293905288883</v>
      </c>
      <c r="D22" s="2">
        <f t="shared" si="0"/>
        <v>1.1556780157188267</v>
      </c>
      <c r="E22">
        <f t="shared" si="1"/>
        <v>2.1893300950448253</v>
      </c>
      <c r="F22" s="2">
        <v>12.872469580520223</v>
      </c>
      <c r="G22" s="2">
        <v>185.90295020884577</v>
      </c>
      <c r="H22" s="2">
        <f t="shared" si="2"/>
        <v>1.1096618742007429</v>
      </c>
      <c r="I22">
        <f t="shared" si="3"/>
        <v>2.2692862819142094</v>
      </c>
      <c r="J22" s="5">
        <f t="shared" si="4"/>
        <v>40.801698590418582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5">
      <c r="A23">
        <f t="shared" si="5"/>
        <v>21</v>
      </c>
      <c r="B23" s="2">
        <v>8.0650140806770469</v>
      </c>
      <c r="C23" s="2">
        <v>112.5957453571669</v>
      </c>
      <c r="D23" s="2">
        <f t="shared" si="0"/>
        <v>0.9066051299587069</v>
      </c>
      <c r="E23">
        <f t="shared" si="1"/>
        <v>2.0515219801883724</v>
      </c>
      <c r="F23" s="2">
        <v>11.522133071751858</v>
      </c>
      <c r="G23" s="2">
        <v>119.74849396640717</v>
      </c>
      <c r="H23" s="2">
        <f t="shared" si="2"/>
        <v>1.0615328866858385</v>
      </c>
      <c r="I23">
        <f t="shared" si="3"/>
        <v>2.07827006015598</v>
      </c>
      <c r="J23" s="5">
        <f t="shared" si="4"/>
        <v>33.626145489763161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5">
      <c r="A24">
        <f t="shared" si="5"/>
        <v>22</v>
      </c>
      <c r="B24" s="2">
        <v>12.600930210521383</v>
      </c>
      <c r="C24" s="2">
        <v>85.599733527159714</v>
      </c>
      <c r="D24" s="2">
        <f t="shared" si="0"/>
        <v>1.1004026062592156</v>
      </c>
      <c r="E24">
        <f t="shared" si="1"/>
        <v>1.9324724127161224</v>
      </c>
      <c r="F24" s="2">
        <v>14.758307759084529</v>
      </c>
      <c r="G24" s="2">
        <v>181.08998928334046</v>
      </c>
      <c r="H24" s="2">
        <f t="shared" si="2"/>
        <v>1.1690365625666335</v>
      </c>
      <c r="I24">
        <f t="shared" si="3"/>
        <v>2.2578944430298438</v>
      </c>
      <c r="J24" s="5">
        <f t="shared" si="4"/>
        <v>36.264729968123078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5">
      <c r="A25">
        <f t="shared" si="5"/>
        <v>23</v>
      </c>
      <c r="B25" s="2">
        <v>11.368577574822254</v>
      </c>
      <c r="C25" s="2">
        <v>165.88601613319457</v>
      </c>
      <c r="D25" s="2">
        <f t="shared" si="0"/>
        <v>1.0557061295909691</v>
      </c>
      <c r="E25">
        <f t="shared" si="1"/>
        <v>2.2198097773917027</v>
      </c>
      <c r="F25" s="2">
        <v>15.601473990784548</v>
      </c>
      <c r="G25" s="2">
        <v>217.56636239345795</v>
      </c>
      <c r="H25" s="2">
        <f t="shared" si="2"/>
        <v>1.1931656314200643</v>
      </c>
      <c r="I25">
        <f t="shared" si="3"/>
        <v>2.33759175060263</v>
      </c>
      <c r="J25" s="5">
        <f t="shared" si="4"/>
        <v>43.802689247963812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5">
      <c r="A26">
        <f t="shared" si="5"/>
        <v>24</v>
      </c>
      <c r="B26" s="2">
        <v>11.185913556718475</v>
      </c>
      <c r="C26" s="2">
        <v>99.216199313199212</v>
      </c>
      <c r="D26" s="2">
        <f t="shared" si="0"/>
        <v>1.0486714588340653</v>
      </c>
      <c r="E26">
        <f t="shared" si="1"/>
        <v>1.9965825864482032</v>
      </c>
      <c r="F26" s="2">
        <v>13.493526410645714</v>
      </c>
      <c r="G26" s="2">
        <v>174.5338102890023</v>
      </c>
      <c r="H26" s="2">
        <f t="shared" si="2"/>
        <v>1.1301254634261684</v>
      </c>
      <c r="I26">
        <f t="shared" si="3"/>
        <v>2.2418795699749388</v>
      </c>
      <c r="J26" s="5">
        <f t="shared" si="4"/>
        <v>36.722332198138048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25">
      <c r="A27">
        <f t="shared" si="5"/>
        <v>25</v>
      </c>
      <c r="B27" s="2">
        <v>12.575802140325541</v>
      </c>
      <c r="C27" s="2">
        <v>261.43464169134239</v>
      </c>
      <c r="D27" s="2">
        <f t="shared" si="0"/>
        <v>1.0995356958358555</v>
      </c>
      <c r="E27">
        <f t="shared" si="1"/>
        <v>2.4173631337364636</v>
      </c>
      <c r="F27" s="2">
        <v>8.7805122664263422</v>
      </c>
      <c r="G27" s="2">
        <v>105.51183756160304</v>
      </c>
      <c r="H27" s="2">
        <f t="shared" si="2"/>
        <v>0.94351985394623628</v>
      </c>
      <c r="I27">
        <f t="shared" si="3"/>
        <v>2.0233011866411457</v>
      </c>
      <c r="J27" s="5">
        <f t="shared" si="4"/>
        <v>52.047989646779165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5">
      <c r="A28">
        <f t="shared" si="5"/>
        <v>26</v>
      </c>
      <c r="B28" s="2">
        <v>12.911906864166292</v>
      </c>
      <c r="C28" s="2">
        <v>193.64285507253811</v>
      </c>
      <c r="D28" s="2">
        <f t="shared" si="0"/>
        <v>1.1109903847475331</v>
      </c>
      <c r="E28">
        <f t="shared" si="1"/>
        <v>2.2870014772590186</v>
      </c>
      <c r="F28" s="2">
        <v>6.8773528517358411</v>
      </c>
      <c r="G28" s="2">
        <v>66.4771116884733</v>
      </c>
      <c r="H28" s="2">
        <f t="shared" si="2"/>
        <v>0.83742130696971007</v>
      </c>
      <c r="I28">
        <f t="shared" si="3"/>
        <v>1.8226721418679934</v>
      </c>
      <c r="J28" s="5">
        <f t="shared" si="4"/>
        <v>66.077339693857766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5">
      <c r="A29">
        <f t="shared" si="5"/>
        <v>27</v>
      </c>
      <c r="B29" s="2">
        <v>11.891339460961756</v>
      </c>
      <c r="C29" s="2">
        <v>167.5636459603223</v>
      </c>
      <c r="D29" s="2">
        <f t="shared" si="0"/>
        <v>1.0752307770526852</v>
      </c>
      <c r="E29">
        <f t="shared" si="1"/>
        <v>2.2241798014577574</v>
      </c>
      <c r="F29" s="2">
        <v>15.963637897015566</v>
      </c>
      <c r="G29" s="2">
        <v>218.28509581144132</v>
      </c>
      <c r="H29" s="2">
        <f t="shared" si="2"/>
        <v>1.2031318681277985</v>
      </c>
      <c r="I29">
        <f t="shared" si="3"/>
        <v>2.339024083726454</v>
      </c>
      <c r="J29" s="5">
        <f t="shared" si="4"/>
        <v>44.399897559539923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5">
      <c r="A30">
        <f t="shared" si="5"/>
        <v>28</v>
      </c>
      <c r="B30" s="2">
        <v>7.3873752683539013</v>
      </c>
      <c r="C30" s="2">
        <v>85.278107792649052</v>
      </c>
      <c r="D30" s="2">
        <f t="shared" si="0"/>
        <v>0.86849016113493838</v>
      </c>
      <c r="E30">
        <f t="shared" si="1"/>
        <v>1.9308375553747097</v>
      </c>
      <c r="F30" s="2">
        <v>14.5148046641124</v>
      </c>
      <c r="G30" s="2">
        <v>231.90922130295297</v>
      </c>
      <c r="H30" s="2">
        <f t="shared" si="2"/>
        <v>1.1618111956021444</v>
      </c>
      <c r="I30">
        <f t="shared" si="3"/>
        <v>2.3653180176391415</v>
      </c>
      <c r="J30" s="5">
        <f t="shared" si="4"/>
        <v>46.570175871764249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25">
      <c r="A31">
        <f t="shared" si="5"/>
        <v>29</v>
      </c>
      <c r="B31" s="2">
        <v>13.094662939614045</v>
      </c>
      <c r="C31" s="2">
        <v>223.04931563101852</v>
      </c>
      <c r="D31" s="2">
        <f t="shared" si="0"/>
        <v>1.1170943240403919</v>
      </c>
      <c r="E31">
        <f t="shared" si="1"/>
        <v>2.348400895059688</v>
      </c>
      <c r="F31" s="2">
        <v>15.555554431951728</v>
      </c>
      <c r="G31" s="2">
        <v>260.98829240606807</v>
      </c>
      <c r="H31" s="2">
        <f t="shared" si="2"/>
        <v>1.1918854948690942</v>
      </c>
      <c r="I31">
        <f t="shared" si="3"/>
        <v>2.4166210258919887</v>
      </c>
      <c r="J31" s="5">
        <f t="shared" si="4"/>
        <v>52.444571062702565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5">
      <c r="A32">
        <f t="shared" si="5"/>
        <v>30</v>
      </c>
      <c r="B32" s="2">
        <v>13.897466547208181</v>
      </c>
      <c r="C32" s="2">
        <v>162.41255081456453</v>
      </c>
      <c r="D32" s="2">
        <f t="shared" si="0"/>
        <v>1.1429356373153554</v>
      </c>
      <c r="E32">
        <f t="shared" si="1"/>
        <v>2.2106195873367671</v>
      </c>
      <c r="F32" s="2">
        <v>17.531024806382376</v>
      </c>
      <c r="G32" s="2">
        <v>334.87059457304014</v>
      </c>
      <c r="H32" s="2">
        <f t="shared" si="2"/>
        <v>1.2438073042710927</v>
      </c>
      <c r="I32">
        <f t="shared" si="3"/>
        <v>2.5248770132449954</v>
      </c>
      <c r="J32" s="5">
        <f t="shared" si="4"/>
        <v>72.098988171026377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x14ac:dyDescent="0.25">
      <c r="A33">
        <f t="shared" si="5"/>
        <v>31</v>
      </c>
      <c r="B33" s="2">
        <v>13.748551783686656</v>
      </c>
      <c r="C33" s="2">
        <v>363.30166538860766</v>
      </c>
      <c r="D33" s="2">
        <f t="shared" si="0"/>
        <v>1.1382569537678844</v>
      </c>
      <c r="E33">
        <f t="shared" si="1"/>
        <v>2.5602673886896476</v>
      </c>
      <c r="F33" s="2">
        <v>14.194397585142767</v>
      </c>
      <c r="G33" s="2">
        <v>239.79340661786793</v>
      </c>
      <c r="H33" s="2">
        <f t="shared" si="2"/>
        <v>1.1521169656537062</v>
      </c>
      <c r="I33">
        <f t="shared" si="3"/>
        <v>2.3798372375249492</v>
      </c>
      <c r="J33" s="5">
        <f t="shared" si="4"/>
        <v>48.477877524232625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x14ac:dyDescent="0.25">
      <c r="A34">
        <f t="shared" si="5"/>
        <v>32</v>
      </c>
      <c r="B34" s="2">
        <v>7.5951034769042973</v>
      </c>
      <c r="C34" s="2">
        <v>81.244318433792188</v>
      </c>
      <c r="D34" s="2">
        <f t="shared" si="0"/>
        <v>0.88053369513658108</v>
      </c>
      <c r="E34">
        <f t="shared" si="1"/>
        <v>1.9097929996924123</v>
      </c>
      <c r="F34" s="2">
        <v>6.4662633353507104</v>
      </c>
      <c r="G34" s="2">
        <v>57.756583431904886</v>
      </c>
      <c r="H34" s="2">
        <f t="shared" si="2"/>
        <v>0.81065338706194945</v>
      </c>
      <c r="I34">
        <f t="shared" si="3"/>
        <v>1.7616014948012539</v>
      </c>
      <c r="J34" s="5">
        <f t="shared" si="4"/>
        <v>69.811045855644636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x14ac:dyDescent="0.25">
      <c r="A35">
        <f t="shared" si="5"/>
        <v>33</v>
      </c>
      <c r="B35" s="2">
        <v>12.248329610516953</v>
      </c>
      <c r="C35" s="2">
        <v>142.00814449736222</v>
      </c>
      <c r="D35" s="2">
        <f t="shared" si="0"/>
        <v>1.0880768649944641</v>
      </c>
      <c r="E35">
        <f t="shared" si="1"/>
        <v>2.152313252895941</v>
      </c>
      <c r="F35" s="2">
        <v>10.201866733127886</v>
      </c>
      <c r="G35" s="2">
        <v>105.9800003797976</v>
      </c>
      <c r="H35" s="2">
        <f t="shared" si="2"/>
        <v>1.0086796460482164</v>
      </c>
      <c r="I35">
        <f t="shared" si="3"/>
        <v>2.0252239167346797</v>
      </c>
      <c r="J35" s="5">
        <f t="shared" si="4"/>
        <v>39.613666353291407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x14ac:dyDescent="0.25">
      <c r="A36">
        <f t="shared" si="5"/>
        <v>34</v>
      </c>
      <c r="B36" s="2">
        <v>9.2304843582854605</v>
      </c>
      <c r="C36" s="2">
        <v>29.968429877263851</v>
      </c>
      <c r="D36" s="2">
        <f t="shared" si="0"/>
        <v>0.96522449069129734</v>
      </c>
      <c r="E36">
        <f t="shared" si="1"/>
        <v>1.4766639897423401</v>
      </c>
      <c r="F36" s="2">
        <v>4.6168476290778147</v>
      </c>
      <c r="G36" s="2">
        <v>48.518994805981883</v>
      </c>
      <c r="H36" s="2">
        <f t="shared" si="2"/>
        <v>0.66434554166340642</v>
      </c>
      <c r="I36">
        <f t="shared" si="3"/>
        <v>1.6859117947762048</v>
      </c>
      <c r="J36" s="5">
        <f t="shared" si="4"/>
        <v>95.951681487425986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x14ac:dyDescent="0.25">
      <c r="A37">
        <f t="shared" si="5"/>
        <v>35</v>
      </c>
      <c r="B37" s="2">
        <v>10.291803778792518</v>
      </c>
      <c r="C37" s="2">
        <v>140.55283563267142</v>
      </c>
      <c r="D37" s="2">
        <f t="shared" si="0"/>
        <v>1.0124914974566914</v>
      </c>
      <c r="E37">
        <f t="shared" si="1"/>
        <v>2.1478396118587861</v>
      </c>
      <c r="F37" s="2">
        <v>15.305469150042722</v>
      </c>
      <c r="G37" s="2">
        <v>265.68531269532372</v>
      </c>
      <c r="H37" s="2">
        <f t="shared" si="2"/>
        <v>1.1848466463248595</v>
      </c>
      <c r="I37">
        <f t="shared" si="3"/>
        <v>2.4243675469143073</v>
      </c>
      <c r="J37" s="5">
        <f t="shared" si="4"/>
        <v>53.211711660366987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x14ac:dyDescent="0.25">
      <c r="A38">
        <f t="shared" si="5"/>
        <v>36</v>
      </c>
      <c r="B38" s="2">
        <v>16.695761224517803</v>
      </c>
      <c r="C38" s="2">
        <v>934</v>
      </c>
      <c r="D38" s="2">
        <f t="shared" si="0"/>
        <v>1.2226062250118863</v>
      </c>
      <c r="E38">
        <f t="shared" si="1"/>
        <v>2.9703468762300935</v>
      </c>
      <c r="F38" s="2">
        <v>13.437812089673338</v>
      </c>
      <c r="G38" s="2">
        <v>169.16191304227007</v>
      </c>
      <c r="H38" s="2">
        <f t="shared" si="2"/>
        <v>1.1283285637526332</v>
      </c>
      <c r="I38">
        <f t="shared" si="3"/>
        <v>2.2283025879137588</v>
      </c>
      <c r="J38" s="5">
        <f t="shared" si="4"/>
        <v>35.784727462190631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x14ac:dyDescent="0.25">
      <c r="A39">
        <f t="shared" si="5"/>
        <v>37</v>
      </c>
      <c r="B39" s="2">
        <v>15.884680553836912</v>
      </c>
      <c r="C39" s="2">
        <v>432</v>
      </c>
      <c r="D39" s="2">
        <f t="shared" si="0"/>
        <v>1.2009784854457677</v>
      </c>
      <c r="E39">
        <f t="shared" si="1"/>
        <v>2.6354837468149119</v>
      </c>
      <c r="F39" s="2">
        <v>12.443182147020128</v>
      </c>
      <c r="G39" s="2">
        <v>173.3126096846284</v>
      </c>
      <c r="H39" s="2">
        <f t="shared" si="2"/>
        <v>1.0949314585031504</v>
      </c>
      <c r="I39">
        <f t="shared" si="3"/>
        <v>2.2388301617746671</v>
      </c>
      <c r="J39" s="5">
        <f t="shared" si="4"/>
        <v>39.892375963578957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x14ac:dyDescent="0.25">
      <c r="A40">
        <f t="shared" si="5"/>
        <v>38</v>
      </c>
      <c r="B40" s="2">
        <v>18.790116098515561</v>
      </c>
      <c r="C40" s="2">
        <v>456</v>
      </c>
      <c r="D40" s="2">
        <f t="shared" si="0"/>
        <v>1.2739294634847138</v>
      </c>
      <c r="E40">
        <f t="shared" si="1"/>
        <v>2.6589648426644348</v>
      </c>
      <c r="F40" s="2">
        <v>11.663676111386799</v>
      </c>
      <c r="G40" s="2">
        <v>123.33446684844027</v>
      </c>
      <c r="H40" s="2">
        <f t="shared" si="2"/>
        <v>1.0668354512181997</v>
      </c>
      <c r="I40">
        <f t="shared" si="3"/>
        <v>2.0910844607832293</v>
      </c>
      <c r="J40" s="5">
        <f t="shared" si="4"/>
        <v>33.571739041472938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x14ac:dyDescent="0.25">
      <c r="A41">
        <f t="shared" si="5"/>
        <v>39</v>
      </c>
      <c r="B41" s="2">
        <v>15.304632282991131</v>
      </c>
      <c r="C41" s="2">
        <v>207.10093454081084</v>
      </c>
      <c r="D41" s="2">
        <f t="shared" si="0"/>
        <v>1.1848228994749199</v>
      </c>
      <c r="E41">
        <f t="shared" si="1"/>
        <v>2.3161820586472022</v>
      </c>
      <c r="F41" s="2">
        <v>17.58540610838774</v>
      </c>
      <c r="G41" s="2">
        <v>374.6079508118188</v>
      </c>
      <c r="H41" s="2">
        <f t="shared" si="2"/>
        <v>1.2451524021437392</v>
      </c>
      <c r="I41">
        <f t="shared" si="3"/>
        <v>2.5735769907569321</v>
      </c>
      <c r="J41" s="5">
        <f t="shared" si="4"/>
        <v>80.26904995859465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x14ac:dyDescent="0.25">
      <c r="A42">
        <f t="shared" si="5"/>
        <v>40</v>
      </c>
      <c r="B42" s="2">
        <v>11.31304026974307</v>
      </c>
      <c r="C42" s="2">
        <v>165.73474192323371</v>
      </c>
      <c r="D42" s="2">
        <f t="shared" si="0"/>
        <v>1.0535793330367187</v>
      </c>
      <c r="E42">
        <f t="shared" si="1"/>
        <v>2.2194135563614976</v>
      </c>
      <c r="F42" s="2">
        <v>9.2193089146316556</v>
      </c>
      <c r="G42" s="2">
        <v>109.88455712875377</v>
      </c>
      <c r="H42" s="2">
        <f t="shared" si="2"/>
        <v>0.96469836727804847</v>
      </c>
      <c r="I42">
        <f t="shared" si="3"/>
        <v>2.040936662168539</v>
      </c>
      <c r="J42" s="5">
        <f t="shared" si="4"/>
        <v>48.710022965316384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x14ac:dyDescent="0.25">
      <c r="A43">
        <f t="shared" si="5"/>
        <v>41</v>
      </c>
      <c r="B43" s="2">
        <v>13.22854950682259</v>
      </c>
      <c r="C43" s="2">
        <v>48.986653472300276</v>
      </c>
      <c r="D43" s="2">
        <f t="shared" si="0"/>
        <v>1.1215122269752682</v>
      </c>
      <c r="E43">
        <f t="shared" si="1"/>
        <v>1.6900777716025597</v>
      </c>
      <c r="F43" s="2">
        <v>15.021549101864132</v>
      </c>
      <c r="G43" s="2">
        <v>211.34413276613287</v>
      </c>
      <c r="H43" s="2">
        <f t="shared" si="2"/>
        <v>1.1767147217294469</v>
      </c>
      <c r="I43">
        <f t="shared" si="3"/>
        <v>2.3249901956584758</v>
      </c>
      <c r="J43" s="5">
        <f t="shared" si="4"/>
        <v>42.26919804425949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x14ac:dyDescent="0.25">
      <c r="A44">
        <f t="shared" si="5"/>
        <v>42</v>
      </c>
      <c r="B44" s="2">
        <v>10.595018267921468</v>
      </c>
      <c r="C44" s="2">
        <v>135.84900318949721</v>
      </c>
      <c r="D44" s="2">
        <f t="shared" si="0"/>
        <v>1.0251017098576345</v>
      </c>
      <c r="E44">
        <f t="shared" si="1"/>
        <v>2.1330564560708831</v>
      </c>
      <c r="F44" s="2">
        <v>10.710504086793961</v>
      </c>
      <c r="G44" s="2">
        <v>107.63728844159495</v>
      </c>
      <c r="H44" s="2">
        <f t="shared" si="2"/>
        <v>1.0298099112577364</v>
      </c>
      <c r="I44">
        <f t="shared" si="3"/>
        <v>2.0319627486449909</v>
      </c>
      <c r="J44" s="5">
        <f t="shared" si="4"/>
        <v>36.247277839848039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x14ac:dyDescent="0.25">
      <c r="A45">
        <f t="shared" si="5"/>
        <v>43</v>
      </c>
      <c r="B45" s="2">
        <v>13.787522366701168</v>
      </c>
      <c r="C45" s="2">
        <v>155.45044714469196</v>
      </c>
      <c r="D45" s="2">
        <f t="shared" si="0"/>
        <v>1.1394862299796715</v>
      </c>
      <c r="E45">
        <f t="shared" si="1"/>
        <v>2.1915919756052835</v>
      </c>
      <c r="F45" s="2">
        <v>12.891211711496792</v>
      </c>
      <c r="G45" s="2">
        <v>141.55231176550643</v>
      </c>
      <c r="H45" s="2">
        <f t="shared" si="2"/>
        <v>1.1102937408509943</v>
      </c>
      <c r="I45">
        <f t="shared" si="3"/>
        <v>2.1509169664514189</v>
      </c>
      <c r="J45" s="5">
        <f t="shared" si="4"/>
        <v>31.868052789683908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x14ac:dyDescent="0.25">
      <c r="A46">
        <f t="shared" si="5"/>
        <v>44</v>
      </c>
      <c r="B46" s="2">
        <v>12.792759245721181</v>
      </c>
      <c r="C46" s="2">
        <v>181.91547296576798</v>
      </c>
      <c r="D46" s="2">
        <f t="shared" si="0"/>
        <v>1.1069642267264568</v>
      </c>
      <c r="E46">
        <f t="shared" si="1"/>
        <v>2.259869639898358</v>
      </c>
      <c r="F46" s="2">
        <v>16.215884785411461</v>
      </c>
      <c r="G46" s="2">
        <v>287.10328116361842</v>
      </c>
      <c r="H46" s="2">
        <f t="shared" si="2"/>
        <v>1.2099406500141461</v>
      </c>
      <c r="I46">
        <f t="shared" si="3"/>
        <v>2.4580381558650566</v>
      </c>
      <c r="J46" s="5">
        <f t="shared" si="4"/>
        <v>58.60335688183973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x14ac:dyDescent="0.25">
      <c r="A47">
        <f t="shared" si="5"/>
        <v>45</v>
      </c>
      <c r="B47" s="2">
        <v>14.628501095528616</v>
      </c>
      <c r="C47" s="2">
        <v>250</v>
      </c>
      <c r="D47" s="2">
        <f t="shared" si="0"/>
        <v>1.1651998285661729</v>
      </c>
      <c r="E47">
        <f t="shared" si="1"/>
        <v>2.3979400086720375</v>
      </c>
      <c r="F47" s="2">
        <v>11.246813113903606</v>
      </c>
      <c r="G47" s="2">
        <v>131.63530596063674</v>
      </c>
      <c r="H47" s="2">
        <f t="shared" si="2"/>
        <v>1.0510294786146066</v>
      </c>
      <c r="I47">
        <f t="shared" si="3"/>
        <v>2.1193723872068055</v>
      </c>
      <c r="J47" s="5">
        <f t="shared" si="4"/>
        <v>37.596190633700104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x14ac:dyDescent="0.25">
      <c r="A48">
        <f t="shared" si="5"/>
        <v>46</v>
      </c>
      <c r="B48" s="2">
        <v>10.032245979972952</v>
      </c>
      <c r="C48" s="2">
        <v>120.59858345073036</v>
      </c>
      <c r="D48" s="2">
        <f t="shared" si="0"/>
        <v>1.0013981720547482</v>
      </c>
      <c r="E48">
        <f t="shared" si="1"/>
        <v>2.0813422066171987</v>
      </c>
      <c r="F48" s="2">
        <v>16.893292009937273</v>
      </c>
      <c r="G48" s="2">
        <v>307.51524846941311</v>
      </c>
      <c r="H48" s="2">
        <f t="shared" si="2"/>
        <v>1.2277142891469406</v>
      </c>
      <c r="I48">
        <f t="shared" si="3"/>
        <v>2.4878666555973976</v>
      </c>
      <c r="J48" s="5">
        <f t="shared" si="4"/>
        <v>64.370693401796458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x14ac:dyDescent="0.25">
      <c r="A49">
        <f t="shared" si="5"/>
        <v>47</v>
      </c>
      <c r="B49" s="2">
        <v>10.565763596113145</v>
      </c>
      <c r="C49" s="2">
        <v>157.18987503382914</v>
      </c>
      <c r="D49" s="2">
        <f t="shared" si="0"/>
        <v>1.0239008893291397</v>
      </c>
      <c r="E49">
        <f t="shared" si="1"/>
        <v>2.1964245686846109</v>
      </c>
      <c r="F49" s="2">
        <v>18.657514467193533</v>
      </c>
      <c r="G49" s="2">
        <v>459.53976972934942</v>
      </c>
      <c r="H49" s="2">
        <f t="shared" si="2"/>
        <v>1.2708537870481549</v>
      </c>
      <c r="I49">
        <f t="shared" si="3"/>
        <v>2.6623231022871141</v>
      </c>
      <c r="J49" s="5">
        <f t="shared" si="4"/>
        <v>102.60988360805385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x14ac:dyDescent="0.25">
      <c r="A50">
        <f t="shared" si="5"/>
        <v>48</v>
      </c>
      <c r="B50" s="2">
        <v>8.6692091515302003</v>
      </c>
      <c r="C50" s="2">
        <v>146.83932390127779</v>
      </c>
      <c r="D50" s="2">
        <f t="shared" si="0"/>
        <v>0.93797948077585303</v>
      </c>
      <c r="E50">
        <f t="shared" si="1"/>
        <v>2.1668423761954725</v>
      </c>
      <c r="F50" s="2">
        <v>16.176885473783869</v>
      </c>
      <c r="G50" s="2">
        <v>267.46668557060644</v>
      </c>
      <c r="H50" s="2">
        <f t="shared" si="2"/>
        <v>1.2088949108639688</v>
      </c>
      <c r="I50">
        <f t="shared" si="3"/>
        <v>2.427269695987651</v>
      </c>
      <c r="J50" s="5">
        <f t="shared" si="4"/>
        <v>54.601384648844061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x14ac:dyDescent="0.25">
      <c r="A51">
        <f t="shared" si="5"/>
        <v>49</v>
      </c>
      <c r="B51" s="2">
        <v>12.257114556292919</v>
      </c>
      <c r="C51" s="2">
        <v>123.59209832878405</v>
      </c>
      <c r="D51" s="2">
        <f t="shared" si="0"/>
        <v>1.0883882450789701</v>
      </c>
      <c r="E51">
        <f t="shared" si="1"/>
        <v>2.0919907056888545</v>
      </c>
      <c r="F51" s="2">
        <v>11.401960166092113</v>
      </c>
      <c r="G51" s="2">
        <v>123.84608368428626</v>
      </c>
      <c r="H51" s="2">
        <f t="shared" si="2"/>
        <v>1.0569795194188054</v>
      </c>
      <c r="I51">
        <f t="shared" si="3"/>
        <v>2.0928822776865239</v>
      </c>
      <c r="J51" s="5">
        <f t="shared" si="4"/>
        <v>35.125929253967563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x14ac:dyDescent="0.25">
      <c r="A52">
        <f t="shared" si="5"/>
        <v>50</v>
      </c>
      <c r="B52" s="2">
        <v>10.006262702986193</v>
      </c>
      <c r="C52" s="2">
        <v>49.061866628132925</v>
      </c>
      <c r="D52" s="2">
        <f t="shared" si="0"/>
        <v>1.0002719006021188</v>
      </c>
      <c r="E52">
        <f t="shared" si="1"/>
        <v>1.6907440675327441</v>
      </c>
      <c r="F52" s="2">
        <v>14.550887281586675</v>
      </c>
      <c r="G52" s="2">
        <v>174.06610343705734</v>
      </c>
      <c r="H52" s="2">
        <f t="shared" si="2"/>
        <v>1.1628894764661257</v>
      </c>
      <c r="I52">
        <f t="shared" si="3"/>
        <v>2.240714207513105</v>
      </c>
      <c r="J52" s="5">
        <f t="shared" si="4"/>
        <v>34.974582474483945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x14ac:dyDescent="0.25">
      <c r="A53">
        <f t="shared" si="5"/>
        <v>51</v>
      </c>
      <c r="B53" s="2">
        <v>10.587515250180468</v>
      </c>
      <c r="C53" s="2">
        <v>97.766214993607491</v>
      </c>
      <c r="D53" s="2">
        <f t="shared" si="0"/>
        <v>1.0247940488938476</v>
      </c>
      <c r="E53">
        <f t="shared" si="1"/>
        <v>1.9901888018554652</v>
      </c>
      <c r="F53" s="2">
        <v>12.306237139794002</v>
      </c>
      <c r="G53" s="2">
        <v>155.78868446067241</v>
      </c>
      <c r="H53" s="2">
        <f t="shared" si="2"/>
        <v>1.0901252796380558</v>
      </c>
      <c r="I53">
        <f t="shared" si="3"/>
        <v>2.1925359099812378</v>
      </c>
      <c r="J53" s="5">
        <f t="shared" si="4"/>
        <v>36.96282356975464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x14ac:dyDescent="0.25">
      <c r="A54">
        <f t="shared" si="5"/>
        <v>52</v>
      </c>
      <c r="B54" s="2">
        <v>11.008574467398095</v>
      </c>
      <c r="C54" s="2">
        <v>176.59590590453365</v>
      </c>
      <c r="D54" s="2">
        <f t="shared" si="0"/>
        <v>1.0417310845461705</v>
      </c>
      <c r="E54">
        <f t="shared" si="1"/>
        <v>2.2469806309307923</v>
      </c>
      <c r="F54" s="2">
        <v>10.549606600447468</v>
      </c>
      <c r="G54" s="2">
        <v>127.75510744353473</v>
      </c>
      <c r="H54" s="2">
        <f t="shared" si="2"/>
        <v>1.0232362649000273</v>
      </c>
      <c r="I54">
        <f t="shared" si="3"/>
        <v>2.1063782715480768</v>
      </c>
      <c r="J54" s="5">
        <f t="shared" si="4"/>
        <v>41.395822617331532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x14ac:dyDescent="0.25">
      <c r="A55">
        <f t="shared" si="5"/>
        <v>53</v>
      </c>
      <c r="B55" s="2">
        <v>14.324554242867245</v>
      </c>
      <c r="C55" s="2">
        <v>444.39248937237022</v>
      </c>
      <c r="D55" s="2">
        <f t="shared" si="0"/>
        <v>1.1560811163025972</v>
      </c>
      <c r="E55">
        <f t="shared" si="1"/>
        <v>2.6477667103685172</v>
      </c>
      <c r="F55" s="2">
        <v>13.159618770426798</v>
      </c>
      <c r="G55" s="2">
        <v>166.96163948122793</v>
      </c>
      <c r="H55" s="2">
        <f t="shared" si="2"/>
        <v>1.1192433081002657</v>
      </c>
      <c r="I55">
        <f t="shared" si="3"/>
        <v>2.2226167006366659</v>
      </c>
      <c r="J55" s="5">
        <f t="shared" si="4"/>
        <v>36.101930352377877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x14ac:dyDescent="0.25">
      <c r="A56">
        <f t="shared" si="5"/>
        <v>54</v>
      </c>
      <c r="B56" s="2">
        <v>8.8495645544387553</v>
      </c>
      <c r="C56" s="2">
        <v>124.67707786319528</v>
      </c>
      <c r="D56" s="2">
        <f t="shared" si="0"/>
        <v>0.94692190162923906</v>
      </c>
      <c r="E56">
        <f t="shared" si="1"/>
        <v>2.095786614885188</v>
      </c>
      <c r="F56" s="2">
        <v>14.743277815250536</v>
      </c>
      <c r="G56" s="2">
        <v>214.03191354735418</v>
      </c>
      <c r="H56" s="2">
        <f t="shared" si="2"/>
        <v>1.1685940492502758</v>
      </c>
      <c r="I56">
        <f t="shared" si="3"/>
        <v>2.3304785343032268</v>
      </c>
      <c r="J56" s="5">
        <f t="shared" si="4"/>
        <v>42.859107733584857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x14ac:dyDescent="0.25">
      <c r="A57">
        <f t="shared" si="5"/>
        <v>55</v>
      </c>
      <c r="B57" s="2">
        <v>11.285912989599685</v>
      </c>
      <c r="C57" s="2">
        <v>159.29747560516819</v>
      </c>
      <c r="D57" s="2">
        <f t="shared" si="0"/>
        <v>1.0525366976899688</v>
      </c>
      <c r="E57">
        <f t="shared" si="1"/>
        <v>2.2022088935699178</v>
      </c>
      <c r="F57" s="2">
        <v>10.789969678429337</v>
      </c>
      <c r="G57" s="2">
        <v>113.2830103958145</v>
      </c>
      <c r="H57" s="2">
        <f t="shared" si="2"/>
        <v>1.0330202242464579</v>
      </c>
      <c r="I57">
        <f t="shared" si="3"/>
        <v>2.0541647814908117</v>
      </c>
      <c r="J57" s="5">
        <f t="shared" si="4"/>
        <v>36.836086325998401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x14ac:dyDescent="0.25">
      <c r="A58">
        <f t="shared" si="5"/>
        <v>56</v>
      </c>
      <c r="B58" s="2">
        <v>9.6373193315848873</v>
      </c>
      <c r="C58" s="2">
        <v>173.38373506254834</v>
      </c>
      <c r="D58" s="2">
        <f t="shared" si="0"/>
        <v>0.98395624952529626</v>
      </c>
      <c r="E58">
        <f t="shared" si="1"/>
        <v>2.2390083543633992</v>
      </c>
      <c r="F58" s="2">
        <v>9.4379548775931461</v>
      </c>
      <c r="G58" s="2">
        <v>109.89162108782772</v>
      </c>
      <c r="H58" s="2">
        <f t="shared" si="2"/>
        <v>0.97487789667093228</v>
      </c>
      <c r="I58">
        <f t="shared" si="3"/>
        <v>2.0409645800117935</v>
      </c>
      <c r="J58" s="5">
        <f t="shared" si="4"/>
        <v>46.727400972517444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x14ac:dyDescent="0.25">
      <c r="A59">
        <f t="shared" si="5"/>
        <v>57</v>
      </c>
      <c r="B59" s="2">
        <v>16.872243075046882</v>
      </c>
      <c r="C59" s="2">
        <v>594</v>
      </c>
      <c r="D59" s="2">
        <f t="shared" si="0"/>
        <v>1.2271728235706376</v>
      </c>
      <c r="E59">
        <f t="shared" si="1"/>
        <v>2.7737864449811935</v>
      </c>
      <c r="F59" s="2">
        <v>12.138375508846936</v>
      </c>
      <c r="G59" s="2">
        <v>149.01586851514779</v>
      </c>
      <c r="H59" s="2">
        <f t="shared" si="2"/>
        <v>1.0841605685554689</v>
      </c>
      <c r="I59">
        <f t="shared" si="3"/>
        <v>2.1732325183559804</v>
      </c>
      <c r="J59" s="5">
        <f t="shared" si="4"/>
        <v>36.354289485723179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x14ac:dyDescent="0.25">
      <c r="A60">
        <f t="shared" si="5"/>
        <v>58</v>
      </c>
      <c r="B60" s="2">
        <v>11.496660189885194</v>
      </c>
      <c r="C60" s="2">
        <v>211.83072829037124</v>
      </c>
      <c r="D60" s="2">
        <f t="shared" si="0"/>
        <v>1.0605716949827895</v>
      </c>
      <c r="E60">
        <f t="shared" si="1"/>
        <v>2.3259889593549117</v>
      </c>
      <c r="F60" s="2">
        <v>13.539354331794389</v>
      </c>
      <c r="G60" s="2">
        <v>222.34504866614134</v>
      </c>
      <c r="H60" s="2">
        <f t="shared" si="2"/>
        <v>1.1315979540961811</v>
      </c>
      <c r="I60">
        <f t="shared" si="3"/>
        <v>2.3470274627216958</v>
      </c>
      <c r="J60" s="5">
        <f t="shared" si="4"/>
        <v>46.175798347666507</v>
      </c>
    </row>
    <row r="61" spans="1:34" x14ac:dyDescent="0.25">
      <c r="A61">
        <f t="shared" si="5"/>
        <v>59</v>
      </c>
      <c r="B61" s="2">
        <v>8.8987091720305216</v>
      </c>
      <c r="C61" s="2">
        <v>73.519786767819895</v>
      </c>
      <c r="D61" s="2">
        <f t="shared" si="0"/>
        <v>0.94932701337278325</v>
      </c>
      <c r="E61">
        <f t="shared" si="1"/>
        <v>1.8664042387793949</v>
      </c>
      <c r="F61" s="2">
        <v>14.013719295994218</v>
      </c>
      <c r="G61" s="2">
        <v>174.70509668531787</v>
      </c>
      <c r="H61" s="2">
        <f t="shared" si="2"/>
        <v>1.1465534140408375</v>
      </c>
      <c r="I61">
        <f t="shared" si="3"/>
        <v>2.2423055748743019</v>
      </c>
      <c r="J61" s="5">
        <f t="shared" si="4"/>
        <v>35.719219038738878</v>
      </c>
    </row>
    <row r="62" spans="1:34" x14ac:dyDescent="0.25">
      <c r="A62">
        <f t="shared" si="5"/>
        <v>60</v>
      </c>
      <c r="B62" s="2">
        <v>10.032058674869463</v>
      </c>
      <c r="C62" s="2">
        <v>247.10125478748637</v>
      </c>
      <c r="D62" s="2">
        <f t="shared" si="0"/>
        <v>1.0013900635681319</v>
      </c>
      <c r="E62">
        <f t="shared" si="1"/>
        <v>2.3928749507679137</v>
      </c>
      <c r="F62" s="2">
        <v>11.504752246964726</v>
      </c>
      <c r="G62" s="2">
        <v>132.69818965783494</v>
      </c>
      <c r="H62" s="2">
        <f t="shared" si="2"/>
        <v>1.0608772706418081</v>
      </c>
      <c r="I62">
        <f t="shared" si="3"/>
        <v>2.1228649980191028</v>
      </c>
      <c r="J62" s="5">
        <f t="shared" si="4"/>
        <v>36.313043415645488</v>
      </c>
    </row>
    <row r="63" spans="1:34" x14ac:dyDescent="0.25">
      <c r="A63">
        <f t="shared" si="5"/>
        <v>61</v>
      </c>
      <c r="B63" s="2">
        <v>14.585085436959282</v>
      </c>
      <c r="C63" s="2">
        <v>177.86405036701169</v>
      </c>
      <c r="D63" s="2">
        <f t="shared" si="0"/>
        <v>1.1639089774886935</v>
      </c>
      <c r="E63">
        <f t="shared" si="1"/>
        <v>2.250088177960607</v>
      </c>
      <c r="F63" s="2">
        <v>10.648714833779504</v>
      </c>
      <c r="G63" s="2">
        <v>108.96750289775504</v>
      </c>
      <c r="H63" s="2">
        <f t="shared" si="2"/>
        <v>1.027297197044539</v>
      </c>
      <c r="I63">
        <f t="shared" si="3"/>
        <v>2.0372969987070242</v>
      </c>
      <c r="J63" s="5">
        <f t="shared" si="4"/>
        <v>36.940446657767424</v>
      </c>
    </row>
    <row r="64" spans="1:34" x14ac:dyDescent="0.25">
      <c r="A64">
        <f t="shared" si="5"/>
        <v>62</v>
      </c>
      <c r="B64" s="2">
        <v>18.509123495799244</v>
      </c>
      <c r="C64" s="2">
        <v>598</v>
      </c>
      <c r="D64" s="2">
        <f t="shared" si="0"/>
        <v>1.2673858531153699</v>
      </c>
      <c r="E64">
        <f t="shared" si="1"/>
        <v>2.7767011839884108</v>
      </c>
      <c r="F64" s="2">
        <v>20.645271848495753</v>
      </c>
      <c r="G64" s="2">
        <v>600.31323902145584</v>
      </c>
      <c r="H64" s="2">
        <f t="shared" si="2"/>
        <v>1.3148206058604821</v>
      </c>
      <c r="I64">
        <f t="shared" si="3"/>
        <v>2.7783779211845658</v>
      </c>
      <c r="J64" s="5">
        <f t="shared" si="4"/>
        <v>145.55792319902608</v>
      </c>
    </row>
    <row r="65" spans="1:10" x14ac:dyDescent="0.25">
      <c r="A65">
        <f t="shared" si="5"/>
        <v>63</v>
      </c>
      <c r="B65" s="2">
        <v>9.4256574293406139</v>
      </c>
      <c r="C65" s="2">
        <v>140.84110333964904</v>
      </c>
      <c r="D65" s="2">
        <f t="shared" si="0"/>
        <v>0.97431165150142263</v>
      </c>
      <c r="E65">
        <f t="shared" si="1"/>
        <v>2.1487294186449821</v>
      </c>
      <c r="F65" s="2">
        <v>12.896567816967597</v>
      </c>
      <c r="G65" s="2">
        <v>188.94085696094626</v>
      </c>
      <c r="H65" s="2">
        <f t="shared" si="2"/>
        <v>1.1104741462310965</v>
      </c>
      <c r="I65">
        <f t="shared" si="3"/>
        <v>2.2763258808125353</v>
      </c>
      <c r="J65" s="5">
        <f t="shared" si="4"/>
        <v>41.327712951082411</v>
      </c>
    </row>
    <row r="66" spans="1:10" x14ac:dyDescent="0.25">
      <c r="A66">
        <f t="shared" si="5"/>
        <v>64</v>
      </c>
      <c r="B66" s="2">
        <v>14.121648980368954</v>
      </c>
      <c r="C66" s="2">
        <v>167.37621495503745</v>
      </c>
      <c r="D66" s="2">
        <f t="shared" si="0"/>
        <v>1.1498854121025752</v>
      </c>
      <c r="E66">
        <f t="shared" si="1"/>
        <v>2.2236937425001457</v>
      </c>
      <c r="F66" s="2">
        <v>12.921161653781477</v>
      </c>
      <c r="G66" s="2">
        <v>197.59256493180479</v>
      </c>
      <c r="H66" s="2">
        <f t="shared" si="2"/>
        <v>1.1113015598779834</v>
      </c>
      <c r="I66">
        <f t="shared" si="3"/>
        <v>2.2957705988050505</v>
      </c>
      <c r="J66" s="5">
        <f t="shared" si="4"/>
        <v>42.9757680821278</v>
      </c>
    </row>
    <row r="67" spans="1:10" x14ac:dyDescent="0.25">
      <c r="A67">
        <f t="shared" si="5"/>
        <v>65</v>
      </c>
      <c r="B67" s="2">
        <v>12.841832524692627</v>
      </c>
      <c r="C67" s="2">
        <v>123.58480731572395</v>
      </c>
      <c r="D67" s="2">
        <f t="shared" si="0"/>
        <v>1.1086270018150095</v>
      </c>
      <c r="E67">
        <f t="shared" si="1"/>
        <v>2.091965084794118</v>
      </c>
      <c r="F67" s="2">
        <v>9.4978874153072113</v>
      </c>
      <c r="G67" s="2">
        <v>119.05909650450396</v>
      </c>
      <c r="H67" s="2">
        <f t="shared" si="2"/>
        <v>0.97762701729899859</v>
      </c>
      <c r="I67">
        <f t="shared" si="3"/>
        <v>2.0757625825278696</v>
      </c>
      <c r="J67" s="5">
        <f t="shared" si="4"/>
        <v>48.030413616608598</v>
      </c>
    </row>
    <row r="68" spans="1:10" x14ac:dyDescent="0.25">
      <c r="A68">
        <f t="shared" si="5"/>
        <v>66</v>
      </c>
      <c r="B68" s="2">
        <v>16.687614199291755</v>
      </c>
      <c r="C68" s="2">
        <v>364.23184094866082</v>
      </c>
      <c r="D68" s="2">
        <f t="shared" ref="D68:D107" si="6">LOG(B68)</f>
        <v>1.2223942507507504</v>
      </c>
      <c r="E68">
        <f t="shared" ref="E68:E107" si="7">LOG(C68)</f>
        <v>2.5613779089049502</v>
      </c>
      <c r="F68" s="2">
        <v>12.183774869853922</v>
      </c>
      <c r="G68" s="2">
        <v>139.47230941325154</v>
      </c>
      <c r="H68" s="2">
        <f t="shared" ref="H68:H107" si="8">LOG(F68)</f>
        <v>1.0857818655673606</v>
      </c>
      <c r="I68">
        <f t="shared" ref="I68:I107" si="9">LOG(G68)</f>
        <v>2.1444879921060753</v>
      </c>
      <c r="J68" s="5">
        <f t="shared" ref="J68:J107" si="10">(1-$J$1)*G68+($J$1)*(F68-$K$1)^2</f>
        <v>34.239361069583339</v>
      </c>
    </row>
    <row r="69" spans="1:10" x14ac:dyDescent="0.25">
      <c r="A69">
        <f t="shared" ref="A69:A107" si="11">A68+1</f>
        <v>67</v>
      </c>
      <c r="B69" s="2">
        <v>3.76344441610647</v>
      </c>
      <c r="C69" s="2">
        <v>33.198669595207448</v>
      </c>
      <c r="D69" s="2">
        <f t="shared" si="6"/>
        <v>0.57558550613978632</v>
      </c>
      <c r="E69">
        <f t="shared" si="7"/>
        <v>1.5211206801185819</v>
      </c>
      <c r="F69" s="2">
        <v>10.426146905745384</v>
      </c>
      <c r="G69" s="2">
        <v>113.41852981410581</v>
      </c>
      <c r="H69" s="2">
        <f t="shared" si="8"/>
        <v>1.01812383989899</v>
      </c>
      <c r="I69">
        <f t="shared" si="9"/>
        <v>2.0546840134511313</v>
      </c>
      <c r="J69" s="5">
        <f t="shared" si="10"/>
        <v>39.41981166507918</v>
      </c>
    </row>
    <row r="70" spans="1:10" x14ac:dyDescent="0.25">
      <c r="A70">
        <f t="shared" si="11"/>
        <v>68</v>
      </c>
      <c r="B70" s="2">
        <v>19.148456462974849</v>
      </c>
      <c r="C70" s="2">
        <v>483</v>
      </c>
      <c r="D70" s="2">
        <f t="shared" si="6"/>
        <v>1.2821337716921088</v>
      </c>
      <c r="E70">
        <f t="shared" si="7"/>
        <v>2.6839471307515121</v>
      </c>
      <c r="F70" s="2">
        <v>17.821486344056364</v>
      </c>
      <c r="G70" s="2">
        <v>406.49440852580989</v>
      </c>
      <c r="H70" s="2">
        <f t="shared" si="8"/>
        <v>1.250943922153311</v>
      </c>
      <c r="I70">
        <f t="shared" si="9"/>
        <v>2.6090545760971526</v>
      </c>
      <c r="J70" s="5">
        <f t="shared" si="10"/>
        <v>87.667509856919196</v>
      </c>
    </row>
    <row r="71" spans="1:10" x14ac:dyDescent="0.25">
      <c r="A71">
        <f t="shared" si="11"/>
        <v>69</v>
      </c>
      <c r="B71" s="2">
        <v>12.003337001915577</v>
      </c>
      <c r="C71" s="2">
        <v>75.817395602069666</v>
      </c>
      <c r="D71" s="2">
        <f t="shared" si="6"/>
        <v>1.0793019993851509</v>
      </c>
      <c r="E71">
        <f t="shared" si="7"/>
        <v>1.8797688619279738</v>
      </c>
      <c r="F71" s="2">
        <v>13.027311001125229</v>
      </c>
      <c r="G71" s="2">
        <v>196.22478965711332</v>
      </c>
      <c r="H71" s="2">
        <f t="shared" si="8"/>
        <v>1.1148547811852727</v>
      </c>
      <c r="I71">
        <f t="shared" si="9"/>
        <v>2.29275387221423</v>
      </c>
      <c r="J71" s="5">
        <f t="shared" si="10"/>
        <v>42.358159440447892</v>
      </c>
    </row>
    <row r="72" spans="1:10" x14ac:dyDescent="0.25">
      <c r="A72">
        <f t="shared" si="11"/>
        <v>70</v>
      </c>
      <c r="B72" s="2">
        <v>17.140673281202808</v>
      </c>
      <c r="C72" s="2">
        <v>550</v>
      </c>
      <c r="D72" s="2">
        <f t="shared" si="6"/>
        <v>1.2340278768968835</v>
      </c>
      <c r="E72">
        <f t="shared" si="7"/>
        <v>2.7403626894942437</v>
      </c>
      <c r="F72" s="2">
        <v>8.6664319921997617</v>
      </c>
      <c r="G72" s="2">
        <v>94.499624956864736</v>
      </c>
      <c r="H72" s="2">
        <f t="shared" si="8"/>
        <v>0.93784033334278227</v>
      </c>
      <c r="I72">
        <f t="shared" si="9"/>
        <v>1.9754300849168045</v>
      </c>
      <c r="J72" s="5">
        <f t="shared" si="10"/>
        <v>50.99119195891749</v>
      </c>
    </row>
    <row r="73" spans="1:10" x14ac:dyDescent="0.25">
      <c r="A73">
        <f t="shared" si="11"/>
        <v>71</v>
      </c>
      <c r="B73" s="2">
        <v>9.8671524822359409</v>
      </c>
      <c r="C73" s="2">
        <v>98.96656270812214</v>
      </c>
      <c r="D73" s="2">
        <f t="shared" si="6"/>
        <v>0.99419183963253621</v>
      </c>
      <c r="E73">
        <f t="shared" si="7"/>
        <v>1.9954884866758507</v>
      </c>
      <c r="F73" s="2">
        <v>13.316166636172166</v>
      </c>
      <c r="G73" s="2">
        <v>174.4460120072147</v>
      </c>
      <c r="H73" s="2">
        <f t="shared" si="8"/>
        <v>1.1243792212035579</v>
      </c>
      <c r="I73">
        <f t="shared" si="9"/>
        <v>2.2416610455350181</v>
      </c>
      <c r="J73" s="5">
        <f t="shared" si="10"/>
        <v>37.157438239154743</v>
      </c>
    </row>
    <row r="74" spans="1:10" x14ac:dyDescent="0.25">
      <c r="A74">
        <f t="shared" si="11"/>
        <v>72</v>
      </c>
      <c r="B74" s="2">
        <v>11.211046976171204</v>
      </c>
      <c r="C74" s="2">
        <v>135.01100570974972</v>
      </c>
      <c r="D74" s="2">
        <f t="shared" si="6"/>
        <v>1.0496461723399888</v>
      </c>
      <c r="E74">
        <f t="shared" si="7"/>
        <v>2.1303691723779243</v>
      </c>
      <c r="F74" s="2">
        <v>7.36527852022685</v>
      </c>
      <c r="G74" s="2">
        <v>68.571348209023057</v>
      </c>
      <c r="H74" s="2">
        <f t="shared" si="8"/>
        <v>0.86718917446589006</v>
      </c>
      <c r="I74">
        <f t="shared" si="9"/>
        <v>1.8361426883888554</v>
      </c>
      <c r="J74" s="5">
        <f t="shared" si="10"/>
        <v>60.345447300772221</v>
      </c>
    </row>
    <row r="75" spans="1:10" x14ac:dyDescent="0.25">
      <c r="A75">
        <f t="shared" si="11"/>
        <v>73</v>
      </c>
      <c r="B75" s="2">
        <v>11.757402101668587</v>
      </c>
      <c r="C75" s="2">
        <v>177.41728204949604</v>
      </c>
      <c r="D75" s="2">
        <f t="shared" si="6"/>
        <v>1.0703113712682444</v>
      </c>
      <c r="E75">
        <f t="shared" si="7"/>
        <v>2.2489959217706144</v>
      </c>
      <c r="F75" s="2">
        <v>10.880084710625669</v>
      </c>
      <c r="G75" s="2">
        <v>114.99754474653251</v>
      </c>
      <c r="H75" s="2">
        <f t="shared" si="8"/>
        <v>1.0366322767237481</v>
      </c>
      <c r="I75">
        <f t="shared" si="9"/>
        <v>2.0606885680543461</v>
      </c>
      <c r="J75" s="5">
        <f t="shared" si="10"/>
        <v>36.578470542602801</v>
      </c>
    </row>
    <row r="76" spans="1:10" x14ac:dyDescent="0.25">
      <c r="A76">
        <f t="shared" si="11"/>
        <v>74</v>
      </c>
      <c r="B76" s="2">
        <v>15.795585406593297</v>
      </c>
      <c r="C76" s="2">
        <v>247.15480558952521</v>
      </c>
      <c r="D76" s="2">
        <f t="shared" si="6"/>
        <v>1.198535726103267</v>
      </c>
      <c r="E76">
        <f t="shared" si="7"/>
        <v>2.3929690591452606</v>
      </c>
      <c r="F76" s="2">
        <v>7.2672830599603717</v>
      </c>
      <c r="G76" s="2">
        <v>65.378537294957169</v>
      </c>
      <c r="H76" s="2">
        <f t="shared" si="8"/>
        <v>0.8613720762500543</v>
      </c>
      <c r="I76">
        <f t="shared" si="9"/>
        <v>1.8154351999421963</v>
      </c>
      <c r="J76" s="5">
        <f t="shared" si="10"/>
        <v>60.911636478812099</v>
      </c>
    </row>
    <row r="77" spans="1:10" x14ac:dyDescent="0.25">
      <c r="A77">
        <f t="shared" si="11"/>
        <v>75</v>
      </c>
      <c r="B77" s="2">
        <v>6.2864181754229262</v>
      </c>
      <c r="C77" s="2">
        <v>68.593613623239676</v>
      </c>
      <c r="D77" s="2">
        <f t="shared" si="6"/>
        <v>0.79840326711078136</v>
      </c>
      <c r="E77">
        <f t="shared" si="7"/>
        <v>1.8362836828015294</v>
      </c>
      <c r="F77" s="2">
        <v>4.9009072834081415</v>
      </c>
      <c r="G77" s="2">
        <v>56.503293002241705</v>
      </c>
      <c r="H77" s="2">
        <f t="shared" si="8"/>
        <v>0.69027648649852913</v>
      </c>
      <c r="I77">
        <f t="shared" si="9"/>
        <v>1.7520737591650617</v>
      </c>
      <c r="J77" s="5">
        <f t="shared" si="10"/>
        <v>92.893997559103326</v>
      </c>
    </row>
    <row r="78" spans="1:10" x14ac:dyDescent="0.25">
      <c r="A78">
        <f t="shared" si="11"/>
        <v>76</v>
      </c>
      <c r="B78" s="2">
        <v>17.060539096200067</v>
      </c>
      <c r="C78" s="2">
        <v>316.14671732385926</v>
      </c>
      <c r="D78" s="2">
        <f t="shared" si="6"/>
        <v>1.2319927503253953</v>
      </c>
      <c r="E78">
        <f t="shared" si="7"/>
        <v>2.4998886767216386</v>
      </c>
      <c r="F78" s="2">
        <v>14.911797739219436</v>
      </c>
      <c r="G78" s="2">
        <v>237.8056498800494</v>
      </c>
      <c r="H78" s="2">
        <f t="shared" si="8"/>
        <v>1.1735300043623318</v>
      </c>
      <c r="I78">
        <f t="shared" si="9"/>
        <v>2.3762221685441554</v>
      </c>
      <c r="J78" s="5">
        <f t="shared" si="10"/>
        <v>47.567353687055316</v>
      </c>
    </row>
    <row r="79" spans="1:10" x14ac:dyDescent="0.25">
      <c r="A79">
        <f t="shared" si="11"/>
        <v>77</v>
      </c>
      <c r="B79" s="2">
        <v>13.161045513616399</v>
      </c>
      <c r="C79" s="2">
        <v>119.16936245886221</v>
      </c>
      <c r="D79" s="2">
        <f t="shared" si="6"/>
        <v>1.1192903910073122</v>
      </c>
      <c r="E79">
        <f t="shared" si="7"/>
        <v>2.0761646159301574</v>
      </c>
      <c r="F79" s="2">
        <v>18.513236743101</v>
      </c>
      <c r="G79" s="2">
        <v>356.19256805983156</v>
      </c>
      <c r="H79" s="2">
        <f t="shared" si="8"/>
        <v>1.26748235482956</v>
      </c>
      <c r="I79">
        <f t="shared" si="9"/>
        <v>2.5516848536890522</v>
      </c>
      <c r="J79" s="5">
        <f t="shared" si="10"/>
        <v>81.112779542426239</v>
      </c>
    </row>
    <row r="80" spans="1:10" x14ac:dyDescent="0.25">
      <c r="A80">
        <f t="shared" si="11"/>
        <v>78</v>
      </c>
      <c r="B80" s="2">
        <v>11.578936290531523</v>
      </c>
      <c r="C80" s="2">
        <v>177.89768908213614</v>
      </c>
      <c r="D80" s="2">
        <f t="shared" si="6"/>
        <v>1.0636686643679987</v>
      </c>
      <c r="E80">
        <f t="shared" si="7"/>
        <v>2.2501703065696197</v>
      </c>
      <c r="F80" s="2">
        <v>9.9813117221893837</v>
      </c>
      <c r="G80" s="2">
        <v>124.3508829256776</v>
      </c>
      <c r="H80" s="2">
        <f t="shared" si="8"/>
        <v>0.99918761907037335</v>
      </c>
      <c r="I80">
        <f t="shared" si="9"/>
        <v>2.0946488732278961</v>
      </c>
      <c r="J80" s="5">
        <f t="shared" si="10"/>
        <v>45.019962209002472</v>
      </c>
    </row>
    <row r="81" spans="1:26" x14ac:dyDescent="0.25">
      <c r="A81">
        <f t="shared" si="11"/>
        <v>79</v>
      </c>
      <c r="B81" s="2">
        <v>7.2495427611198817</v>
      </c>
      <c r="C81" s="2">
        <v>122.43109179344839</v>
      </c>
      <c r="D81" s="2">
        <f t="shared" si="6"/>
        <v>0.86031061586966129</v>
      </c>
      <c r="E81">
        <f t="shared" si="7"/>
        <v>2.0878917223815705</v>
      </c>
      <c r="F81" s="2">
        <v>13.84113388380945</v>
      </c>
      <c r="G81" s="2">
        <v>208.77131090494228</v>
      </c>
      <c r="H81" s="2">
        <f t="shared" si="8"/>
        <v>1.1411716695506791</v>
      </c>
      <c r="I81">
        <f t="shared" si="9"/>
        <v>2.3196708182204508</v>
      </c>
      <c r="J81" s="5">
        <f t="shared" si="10"/>
        <v>42.828638721192107</v>
      </c>
    </row>
    <row r="82" spans="1:26" x14ac:dyDescent="0.25">
      <c r="A82">
        <f t="shared" si="11"/>
        <v>80</v>
      </c>
      <c r="B82" s="2">
        <v>12.028781606982747</v>
      </c>
      <c r="C82" s="2">
        <v>82.47996717674198</v>
      </c>
      <c r="D82" s="2">
        <f t="shared" si="6"/>
        <v>1.0802216399614912</v>
      </c>
      <c r="E82">
        <f t="shared" si="7"/>
        <v>1.9163484794461358</v>
      </c>
      <c r="F82" s="2">
        <v>14.337573872337556</v>
      </c>
      <c r="G82" s="2">
        <v>195.35970063708933</v>
      </c>
      <c r="H82" s="2">
        <f t="shared" si="8"/>
        <v>1.1564756685564672</v>
      </c>
      <c r="I82">
        <f t="shared" si="9"/>
        <v>2.2908349811024462</v>
      </c>
      <c r="J82" s="5">
        <f t="shared" si="10"/>
        <v>39.422986827105753</v>
      </c>
    </row>
    <row r="83" spans="1:26" x14ac:dyDescent="0.25">
      <c r="A83">
        <f t="shared" si="11"/>
        <v>81</v>
      </c>
      <c r="B83" s="2">
        <v>16.303891142396694</v>
      </c>
      <c r="C83" s="2">
        <v>233.86780411542094</v>
      </c>
      <c r="D83" s="2">
        <f t="shared" si="6"/>
        <v>1.2122912669804169</v>
      </c>
      <c r="E83">
        <f t="shared" si="7"/>
        <v>2.3689704378953746</v>
      </c>
      <c r="F83" s="2">
        <v>15.026950716963238</v>
      </c>
      <c r="G83" s="2">
        <v>233.90626256557084</v>
      </c>
      <c r="H83" s="2">
        <f t="shared" si="8"/>
        <v>1.1768708620805672</v>
      </c>
      <c r="I83">
        <f t="shared" si="9"/>
        <v>2.3690418496897001</v>
      </c>
      <c r="J83" s="5">
        <f t="shared" si="10"/>
        <v>46.781833586030025</v>
      </c>
    </row>
    <row r="84" spans="1:26" x14ac:dyDescent="0.25">
      <c r="A84">
        <f t="shared" si="11"/>
        <v>82</v>
      </c>
      <c r="B84" s="2">
        <v>11.028953301906066</v>
      </c>
      <c r="C84" s="2">
        <v>85.159651944092815</v>
      </c>
      <c r="D84" s="2">
        <f t="shared" si="6"/>
        <v>1.0425342978639109</v>
      </c>
      <c r="E84">
        <f t="shared" si="7"/>
        <v>1.9302338777654773</v>
      </c>
      <c r="F84" s="2">
        <v>11.975251395396281</v>
      </c>
      <c r="G84" s="2">
        <v>156.13534687110914</v>
      </c>
      <c r="H84" s="2">
        <f t="shared" si="8"/>
        <v>1.0782846392880516</v>
      </c>
      <c r="I84">
        <f t="shared" si="9"/>
        <v>2.193501232423873</v>
      </c>
      <c r="J84" s="5">
        <f t="shared" si="10"/>
        <v>38.546352671063538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>
        <f t="shared" si="11"/>
        <v>83</v>
      </c>
      <c r="B85" s="2">
        <v>6.3626050595568291</v>
      </c>
      <c r="C85" s="2">
        <v>203.06923499461615</v>
      </c>
      <c r="D85" s="2">
        <f t="shared" si="6"/>
        <v>0.80363496648966459</v>
      </c>
      <c r="E85">
        <f t="shared" si="7"/>
        <v>2.3076441327394961</v>
      </c>
      <c r="F85" s="2">
        <v>7.3169383153126022</v>
      </c>
      <c r="G85" s="2">
        <v>75.077924329844592</v>
      </c>
      <c r="H85" s="2">
        <f t="shared" si="8"/>
        <v>0.86432939377436935</v>
      </c>
      <c r="I85">
        <f t="shared" si="9"/>
        <v>1.8755122572290663</v>
      </c>
      <c r="J85" s="5">
        <f t="shared" si="10"/>
        <v>62.239134346538165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>
        <f t="shared" si="11"/>
        <v>84</v>
      </c>
      <c r="B86" s="2">
        <v>9.0003091812121792</v>
      </c>
      <c r="C86" s="2">
        <v>151.24897059991522</v>
      </c>
      <c r="D86" s="2">
        <f t="shared" si="6"/>
        <v>0.95425742870465735</v>
      </c>
      <c r="E86">
        <f t="shared" si="7"/>
        <v>2.1796924275274958</v>
      </c>
      <c r="F86" s="2">
        <v>12.122549049014037</v>
      </c>
      <c r="G86" s="2">
        <v>163.1353736192371</v>
      </c>
      <c r="H86" s="2">
        <f t="shared" si="8"/>
        <v>1.0835939499888856</v>
      </c>
      <c r="I86">
        <f t="shared" si="9"/>
        <v>2.212548141922805</v>
      </c>
      <c r="J86" s="5">
        <f t="shared" si="10"/>
        <v>39.250853904111437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>
        <f t="shared" si="11"/>
        <v>85</v>
      </c>
      <c r="B87" s="2">
        <v>7.8310523635346847</v>
      </c>
      <c r="C87" s="2">
        <v>203.70083637705852</v>
      </c>
      <c r="D87" s="2">
        <f t="shared" si="6"/>
        <v>0.89382012795394439</v>
      </c>
      <c r="E87">
        <f t="shared" si="7"/>
        <v>2.308992812177364</v>
      </c>
      <c r="F87" s="2">
        <v>7.9338571833513152</v>
      </c>
      <c r="G87" s="2">
        <v>90.708996772941092</v>
      </c>
      <c r="H87" s="2">
        <f t="shared" si="8"/>
        <v>0.89948437851263474</v>
      </c>
      <c r="I87">
        <f t="shared" si="9"/>
        <v>1.957650363742244</v>
      </c>
      <c r="J87" s="5">
        <f t="shared" si="10"/>
        <v>58.08609879880887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>
        <f t="shared" si="11"/>
        <v>86</v>
      </c>
      <c r="B88" s="2">
        <v>12.601838176347028</v>
      </c>
      <c r="C88" s="2">
        <v>132.26071946001758</v>
      </c>
      <c r="D88" s="2">
        <f t="shared" si="6"/>
        <v>1.1004338984206123</v>
      </c>
      <c r="E88">
        <f t="shared" si="7"/>
        <v>2.1214308808106193</v>
      </c>
      <c r="F88" s="2">
        <v>14.727973505159646</v>
      </c>
      <c r="G88" s="2">
        <v>260.42599074909543</v>
      </c>
      <c r="H88" s="2">
        <f t="shared" si="8"/>
        <v>1.168142994224006</v>
      </c>
      <c r="I88">
        <f t="shared" si="9"/>
        <v>2.4156843250406843</v>
      </c>
      <c r="J88" s="5">
        <f t="shared" si="10"/>
        <v>52.144396880935183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>
        <f t="shared" si="11"/>
        <v>87</v>
      </c>
      <c r="B89" s="2">
        <v>12.573364080455384</v>
      </c>
      <c r="C89" s="2">
        <v>167.35939624437938</v>
      </c>
      <c r="D89" s="2">
        <f t="shared" si="6"/>
        <v>1.0994514913781666</v>
      </c>
      <c r="E89">
        <f t="shared" si="7"/>
        <v>2.2236501004555396</v>
      </c>
      <c r="F89" s="2">
        <v>12.050980351817467</v>
      </c>
      <c r="G89" s="2">
        <v>136.83575815709588</v>
      </c>
      <c r="H89" s="2">
        <f t="shared" si="8"/>
        <v>1.0810223783686677</v>
      </c>
      <c r="I89">
        <f t="shared" si="9"/>
        <v>2.1361996028009536</v>
      </c>
      <c r="J89" s="5">
        <f t="shared" si="10"/>
        <v>34.324525139712478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>
        <f t="shared" si="11"/>
        <v>88</v>
      </c>
      <c r="B90" s="2">
        <v>8.4526226795185657</v>
      </c>
      <c r="C90" s="2">
        <v>100.98677873151468</v>
      </c>
      <c r="D90" s="2">
        <f t="shared" si="6"/>
        <v>0.92699148273876053</v>
      </c>
      <c r="E90">
        <f t="shared" si="7"/>
        <v>2.0042645193291859</v>
      </c>
      <c r="F90" s="2">
        <v>7.3477937074123973</v>
      </c>
      <c r="G90" s="2">
        <v>66.525864812160037</v>
      </c>
      <c r="H90" s="2">
        <f t="shared" si="8"/>
        <v>0.86615695479352772</v>
      </c>
      <c r="I90">
        <f t="shared" si="9"/>
        <v>1.8229905289311716</v>
      </c>
      <c r="J90" s="5">
        <f t="shared" si="10"/>
        <v>60.150181877885849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>
        <f t="shared" si="11"/>
        <v>89</v>
      </c>
      <c r="B91" s="2">
        <v>12.32930935281167</v>
      </c>
      <c r="C91" s="2">
        <v>233.64966750049351</v>
      </c>
      <c r="D91" s="2">
        <f t="shared" si="6"/>
        <v>1.0909387495346108</v>
      </c>
      <c r="E91">
        <f t="shared" si="7"/>
        <v>2.3685651673299293</v>
      </c>
      <c r="F91" s="2">
        <v>10.097492726685626</v>
      </c>
      <c r="G91" s="2">
        <v>121.14601237215487</v>
      </c>
      <c r="H91" s="2">
        <f t="shared" si="8"/>
        <v>1.0042135490159367</v>
      </c>
      <c r="I91">
        <f t="shared" si="9"/>
        <v>2.0833091235228798</v>
      </c>
      <c r="J91" s="5">
        <f t="shared" si="10"/>
        <v>43.456864526351239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>
        <f t="shared" si="11"/>
        <v>90</v>
      </c>
      <c r="B92" s="2">
        <v>13.671078183976274</v>
      </c>
      <c r="C92" s="2">
        <v>319.85096235502033</v>
      </c>
      <c r="D92" s="2">
        <f t="shared" si="6"/>
        <v>1.1358027670101338</v>
      </c>
      <c r="E92">
        <f t="shared" si="7"/>
        <v>2.5049476617437367</v>
      </c>
      <c r="F92" s="2">
        <v>8.6126810463195387</v>
      </c>
      <c r="G92" s="2">
        <v>89.78255559363491</v>
      </c>
      <c r="H92" s="2">
        <f t="shared" si="8"/>
        <v>0.93513836427314279</v>
      </c>
      <c r="I92">
        <f t="shared" si="9"/>
        <v>1.9531919631108281</v>
      </c>
      <c r="J92" s="5">
        <f t="shared" si="10"/>
        <v>50.594785851563515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>
        <f t="shared" si="11"/>
        <v>91</v>
      </c>
      <c r="B93" s="2">
        <v>9.082940190797963</v>
      </c>
      <c r="C93" s="2">
        <v>146.09996648116265</v>
      </c>
      <c r="D93" s="2">
        <f t="shared" si="6"/>
        <v>0.95822645446230803</v>
      </c>
      <c r="E93">
        <f t="shared" si="7"/>
        <v>2.1646501162967349</v>
      </c>
      <c r="F93" s="2">
        <v>15.8739632625811</v>
      </c>
      <c r="G93" s="2">
        <v>248.71352971863277</v>
      </c>
      <c r="H93" s="2">
        <f t="shared" si="8"/>
        <v>1.2006853708746961</v>
      </c>
      <c r="I93">
        <f t="shared" si="9"/>
        <v>2.3956994110130827</v>
      </c>
      <c r="J93" s="5">
        <f t="shared" si="10"/>
        <v>50.353755371199661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>
        <f t="shared" si="11"/>
        <v>92</v>
      </c>
      <c r="B94" s="2">
        <v>18.746286304184665</v>
      </c>
      <c r="C94" s="2">
        <v>545</v>
      </c>
      <c r="D94" s="2">
        <f t="shared" si="6"/>
        <v>1.2729152455387502</v>
      </c>
      <c r="E94">
        <f t="shared" si="7"/>
        <v>2.7363965022766426</v>
      </c>
      <c r="F94" s="2">
        <v>8.6782386109974112</v>
      </c>
      <c r="G94" s="2">
        <v>89.88386479421608</v>
      </c>
      <c r="H94" s="2">
        <f t="shared" si="8"/>
        <v>0.93843158702560248</v>
      </c>
      <c r="I94">
        <f t="shared" si="9"/>
        <v>1.9536817377871039</v>
      </c>
      <c r="J94" s="5">
        <f t="shared" si="10"/>
        <v>49.948506606430371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>
        <f t="shared" si="11"/>
        <v>93</v>
      </c>
      <c r="B95" s="2">
        <v>14.750023287749618</v>
      </c>
      <c r="C95" s="2">
        <v>435</v>
      </c>
      <c r="D95" s="2">
        <f t="shared" si="6"/>
        <v>1.168792705991007</v>
      </c>
      <c r="E95">
        <f t="shared" si="7"/>
        <v>2.6384892569546374</v>
      </c>
      <c r="F95" s="2">
        <v>17.388843835311413</v>
      </c>
      <c r="G95" s="2">
        <v>309.9309110293002</v>
      </c>
      <c r="H95" s="2">
        <f t="shared" si="8"/>
        <v>1.2402707072104975</v>
      </c>
      <c r="I95">
        <f t="shared" si="9"/>
        <v>2.4912648928575001</v>
      </c>
      <c r="J95" s="5">
        <f t="shared" si="10"/>
        <v>66.551442101464289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>
        <f t="shared" si="11"/>
        <v>94</v>
      </c>
      <c r="B96" s="2">
        <v>11.125379641372296</v>
      </c>
      <c r="C96" s="2">
        <v>131.153043788367</v>
      </c>
      <c r="D96" s="2">
        <f t="shared" si="6"/>
        <v>1.0463148397284703</v>
      </c>
      <c r="E96">
        <f t="shared" si="7"/>
        <v>2.1177783741116754</v>
      </c>
      <c r="F96" s="2">
        <v>9.9350722054607861</v>
      </c>
      <c r="G96" s="2">
        <v>101.50491010360834</v>
      </c>
      <c r="H96" s="2">
        <f t="shared" si="8"/>
        <v>0.99717102779402012</v>
      </c>
      <c r="I96">
        <f t="shared" si="9"/>
        <v>2.0064870509125394</v>
      </c>
      <c r="J96" s="5">
        <f t="shared" si="10"/>
        <v>40.823776871838355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>
        <f t="shared" si="11"/>
        <v>95</v>
      </c>
      <c r="B97" s="2">
        <v>7.5523857185297061</v>
      </c>
      <c r="C97" s="2">
        <v>142.08315070703861</v>
      </c>
      <c r="D97" s="2">
        <f t="shared" si="6"/>
        <v>0.87808416232169129</v>
      </c>
      <c r="E97">
        <f t="shared" si="7"/>
        <v>2.1525425790617034</v>
      </c>
      <c r="F97" s="2">
        <v>15.2917685794494</v>
      </c>
      <c r="G97" s="2">
        <v>271.80514999419194</v>
      </c>
      <c r="H97" s="2">
        <f t="shared" si="8"/>
        <v>1.1844577169281687</v>
      </c>
      <c r="I97">
        <f t="shared" si="9"/>
        <v>2.4342576812149828</v>
      </c>
      <c r="J97" s="5">
        <f t="shared" si="10"/>
        <v>54.42913312200151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>
        <f t="shared" si="11"/>
        <v>96</v>
      </c>
      <c r="B98" s="2">
        <v>9.7118519778365524</v>
      </c>
      <c r="C98" s="2">
        <v>169.73596059179491</v>
      </c>
      <c r="D98" s="2">
        <f t="shared" si="6"/>
        <v>0.98730205452827047</v>
      </c>
      <c r="E98">
        <f t="shared" si="7"/>
        <v>2.2297738625421313</v>
      </c>
      <c r="F98" s="2">
        <v>11.920689298764028</v>
      </c>
      <c r="G98" s="2">
        <v>158.09650705850231</v>
      </c>
      <c r="H98" s="2">
        <f t="shared" si="8"/>
        <v>1.0763013686587828</v>
      </c>
      <c r="I98">
        <f t="shared" si="9"/>
        <v>2.1989222748532993</v>
      </c>
      <c r="J98" s="5">
        <f t="shared" si="10"/>
        <v>39.205024927497554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>
        <f t="shared" si="11"/>
        <v>97</v>
      </c>
      <c r="B99" s="2">
        <v>17.939466551155267</v>
      </c>
      <c r="C99" s="2">
        <v>456</v>
      </c>
      <c r="D99" s="2">
        <f t="shared" si="6"/>
        <v>1.2538095246983663</v>
      </c>
      <c r="E99">
        <f t="shared" si="7"/>
        <v>2.6589648426644348</v>
      </c>
      <c r="F99" s="2">
        <v>10.482788101744507</v>
      </c>
      <c r="G99" s="2">
        <v>108.57635540829558</v>
      </c>
      <c r="H99" s="2">
        <f t="shared" si="8"/>
        <v>1.0204768070907244</v>
      </c>
      <c r="I99">
        <f t="shared" si="9"/>
        <v>2.0357352595647233</v>
      </c>
      <c r="J99" s="5">
        <f t="shared" si="10"/>
        <v>38.039433748651902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>
        <f t="shared" si="11"/>
        <v>98</v>
      </c>
      <c r="B100" s="2">
        <v>17.04459831628796</v>
      </c>
      <c r="C100" s="2">
        <v>567</v>
      </c>
      <c r="D100" s="2">
        <f t="shared" si="6"/>
        <v>1.2315867708289063</v>
      </c>
      <c r="E100">
        <f t="shared" si="7"/>
        <v>2.7535830588929064</v>
      </c>
      <c r="F100" s="2">
        <v>16.518960327113493</v>
      </c>
      <c r="G100" s="2">
        <v>313.66416049280951</v>
      </c>
      <c r="H100" s="2">
        <f t="shared" si="8"/>
        <v>1.2179827101510494</v>
      </c>
      <c r="I100">
        <f t="shared" si="9"/>
        <v>2.4964648987124032</v>
      </c>
      <c r="J100" s="5">
        <f t="shared" si="10"/>
        <v>64.578624478837668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>
        <f t="shared" si="11"/>
        <v>99</v>
      </c>
      <c r="B101" s="2">
        <v>7.3742099598133146</v>
      </c>
      <c r="C101" s="2">
        <v>71.505068133025233</v>
      </c>
      <c r="D101" s="2">
        <f t="shared" si="6"/>
        <v>0.86771549875561749</v>
      </c>
      <c r="E101">
        <f t="shared" si="7"/>
        <v>1.8543368247969012</v>
      </c>
      <c r="F101" s="2">
        <v>8.6769064146871937</v>
      </c>
      <c r="G101" s="2">
        <v>85.691850162348118</v>
      </c>
      <c r="H101" s="2">
        <f t="shared" si="8"/>
        <v>0.93836491336697048</v>
      </c>
      <c r="I101">
        <f t="shared" si="9"/>
        <v>1.9329395197315253</v>
      </c>
      <c r="J101" s="5">
        <f t="shared" si="10"/>
        <v>49.123580023368788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>
        <f t="shared" si="11"/>
        <v>100</v>
      </c>
      <c r="B102" s="2">
        <v>11.461718433695198</v>
      </c>
      <c r="C102" s="2">
        <v>185.93349966702269</v>
      </c>
      <c r="D102" s="2">
        <f t="shared" si="6"/>
        <v>1.0592497354605512</v>
      </c>
      <c r="E102">
        <f t="shared" si="7"/>
        <v>2.2693576437247347</v>
      </c>
      <c r="F102" s="2">
        <v>9.1902893006306883</v>
      </c>
      <c r="G102" s="2">
        <v>103.07832483435253</v>
      </c>
      <c r="H102" s="2">
        <f t="shared" si="8"/>
        <v>0.96332918273431201</v>
      </c>
      <c r="I102">
        <f t="shared" si="9"/>
        <v>2.0131673520489439</v>
      </c>
      <c r="J102" s="5">
        <f t="shared" si="10"/>
        <v>47.617855695163506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>
        <f t="shared" si="11"/>
        <v>101</v>
      </c>
      <c r="B103" s="2">
        <v>11.918170900352408</v>
      </c>
      <c r="C103" s="2">
        <v>344</v>
      </c>
      <c r="D103" s="2">
        <f t="shared" si="6"/>
        <v>1.0762096086896957</v>
      </c>
      <c r="E103">
        <f t="shared" si="7"/>
        <v>2.53655844257153</v>
      </c>
      <c r="F103" s="2">
        <v>12.010902785356935</v>
      </c>
      <c r="G103" s="2">
        <v>141.37541917899776</v>
      </c>
      <c r="H103" s="2">
        <f t="shared" si="8"/>
        <v>1.0795756518628206</v>
      </c>
      <c r="I103">
        <f t="shared" si="9"/>
        <v>2.1503739056212625</v>
      </c>
      <c r="J103" s="5">
        <f t="shared" si="10"/>
        <v>35.422845562669089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>
        <f t="shared" si="11"/>
        <v>102</v>
      </c>
      <c r="B104" s="2">
        <v>10.277580424748956</v>
      </c>
      <c r="C104" s="2">
        <v>79.775329013226795</v>
      </c>
      <c r="D104" s="2">
        <f t="shared" si="6"/>
        <v>1.0118908839333427</v>
      </c>
      <c r="E104">
        <f t="shared" si="7"/>
        <v>1.9018686040073118</v>
      </c>
      <c r="F104" s="2">
        <v>10.292316855237155</v>
      </c>
      <c r="G104" s="2">
        <v>121.5326280121468</v>
      </c>
      <c r="H104" s="2">
        <f t="shared" si="8"/>
        <v>1.0125131477640044</v>
      </c>
      <c r="I104">
        <f t="shared" si="9"/>
        <v>2.08469288915507</v>
      </c>
      <c r="J104" s="5">
        <f t="shared" si="10"/>
        <v>42.036350075616703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>
        <f t="shared" si="11"/>
        <v>103</v>
      </c>
      <c r="B105" s="2">
        <v>5.7640391904386314</v>
      </c>
      <c r="C105" s="2">
        <v>81.456442261586773</v>
      </c>
      <c r="D105" s="2">
        <f t="shared" si="6"/>
        <v>0.7607269249756401</v>
      </c>
      <c r="E105">
        <f t="shared" si="7"/>
        <v>1.9109254376686764</v>
      </c>
      <c r="F105" s="2">
        <v>14.923135645244471</v>
      </c>
      <c r="G105" s="2">
        <v>204.20855566579354</v>
      </c>
      <c r="H105" s="2">
        <f t="shared" si="8"/>
        <v>1.1738600865647348</v>
      </c>
      <c r="I105">
        <f t="shared" si="9"/>
        <v>2.3100739336402385</v>
      </c>
      <c r="J105" s="5">
        <f t="shared" si="10"/>
        <v>40.84643763638428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>
        <f t="shared" si="11"/>
        <v>104</v>
      </c>
      <c r="B106" s="2">
        <v>10.605915782118519</v>
      </c>
      <c r="C106" s="2">
        <v>220.92876254697251</v>
      </c>
      <c r="D106" s="2">
        <f t="shared" si="6"/>
        <v>1.0255481742150896</v>
      </c>
      <c r="E106">
        <f t="shared" si="7"/>
        <v>2.3442522600193589</v>
      </c>
      <c r="F106" s="2">
        <v>14.286279715703378</v>
      </c>
      <c r="G106" s="2">
        <v>178.9632319851417</v>
      </c>
      <c r="H106" s="2">
        <f t="shared" si="8"/>
        <v>1.1549191490642643</v>
      </c>
      <c r="I106">
        <f t="shared" si="9"/>
        <v>2.2527638142973245</v>
      </c>
      <c r="J106" s="5">
        <f t="shared" si="10"/>
        <v>36.200163712401498</v>
      </c>
    </row>
    <row r="107" spans="1:26" ht="15.75" thickBot="1" x14ac:dyDescent="0.3">
      <c r="A107">
        <f t="shared" si="11"/>
        <v>105</v>
      </c>
      <c r="B107" s="3">
        <v>13.139269614025025</v>
      </c>
      <c r="C107" s="3">
        <v>163.66440323459861</v>
      </c>
      <c r="D107" s="2">
        <f t="shared" si="6"/>
        <v>1.1185712243246173</v>
      </c>
      <c r="E107">
        <f t="shared" si="7"/>
        <v>2.2139542312758849</v>
      </c>
      <c r="F107" s="3">
        <v>19.451903862819137</v>
      </c>
      <c r="G107" s="3">
        <v>445.76847927074152</v>
      </c>
      <c r="H107" s="2">
        <f t="shared" si="8"/>
        <v>1.2889621144870131</v>
      </c>
      <c r="I107">
        <f t="shared" si="9"/>
        <v>2.6491093558383367</v>
      </c>
      <c r="J107" s="5">
        <f t="shared" si="10"/>
        <v>105.00925425717544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T57"/>
  <sheetViews>
    <sheetView zoomScale="115" zoomScaleNormal="115" workbookViewId="0">
      <selection activeCell="H13" sqref="H13"/>
    </sheetView>
  </sheetViews>
  <sheetFormatPr defaultRowHeight="15" x14ac:dyDescent="0.25"/>
  <cols>
    <col min="20" max="34" width="9.140625" style="5"/>
    <col min="35" max="35" width="13.7109375" bestFit="1" customWidth="1"/>
  </cols>
  <sheetData>
    <row r="2" spans="1:46" x14ac:dyDescent="0.25">
      <c r="A2" s="9" t="s">
        <v>0</v>
      </c>
      <c r="B2" s="9" t="s">
        <v>14</v>
      </c>
      <c r="C2" s="9" t="s">
        <v>15</v>
      </c>
      <c r="D2" s="9" t="s">
        <v>18</v>
      </c>
      <c r="E2" s="9" t="s">
        <v>19</v>
      </c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x14ac:dyDescent="0.25">
      <c r="A3" s="9">
        <v>0</v>
      </c>
      <c r="B3" s="9">
        <v>9</v>
      </c>
      <c r="C3" s="9">
        <v>9</v>
      </c>
      <c r="D3" s="9">
        <f ca="1">52-_xlfn.RANK.AVG(B3,$B$3:$B$53)</f>
        <v>51</v>
      </c>
      <c r="E3" s="9">
        <f ca="1">52-_xlfn.RANK.AVG(C3,$C$3:$C$53)</f>
        <v>51</v>
      </c>
      <c r="G3" t="s">
        <v>17</v>
      </c>
      <c r="I3" t="s">
        <v>17</v>
      </c>
      <c r="J3" s="5"/>
      <c r="K3" s="5"/>
      <c r="L3" s="5"/>
      <c r="M3" s="5"/>
      <c r="N3" s="5"/>
      <c r="O3" s="5"/>
      <c r="P3" s="5"/>
      <c r="Q3" s="5"/>
      <c r="R3" s="5"/>
      <c r="S3" s="5"/>
      <c r="AI3">
        <v>-1</v>
      </c>
      <c r="AJ3">
        <f>AI3^2</f>
        <v>1</v>
      </c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x14ac:dyDescent="0.25">
      <c r="A4" s="9">
        <v>1</v>
      </c>
      <c r="B4" s="8">
        <f ca="1">_xlfn.NORM.INV(RAND(),0,1)</f>
        <v>-0.21313807612995908</v>
      </c>
      <c r="C4" s="8">
        <f ca="1">_xlfn.NORM.INV(RAND(),0,1)</f>
        <v>-0.4942752439960541</v>
      </c>
      <c r="D4" s="9">
        <f t="shared" ref="D4:D53" ca="1" si="0">52-_xlfn.RANK.AVG(B4,$B$3:$B$53)</f>
        <v>27</v>
      </c>
      <c r="E4" s="9">
        <f t="shared" ref="E4:E53" ca="1" si="1">52-_xlfn.RANK.AVG(C4,$C$3:$C$53)</f>
        <v>15</v>
      </c>
      <c r="G4">
        <f ca="1">CORREL(B4:B53,C4:C53)</f>
        <v>0.2574864092332152</v>
      </c>
      <c r="I4">
        <f ca="1">CORREL(D4:D53,E4:E53)</f>
        <v>0.25195678271308525</v>
      </c>
      <c r="J4" s="5"/>
      <c r="K4" s="5"/>
      <c r="L4" s="5"/>
      <c r="M4" s="5"/>
      <c r="N4" s="5"/>
      <c r="O4" s="5"/>
      <c r="P4" s="5"/>
      <c r="Q4" s="5"/>
      <c r="R4" s="5"/>
      <c r="S4" s="5"/>
      <c r="AI4">
        <f>AI3+0.1</f>
        <v>-0.9</v>
      </c>
      <c r="AJ4">
        <f>AI4^2</f>
        <v>0.81</v>
      </c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x14ac:dyDescent="0.25">
      <c r="A5" s="9">
        <f>A4+1</f>
        <v>2</v>
      </c>
      <c r="B5" s="8">
        <f t="shared" ref="B5:C36" ca="1" si="2">_xlfn.NORM.INV(RAND(),0,1)</f>
        <v>-7.2137365605008635E-2</v>
      </c>
      <c r="C5" s="8">
        <f t="shared" ca="1" si="2"/>
        <v>-0.36470272106752027</v>
      </c>
      <c r="D5" s="9">
        <f t="shared" ca="1" si="0"/>
        <v>30</v>
      </c>
      <c r="E5" s="9">
        <f t="shared" ca="1" si="1"/>
        <v>20</v>
      </c>
      <c r="J5" s="5"/>
      <c r="K5" s="5"/>
      <c r="L5" s="5"/>
      <c r="M5" s="5"/>
      <c r="N5" s="5"/>
      <c r="O5" s="5"/>
      <c r="P5" s="5"/>
      <c r="Q5" s="5"/>
      <c r="R5" s="5"/>
      <c r="S5" s="5"/>
      <c r="AI5">
        <f t="shared" ref="AI5:AI23" si="3">AI4+0.1</f>
        <v>-0.8</v>
      </c>
      <c r="AJ5">
        <f t="shared" ref="AJ5:AJ23" si="4">AI5^2</f>
        <v>0.64000000000000012</v>
      </c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x14ac:dyDescent="0.25">
      <c r="A6" s="9">
        <f t="shared" ref="A6:A23" si="5">A5+1</f>
        <v>3</v>
      </c>
      <c r="B6" s="8">
        <f t="shared" ca="1" si="2"/>
        <v>1.2770516130872862</v>
      </c>
      <c r="C6" s="8">
        <f t="shared" ca="1" si="2"/>
        <v>0.21016767627222627</v>
      </c>
      <c r="D6" s="9">
        <f t="shared" ca="1" si="0"/>
        <v>48</v>
      </c>
      <c r="E6" s="9">
        <f t="shared" ca="1" si="1"/>
        <v>29</v>
      </c>
      <c r="G6" t="s">
        <v>16</v>
      </c>
      <c r="I6" t="s">
        <v>16</v>
      </c>
      <c r="J6" s="5"/>
      <c r="K6" s="5"/>
      <c r="L6" s="5"/>
      <c r="M6" s="5"/>
      <c r="N6" s="5"/>
      <c r="O6" s="5"/>
      <c r="P6" s="5"/>
      <c r="Q6" s="5"/>
      <c r="R6" s="5"/>
      <c r="S6" s="5"/>
      <c r="AI6">
        <f t="shared" si="3"/>
        <v>-0.70000000000000007</v>
      </c>
      <c r="AJ6">
        <f t="shared" si="4"/>
        <v>0.4900000000000001</v>
      </c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 x14ac:dyDescent="0.25">
      <c r="A7" s="9">
        <f t="shared" si="5"/>
        <v>4</v>
      </c>
      <c r="B7" s="8">
        <f t="shared" ca="1" si="2"/>
        <v>0.10821358099228384</v>
      </c>
      <c r="C7" s="8">
        <f t="shared" ca="1" si="2"/>
        <v>0.91119230714657384</v>
      </c>
      <c r="D7" s="9">
        <f t="shared" ca="1" si="0"/>
        <v>36</v>
      </c>
      <c r="E7" s="9">
        <f t="shared" ca="1" si="1"/>
        <v>40</v>
      </c>
      <c r="G7">
        <f ca="1">CORREL(B3:B53,C3:C53)</f>
        <v>0.75341422300054284</v>
      </c>
      <c r="I7">
        <f ca="1">CORREL(D3:D53,E3:E53)</f>
        <v>0.29511312217194569</v>
      </c>
      <c r="J7" s="5"/>
      <c r="K7" s="5"/>
      <c r="L7" s="5"/>
      <c r="M7" s="5"/>
      <c r="N7" s="5"/>
      <c r="O7" s="5"/>
      <c r="P7" s="5"/>
      <c r="Q7" s="5"/>
      <c r="R7" s="5"/>
      <c r="S7" s="5"/>
      <c r="AI7">
        <f t="shared" si="3"/>
        <v>-0.60000000000000009</v>
      </c>
      <c r="AJ7">
        <f t="shared" si="4"/>
        <v>0.3600000000000001</v>
      </c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 x14ac:dyDescent="0.25">
      <c r="A8" s="9">
        <f t="shared" si="5"/>
        <v>5</v>
      </c>
      <c r="B8" s="8">
        <f t="shared" ca="1" si="2"/>
        <v>-0.4081691848044221</v>
      </c>
      <c r="C8" s="8">
        <f t="shared" ca="1" si="2"/>
        <v>0.56992974908147009</v>
      </c>
      <c r="D8" s="9">
        <f t="shared" ca="1" si="0"/>
        <v>21</v>
      </c>
      <c r="E8" s="9">
        <f t="shared" ca="1" si="1"/>
        <v>34</v>
      </c>
      <c r="J8" s="5"/>
      <c r="K8" s="5"/>
      <c r="L8" s="5"/>
      <c r="M8" s="5"/>
      <c r="N8" s="5"/>
      <c r="O8" s="5"/>
      <c r="P8" s="5"/>
      <c r="Q8" s="5"/>
      <c r="R8" s="5"/>
      <c r="S8" s="5"/>
      <c r="AI8">
        <f t="shared" si="3"/>
        <v>-0.50000000000000011</v>
      </c>
      <c r="AJ8">
        <f t="shared" si="4"/>
        <v>0.25000000000000011</v>
      </c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x14ac:dyDescent="0.25">
      <c r="A9" s="9">
        <f t="shared" si="5"/>
        <v>6</v>
      </c>
      <c r="B9" s="8">
        <f t="shared" ca="1" si="2"/>
        <v>0.70121561160637291</v>
      </c>
      <c r="C9" s="8">
        <f t="shared" ca="1" si="2"/>
        <v>0.73968017981817402</v>
      </c>
      <c r="D9" s="9">
        <f t="shared" ca="1" si="0"/>
        <v>45</v>
      </c>
      <c r="E9" s="9">
        <f t="shared" ca="1" si="1"/>
        <v>38</v>
      </c>
      <c r="J9" s="5"/>
      <c r="K9" s="5"/>
      <c r="L9" s="5"/>
      <c r="M9" s="5"/>
      <c r="N9" s="5"/>
      <c r="O9" s="5"/>
      <c r="P9" s="5"/>
      <c r="Q9" s="5"/>
      <c r="R9" s="5"/>
      <c r="S9" s="5"/>
      <c r="AI9">
        <f t="shared" si="3"/>
        <v>-0.40000000000000013</v>
      </c>
      <c r="AJ9">
        <f t="shared" si="4"/>
        <v>0.16000000000000011</v>
      </c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x14ac:dyDescent="0.25">
      <c r="A10" s="9">
        <f t="shared" si="5"/>
        <v>7</v>
      </c>
      <c r="B10" s="8">
        <f t="shared" ca="1" si="2"/>
        <v>-0.40962203739484981</v>
      </c>
      <c r="C10" s="8">
        <f t="shared" ca="1" si="2"/>
        <v>1.3753630762278204</v>
      </c>
      <c r="D10" s="9">
        <f t="shared" ca="1" si="0"/>
        <v>20</v>
      </c>
      <c r="E10" s="9">
        <f t="shared" ca="1" si="1"/>
        <v>46</v>
      </c>
      <c r="J10" s="5"/>
      <c r="K10" s="5"/>
      <c r="L10" s="5"/>
      <c r="M10" s="5"/>
      <c r="N10" s="5"/>
      <c r="O10" s="5"/>
      <c r="P10" s="5"/>
      <c r="Q10" s="5"/>
      <c r="R10" s="5"/>
      <c r="S10" s="5"/>
      <c r="AI10">
        <f t="shared" si="3"/>
        <v>-0.30000000000000016</v>
      </c>
      <c r="AJ10">
        <f t="shared" si="4"/>
        <v>9.0000000000000094E-2</v>
      </c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x14ac:dyDescent="0.25">
      <c r="A11" s="9">
        <f t="shared" si="5"/>
        <v>8</v>
      </c>
      <c r="B11" s="8">
        <f t="shared" ca="1" si="2"/>
        <v>0.77075491027353016</v>
      </c>
      <c r="C11" s="8">
        <f t="shared" ca="1" si="2"/>
        <v>0.98139106152150668</v>
      </c>
      <c r="D11" s="9">
        <f t="shared" ca="1" si="0"/>
        <v>47</v>
      </c>
      <c r="E11" s="9">
        <f t="shared" ca="1" si="1"/>
        <v>42</v>
      </c>
      <c r="J11" s="5"/>
      <c r="K11" s="5"/>
      <c r="L11" s="5"/>
      <c r="M11" s="5"/>
      <c r="N11" s="5"/>
      <c r="O11" s="5"/>
      <c r="P11" s="5"/>
      <c r="Q11" s="5"/>
      <c r="R11" s="5"/>
      <c r="S11" s="5"/>
      <c r="AI11">
        <f t="shared" si="3"/>
        <v>-0.20000000000000015</v>
      </c>
      <c r="AJ11">
        <f t="shared" si="4"/>
        <v>4.0000000000000063E-2</v>
      </c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x14ac:dyDescent="0.25">
      <c r="A12" s="9">
        <f t="shared" si="5"/>
        <v>9</v>
      </c>
      <c r="B12" s="8">
        <f t="shared" ca="1" si="2"/>
        <v>-1.1088825637743904</v>
      </c>
      <c r="C12" s="8">
        <f t="shared" ca="1" si="2"/>
        <v>0.98262693149713543</v>
      </c>
      <c r="D12" s="9">
        <f t="shared" ca="1" si="0"/>
        <v>11</v>
      </c>
      <c r="E12" s="9">
        <f t="shared" ca="1" si="1"/>
        <v>43</v>
      </c>
      <c r="J12" s="5"/>
      <c r="K12" s="5"/>
      <c r="L12" s="5"/>
      <c r="M12" s="5"/>
      <c r="N12" s="5"/>
      <c r="O12" s="5"/>
      <c r="P12" s="5"/>
      <c r="Q12" s="5"/>
      <c r="R12" s="5"/>
      <c r="S12" s="5"/>
      <c r="AI12">
        <f t="shared" si="3"/>
        <v>-0.10000000000000014</v>
      </c>
      <c r="AJ12">
        <f t="shared" si="4"/>
        <v>1.000000000000003E-2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x14ac:dyDescent="0.25">
      <c r="A13" s="9">
        <f t="shared" si="5"/>
        <v>10</v>
      </c>
      <c r="B13" s="8">
        <f t="shared" ca="1" si="2"/>
        <v>-1.3143201021084474</v>
      </c>
      <c r="C13" s="8">
        <f t="shared" ca="1" si="2"/>
        <v>0.31655776343582831</v>
      </c>
      <c r="D13" s="9">
        <f t="shared" ca="1" si="0"/>
        <v>10</v>
      </c>
      <c r="E13" s="9">
        <f t="shared" ca="1" si="1"/>
        <v>30</v>
      </c>
      <c r="J13" s="5"/>
      <c r="K13" s="5"/>
      <c r="L13" s="5"/>
      <c r="M13" s="5"/>
      <c r="N13" s="5"/>
      <c r="O13" s="5"/>
      <c r="P13" s="5"/>
      <c r="Q13" s="5"/>
      <c r="R13" s="5"/>
      <c r="S13" s="5"/>
      <c r="AI13">
        <f t="shared" si="3"/>
        <v>-1.3877787807814457E-16</v>
      </c>
      <c r="AJ13">
        <f t="shared" si="4"/>
        <v>1.9259299443872359E-32</v>
      </c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x14ac:dyDescent="0.25">
      <c r="A14" s="9">
        <f t="shared" si="5"/>
        <v>11</v>
      </c>
      <c r="B14" s="8">
        <f t="shared" ca="1" si="2"/>
        <v>0.10379760453318199</v>
      </c>
      <c r="C14" s="8">
        <f t="shared" ca="1" si="2"/>
        <v>1.593051952645445</v>
      </c>
      <c r="D14" s="9">
        <f t="shared" ca="1" si="0"/>
        <v>34</v>
      </c>
      <c r="E14" s="9">
        <f t="shared" ca="1" si="1"/>
        <v>47</v>
      </c>
      <c r="J14" s="5"/>
      <c r="K14" s="5"/>
      <c r="L14" s="5"/>
      <c r="M14" s="5"/>
      <c r="N14" s="5"/>
      <c r="O14" s="5"/>
      <c r="P14" s="5"/>
      <c r="Q14" s="5"/>
      <c r="R14" s="5"/>
      <c r="S14" s="5"/>
      <c r="AI14">
        <f t="shared" si="3"/>
        <v>9.9999999999999867E-2</v>
      </c>
      <c r="AJ14">
        <f t="shared" si="4"/>
        <v>9.9999999999999742E-3</v>
      </c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46" x14ac:dyDescent="0.25">
      <c r="A15" s="9">
        <f t="shared" si="5"/>
        <v>12</v>
      </c>
      <c r="B15" s="8">
        <f t="shared" ca="1" si="2"/>
        <v>-1.5584764847726507</v>
      </c>
      <c r="C15" s="8">
        <f t="shared" ca="1" si="2"/>
        <v>-0.3962845872557888</v>
      </c>
      <c r="D15" s="9">
        <f t="shared" ca="1" si="0"/>
        <v>4</v>
      </c>
      <c r="E15" s="9">
        <f t="shared" ca="1" si="1"/>
        <v>19</v>
      </c>
      <c r="J15" s="5"/>
      <c r="K15" s="5"/>
      <c r="L15" s="5"/>
      <c r="M15" s="5"/>
      <c r="N15" s="5"/>
      <c r="O15" s="5"/>
      <c r="P15" s="5"/>
      <c r="Q15" s="5"/>
      <c r="R15" s="5"/>
      <c r="S15" s="5"/>
      <c r="AI15">
        <f t="shared" si="3"/>
        <v>0.19999999999999987</v>
      </c>
      <c r="AJ15">
        <f t="shared" si="4"/>
        <v>3.9999999999999952E-2</v>
      </c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x14ac:dyDescent="0.25">
      <c r="A16" s="9">
        <f t="shared" si="5"/>
        <v>13</v>
      </c>
      <c r="B16" s="8">
        <f t="shared" ca="1" si="2"/>
        <v>-0.97314653579560384</v>
      </c>
      <c r="C16" s="8">
        <f t="shared" ca="1" si="2"/>
        <v>0.37992590695514178</v>
      </c>
      <c r="D16" s="9">
        <f t="shared" ca="1" si="0"/>
        <v>13</v>
      </c>
      <c r="E16" s="9">
        <f t="shared" ca="1" si="1"/>
        <v>31</v>
      </c>
      <c r="J16" s="5"/>
      <c r="K16" s="5"/>
      <c r="L16" s="5"/>
      <c r="M16" s="5"/>
      <c r="N16" s="5"/>
      <c r="O16" s="5"/>
      <c r="P16" s="5"/>
      <c r="Q16" s="5"/>
      <c r="R16" s="5"/>
      <c r="S16" s="5"/>
      <c r="AI16">
        <f t="shared" si="3"/>
        <v>0.29999999999999988</v>
      </c>
      <c r="AJ16">
        <f t="shared" si="4"/>
        <v>8.9999999999999927E-2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x14ac:dyDescent="0.25">
      <c r="A17" s="9">
        <f t="shared" si="5"/>
        <v>14</v>
      </c>
      <c r="B17" s="8">
        <f t="shared" ca="1" si="2"/>
        <v>9.7071899323152813E-2</v>
      </c>
      <c r="C17" s="8">
        <f t="shared" ca="1" si="2"/>
        <v>0.4272054328764871</v>
      </c>
      <c r="D17" s="9">
        <f t="shared" ca="1" si="0"/>
        <v>33</v>
      </c>
      <c r="E17" s="9">
        <f t="shared" ca="1" si="1"/>
        <v>32</v>
      </c>
      <c r="J17" s="5"/>
      <c r="K17" s="5"/>
      <c r="L17" s="5"/>
      <c r="M17" s="5"/>
      <c r="N17" s="5"/>
      <c r="O17" s="5"/>
      <c r="P17" s="5"/>
      <c r="Q17" s="5"/>
      <c r="R17" s="5"/>
      <c r="S17" s="5"/>
      <c r="AI17">
        <f t="shared" si="3"/>
        <v>0.39999999999999991</v>
      </c>
      <c r="AJ17">
        <f t="shared" si="4"/>
        <v>0.15999999999999992</v>
      </c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x14ac:dyDescent="0.25">
      <c r="A18" s="9">
        <f t="shared" si="5"/>
        <v>15</v>
      </c>
      <c r="B18" s="8">
        <f t="shared" ca="1" si="2"/>
        <v>-1.4088623855067259</v>
      </c>
      <c r="C18" s="8">
        <f t="shared" ca="1" si="2"/>
        <v>-0.35817939769378265</v>
      </c>
      <c r="D18" s="9">
        <f t="shared" ca="1" si="0"/>
        <v>7</v>
      </c>
      <c r="E18" s="9">
        <f t="shared" ca="1" si="1"/>
        <v>21</v>
      </c>
      <c r="J18" s="5"/>
      <c r="K18" s="5"/>
      <c r="L18" s="5"/>
      <c r="M18" s="5"/>
      <c r="N18" s="5"/>
      <c r="O18" s="5"/>
      <c r="P18" s="5"/>
      <c r="Q18" s="5"/>
      <c r="R18" s="5"/>
      <c r="S18" s="5"/>
      <c r="AI18">
        <f t="shared" si="3"/>
        <v>0.49999999999999989</v>
      </c>
      <c r="AJ18">
        <f t="shared" si="4"/>
        <v>0.24999999999999989</v>
      </c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1:46" x14ac:dyDescent="0.25">
      <c r="A19" s="9">
        <f t="shared" si="5"/>
        <v>16</v>
      </c>
      <c r="B19" s="8">
        <f t="shared" ca="1" si="2"/>
        <v>-0.41895869818751258</v>
      </c>
      <c r="C19" s="8">
        <f t="shared" ca="1" si="2"/>
        <v>0.68664799209546445</v>
      </c>
      <c r="D19" s="9">
        <f t="shared" ca="1" si="0"/>
        <v>19</v>
      </c>
      <c r="E19" s="9">
        <f t="shared" ca="1" si="1"/>
        <v>37</v>
      </c>
      <c r="J19" s="5"/>
      <c r="K19" s="5"/>
      <c r="L19" s="5"/>
      <c r="M19" s="5"/>
      <c r="N19" s="5"/>
      <c r="O19" s="5"/>
      <c r="P19" s="5"/>
      <c r="Q19" s="5"/>
      <c r="R19" s="5"/>
      <c r="S19" s="5"/>
      <c r="AI19">
        <f t="shared" si="3"/>
        <v>0.59999999999999987</v>
      </c>
      <c r="AJ19">
        <f t="shared" si="4"/>
        <v>0.35999999999999982</v>
      </c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x14ac:dyDescent="0.25">
      <c r="A20" s="9">
        <f t="shared" si="5"/>
        <v>17</v>
      </c>
      <c r="B20" s="8">
        <f t="shared" ca="1" si="2"/>
        <v>-0.1428178540392491</v>
      </c>
      <c r="C20" s="8">
        <f t="shared" ca="1" si="2"/>
        <v>1.8696547182165617</v>
      </c>
      <c r="D20" s="9">
        <f t="shared" ca="1" si="0"/>
        <v>29</v>
      </c>
      <c r="E20" s="9">
        <f t="shared" ca="1" si="1"/>
        <v>48</v>
      </c>
      <c r="J20" s="5"/>
      <c r="K20" s="5"/>
      <c r="L20" s="5"/>
      <c r="M20" s="5"/>
      <c r="N20" s="5"/>
      <c r="O20" s="5"/>
      <c r="P20" s="5"/>
      <c r="Q20" s="5"/>
      <c r="R20" s="5"/>
      <c r="S20" s="5"/>
      <c r="AI20">
        <f t="shared" si="3"/>
        <v>0.69999999999999984</v>
      </c>
      <c r="AJ20">
        <f t="shared" si="4"/>
        <v>0.48999999999999977</v>
      </c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1:46" x14ac:dyDescent="0.25">
      <c r="A21" s="9">
        <f t="shared" si="5"/>
        <v>18</v>
      </c>
      <c r="B21" s="8">
        <f t="shared" ca="1" si="2"/>
        <v>0.25863960192157531</v>
      </c>
      <c r="C21" s="8">
        <f t="shared" ca="1" si="2"/>
        <v>0.50618275198003726</v>
      </c>
      <c r="D21" s="9">
        <f t="shared" ca="1" si="0"/>
        <v>40</v>
      </c>
      <c r="E21" s="9">
        <f t="shared" ca="1" si="1"/>
        <v>33</v>
      </c>
      <c r="J21" s="5"/>
      <c r="K21" s="5"/>
      <c r="L21" s="5"/>
      <c r="M21" s="5"/>
      <c r="N21" s="5"/>
      <c r="O21" s="5"/>
      <c r="P21" s="5"/>
      <c r="Q21" s="5"/>
      <c r="R21" s="5"/>
      <c r="S21" s="5"/>
      <c r="AI21">
        <f t="shared" si="3"/>
        <v>0.79999999999999982</v>
      </c>
      <c r="AJ21">
        <f t="shared" si="4"/>
        <v>0.63999999999999968</v>
      </c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x14ac:dyDescent="0.25">
      <c r="A22" s="9">
        <f t="shared" si="5"/>
        <v>19</v>
      </c>
      <c r="B22" s="8">
        <f t="shared" ca="1" si="2"/>
        <v>-1.7758518616858929E-3</v>
      </c>
      <c r="C22" s="8">
        <f t="shared" ca="1" si="2"/>
        <v>-0.58936843949552986</v>
      </c>
      <c r="D22" s="9">
        <f t="shared" ca="1" si="0"/>
        <v>31</v>
      </c>
      <c r="E22" s="9">
        <f t="shared" ca="1" si="1"/>
        <v>14</v>
      </c>
      <c r="J22" s="5"/>
      <c r="K22" s="5"/>
      <c r="L22" s="5"/>
      <c r="M22" s="5"/>
      <c r="N22" s="5"/>
      <c r="O22" s="5"/>
      <c r="P22" s="5"/>
      <c r="Q22" s="5"/>
      <c r="R22" s="5"/>
      <c r="S22" s="5"/>
      <c r="AI22">
        <f t="shared" si="3"/>
        <v>0.8999999999999998</v>
      </c>
      <c r="AJ22">
        <f t="shared" si="4"/>
        <v>0.80999999999999961</v>
      </c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x14ac:dyDescent="0.25">
      <c r="A23" s="9">
        <f t="shared" si="5"/>
        <v>20</v>
      </c>
      <c r="B23" s="8">
        <f t="shared" ca="1" si="2"/>
        <v>-1.3649539166099478</v>
      </c>
      <c r="C23" s="8">
        <f t="shared" ca="1" si="2"/>
        <v>-0.43583583241834045</v>
      </c>
      <c r="D23" s="9">
        <f t="shared" ca="1" si="0"/>
        <v>9</v>
      </c>
      <c r="E23" s="9">
        <f t="shared" ca="1" si="1"/>
        <v>18</v>
      </c>
      <c r="J23" s="5"/>
      <c r="K23" s="5"/>
      <c r="L23" s="5"/>
      <c r="M23" s="5"/>
      <c r="N23" s="5"/>
      <c r="O23" s="5"/>
      <c r="P23" s="5"/>
      <c r="Q23" s="5"/>
      <c r="R23" s="5"/>
      <c r="S23" s="5"/>
      <c r="AI23">
        <f t="shared" si="3"/>
        <v>0.99999999999999978</v>
      </c>
      <c r="AJ23">
        <f t="shared" si="4"/>
        <v>0.99999999999999956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x14ac:dyDescent="0.25">
      <c r="A24" s="9">
        <f t="shared" ref="A24:A53" si="6">A23+1</f>
        <v>21</v>
      </c>
      <c r="B24" s="8">
        <f t="shared" ca="1" si="2"/>
        <v>-0.286362207910557</v>
      </c>
      <c r="C24" s="8">
        <f t="shared" ca="1" si="2"/>
        <v>-0.21923907945063917</v>
      </c>
      <c r="D24" s="9">
        <f t="shared" ca="1" si="0"/>
        <v>25</v>
      </c>
      <c r="E24" s="9">
        <f t="shared" ca="1" si="1"/>
        <v>24</v>
      </c>
      <c r="J24" s="5"/>
      <c r="K24" s="5"/>
      <c r="L24" s="5"/>
      <c r="M24" s="5"/>
      <c r="N24" s="5"/>
      <c r="O24" s="5"/>
      <c r="P24" s="5"/>
      <c r="Q24" s="5"/>
      <c r="R24" s="5"/>
      <c r="S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 x14ac:dyDescent="0.25">
      <c r="A25" s="9">
        <f t="shared" si="6"/>
        <v>22</v>
      </c>
      <c r="B25" s="8">
        <f t="shared" ca="1" si="2"/>
        <v>-1.0560044508223041</v>
      </c>
      <c r="C25" s="8">
        <f t="shared" ca="1" si="2"/>
        <v>2.1618012895914545</v>
      </c>
      <c r="D25" s="9">
        <f t="shared" ca="1" si="0"/>
        <v>12</v>
      </c>
      <c r="E25" s="9">
        <f t="shared" ca="1" si="1"/>
        <v>50</v>
      </c>
      <c r="J25" s="5"/>
      <c r="K25" s="5"/>
      <c r="L25" s="5"/>
      <c r="M25" s="5"/>
      <c r="N25" s="5"/>
      <c r="O25" s="5"/>
      <c r="P25" s="5"/>
      <c r="Q25" s="5"/>
      <c r="R25" s="5"/>
      <c r="S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x14ac:dyDescent="0.25">
      <c r="A26" s="9">
        <f t="shared" si="6"/>
        <v>23</v>
      </c>
      <c r="B26" s="8">
        <f t="shared" ca="1" si="2"/>
        <v>0.30705058812804248</v>
      </c>
      <c r="C26" s="8">
        <f t="shared" ca="1" si="2"/>
        <v>0.1077878814200839</v>
      </c>
      <c r="D26" s="9">
        <f t="shared" ca="1" si="0"/>
        <v>41</v>
      </c>
      <c r="E26" s="9">
        <f t="shared" ca="1" si="1"/>
        <v>27</v>
      </c>
      <c r="J26" s="5"/>
      <c r="K26" s="5"/>
      <c r="L26" s="5"/>
      <c r="M26" s="5"/>
      <c r="N26" s="5"/>
      <c r="O26" s="5"/>
      <c r="P26" s="5"/>
      <c r="Q26" s="5"/>
      <c r="R26" s="5"/>
      <c r="S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x14ac:dyDescent="0.25">
      <c r="A27" s="9">
        <f t="shared" si="6"/>
        <v>24</v>
      </c>
      <c r="B27" s="8">
        <f t="shared" ca="1" si="2"/>
        <v>0.18376746435172589</v>
      </c>
      <c r="C27" s="8">
        <f t="shared" ca="1" si="2"/>
        <v>0.16277890534168077</v>
      </c>
      <c r="D27" s="9">
        <f t="shared" ca="1" si="0"/>
        <v>37</v>
      </c>
      <c r="E27" s="9">
        <f t="shared" ca="1" si="1"/>
        <v>28</v>
      </c>
      <c r="J27" s="5"/>
      <c r="K27" s="5"/>
      <c r="L27" s="5"/>
      <c r="M27" s="5"/>
      <c r="N27" s="5"/>
      <c r="O27" s="5"/>
      <c r="P27" s="5"/>
      <c r="Q27" s="5"/>
      <c r="R27" s="5"/>
      <c r="S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x14ac:dyDescent="0.25">
      <c r="A28" s="9">
        <f t="shared" si="6"/>
        <v>25</v>
      </c>
      <c r="B28" s="8">
        <f t="shared" ca="1" si="2"/>
        <v>0.68710617394250095</v>
      </c>
      <c r="C28" s="8">
        <f t="shared" ca="1" si="2"/>
        <v>-1.4562887423989825</v>
      </c>
      <c r="D28" s="9">
        <f t="shared" ca="1" si="0"/>
        <v>44</v>
      </c>
      <c r="E28" s="9">
        <f t="shared" ca="1" si="1"/>
        <v>2</v>
      </c>
      <c r="J28" s="5"/>
      <c r="K28" s="5"/>
      <c r="L28" s="5"/>
      <c r="M28" s="5"/>
      <c r="N28" s="5"/>
      <c r="O28" s="5"/>
      <c r="P28" s="5"/>
      <c r="Q28" s="5"/>
      <c r="R28" s="5"/>
      <c r="S28" s="5"/>
      <c r="AI28" s="65">
        <f>CORREL(AI13:AI23,AJ13:AJ23)</f>
        <v>0.96314266066177445</v>
      </c>
    </row>
    <row r="29" spans="1:46" x14ac:dyDescent="0.25">
      <c r="A29" s="9">
        <f t="shared" si="6"/>
        <v>26</v>
      </c>
      <c r="B29" s="8">
        <f t="shared" ca="1" si="2"/>
        <v>0.10419978709270165</v>
      </c>
      <c r="C29" s="8">
        <f t="shared" ca="1" si="2"/>
        <v>-0.61212032047653309</v>
      </c>
      <c r="D29" s="9">
        <f t="shared" ca="1" si="0"/>
        <v>35</v>
      </c>
      <c r="E29" s="9">
        <f t="shared" ca="1" si="1"/>
        <v>13</v>
      </c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46" x14ac:dyDescent="0.25">
      <c r="A30" s="9">
        <f t="shared" si="6"/>
        <v>27</v>
      </c>
      <c r="B30" s="8">
        <f t="shared" ca="1" si="2"/>
        <v>0.46903044703763613</v>
      </c>
      <c r="C30" s="8">
        <f t="shared" ca="1" si="2"/>
        <v>-0.78294537278427301</v>
      </c>
      <c r="D30" s="9">
        <f t="shared" ca="1" si="0"/>
        <v>43</v>
      </c>
      <c r="E30" s="9">
        <f t="shared" ca="1" si="1"/>
        <v>10</v>
      </c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46" x14ac:dyDescent="0.25">
      <c r="A31" s="9">
        <f t="shared" si="6"/>
        <v>28</v>
      </c>
      <c r="B31" s="8">
        <f t="shared" ca="1" si="2"/>
        <v>-0.35333144991977339</v>
      </c>
      <c r="C31" s="8">
        <f t="shared" ca="1" si="2"/>
        <v>-0.6263403933451589</v>
      </c>
      <c r="D31" s="9">
        <f t="shared" ca="1" si="0"/>
        <v>22</v>
      </c>
      <c r="E31" s="9">
        <f t="shared" ca="1" si="1"/>
        <v>12</v>
      </c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46" x14ac:dyDescent="0.25">
      <c r="A32" s="9">
        <f t="shared" si="6"/>
        <v>29</v>
      </c>
      <c r="B32" s="8">
        <f t="shared" ca="1" si="2"/>
        <v>-2.3033138105351214</v>
      </c>
      <c r="C32" s="8">
        <f t="shared" ca="1" si="2"/>
        <v>-1.0500560752885773</v>
      </c>
      <c r="D32" s="9">
        <f t="shared" ca="1" si="0"/>
        <v>1</v>
      </c>
      <c r="E32" s="9">
        <f t="shared" ca="1" si="1"/>
        <v>7</v>
      </c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5">
      <c r="A33" s="9">
        <f t="shared" si="6"/>
        <v>30</v>
      </c>
      <c r="B33" s="8">
        <f t="shared" ca="1" si="2"/>
        <v>0.20657431336869819</v>
      </c>
      <c r="C33" s="8">
        <f t="shared" ca="1" si="2"/>
        <v>1.1023675243467017</v>
      </c>
      <c r="D33" s="9">
        <f t="shared" ca="1" si="0"/>
        <v>39</v>
      </c>
      <c r="E33" s="9">
        <f t="shared" ca="1" si="1"/>
        <v>44</v>
      </c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A34" s="9">
        <f t="shared" si="6"/>
        <v>31</v>
      </c>
      <c r="B34" s="8">
        <f t="shared" ca="1" si="2"/>
        <v>-1.4870500578010284</v>
      </c>
      <c r="C34" s="8">
        <f t="shared" ca="1" si="2"/>
        <v>-1.2646370537524563</v>
      </c>
      <c r="D34" s="9">
        <f t="shared" ca="1" si="0"/>
        <v>5</v>
      </c>
      <c r="E34" s="9">
        <f t="shared" ca="1" si="1"/>
        <v>3</v>
      </c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5">
      <c r="A35" s="9">
        <f t="shared" si="6"/>
        <v>32</v>
      </c>
      <c r="B35" s="8">
        <f t="shared" ca="1" si="2"/>
        <v>-0.53986126230937881</v>
      </c>
      <c r="C35" s="8">
        <f t="shared" ca="1" si="2"/>
        <v>-1.0568565587771834</v>
      </c>
      <c r="D35" s="9">
        <f t="shared" ca="1" si="0"/>
        <v>18</v>
      </c>
      <c r="E35" s="9">
        <f t="shared" ca="1" si="1"/>
        <v>6</v>
      </c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5">
      <c r="A36" s="9">
        <f t="shared" si="6"/>
        <v>33</v>
      </c>
      <c r="B36" s="8">
        <f t="shared" ca="1" si="2"/>
        <v>-1.4814754209182517</v>
      </c>
      <c r="C36" s="8">
        <f t="shared" ca="1" si="2"/>
        <v>-0.62989693699874083</v>
      </c>
      <c r="D36" s="9">
        <f t="shared" ca="1" si="0"/>
        <v>6</v>
      </c>
      <c r="E36" s="9">
        <f t="shared" ca="1" si="1"/>
        <v>11</v>
      </c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5">
      <c r="A37" s="9">
        <f t="shared" si="6"/>
        <v>34</v>
      </c>
      <c r="B37" s="8">
        <f t="shared" ref="B37:C53" ca="1" si="7">_xlfn.NORM.INV(RAND(),0,1)</f>
        <v>-0.70892963584348745</v>
      </c>
      <c r="C37" s="8">
        <f t="shared" ca="1" si="7"/>
        <v>1.9070996921747974</v>
      </c>
      <c r="D37" s="9">
        <f t="shared" ca="1" si="0"/>
        <v>14</v>
      </c>
      <c r="E37" s="9">
        <f t="shared" ca="1" si="1"/>
        <v>49</v>
      </c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5">
      <c r="A38" s="9">
        <f t="shared" si="6"/>
        <v>35</v>
      </c>
      <c r="B38" s="8">
        <f t="shared" ca="1" si="7"/>
        <v>-0.31211206758836918</v>
      </c>
      <c r="C38" s="8">
        <f t="shared" ca="1" si="7"/>
        <v>0.66081650358658461</v>
      </c>
      <c r="D38" s="9">
        <f t="shared" ca="1" si="0"/>
        <v>23</v>
      </c>
      <c r="E38" s="9">
        <f t="shared" ca="1" si="1"/>
        <v>36</v>
      </c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5">
      <c r="A39" s="9">
        <f t="shared" si="6"/>
        <v>36</v>
      </c>
      <c r="B39" s="8">
        <f t="shared" ca="1" si="7"/>
        <v>-0.66299530070892621</v>
      </c>
      <c r="C39" s="8">
        <f t="shared" ca="1" si="7"/>
        <v>-1.1567252744079732</v>
      </c>
      <c r="D39" s="9">
        <f t="shared" ca="1" si="0"/>
        <v>16</v>
      </c>
      <c r="E39" s="9">
        <f t="shared" ca="1" si="1"/>
        <v>4</v>
      </c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A40" s="9">
        <f t="shared" si="6"/>
        <v>37</v>
      </c>
      <c r="B40" s="8">
        <f t="shared" ca="1" si="7"/>
        <v>0.19506114510004116</v>
      </c>
      <c r="C40" s="8">
        <f t="shared" ca="1" si="7"/>
        <v>7.4776675576075272E-2</v>
      </c>
      <c r="D40" s="9">
        <f t="shared" ca="1" si="0"/>
        <v>38</v>
      </c>
      <c r="E40" s="9">
        <f t="shared" ca="1" si="1"/>
        <v>26</v>
      </c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A41" s="9">
        <f t="shared" si="6"/>
        <v>38</v>
      </c>
      <c r="B41" s="8">
        <f t="shared" ca="1" si="7"/>
        <v>-2.0070167392661475</v>
      </c>
      <c r="C41" s="8">
        <f t="shared" ca="1" si="7"/>
        <v>-0.2828414038526611</v>
      </c>
      <c r="D41" s="9">
        <f t="shared" ca="1" si="0"/>
        <v>2</v>
      </c>
      <c r="E41" s="9">
        <f t="shared" ca="1" si="1"/>
        <v>23</v>
      </c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5">
      <c r="A42" s="9">
        <f t="shared" si="6"/>
        <v>39</v>
      </c>
      <c r="B42" s="8">
        <f t="shared" ca="1" si="7"/>
        <v>-0.70861996402265603</v>
      </c>
      <c r="C42" s="8">
        <f t="shared" ca="1" si="7"/>
        <v>0.93121204882271291</v>
      </c>
      <c r="D42" s="9">
        <f t="shared" ca="1" si="0"/>
        <v>15</v>
      </c>
      <c r="E42" s="9">
        <f t="shared" ca="1" si="1"/>
        <v>41</v>
      </c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5">
      <c r="A43" s="9">
        <f t="shared" si="6"/>
        <v>40</v>
      </c>
      <c r="B43" s="8">
        <f t="shared" ca="1" si="7"/>
        <v>1.8887233398020868</v>
      </c>
      <c r="C43" s="8">
        <f t="shared" ca="1" si="7"/>
        <v>0.74125660458465925</v>
      </c>
      <c r="D43" s="9">
        <f t="shared" ca="1" si="0"/>
        <v>50</v>
      </c>
      <c r="E43" s="9">
        <f t="shared" ca="1" si="1"/>
        <v>39</v>
      </c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5">
      <c r="A44" s="9">
        <f t="shared" si="6"/>
        <v>41</v>
      </c>
      <c r="B44" s="8">
        <f t="shared" ca="1" si="7"/>
        <v>-1.7399395699937985</v>
      </c>
      <c r="C44" s="8">
        <f t="shared" ca="1" si="7"/>
        <v>-0.79870734288115819</v>
      </c>
      <c r="D44" s="9">
        <f t="shared" ca="1" si="0"/>
        <v>3</v>
      </c>
      <c r="E44" s="9">
        <f t="shared" ca="1" si="1"/>
        <v>9</v>
      </c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5">
      <c r="A45" s="9">
        <f t="shared" si="6"/>
        <v>42</v>
      </c>
      <c r="B45" s="8">
        <f t="shared" ca="1" si="7"/>
        <v>1.5983085515763509</v>
      </c>
      <c r="C45" s="8">
        <f t="shared" ca="1" si="7"/>
        <v>1.3171779103905275</v>
      </c>
      <c r="D45" s="9">
        <f t="shared" ca="1" si="0"/>
        <v>49</v>
      </c>
      <c r="E45" s="9">
        <f t="shared" ca="1" si="1"/>
        <v>45</v>
      </c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5">
      <c r="A46" s="9">
        <f t="shared" si="6"/>
        <v>43</v>
      </c>
      <c r="B46" s="8">
        <f t="shared" ca="1" si="7"/>
        <v>0.41491725402111185</v>
      </c>
      <c r="C46" s="8">
        <f t="shared" ca="1" si="7"/>
        <v>-0.29466536057915438</v>
      </c>
      <c r="D46" s="9">
        <f t="shared" ca="1" si="0"/>
        <v>42</v>
      </c>
      <c r="E46" s="9">
        <f t="shared" ca="1" si="1"/>
        <v>22</v>
      </c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5">
      <c r="A47" s="9">
        <f t="shared" si="6"/>
        <v>44</v>
      </c>
      <c r="B47" s="8">
        <f t="shared" ca="1" si="7"/>
        <v>0.71881662386024014</v>
      </c>
      <c r="C47" s="8">
        <f t="shared" ca="1" si="7"/>
        <v>-0.47382103009203708</v>
      </c>
      <c r="D47" s="9">
        <f t="shared" ca="1" si="0"/>
        <v>46</v>
      </c>
      <c r="E47" s="9">
        <f t="shared" ca="1" si="1"/>
        <v>17</v>
      </c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25">
      <c r="A48" s="9">
        <f t="shared" si="6"/>
        <v>45</v>
      </c>
      <c r="B48" s="8">
        <f t="shared" ca="1" si="7"/>
        <v>-0.56255693468048051</v>
      </c>
      <c r="C48" s="8">
        <f t="shared" ca="1" si="7"/>
        <v>-0.48006609773839953</v>
      </c>
      <c r="D48" s="9">
        <f t="shared" ca="1" si="0"/>
        <v>17</v>
      </c>
      <c r="E48" s="9">
        <f t="shared" ca="1" si="1"/>
        <v>16</v>
      </c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9">
        <f t="shared" si="6"/>
        <v>46</v>
      </c>
      <c r="B49" s="8">
        <f t="shared" ca="1" si="7"/>
        <v>-0.19289861563442015</v>
      </c>
      <c r="C49" s="8">
        <f t="shared" ca="1" si="7"/>
        <v>0.64673405282878516</v>
      </c>
      <c r="D49" s="9">
        <f t="shared" ca="1" si="0"/>
        <v>28</v>
      </c>
      <c r="E49" s="9">
        <f t="shared" ca="1" si="1"/>
        <v>35</v>
      </c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9">
        <f t="shared" si="6"/>
        <v>47</v>
      </c>
      <c r="B50" s="8">
        <f t="shared" ca="1" si="7"/>
        <v>4.4274876132175491E-2</v>
      </c>
      <c r="C50" s="8">
        <f t="shared" ca="1" si="7"/>
        <v>-0.16699457549503197</v>
      </c>
      <c r="D50" s="9">
        <f t="shared" ca="1" si="0"/>
        <v>32</v>
      </c>
      <c r="E50" s="9">
        <f t="shared" ca="1" si="1"/>
        <v>25</v>
      </c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25">
      <c r="A51" s="9">
        <f t="shared" si="6"/>
        <v>48</v>
      </c>
      <c r="B51" s="8">
        <f t="shared" ca="1" si="7"/>
        <v>-1.4010273772861319</v>
      </c>
      <c r="C51" s="8">
        <f t="shared" ca="1" si="7"/>
        <v>-1.0945968145407521</v>
      </c>
      <c r="D51" s="9">
        <f t="shared" ca="1" si="0"/>
        <v>8</v>
      </c>
      <c r="E51" s="9">
        <f t="shared" ca="1" si="1"/>
        <v>5</v>
      </c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25">
      <c r="A52" s="9">
        <f t="shared" si="6"/>
        <v>49</v>
      </c>
      <c r="B52" s="8">
        <f t="shared" ca="1" si="7"/>
        <v>-0.2797511219182422</v>
      </c>
      <c r="C52" s="8">
        <f t="shared" ca="1" si="7"/>
        <v>-1.5571630295683527</v>
      </c>
      <c r="D52" s="9">
        <f t="shared" ca="1" si="0"/>
        <v>26</v>
      </c>
      <c r="E52" s="9">
        <f t="shared" ca="1" si="1"/>
        <v>1</v>
      </c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x14ac:dyDescent="0.25">
      <c r="A53" s="9">
        <f t="shared" si="6"/>
        <v>50</v>
      </c>
      <c r="B53" s="8">
        <f t="shared" ca="1" si="7"/>
        <v>-0.29076087679865842</v>
      </c>
      <c r="C53" s="8">
        <f t="shared" ca="1" si="7"/>
        <v>-0.85995173401897407</v>
      </c>
      <c r="D53" s="9">
        <f t="shared" ca="1" si="0"/>
        <v>24</v>
      </c>
      <c r="E53" s="9">
        <f t="shared" ca="1" si="1"/>
        <v>8</v>
      </c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x14ac:dyDescent="0.25">
      <c r="A54" s="9"/>
      <c r="B54" s="8"/>
      <c r="C54" s="8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x14ac:dyDescent="0.25">
      <c r="A55" s="9"/>
      <c r="B55" s="8"/>
      <c r="C55" s="8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25">
      <c r="A56" s="9"/>
      <c r="B56" s="8"/>
      <c r="C56" s="8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25">
      <c r="J57" s="5"/>
      <c r="K57" s="5"/>
      <c r="L57" s="5"/>
      <c r="M57" s="5"/>
      <c r="N57" s="5"/>
      <c r="O57" s="5"/>
      <c r="P57" s="5"/>
      <c r="Q57" s="5"/>
      <c r="R57" s="5"/>
      <c r="S5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131"/>
  <sheetViews>
    <sheetView topLeftCell="A7" zoomScale="60" zoomScaleNormal="60" workbookViewId="0">
      <selection activeCell="H80" sqref="H80"/>
    </sheetView>
  </sheetViews>
  <sheetFormatPr defaultRowHeight="15" x14ac:dyDescent="0.25"/>
  <cols>
    <col min="1" max="1" width="9.140625" style="10"/>
    <col min="2" max="2" width="9.140625" style="5"/>
    <col min="4" max="4" width="10.28515625" customWidth="1"/>
    <col min="5" max="5" width="13.28515625" customWidth="1"/>
    <col min="6" max="6" width="10.85546875" style="5" customWidth="1"/>
    <col min="7" max="7" width="9.140625" style="5"/>
    <col min="8" max="8" width="8.5703125" customWidth="1"/>
    <col min="9" max="9" width="12" customWidth="1"/>
    <col min="59" max="90" width="9.140625" style="10"/>
  </cols>
  <sheetData>
    <row r="1" spans="1:90" s="10" customFormat="1" ht="15.75" thickBot="1" x14ac:dyDescent="0.3"/>
    <row r="2" spans="1:90" s="5" customFormat="1" x14ac:dyDescent="0.25">
      <c r="A2" s="10"/>
      <c r="B2" s="57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5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</row>
    <row r="3" spans="1:90" s="5" customFormat="1" ht="16.5" customHeight="1" x14ac:dyDescent="0.35">
      <c r="A3" s="10"/>
      <c r="B3" s="17"/>
      <c r="C3" s="54" t="s">
        <v>86</v>
      </c>
      <c r="D3" s="15"/>
      <c r="E3" s="15"/>
      <c r="F3" s="15"/>
      <c r="G3" s="15"/>
      <c r="H3" s="15"/>
      <c r="I3" s="15"/>
      <c r="J3" s="15" t="s">
        <v>85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4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</row>
    <row r="4" spans="1:90" s="5" customFormat="1" ht="16.5" customHeight="1" x14ac:dyDescent="0.25">
      <c r="A4" s="10"/>
      <c r="B4" s="17"/>
      <c r="C4" s="15" t="s">
        <v>84</v>
      </c>
      <c r="D4" s="15"/>
      <c r="E4" s="15"/>
      <c r="F4" s="15"/>
      <c r="G4" s="15"/>
      <c r="H4" s="15"/>
      <c r="I4" s="15"/>
      <c r="J4" s="15" t="s">
        <v>83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4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</row>
    <row r="5" spans="1:90" s="5" customFormat="1" ht="16.5" customHeight="1" x14ac:dyDescent="0.25">
      <c r="A5" s="10"/>
      <c r="B5" s="17"/>
      <c r="C5" s="15"/>
      <c r="D5" s="15"/>
      <c r="E5" s="15"/>
      <c r="F5" s="15"/>
      <c r="G5" s="15"/>
      <c r="H5" s="15"/>
      <c r="I5" s="15"/>
      <c r="J5" s="15" t="s">
        <v>82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4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</row>
    <row r="6" spans="1:90" s="5" customFormat="1" ht="15.75" thickBot="1" x14ac:dyDescent="0.3">
      <c r="A6" s="10"/>
      <c r="B6" s="17"/>
      <c r="C6" s="15" t="s">
        <v>81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4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</row>
    <row r="7" spans="1:90" ht="15.75" thickBot="1" x14ac:dyDescent="0.3">
      <c r="B7" s="17"/>
      <c r="C7" s="53" t="s">
        <v>0</v>
      </c>
      <c r="D7" s="52" t="s">
        <v>80</v>
      </c>
      <c r="E7" s="51" t="s">
        <v>79</v>
      </c>
      <c r="F7" s="50"/>
      <c r="G7" s="15"/>
      <c r="H7" s="37" t="s">
        <v>77</v>
      </c>
      <c r="I7" s="36" t="s">
        <v>76</v>
      </c>
      <c r="J7" s="36" t="s">
        <v>75</v>
      </c>
      <c r="K7" s="36" t="s">
        <v>74</v>
      </c>
      <c r="L7" s="36" t="s">
        <v>73</v>
      </c>
      <c r="M7" s="36" t="s">
        <v>72</v>
      </c>
      <c r="N7" s="36" t="s">
        <v>71</v>
      </c>
      <c r="O7" s="36" t="s">
        <v>70</v>
      </c>
      <c r="P7" s="36" t="s">
        <v>69</v>
      </c>
      <c r="Q7" s="36" t="s">
        <v>68</v>
      </c>
      <c r="R7" s="36" t="s">
        <v>67</v>
      </c>
      <c r="S7" s="36" t="s">
        <v>66</v>
      </c>
      <c r="T7" s="36" t="s">
        <v>65</v>
      </c>
      <c r="U7" s="36" t="s">
        <v>64</v>
      </c>
      <c r="V7" s="36" t="s">
        <v>63</v>
      </c>
      <c r="W7" s="36" t="s">
        <v>62</v>
      </c>
      <c r="X7" s="36" t="s">
        <v>61</v>
      </c>
      <c r="Y7" s="36" t="s">
        <v>60</v>
      </c>
      <c r="Z7" s="36" t="s">
        <v>59</v>
      </c>
      <c r="AA7" s="36" t="s">
        <v>58</v>
      </c>
      <c r="AB7" s="36" t="s">
        <v>57</v>
      </c>
      <c r="AC7" s="36" t="s">
        <v>56</v>
      </c>
      <c r="AD7" s="36" t="s">
        <v>55</v>
      </c>
      <c r="AE7" s="36" t="s">
        <v>54</v>
      </c>
      <c r="AF7" s="36" t="s">
        <v>53</v>
      </c>
      <c r="AG7" s="36" t="s">
        <v>52</v>
      </c>
      <c r="AH7" s="36" t="s">
        <v>51</v>
      </c>
      <c r="AI7" s="36" t="s">
        <v>50</v>
      </c>
      <c r="AJ7" s="36" t="s">
        <v>49</v>
      </c>
      <c r="AK7" s="36" t="s">
        <v>48</v>
      </c>
      <c r="AL7" s="36" t="s">
        <v>47</v>
      </c>
      <c r="AM7" s="36" t="s">
        <v>46</v>
      </c>
      <c r="AN7" s="36" t="s">
        <v>45</v>
      </c>
      <c r="AO7" s="36" t="s">
        <v>44</v>
      </c>
      <c r="AP7" s="36" t="s">
        <v>43</v>
      </c>
      <c r="AQ7" s="36" t="s">
        <v>42</v>
      </c>
      <c r="AR7" s="36" t="s">
        <v>41</v>
      </c>
      <c r="AS7" s="36" t="s">
        <v>40</v>
      </c>
      <c r="AT7" s="36" t="s">
        <v>39</v>
      </c>
      <c r="AU7" s="36" t="s">
        <v>38</v>
      </c>
      <c r="AV7" s="36" t="s">
        <v>37</v>
      </c>
      <c r="AW7" s="36" t="s">
        <v>36</v>
      </c>
      <c r="AX7" s="36" t="s">
        <v>35</v>
      </c>
      <c r="AY7" s="36" t="s">
        <v>34</v>
      </c>
      <c r="AZ7" s="36" t="s">
        <v>33</v>
      </c>
      <c r="BA7" s="36" t="s">
        <v>32</v>
      </c>
      <c r="BB7" s="36" t="s">
        <v>31</v>
      </c>
      <c r="BC7" s="36" t="s">
        <v>30</v>
      </c>
      <c r="BD7" s="36" t="s">
        <v>29</v>
      </c>
      <c r="BE7" s="35" t="s">
        <v>28</v>
      </c>
      <c r="BF7" s="49"/>
    </row>
    <row r="8" spans="1:90" s="5" customFormat="1" x14ac:dyDescent="0.25">
      <c r="A8" s="10"/>
      <c r="B8" s="17"/>
      <c r="C8" s="48">
        <v>1</v>
      </c>
      <c r="D8" s="46">
        <f t="shared" ref="D8:D27" ca="1" si="0">RAND()</f>
        <v>0.76788007181011675</v>
      </c>
      <c r="E8" s="45">
        <f t="shared" ref="E8:E27" ca="1" si="1">_xlfn.NORM.INV(D8,0,1)</f>
        <v>0.73188320770263127</v>
      </c>
      <c r="F8" s="42"/>
      <c r="G8" s="15"/>
      <c r="H8" s="47">
        <f t="shared" ref="H8:Q17" ca="1" si="2">VLOOKUP((INT(COUNT($D$8:$D$108)*RAND())+1),Samples,3,FALSE)</f>
        <v>1.2146244332641016</v>
      </c>
      <c r="I8" s="46">
        <f t="shared" ca="1" si="2"/>
        <v>2.2833307989060367</v>
      </c>
      <c r="J8" s="46">
        <f t="shared" ca="1" si="2"/>
        <v>-1.6499558556198262</v>
      </c>
      <c r="K8" s="46">
        <f t="shared" ca="1" si="2"/>
        <v>0.61979300454717556</v>
      </c>
      <c r="L8" s="46">
        <f t="shared" ca="1" si="2"/>
        <v>0.69132087115755236</v>
      </c>
      <c r="M8" s="46">
        <f t="shared" ca="1" si="2"/>
        <v>0.61979300454717556</v>
      </c>
      <c r="N8" s="46">
        <f t="shared" ca="1" si="2"/>
        <v>1.2146244332641016</v>
      </c>
      <c r="O8" s="46">
        <f t="shared" ca="1" si="2"/>
        <v>-1.1098906479233177</v>
      </c>
      <c r="P8" s="46">
        <f t="shared" ca="1" si="2"/>
        <v>1.0112497658389372</v>
      </c>
      <c r="Q8" s="46">
        <f t="shared" ca="1" si="2"/>
        <v>1.0112497658389372</v>
      </c>
      <c r="R8" s="46">
        <f t="shared" ref="R8:AA17" ca="1" si="3">VLOOKUP((INT(COUNT($D$8:$D$108)*RAND())+1),Samples,3,FALSE)</f>
        <v>2.2833307989060367</v>
      </c>
      <c r="S8" s="46">
        <f t="shared" ca="1" si="3"/>
        <v>0.46193652412549074</v>
      </c>
      <c r="T8" s="46">
        <f t="shared" ca="1" si="3"/>
        <v>1.0112497658389372</v>
      </c>
      <c r="U8" s="46">
        <f t="shared" ca="1" si="3"/>
        <v>1.1665420980407268</v>
      </c>
      <c r="V8" s="46">
        <f t="shared" ca="1" si="3"/>
        <v>1.1665420980407268</v>
      </c>
      <c r="W8" s="46">
        <f t="shared" ca="1" si="3"/>
        <v>0.39110390033410158</v>
      </c>
      <c r="X8" s="46">
        <f t="shared" ca="1" si="3"/>
        <v>0.46193652412549074</v>
      </c>
      <c r="Y8" s="46">
        <f t="shared" ca="1" si="3"/>
        <v>-0.13864128739012607</v>
      </c>
      <c r="Z8" s="46">
        <f t="shared" ca="1" si="3"/>
        <v>1.0112497658389372</v>
      </c>
      <c r="AA8" s="46">
        <f t="shared" ca="1" si="3"/>
        <v>-1.483298998237776</v>
      </c>
      <c r="AB8" s="46">
        <f t="shared" ref="AB8:AK17" ca="1" si="4">VLOOKUP((INT(COUNT($D$8:$D$108)*RAND())+1),Samples,3,FALSE)</f>
        <v>1.8437772209651835</v>
      </c>
      <c r="AC8" s="46">
        <f t="shared" ca="1" si="4"/>
        <v>-0.26941470330523026</v>
      </c>
      <c r="AD8" s="46">
        <f t="shared" ca="1" si="4"/>
        <v>0.55778601857509835</v>
      </c>
      <c r="AE8" s="46">
        <f t="shared" ca="1" si="4"/>
        <v>0.95854047941387788</v>
      </c>
      <c r="AF8" s="46">
        <f t="shared" ca="1" si="4"/>
        <v>-0.26941470330523026</v>
      </c>
      <c r="AG8" s="46">
        <f t="shared" ca="1" si="4"/>
        <v>0.95854047941387788</v>
      </c>
      <c r="AH8" s="46">
        <f t="shared" ca="1" si="4"/>
        <v>-1.483298998237776</v>
      </c>
      <c r="AI8" s="46">
        <f t="shared" ca="1" si="4"/>
        <v>0.61979300454717556</v>
      </c>
      <c r="AJ8" s="46">
        <f t="shared" ca="1" si="4"/>
        <v>-0.13864128739012607</v>
      </c>
      <c r="AK8" s="46">
        <f t="shared" ca="1" si="4"/>
        <v>1.1665420980407268</v>
      </c>
      <c r="AL8" s="46">
        <f t="shared" ref="AL8:AU17" ca="1" si="5">VLOOKUP((INT(COUNT($D$8:$D$108)*RAND())+1),Samples,3,FALSE)</f>
        <v>1.1665420980407268</v>
      </c>
      <c r="AM8" s="46">
        <f t="shared" ca="1" si="5"/>
        <v>-0.96713869249855167</v>
      </c>
      <c r="AN8" s="46">
        <f t="shared" ca="1" si="5"/>
        <v>-1.483298998237776</v>
      </c>
      <c r="AO8" s="46">
        <f t="shared" ca="1" si="5"/>
        <v>-0.96713869249855167</v>
      </c>
      <c r="AP8" s="46">
        <f t="shared" ca="1" si="5"/>
        <v>2.2833307989060367</v>
      </c>
      <c r="AQ8" s="46">
        <f t="shared" ca="1" si="5"/>
        <v>-0.26941470330523026</v>
      </c>
      <c r="AR8" s="46">
        <f t="shared" ca="1" si="5"/>
        <v>0.55778601857509835</v>
      </c>
      <c r="AS8" s="46">
        <f t="shared" ca="1" si="5"/>
        <v>0.39110390033410158</v>
      </c>
      <c r="AT8" s="46">
        <f t="shared" ca="1" si="5"/>
        <v>0.69132087115755236</v>
      </c>
      <c r="AU8" s="46">
        <f t="shared" ca="1" si="5"/>
        <v>-0.96713869249855167</v>
      </c>
      <c r="AV8" s="46">
        <f t="shared" ref="AV8:BE17" ca="1" si="6">VLOOKUP((INT(COUNT($D$8:$D$108)*RAND())+1),Samples,3,FALSE)</f>
        <v>-0.96713869249855167</v>
      </c>
      <c r="AW8" s="46">
        <f t="shared" ca="1" si="6"/>
        <v>-1.483298998237776</v>
      </c>
      <c r="AX8" s="46">
        <f t="shared" ca="1" si="6"/>
        <v>0.46193652412549074</v>
      </c>
      <c r="AY8" s="46">
        <f t="shared" ca="1" si="6"/>
        <v>0.69132087115755236</v>
      </c>
      <c r="AZ8" s="46">
        <f t="shared" ca="1" si="6"/>
        <v>0.69132087115755236</v>
      </c>
      <c r="BA8" s="46">
        <f t="shared" ca="1" si="6"/>
        <v>0.69132087115755236</v>
      </c>
      <c r="BB8" s="46">
        <f t="shared" ca="1" si="6"/>
        <v>1.1665420980407268</v>
      </c>
      <c r="BC8" s="46">
        <f t="shared" ca="1" si="6"/>
        <v>-0.26941470330523026</v>
      </c>
      <c r="BD8" s="46">
        <f t="shared" ca="1" si="6"/>
        <v>-1.6499558556198262</v>
      </c>
      <c r="BE8" s="45">
        <f t="shared" ca="1" si="6"/>
        <v>0.69132087115755236</v>
      </c>
      <c r="BF8" s="14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</row>
    <row r="9" spans="1:90" s="5" customFormat="1" x14ac:dyDescent="0.25">
      <c r="A9" s="10"/>
      <c r="B9" s="17"/>
      <c r="C9" s="18">
        <f t="shared" ref="C9:C38" si="7">C8+1</f>
        <v>2</v>
      </c>
      <c r="D9" s="42">
        <f t="shared" ca="1" si="0"/>
        <v>0.39380528636389123</v>
      </c>
      <c r="E9" s="43">
        <f t="shared" ca="1" si="1"/>
        <v>-0.26941470330523026</v>
      </c>
      <c r="F9" s="42"/>
      <c r="G9" s="15"/>
      <c r="H9" s="44">
        <f t="shared" ca="1" si="2"/>
        <v>0.39110390033410158</v>
      </c>
      <c r="I9" s="42">
        <f t="shared" ca="1" si="2"/>
        <v>-0.13864128739012607</v>
      </c>
      <c r="J9" s="42">
        <f t="shared" ca="1" si="2"/>
        <v>0.69132087115755236</v>
      </c>
      <c r="K9" s="42">
        <f t="shared" ca="1" si="2"/>
        <v>-0.13864128739012607</v>
      </c>
      <c r="L9" s="42">
        <f t="shared" ca="1" si="2"/>
        <v>0.95854047941387788</v>
      </c>
      <c r="M9" s="42">
        <f t="shared" ca="1" si="2"/>
        <v>-0.96713869249855167</v>
      </c>
      <c r="N9" s="42">
        <f t="shared" ca="1" si="2"/>
        <v>1.2146244332641016</v>
      </c>
      <c r="O9" s="42">
        <f t="shared" ca="1" si="2"/>
        <v>-0.13864128739012607</v>
      </c>
      <c r="P9" s="42">
        <f t="shared" ca="1" si="2"/>
        <v>0.55778601857509835</v>
      </c>
      <c r="Q9" s="42">
        <f t="shared" ca="1" si="2"/>
        <v>0.61979300454717556</v>
      </c>
      <c r="R9" s="42">
        <f t="shared" ca="1" si="3"/>
        <v>-0.39372227045056934</v>
      </c>
      <c r="S9" s="42">
        <f t="shared" ca="1" si="3"/>
        <v>-0.39372227045056934</v>
      </c>
      <c r="T9" s="42">
        <f t="shared" ca="1" si="3"/>
        <v>0.3115133511748685</v>
      </c>
      <c r="U9" s="42">
        <f t="shared" ca="1" si="3"/>
        <v>-1.483298998237776</v>
      </c>
      <c r="V9" s="42">
        <f t="shared" ca="1" si="3"/>
        <v>0.55778601857509835</v>
      </c>
      <c r="W9" s="42">
        <f t="shared" ca="1" si="3"/>
        <v>0.61979300454717556</v>
      </c>
      <c r="X9" s="42">
        <f t="shared" ca="1" si="3"/>
        <v>-0.13864128739012607</v>
      </c>
      <c r="Y9" s="42">
        <f t="shared" ca="1" si="3"/>
        <v>0.73188320770263127</v>
      </c>
      <c r="Z9" s="42">
        <f t="shared" ca="1" si="3"/>
        <v>-0.39372227045056934</v>
      </c>
      <c r="AA9" s="42">
        <f t="shared" ca="1" si="3"/>
        <v>-0.39372227045056934</v>
      </c>
      <c r="AB9" s="42">
        <f t="shared" ca="1" si="4"/>
        <v>-1.483298998237776</v>
      </c>
      <c r="AC9" s="42">
        <f t="shared" ca="1" si="4"/>
        <v>0.3115133511748685</v>
      </c>
      <c r="AD9" s="42">
        <f t="shared" ca="1" si="4"/>
        <v>-0.39372227045056934</v>
      </c>
      <c r="AE9" s="42">
        <f t="shared" ca="1" si="4"/>
        <v>-0.39372227045056934</v>
      </c>
      <c r="AF9" s="42">
        <f t="shared" ca="1" si="4"/>
        <v>1.8437772209651835</v>
      </c>
      <c r="AG9" s="42">
        <f t="shared" ca="1" si="4"/>
        <v>1.1665420980407268</v>
      </c>
      <c r="AH9" s="42">
        <f t="shared" ca="1" si="4"/>
        <v>-0.39372227045056934</v>
      </c>
      <c r="AI9" s="42">
        <f t="shared" ca="1" si="4"/>
        <v>-0.96713869249855167</v>
      </c>
      <c r="AJ9" s="42">
        <f t="shared" ca="1" si="4"/>
        <v>-0.39372227045056934</v>
      </c>
      <c r="AK9" s="42">
        <f t="shared" ca="1" si="4"/>
        <v>0.39110390033410158</v>
      </c>
      <c r="AL9" s="42">
        <f t="shared" ca="1" si="5"/>
        <v>1.0112497658389372</v>
      </c>
      <c r="AM9" s="42">
        <f t="shared" ca="1" si="5"/>
        <v>0.3115133511748685</v>
      </c>
      <c r="AN9" s="42">
        <f t="shared" ca="1" si="5"/>
        <v>-0.13864128739012607</v>
      </c>
      <c r="AO9" s="42">
        <f t="shared" ca="1" si="5"/>
        <v>0.95854047941387788</v>
      </c>
      <c r="AP9" s="42">
        <f t="shared" ca="1" si="5"/>
        <v>0.69132087115755236</v>
      </c>
      <c r="AQ9" s="42">
        <f t="shared" ca="1" si="5"/>
        <v>-0.96713869249855167</v>
      </c>
      <c r="AR9" s="42">
        <f t="shared" ca="1" si="5"/>
        <v>-1.1098906479233177</v>
      </c>
      <c r="AS9" s="42">
        <f t="shared" ca="1" si="5"/>
        <v>2.2833307989060367</v>
      </c>
      <c r="AT9" s="42">
        <f t="shared" ca="1" si="5"/>
        <v>0.55778601857509835</v>
      </c>
      <c r="AU9" s="42">
        <f t="shared" ca="1" si="5"/>
        <v>1.2146244332641016</v>
      </c>
      <c r="AV9" s="42">
        <f t="shared" ca="1" si="6"/>
        <v>0.73188320770263127</v>
      </c>
      <c r="AW9" s="42">
        <f t="shared" ca="1" si="6"/>
        <v>0.39110390033410158</v>
      </c>
      <c r="AX9" s="42">
        <f t="shared" ca="1" si="6"/>
        <v>-0.13864128739012607</v>
      </c>
      <c r="AY9" s="42">
        <f t="shared" ca="1" si="6"/>
        <v>1.0112497658389372</v>
      </c>
      <c r="AZ9" s="42">
        <f t="shared" ca="1" si="6"/>
        <v>0.3115133511748685</v>
      </c>
      <c r="BA9" s="42">
        <f t="shared" ca="1" si="6"/>
        <v>0.95854047941387788</v>
      </c>
      <c r="BB9" s="42">
        <f t="shared" ca="1" si="6"/>
        <v>0.69132087115755236</v>
      </c>
      <c r="BC9" s="42">
        <f t="shared" ca="1" si="6"/>
        <v>1.1665420980407268</v>
      </c>
      <c r="BD9" s="42">
        <f t="shared" ca="1" si="6"/>
        <v>2.2833307989060367</v>
      </c>
      <c r="BE9" s="43">
        <f t="shared" ca="1" si="6"/>
        <v>-0.26941470330523026</v>
      </c>
      <c r="BF9" s="14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</row>
    <row r="10" spans="1:90" s="5" customFormat="1" x14ac:dyDescent="0.25">
      <c r="A10" s="10"/>
      <c r="B10" s="17"/>
      <c r="C10" s="18">
        <f t="shared" si="7"/>
        <v>3</v>
      </c>
      <c r="D10" s="42">
        <f t="shared" ca="1" si="0"/>
        <v>0.84405154880900468</v>
      </c>
      <c r="E10" s="43">
        <f t="shared" ca="1" si="1"/>
        <v>1.0112497658389372</v>
      </c>
      <c r="F10" s="42"/>
      <c r="G10" s="15"/>
      <c r="H10" s="44">
        <f t="shared" ca="1" si="2"/>
        <v>-0.13864128739012607</v>
      </c>
      <c r="I10" s="42">
        <f t="shared" ca="1" si="2"/>
        <v>0.61979300454717556</v>
      </c>
      <c r="J10" s="42">
        <f t="shared" ca="1" si="2"/>
        <v>-0.39372227045056934</v>
      </c>
      <c r="K10" s="42">
        <f t="shared" ca="1" si="2"/>
        <v>-1.6499558556198262</v>
      </c>
      <c r="L10" s="42">
        <f t="shared" ca="1" si="2"/>
        <v>-1.483298998237776</v>
      </c>
      <c r="M10" s="42">
        <f t="shared" ca="1" si="2"/>
        <v>-0.96713869249855167</v>
      </c>
      <c r="N10" s="42">
        <f t="shared" ca="1" si="2"/>
        <v>1.1665420980407268</v>
      </c>
      <c r="O10" s="42">
        <f t="shared" ca="1" si="2"/>
        <v>0.61979300454717556</v>
      </c>
      <c r="P10" s="42">
        <f t="shared" ca="1" si="2"/>
        <v>0.69132087115755236</v>
      </c>
      <c r="Q10" s="42">
        <f t="shared" ca="1" si="2"/>
        <v>0.55778601857509835</v>
      </c>
      <c r="R10" s="42">
        <f t="shared" ca="1" si="3"/>
        <v>0.73188320770263127</v>
      </c>
      <c r="S10" s="42">
        <f t="shared" ca="1" si="3"/>
        <v>0.69132087115755236</v>
      </c>
      <c r="T10" s="42">
        <f t="shared" ca="1" si="3"/>
        <v>1.8437772209651835</v>
      </c>
      <c r="U10" s="42">
        <f t="shared" ca="1" si="3"/>
        <v>-1.1098906479233177</v>
      </c>
      <c r="V10" s="42">
        <f t="shared" ca="1" si="3"/>
        <v>0.46193652412549074</v>
      </c>
      <c r="W10" s="42">
        <f t="shared" ca="1" si="3"/>
        <v>0.55778601857509835</v>
      </c>
      <c r="X10" s="42">
        <f t="shared" ca="1" si="3"/>
        <v>1.1665420980407268</v>
      </c>
      <c r="Y10" s="42">
        <f t="shared" ca="1" si="3"/>
        <v>1.1665420980407268</v>
      </c>
      <c r="Z10" s="42">
        <f t="shared" ca="1" si="3"/>
        <v>-0.96713869249855167</v>
      </c>
      <c r="AA10" s="42">
        <f t="shared" ca="1" si="3"/>
        <v>0.3115133511748685</v>
      </c>
      <c r="AB10" s="42">
        <f t="shared" ca="1" si="4"/>
        <v>-0.26941470330523026</v>
      </c>
      <c r="AC10" s="42">
        <f t="shared" ca="1" si="4"/>
        <v>1.1665420980407268</v>
      </c>
      <c r="AD10" s="42">
        <f t="shared" ca="1" si="4"/>
        <v>0.39110390033410158</v>
      </c>
      <c r="AE10" s="42">
        <f t="shared" ca="1" si="4"/>
        <v>0.39110390033410158</v>
      </c>
      <c r="AF10" s="42">
        <f t="shared" ca="1" si="4"/>
        <v>-1.483298998237776</v>
      </c>
      <c r="AG10" s="42">
        <f t="shared" ca="1" si="4"/>
        <v>0.39110390033410158</v>
      </c>
      <c r="AH10" s="42">
        <f t="shared" ca="1" si="4"/>
        <v>-0.96713869249855167</v>
      </c>
      <c r="AI10" s="42">
        <f t="shared" ca="1" si="4"/>
        <v>1.8437772209651835</v>
      </c>
      <c r="AJ10" s="42">
        <f t="shared" ca="1" si="4"/>
        <v>1.8437772209651835</v>
      </c>
      <c r="AK10" s="42">
        <f t="shared" ca="1" si="4"/>
        <v>-0.39372227045056934</v>
      </c>
      <c r="AL10" s="42">
        <f t="shared" ca="1" si="5"/>
        <v>0.46193652412549074</v>
      </c>
      <c r="AM10" s="42">
        <f t="shared" ca="1" si="5"/>
        <v>1.0112497658389372</v>
      </c>
      <c r="AN10" s="42">
        <f t="shared" ca="1" si="5"/>
        <v>0.46193652412549074</v>
      </c>
      <c r="AO10" s="42">
        <f t="shared" ca="1" si="5"/>
        <v>-1.1098906479233177</v>
      </c>
      <c r="AP10" s="42">
        <f t="shared" ca="1" si="5"/>
        <v>0.69132087115755236</v>
      </c>
      <c r="AQ10" s="42">
        <f t="shared" ca="1" si="5"/>
        <v>1.1665420980407268</v>
      </c>
      <c r="AR10" s="42">
        <f t="shared" ca="1" si="5"/>
        <v>0.39110390033410158</v>
      </c>
      <c r="AS10" s="42">
        <f t="shared" ca="1" si="5"/>
        <v>0.73188320770263127</v>
      </c>
      <c r="AT10" s="42">
        <f t="shared" ca="1" si="5"/>
        <v>0.95854047941387788</v>
      </c>
      <c r="AU10" s="42">
        <f t="shared" ca="1" si="5"/>
        <v>0.73188320770263127</v>
      </c>
      <c r="AV10" s="42">
        <f t="shared" ca="1" si="6"/>
        <v>-0.39372227045056934</v>
      </c>
      <c r="AW10" s="42">
        <f t="shared" ca="1" si="6"/>
        <v>1.0112497658389372</v>
      </c>
      <c r="AX10" s="42">
        <f t="shared" ca="1" si="6"/>
        <v>-1.1098906479233177</v>
      </c>
      <c r="AY10" s="42">
        <f t="shared" ca="1" si="6"/>
        <v>1.1665420980407268</v>
      </c>
      <c r="AZ10" s="42">
        <f t="shared" ca="1" si="6"/>
        <v>-0.26941470330523026</v>
      </c>
      <c r="BA10" s="42">
        <f t="shared" ca="1" si="6"/>
        <v>-1.1098906479233177</v>
      </c>
      <c r="BB10" s="42">
        <f t="shared" ca="1" si="6"/>
        <v>-1.1098906479233177</v>
      </c>
      <c r="BC10" s="42">
        <f t="shared" ca="1" si="6"/>
        <v>1.8437772209651835</v>
      </c>
      <c r="BD10" s="42">
        <f t="shared" ca="1" si="6"/>
        <v>0.3115133511748685</v>
      </c>
      <c r="BE10" s="43">
        <f t="shared" ca="1" si="6"/>
        <v>0.3115133511748685</v>
      </c>
      <c r="BF10" s="14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</row>
    <row r="11" spans="1:90" s="5" customFormat="1" x14ac:dyDescent="0.25">
      <c r="A11" s="10"/>
      <c r="B11" s="17"/>
      <c r="C11" s="18">
        <f t="shared" si="7"/>
        <v>4</v>
      </c>
      <c r="D11" s="42">
        <f t="shared" ca="1" si="0"/>
        <v>0.75531804070603681</v>
      </c>
      <c r="E11" s="43">
        <f t="shared" ca="1" si="1"/>
        <v>0.69132087115755236</v>
      </c>
      <c r="F11" s="42"/>
      <c r="G11" s="15"/>
      <c r="H11" s="44">
        <f t="shared" ca="1" si="2"/>
        <v>-0.96713869249855167</v>
      </c>
      <c r="I11" s="42">
        <f t="shared" ca="1" si="2"/>
        <v>0.46193652412549074</v>
      </c>
      <c r="J11" s="42">
        <f t="shared" ca="1" si="2"/>
        <v>-1.483298998237776</v>
      </c>
      <c r="K11" s="42">
        <f t="shared" ca="1" si="2"/>
        <v>-1.1098906479233177</v>
      </c>
      <c r="L11" s="42">
        <f t="shared" ca="1" si="2"/>
        <v>0.39110390033410158</v>
      </c>
      <c r="M11" s="42">
        <f t="shared" ca="1" si="2"/>
        <v>1.2146244332641016</v>
      </c>
      <c r="N11" s="42">
        <f t="shared" ca="1" si="2"/>
        <v>1.8437772209651835</v>
      </c>
      <c r="O11" s="42">
        <f t="shared" ca="1" si="2"/>
        <v>-1.483298998237776</v>
      </c>
      <c r="P11" s="42">
        <f t="shared" ca="1" si="2"/>
        <v>-0.39372227045056934</v>
      </c>
      <c r="Q11" s="42">
        <f t="shared" ca="1" si="2"/>
        <v>1.2146244332641016</v>
      </c>
      <c r="R11" s="42">
        <f t="shared" ca="1" si="3"/>
        <v>0.3115133511748685</v>
      </c>
      <c r="S11" s="42">
        <f t="shared" ca="1" si="3"/>
        <v>1.8437772209651835</v>
      </c>
      <c r="T11" s="42">
        <f t="shared" ca="1" si="3"/>
        <v>2.2833307989060367</v>
      </c>
      <c r="U11" s="42">
        <f t="shared" ca="1" si="3"/>
        <v>-1.1098906479233177</v>
      </c>
      <c r="V11" s="42">
        <f t="shared" ca="1" si="3"/>
        <v>0.55778601857509835</v>
      </c>
      <c r="W11" s="42">
        <f t="shared" ca="1" si="3"/>
        <v>0.73188320770263127</v>
      </c>
      <c r="X11" s="42">
        <f t="shared" ca="1" si="3"/>
        <v>0.3115133511748685</v>
      </c>
      <c r="Y11" s="42">
        <f t="shared" ca="1" si="3"/>
        <v>2.2833307989060367</v>
      </c>
      <c r="Z11" s="42">
        <f t="shared" ca="1" si="3"/>
        <v>-1.483298998237776</v>
      </c>
      <c r="AA11" s="42">
        <f t="shared" ca="1" si="3"/>
        <v>1.0112497658389372</v>
      </c>
      <c r="AB11" s="42">
        <f t="shared" ca="1" si="4"/>
        <v>1.2146244332641016</v>
      </c>
      <c r="AC11" s="42">
        <f t="shared" ca="1" si="4"/>
        <v>2.2833307989060367</v>
      </c>
      <c r="AD11" s="42">
        <f t="shared" ca="1" si="4"/>
        <v>0.3115133511748685</v>
      </c>
      <c r="AE11" s="42">
        <f t="shared" ca="1" si="4"/>
        <v>-1.483298998237776</v>
      </c>
      <c r="AF11" s="42">
        <f t="shared" ca="1" si="4"/>
        <v>-0.13864128739012607</v>
      </c>
      <c r="AG11" s="42">
        <f t="shared" ca="1" si="4"/>
        <v>-0.39372227045056934</v>
      </c>
      <c r="AH11" s="42">
        <f t="shared" ca="1" si="4"/>
        <v>-1.1098906479233177</v>
      </c>
      <c r="AI11" s="42">
        <f t="shared" ca="1" si="4"/>
        <v>-1.6499558556198262</v>
      </c>
      <c r="AJ11" s="42">
        <f t="shared" ca="1" si="4"/>
        <v>-0.13864128739012607</v>
      </c>
      <c r="AK11" s="42">
        <f t="shared" ca="1" si="4"/>
        <v>0.69132087115755236</v>
      </c>
      <c r="AL11" s="42">
        <f t="shared" ca="1" si="5"/>
        <v>-0.13864128739012607</v>
      </c>
      <c r="AM11" s="42">
        <f t="shared" ca="1" si="5"/>
        <v>1.8437772209651835</v>
      </c>
      <c r="AN11" s="42">
        <f t="shared" ca="1" si="5"/>
        <v>-1.6499558556198262</v>
      </c>
      <c r="AO11" s="42">
        <f t="shared" ca="1" si="5"/>
        <v>1.8437772209651835</v>
      </c>
      <c r="AP11" s="42">
        <f t="shared" ca="1" si="5"/>
        <v>0.46193652412549074</v>
      </c>
      <c r="AQ11" s="42">
        <f t="shared" ca="1" si="5"/>
        <v>0.3115133511748685</v>
      </c>
      <c r="AR11" s="42">
        <f t="shared" ca="1" si="5"/>
        <v>-1.483298998237776</v>
      </c>
      <c r="AS11" s="42">
        <f t="shared" ca="1" si="5"/>
        <v>1.8437772209651835</v>
      </c>
      <c r="AT11" s="42">
        <f t="shared" ca="1" si="5"/>
        <v>-1.6499558556198262</v>
      </c>
      <c r="AU11" s="42">
        <f t="shared" ca="1" si="5"/>
        <v>-0.26941470330523026</v>
      </c>
      <c r="AV11" s="42">
        <f t="shared" ca="1" si="6"/>
        <v>-1.483298998237776</v>
      </c>
      <c r="AW11" s="42">
        <f t="shared" ca="1" si="6"/>
        <v>-1.483298998237776</v>
      </c>
      <c r="AX11" s="42">
        <f t="shared" ca="1" si="6"/>
        <v>0.46193652412549074</v>
      </c>
      <c r="AY11" s="42">
        <f t="shared" ca="1" si="6"/>
        <v>0.3115133511748685</v>
      </c>
      <c r="AZ11" s="42">
        <f t="shared" ca="1" si="6"/>
        <v>0.55778601857509835</v>
      </c>
      <c r="BA11" s="42">
        <f t="shared" ca="1" si="6"/>
        <v>1.2146244332641016</v>
      </c>
      <c r="BB11" s="42">
        <f t="shared" ca="1" si="6"/>
        <v>-1.1098906479233177</v>
      </c>
      <c r="BC11" s="42">
        <f t="shared" ca="1" si="6"/>
        <v>1.0112497658389372</v>
      </c>
      <c r="BD11" s="42">
        <f t="shared" ca="1" si="6"/>
        <v>-1.6499558556198262</v>
      </c>
      <c r="BE11" s="43">
        <f t="shared" ca="1" si="6"/>
        <v>0.69132087115755236</v>
      </c>
      <c r="BF11" s="14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</row>
    <row r="12" spans="1:90" s="5" customFormat="1" x14ac:dyDescent="0.25">
      <c r="A12" s="10"/>
      <c r="B12" s="17"/>
      <c r="C12" s="18">
        <f t="shared" si="7"/>
        <v>5</v>
      </c>
      <c r="D12" s="42">
        <f t="shared" ca="1" si="0"/>
        <v>0.62229480264923653</v>
      </c>
      <c r="E12" s="43">
        <f t="shared" ca="1" si="1"/>
        <v>0.3115133511748685</v>
      </c>
      <c r="F12" s="42"/>
      <c r="G12" s="15"/>
      <c r="H12" s="44">
        <f t="shared" ca="1" si="2"/>
        <v>1.1665420980407268</v>
      </c>
      <c r="I12" s="42">
        <f t="shared" ca="1" si="2"/>
        <v>-0.13864128739012607</v>
      </c>
      <c r="J12" s="42">
        <f t="shared" ca="1" si="2"/>
        <v>0.61979300454717556</v>
      </c>
      <c r="K12" s="42">
        <f t="shared" ca="1" si="2"/>
        <v>0.73188320770263127</v>
      </c>
      <c r="L12" s="42">
        <f t="shared" ca="1" si="2"/>
        <v>1.2146244332641016</v>
      </c>
      <c r="M12" s="42">
        <f t="shared" ca="1" si="2"/>
        <v>0.3115133511748685</v>
      </c>
      <c r="N12" s="42">
        <f t="shared" ca="1" si="2"/>
        <v>0.95854047941387788</v>
      </c>
      <c r="O12" s="42">
        <f t="shared" ca="1" si="2"/>
        <v>2.2833307989060367</v>
      </c>
      <c r="P12" s="42">
        <f t="shared" ca="1" si="2"/>
        <v>-1.6499558556198262</v>
      </c>
      <c r="Q12" s="42">
        <f t="shared" ca="1" si="2"/>
        <v>0.55778601857509835</v>
      </c>
      <c r="R12" s="42">
        <f t="shared" ca="1" si="3"/>
        <v>-1.483298998237776</v>
      </c>
      <c r="S12" s="42">
        <f t="shared" ca="1" si="3"/>
        <v>-1.1098906479233177</v>
      </c>
      <c r="T12" s="42">
        <f t="shared" ca="1" si="3"/>
        <v>1.1665420980407268</v>
      </c>
      <c r="U12" s="42">
        <f t="shared" ca="1" si="3"/>
        <v>-0.96713869249855167</v>
      </c>
      <c r="V12" s="42">
        <f t="shared" ca="1" si="3"/>
        <v>1.2146244332641016</v>
      </c>
      <c r="W12" s="42">
        <f t="shared" ca="1" si="3"/>
        <v>2.2833307989060367</v>
      </c>
      <c r="X12" s="42">
        <f t="shared" ca="1" si="3"/>
        <v>1.8437772209651835</v>
      </c>
      <c r="Y12" s="42">
        <f t="shared" ca="1" si="3"/>
        <v>1.8437772209651835</v>
      </c>
      <c r="Z12" s="42">
        <f t="shared" ca="1" si="3"/>
        <v>-0.96713869249855167</v>
      </c>
      <c r="AA12" s="42">
        <f t="shared" ca="1" si="3"/>
        <v>0.61979300454717556</v>
      </c>
      <c r="AB12" s="42">
        <f t="shared" ca="1" si="4"/>
        <v>-0.96713869249855167</v>
      </c>
      <c r="AC12" s="42">
        <f t="shared" ca="1" si="4"/>
        <v>-1.483298998237776</v>
      </c>
      <c r="AD12" s="42">
        <f t="shared" ca="1" si="4"/>
        <v>-1.6499558556198262</v>
      </c>
      <c r="AE12" s="42">
        <f t="shared" ca="1" si="4"/>
        <v>-0.39372227045056934</v>
      </c>
      <c r="AF12" s="42">
        <f t="shared" ca="1" si="4"/>
        <v>0.95854047941387788</v>
      </c>
      <c r="AG12" s="42">
        <f t="shared" ca="1" si="4"/>
        <v>-0.26941470330523026</v>
      </c>
      <c r="AH12" s="42">
        <f t="shared" ca="1" si="4"/>
        <v>0.46193652412549074</v>
      </c>
      <c r="AI12" s="42">
        <f t="shared" ca="1" si="4"/>
        <v>0.3115133511748685</v>
      </c>
      <c r="AJ12" s="42">
        <f t="shared" ca="1" si="4"/>
        <v>1.1665420980407268</v>
      </c>
      <c r="AK12" s="42">
        <f t="shared" ca="1" si="4"/>
        <v>-0.39372227045056934</v>
      </c>
      <c r="AL12" s="42">
        <f t="shared" ca="1" si="5"/>
        <v>0.55778601857509835</v>
      </c>
      <c r="AM12" s="42">
        <f t="shared" ca="1" si="5"/>
        <v>-0.26941470330523026</v>
      </c>
      <c r="AN12" s="42">
        <f t="shared" ca="1" si="5"/>
        <v>0.55778601857509835</v>
      </c>
      <c r="AO12" s="42">
        <f t="shared" ca="1" si="5"/>
        <v>1.8437772209651835</v>
      </c>
      <c r="AP12" s="42">
        <f t="shared" ca="1" si="5"/>
        <v>0.61979300454717556</v>
      </c>
      <c r="AQ12" s="42">
        <f t="shared" ca="1" si="5"/>
        <v>0.3115133511748685</v>
      </c>
      <c r="AR12" s="42">
        <f t="shared" ca="1" si="5"/>
        <v>0.69132087115755236</v>
      </c>
      <c r="AS12" s="42">
        <f t="shared" ca="1" si="5"/>
        <v>2.2833307989060367</v>
      </c>
      <c r="AT12" s="42">
        <f t="shared" ca="1" si="5"/>
        <v>-0.13864128739012607</v>
      </c>
      <c r="AU12" s="42">
        <f t="shared" ca="1" si="5"/>
        <v>1.8437772209651835</v>
      </c>
      <c r="AV12" s="42">
        <f t="shared" ca="1" si="6"/>
        <v>1.1665420980407268</v>
      </c>
      <c r="AW12" s="42">
        <f t="shared" ca="1" si="6"/>
        <v>0.69132087115755236</v>
      </c>
      <c r="AX12" s="42">
        <f t="shared" ca="1" si="6"/>
        <v>-0.13864128739012607</v>
      </c>
      <c r="AY12" s="42">
        <f t="shared" ca="1" si="6"/>
        <v>0.55778601857509835</v>
      </c>
      <c r="AZ12" s="42">
        <f t="shared" ca="1" si="6"/>
        <v>0.73188320770263127</v>
      </c>
      <c r="BA12" s="42">
        <f t="shared" ca="1" si="6"/>
        <v>0.61979300454717556</v>
      </c>
      <c r="BB12" s="42">
        <f t="shared" ca="1" si="6"/>
        <v>0.61979300454717556</v>
      </c>
      <c r="BC12" s="42">
        <f t="shared" ca="1" si="6"/>
        <v>0.95854047941387788</v>
      </c>
      <c r="BD12" s="42">
        <f t="shared" ca="1" si="6"/>
        <v>0.73188320770263127</v>
      </c>
      <c r="BE12" s="43">
        <f t="shared" ca="1" si="6"/>
        <v>-0.13864128739012607</v>
      </c>
      <c r="BF12" s="14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</row>
    <row r="13" spans="1:90" s="5" customFormat="1" x14ac:dyDescent="0.25">
      <c r="A13" s="10"/>
      <c r="B13" s="17"/>
      <c r="C13" s="18">
        <f t="shared" si="7"/>
        <v>6</v>
      </c>
      <c r="D13" s="42">
        <f t="shared" ca="1" si="0"/>
        <v>4.9475982619770265E-2</v>
      </c>
      <c r="E13" s="43">
        <f t="shared" ca="1" si="1"/>
        <v>-1.6499558556198262</v>
      </c>
      <c r="F13" s="42"/>
      <c r="G13" s="15"/>
      <c r="H13" s="44">
        <f t="shared" ca="1" si="2"/>
        <v>-0.39372227045056934</v>
      </c>
      <c r="I13" s="42">
        <f t="shared" ca="1" si="2"/>
        <v>0.73188320770263127</v>
      </c>
      <c r="J13" s="42">
        <f t="shared" ca="1" si="2"/>
        <v>1.0112497658389372</v>
      </c>
      <c r="K13" s="42">
        <f t="shared" ca="1" si="2"/>
        <v>0.55778601857509835</v>
      </c>
      <c r="L13" s="42">
        <f t="shared" ca="1" si="2"/>
        <v>0.39110390033410158</v>
      </c>
      <c r="M13" s="42">
        <f t="shared" ca="1" si="2"/>
        <v>-1.483298998237776</v>
      </c>
      <c r="N13" s="42">
        <f t="shared" ca="1" si="2"/>
        <v>0.61979300454717556</v>
      </c>
      <c r="O13" s="42">
        <f t="shared" ca="1" si="2"/>
        <v>-1.1098906479233177</v>
      </c>
      <c r="P13" s="42">
        <f t="shared" ca="1" si="2"/>
        <v>1.8437772209651835</v>
      </c>
      <c r="Q13" s="42">
        <f t="shared" ca="1" si="2"/>
        <v>-1.1098906479233177</v>
      </c>
      <c r="R13" s="42">
        <f t="shared" ca="1" si="3"/>
        <v>0.69132087115755236</v>
      </c>
      <c r="S13" s="42">
        <f t="shared" ca="1" si="3"/>
        <v>-0.13864128739012607</v>
      </c>
      <c r="T13" s="42">
        <f t="shared" ca="1" si="3"/>
        <v>0.69132087115755236</v>
      </c>
      <c r="U13" s="42">
        <f t="shared" ca="1" si="3"/>
        <v>-0.96713869249855167</v>
      </c>
      <c r="V13" s="42">
        <f t="shared" ca="1" si="3"/>
        <v>0.73188320770263127</v>
      </c>
      <c r="W13" s="42">
        <f t="shared" ca="1" si="3"/>
        <v>0.3115133511748685</v>
      </c>
      <c r="X13" s="42">
        <f t="shared" ca="1" si="3"/>
        <v>0.61979300454717556</v>
      </c>
      <c r="Y13" s="42">
        <f t="shared" ca="1" si="3"/>
        <v>0.55778601857509835</v>
      </c>
      <c r="Z13" s="42">
        <f t="shared" ca="1" si="3"/>
        <v>0.69132087115755236</v>
      </c>
      <c r="AA13" s="42">
        <f t="shared" ca="1" si="3"/>
        <v>-0.39372227045056934</v>
      </c>
      <c r="AB13" s="42">
        <f t="shared" ca="1" si="4"/>
        <v>0.61979300454717556</v>
      </c>
      <c r="AC13" s="42">
        <f t="shared" ca="1" si="4"/>
        <v>0.55778601857509835</v>
      </c>
      <c r="AD13" s="42">
        <f t="shared" ca="1" si="4"/>
        <v>0.73188320770263127</v>
      </c>
      <c r="AE13" s="42">
        <f t="shared" ca="1" si="4"/>
        <v>1.0112497658389372</v>
      </c>
      <c r="AF13" s="42">
        <f t="shared" ca="1" si="4"/>
        <v>0.73188320770263127</v>
      </c>
      <c r="AG13" s="42">
        <f t="shared" ca="1" si="4"/>
        <v>0.55778601857509835</v>
      </c>
      <c r="AH13" s="42">
        <f t="shared" ca="1" si="4"/>
        <v>0.95854047941387788</v>
      </c>
      <c r="AI13" s="42">
        <f t="shared" ca="1" si="4"/>
        <v>1.0112497658389372</v>
      </c>
      <c r="AJ13" s="42">
        <f t="shared" ca="1" si="4"/>
        <v>-1.6499558556198262</v>
      </c>
      <c r="AK13" s="42">
        <f t="shared" ca="1" si="4"/>
        <v>0.39110390033410158</v>
      </c>
      <c r="AL13" s="42">
        <f t="shared" ca="1" si="5"/>
        <v>0.73188320770263127</v>
      </c>
      <c r="AM13" s="42">
        <f t="shared" ca="1" si="5"/>
        <v>-1.483298998237776</v>
      </c>
      <c r="AN13" s="42">
        <f t="shared" ca="1" si="5"/>
        <v>-0.96713869249855167</v>
      </c>
      <c r="AO13" s="42">
        <f t="shared" ca="1" si="5"/>
        <v>1.8437772209651835</v>
      </c>
      <c r="AP13" s="42">
        <f t="shared" ca="1" si="5"/>
        <v>0.46193652412549074</v>
      </c>
      <c r="AQ13" s="42">
        <f t="shared" ca="1" si="5"/>
        <v>1.8437772209651835</v>
      </c>
      <c r="AR13" s="42">
        <f t="shared" ca="1" si="5"/>
        <v>0.46193652412549074</v>
      </c>
      <c r="AS13" s="42">
        <f t="shared" ca="1" si="5"/>
        <v>2.2833307989060367</v>
      </c>
      <c r="AT13" s="42">
        <f t="shared" ca="1" si="5"/>
        <v>0.39110390033410158</v>
      </c>
      <c r="AU13" s="42">
        <f t="shared" ca="1" si="5"/>
        <v>-1.483298998237776</v>
      </c>
      <c r="AV13" s="42">
        <f t="shared" ca="1" si="6"/>
        <v>1.0112497658389372</v>
      </c>
      <c r="AW13" s="42">
        <f t="shared" ca="1" si="6"/>
        <v>2.2833307989060367</v>
      </c>
      <c r="AX13" s="42">
        <f t="shared" ca="1" si="6"/>
        <v>0.61979300454717556</v>
      </c>
      <c r="AY13" s="42">
        <f t="shared" ca="1" si="6"/>
        <v>1.8437772209651835</v>
      </c>
      <c r="AZ13" s="42">
        <f t="shared" ca="1" si="6"/>
        <v>0.61979300454717556</v>
      </c>
      <c r="BA13" s="42">
        <f t="shared" ca="1" si="6"/>
        <v>0.69132087115755236</v>
      </c>
      <c r="BB13" s="42">
        <f t="shared" ca="1" si="6"/>
        <v>0.73188320770263127</v>
      </c>
      <c r="BC13" s="42">
        <f t="shared" ca="1" si="6"/>
        <v>0.95854047941387788</v>
      </c>
      <c r="BD13" s="42">
        <f t="shared" ca="1" si="6"/>
        <v>0.95854047941387788</v>
      </c>
      <c r="BE13" s="43">
        <f t="shared" ca="1" si="6"/>
        <v>-1.6499558556198262</v>
      </c>
      <c r="BF13" s="14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</row>
    <row r="14" spans="1:90" s="5" customFormat="1" x14ac:dyDescent="0.25">
      <c r="A14" s="10"/>
      <c r="B14" s="17"/>
      <c r="C14" s="18">
        <f t="shared" si="7"/>
        <v>7</v>
      </c>
      <c r="D14" s="42">
        <f t="shared" ca="1" si="0"/>
        <v>0.87830233089844589</v>
      </c>
      <c r="E14" s="43">
        <f t="shared" ca="1" si="1"/>
        <v>1.1665420980407268</v>
      </c>
      <c r="F14" s="42"/>
      <c r="G14" s="15"/>
      <c r="H14" s="44">
        <f t="shared" ca="1" si="2"/>
        <v>-0.26941470330523026</v>
      </c>
      <c r="I14" s="42">
        <f t="shared" ca="1" si="2"/>
        <v>1.1665420980407268</v>
      </c>
      <c r="J14" s="42">
        <f t="shared" ca="1" si="2"/>
        <v>1.1665420980407268</v>
      </c>
      <c r="K14" s="42">
        <f t="shared" ca="1" si="2"/>
        <v>1.2146244332641016</v>
      </c>
      <c r="L14" s="42">
        <f t="shared" ca="1" si="2"/>
        <v>1.8437772209651835</v>
      </c>
      <c r="M14" s="42">
        <f t="shared" ca="1" si="2"/>
        <v>0.46193652412549074</v>
      </c>
      <c r="N14" s="42">
        <f t="shared" ca="1" si="2"/>
        <v>-0.96713869249855167</v>
      </c>
      <c r="O14" s="42">
        <f t="shared" ca="1" si="2"/>
        <v>0.46193652412549074</v>
      </c>
      <c r="P14" s="42">
        <f t="shared" ca="1" si="2"/>
        <v>0.39110390033410158</v>
      </c>
      <c r="Q14" s="42">
        <f t="shared" ca="1" si="2"/>
        <v>-1.6499558556198262</v>
      </c>
      <c r="R14" s="42">
        <f t="shared" ca="1" si="3"/>
        <v>0.39110390033410158</v>
      </c>
      <c r="S14" s="42">
        <f t="shared" ca="1" si="3"/>
        <v>-0.96713869249855167</v>
      </c>
      <c r="T14" s="42">
        <f t="shared" ca="1" si="3"/>
        <v>1.1665420980407268</v>
      </c>
      <c r="U14" s="42">
        <f t="shared" ca="1" si="3"/>
        <v>0.69132087115755236</v>
      </c>
      <c r="V14" s="42">
        <f t="shared" ca="1" si="3"/>
        <v>-0.13864128739012607</v>
      </c>
      <c r="W14" s="42">
        <f t="shared" ca="1" si="3"/>
        <v>-0.39372227045056934</v>
      </c>
      <c r="X14" s="42">
        <f t="shared" ca="1" si="3"/>
        <v>1.1665420980407268</v>
      </c>
      <c r="Y14" s="42">
        <f t="shared" ca="1" si="3"/>
        <v>0.55778601857509835</v>
      </c>
      <c r="Z14" s="42">
        <f t="shared" ca="1" si="3"/>
        <v>-1.1098906479233177</v>
      </c>
      <c r="AA14" s="42">
        <f t="shared" ca="1" si="3"/>
        <v>0.95854047941387788</v>
      </c>
      <c r="AB14" s="42">
        <f t="shared" ca="1" si="4"/>
        <v>1.0112497658389372</v>
      </c>
      <c r="AC14" s="42">
        <f t="shared" ca="1" si="4"/>
        <v>0.69132087115755236</v>
      </c>
      <c r="AD14" s="42">
        <f t="shared" ca="1" si="4"/>
        <v>-0.39372227045056934</v>
      </c>
      <c r="AE14" s="42">
        <f t="shared" ca="1" si="4"/>
        <v>1.0112497658389372</v>
      </c>
      <c r="AF14" s="42">
        <f t="shared" ca="1" si="4"/>
        <v>0.73188320770263127</v>
      </c>
      <c r="AG14" s="42">
        <f t="shared" ca="1" si="4"/>
        <v>1.0112497658389372</v>
      </c>
      <c r="AH14" s="42">
        <f t="shared" ca="1" si="4"/>
        <v>-1.483298998237776</v>
      </c>
      <c r="AI14" s="42">
        <f t="shared" ca="1" si="4"/>
        <v>0.69132087115755236</v>
      </c>
      <c r="AJ14" s="42">
        <f t="shared" ca="1" si="4"/>
        <v>2.2833307989060367</v>
      </c>
      <c r="AK14" s="42">
        <f t="shared" ca="1" si="4"/>
        <v>1.8437772209651835</v>
      </c>
      <c r="AL14" s="42">
        <f t="shared" ca="1" si="5"/>
        <v>0.61979300454717556</v>
      </c>
      <c r="AM14" s="42">
        <f t="shared" ca="1" si="5"/>
        <v>0.61979300454717556</v>
      </c>
      <c r="AN14" s="42">
        <f t="shared" ca="1" si="5"/>
        <v>0.3115133511748685</v>
      </c>
      <c r="AO14" s="42">
        <f t="shared" ca="1" si="5"/>
        <v>0.39110390033410158</v>
      </c>
      <c r="AP14" s="42">
        <f t="shared" ca="1" si="5"/>
        <v>2.2833307989060367</v>
      </c>
      <c r="AQ14" s="42">
        <f t="shared" ca="1" si="5"/>
        <v>0.39110390033410158</v>
      </c>
      <c r="AR14" s="42">
        <f t="shared" ca="1" si="5"/>
        <v>-1.6499558556198262</v>
      </c>
      <c r="AS14" s="42">
        <f t="shared" ca="1" si="5"/>
        <v>0.69132087115755236</v>
      </c>
      <c r="AT14" s="42">
        <f t="shared" ca="1" si="5"/>
        <v>0.69132087115755236</v>
      </c>
      <c r="AU14" s="42">
        <f t="shared" ca="1" si="5"/>
        <v>0.3115133511748685</v>
      </c>
      <c r="AV14" s="42">
        <f t="shared" ca="1" si="6"/>
        <v>0.3115133511748685</v>
      </c>
      <c r="AW14" s="42">
        <f t="shared" ca="1" si="6"/>
        <v>-0.13864128739012607</v>
      </c>
      <c r="AX14" s="42">
        <f t="shared" ca="1" si="6"/>
        <v>-0.96713869249855167</v>
      </c>
      <c r="AY14" s="42">
        <f t="shared" ca="1" si="6"/>
        <v>0.55778601857509835</v>
      </c>
      <c r="AZ14" s="42">
        <f t="shared" ca="1" si="6"/>
        <v>-1.6499558556198262</v>
      </c>
      <c r="BA14" s="42">
        <f t="shared" ca="1" si="6"/>
        <v>-0.13864128739012607</v>
      </c>
      <c r="BB14" s="42">
        <f t="shared" ca="1" si="6"/>
        <v>0.73188320770263127</v>
      </c>
      <c r="BC14" s="42">
        <f t="shared" ca="1" si="6"/>
        <v>0.46193652412549074</v>
      </c>
      <c r="BD14" s="42">
        <f t="shared" ca="1" si="6"/>
        <v>1.1665420980407268</v>
      </c>
      <c r="BE14" s="43">
        <f t="shared" ca="1" si="6"/>
        <v>-0.96713869249855167</v>
      </c>
      <c r="BF14" s="14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</row>
    <row r="15" spans="1:90" s="5" customFormat="1" x14ac:dyDescent="0.25">
      <c r="A15" s="10"/>
      <c r="B15" s="17"/>
      <c r="C15" s="18">
        <f t="shared" si="7"/>
        <v>8</v>
      </c>
      <c r="D15" s="42">
        <f t="shared" ca="1" si="0"/>
        <v>0.71150474445535461</v>
      </c>
      <c r="E15" s="43">
        <f t="shared" ca="1" si="1"/>
        <v>0.55778601857509835</v>
      </c>
      <c r="F15" s="42"/>
      <c r="G15" s="15"/>
      <c r="H15" s="44">
        <f t="shared" ca="1" si="2"/>
        <v>1.8437772209651835</v>
      </c>
      <c r="I15" s="42">
        <f t="shared" ca="1" si="2"/>
        <v>-1.6499558556198262</v>
      </c>
      <c r="J15" s="42">
        <f t="shared" ca="1" si="2"/>
        <v>0.73188320770263127</v>
      </c>
      <c r="K15" s="42">
        <f t="shared" ca="1" si="2"/>
        <v>1.2146244332641016</v>
      </c>
      <c r="L15" s="42">
        <f t="shared" ca="1" si="2"/>
        <v>0.46193652412549074</v>
      </c>
      <c r="M15" s="42">
        <f t="shared" ca="1" si="2"/>
        <v>1.1665420980407268</v>
      </c>
      <c r="N15" s="42">
        <f t="shared" ca="1" si="2"/>
        <v>0.73188320770263127</v>
      </c>
      <c r="O15" s="42">
        <f t="shared" ca="1" si="2"/>
        <v>-0.39372227045056934</v>
      </c>
      <c r="P15" s="42">
        <f t="shared" ca="1" si="2"/>
        <v>2.2833307989060367</v>
      </c>
      <c r="Q15" s="42">
        <f t="shared" ca="1" si="2"/>
        <v>-1.483298998237776</v>
      </c>
      <c r="R15" s="42">
        <f t="shared" ca="1" si="3"/>
        <v>0.61979300454717556</v>
      </c>
      <c r="S15" s="42">
        <f t="shared" ca="1" si="3"/>
        <v>1.8437772209651835</v>
      </c>
      <c r="T15" s="42">
        <f t="shared" ca="1" si="3"/>
        <v>-1.6499558556198262</v>
      </c>
      <c r="U15" s="42">
        <f t="shared" ca="1" si="3"/>
        <v>1.1665420980407268</v>
      </c>
      <c r="V15" s="42">
        <f t="shared" ca="1" si="3"/>
        <v>-0.39372227045056934</v>
      </c>
      <c r="W15" s="42">
        <f t="shared" ca="1" si="3"/>
        <v>-0.96713869249855167</v>
      </c>
      <c r="X15" s="42">
        <f t="shared" ca="1" si="3"/>
        <v>0.46193652412549074</v>
      </c>
      <c r="Y15" s="42">
        <f t="shared" ca="1" si="3"/>
        <v>-0.39372227045056934</v>
      </c>
      <c r="Z15" s="42">
        <f t="shared" ca="1" si="3"/>
        <v>0.39110390033410158</v>
      </c>
      <c r="AA15" s="42">
        <f t="shared" ca="1" si="3"/>
        <v>0.95854047941387788</v>
      </c>
      <c r="AB15" s="42">
        <f t="shared" ca="1" si="4"/>
        <v>1.1665420980407268</v>
      </c>
      <c r="AC15" s="42">
        <f t="shared" ca="1" si="4"/>
        <v>-1.1098906479233177</v>
      </c>
      <c r="AD15" s="42">
        <f t="shared" ca="1" si="4"/>
        <v>1.0112497658389372</v>
      </c>
      <c r="AE15" s="42">
        <f t="shared" ca="1" si="4"/>
        <v>-0.13864128739012607</v>
      </c>
      <c r="AF15" s="42">
        <f t="shared" ca="1" si="4"/>
        <v>0.61979300454717556</v>
      </c>
      <c r="AG15" s="42">
        <f t="shared" ca="1" si="4"/>
        <v>1.8437772209651835</v>
      </c>
      <c r="AH15" s="42">
        <f t="shared" ca="1" si="4"/>
        <v>0.39110390033410158</v>
      </c>
      <c r="AI15" s="42">
        <f t="shared" ca="1" si="4"/>
        <v>0.69132087115755236</v>
      </c>
      <c r="AJ15" s="42">
        <f t="shared" ca="1" si="4"/>
        <v>1.8437772209651835</v>
      </c>
      <c r="AK15" s="42">
        <f t="shared" ca="1" si="4"/>
        <v>-0.96713869249855167</v>
      </c>
      <c r="AL15" s="42">
        <f t="shared" ca="1" si="5"/>
        <v>-0.39372227045056934</v>
      </c>
      <c r="AM15" s="42">
        <f t="shared" ca="1" si="5"/>
        <v>-0.96713869249855167</v>
      </c>
      <c r="AN15" s="42">
        <f t="shared" ca="1" si="5"/>
        <v>0.3115133511748685</v>
      </c>
      <c r="AO15" s="42">
        <f t="shared" ca="1" si="5"/>
        <v>0.3115133511748685</v>
      </c>
      <c r="AP15" s="42">
        <f t="shared" ca="1" si="5"/>
        <v>-0.39372227045056934</v>
      </c>
      <c r="AQ15" s="42">
        <f t="shared" ca="1" si="5"/>
        <v>-1.1098906479233177</v>
      </c>
      <c r="AR15" s="42">
        <f t="shared" ca="1" si="5"/>
        <v>-0.26941470330523026</v>
      </c>
      <c r="AS15" s="42">
        <f t="shared" ca="1" si="5"/>
        <v>-1.6499558556198262</v>
      </c>
      <c r="AT15" s="42">
        <f t="shared" ca="1" si="5"/>
        <v>0.69132087115755236</v>
      </c>
      <c r="AU15" s="42">
        <f t="shared" ca="1" si="5"/>
        <v>0.46193652412549074</v>
      </c>
      <c r="AV15" s="42">
        <f t="shared" ca="1" si="6"/>
        <v>1.0112497658389372</v>
      </c>
      <c r="AW15" s="42">
        <f t="shared" ca="1" si="6"/>
        <v>0.69132087115755236</v>
      </c>
      <c r="AX15" s="42">
        <f t="shared" ca="1" si="6"/>
        <v>2.2833307989060367</v>
      </c>
      <c r="AY15" s="42">
        <f t="shared" ca="1" si="6"/>
        <v>1.0112497658389372</v>
      </c>
      <c r="AZ15" s="42">
        <f t="shared" ca="1" si="6"/>
        <v>-0.96713869249855167</v>
      </c>
      <c r="BA15" s="42">
        <f t="shared" ca="1" si="6"/>
        <v>1.0112497658389372</v>
      </c>
      <c r="BB15" s="42">
        <f t="shared" ca="1" si="6"/>
        <v>0.69132087115755236</v>
      </c>
      <c r="BC15" s="42">
        <f t="shared" ca="1" si="6"/>
        <v>-1.6499558556198262</v>
      </c>
      <c r="BD15" s="42">
        <f t="shared" ca="1" si="6"/>
        <v>-1.1098906479233177</v>
      </c>
      <c r="BE15" s="43">
        <f t="shared" ca="1" si="6"/>
        <v>2.2833307989060367</v>
      </c>
      <c r="BF15" s="14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</row>
    <row r="16" spans="1:90" s="5" customFormat="1" x14ac:dyDescent="0.25">
      <c r="A16" s="10"/>
      <c r="B16" s="17"/>
      <c r="C16" s="18">
        <f t="shared" si="7"/>
        <v>9</v>
      </c>
      <c r="D16" s="42">
        <f t="shared" ca="1" si="0"/>
        <v>0.73230296257587324</v>
      </c>
      <c r="E16" s="43">
        <f t="shared" ca="1" si="1"/>
        <v>0.61979300454717556</v>
      </c>
      <c r="F16" s="42"/>
      <c r="G16" s="15"/>
      <c r="H16" s="44">
        <f t="shared" ca="1" si="2"/>
        <v>0.73188320770263127</v>
      </c>
      <c r="I16" s="42">
        <f t="shared" ca="1" si="2"/>
        <v>0.69132087115755236</v>
      </c>
      <c r="J16" s="42">
        <f t="shared" ca="1" si="2"/>
        <v>-1.1098906479233177</v>
      </c>
      <c r="K16" s="42">
        <f t="shared" ca="1" si="2"/>
        <v>1.0112497658389372</v>
      </c>
      <c r="L16" s="42">
        <f t="shared" ca="1" si="2"/>
        <v>-0.26941470330523026</v>
      </c>
      <c r="M16" s="42">
        <f t="shared" ca="1" si="2"/>
        <v>1.1665420980407268</v>
      </c>
      <c r="N16" s="42">
        <f t="shared" ca="1" si="2"/>
        <v>0.61979300454717556</v>
      </c>
      <c r="O16" s="42">
        <f t="shared" ca="1" si="2"/>
        <v>0.46193652412549074</v>
      </c>
      <c r="P16" s="42">
        <f t="shared" ca="1" si="2"/>
        <v>-0.96713869249855167</v>
      </c>
      <c r="Q16" s="42">
        <f t="shared" ca="1" si="2"/>
        <v>-0.26941470330523026</v>
      </c>
      <c r="R16" s="42">
        <f t="shared" ca="1" si="3"/>
        <v>1.8437772209651835</v>
      </c>
      <c r="S16" s="42">
        <f t="shared" ca="1" si="3"/>
        <v>0.3115133511748685</v>
      </c>
      <c r="T16" s="42">
        <f t="shared" ca="1" si="3"/>
        <v>-0.13864128739012607</v>
      </c>
      <c r="U16" s="42">
        <f t="shared" ca="1" si="3"/>
        <v>0.95854047941387788</v>
      </c>
      <c r="V16" s="42">
        <f t="shared" ca="1" si="3"/>
        <v>-0.39372227045056934</v>
      </c>
      <c r="W16" s="42">
        <f t="shared" ca="1" si="3"/>
        <v>-0.39372227045056934</v>
      </c>
      <c r="X16" s="42">
        <f t="shared" ca="1" si="3"/>
        <v>0.95854047941387788</v>
      </c>
      <c r="Y16" s="42">
        <f t="shared" ca="1" si="3"/>
        <v>1.8437772209651835</v>
      </c>
      <c r="Z16" s="42">
        <f t="shared" ca="1" si="3"/>
        <v>0.73188320770263127</v>
      </c>
      <c r="AA16" s="42">
        <f t="shared" ca="1" si="3"/>
        <v>1.0112497658389372</v>
      </c>
      <c r="AB16" s="42">
        <f t="shared" ca="1" si="4"/>
        <v>-1.1098906479233177</v>
      </c>
      <c r="AC16" s="42">
        <f t="shared" ca="1" si="4"/>
        <v>-0.26941470330523026</v>
      </c>
      <c r="AD16" s="42">
        <f t="shared" ca="1" si="4"/>
        <v>0.73188320770263127</v>
      </c>
      <c r="AE16" s="42">
        <f t="shared" ca="1" si="4"/>
        <v>-0.39372227045056934</v>
      </c>
      <c r="AF16" s="42">
        <f t="shared" ca="1" si="4"/>
        <v>0.3115133511748685</v>
      </c>
      <c r="AG16" s="42">
        <f t="shared" ca="1" si="4"/>
        <v>0.61979300454717556</v>
      </c>
      <c r="AH16" s="42">
        <f t="shared" ca="1" si="4"/>
        <v>1.2146244332641016</v>
      </c>
      <c r="AI16" s="42">
        <f t="shared" ca="1" si="4"/>
        <v>1.1665420980407268</v>
      </c>
      <c r="AJ16" s="42">
        <f t="shared" ca="1" si="4"/>
        <v>0.95854047941387788</v>
      </c>
      <c r="AK16" s="42">
        <f t="shared" ca="1" si="4"/>
        <v>-0.13864128739012607</v>
      </c>
      <c r="AL16" s="42">
        <f t="shared" ca="1" si="5"/>
        <v>-0.26941470330523026</v>
      </c>
      <c r="AM16" s="42">
        <f t="shared" ca="1" si="5"/>
        <v>-1.1098906479233177</v>
      </c>
      <c r="AN16" s="42">
        <f t="shared" ca="1" si="5"/>
        <v>0.73188320770263127</v>
      </c>
      <c r="AO16" s="42">
        <f t="shared" ca="1" si="5"/>
        <v>-0.96713869249855167</v>
      </c>
      <c r="AP16" s="42">
        <f t="shared" ca="1" si="5"/>
        <v>0.95854047941387788</v>
      </c>
      <c r="AQ16" s="42">
        <f t="shared" ca="1" si="5"/>
        <v>-0.39372227045056934</v>
      </c>
      <c r="AR16" s="42">
        <f t="shared" ca="1" si="5"/>
        <v>0.73188320770263127</v>
      </c>
      <c r="AS16" s="42">
        <f t="shared" ca="1" si="5"/>
        <v>1.1665420980407268</v>
      </c>
      <c r="AT16" s="42">
        <f t="shared" ca="1" si="5"/>
        <v>-0.13864128739012607</v>
      </c>
      <c r="AU16" s="42">
        <f t="shared" ca="1" si="5"/>
        <v>-1.483298998237776</v>
      </c>
      <c r="AV16" s="42">
        <f t="shared" ca="1" si="6"/>
        <v>-1.6499558556198262</v>
      </c>
      <c r="AW16" s="42">
        <f t="shared" ca="1" si="6"/>
        <v>-0.26941470330523026</v>
      </c>
      <c r="AX16" s="42">
        <f t="shared" ca="1" si="6"/>
        <v>-0.39372227045056934</v>
      </c>
      <c r="AY16" s="42">
        <f t="shared" ca="1" si="6"/>
        <v>0.95854047941387788</v>
      </c>
      <c r="AZ16" s="42">
        <f t="shared" ca="1" si="6"/>
        <v>1.0112497658389372</v>
      </c>
      <c r="BA16" s="42">
        <f t="shared" ca="1" si="6"/>
        <v>-0.13864128739012607</v>
      </c>
      <c r="BB16" s="42">
        <f t="shared" ca="1" si="6"/>
        <v>-1.483298998237776</v>
      </c>
      <c r="BC16" s="42">
        <f t="shared" ca="1" si="6"/>
        <v>0.39110390033410158</v>
      </c>
      <c r="BD16" s="42">
        <f t="shared" ca="1" si="6"/>
        <v>1.8437772209651835</v>
      </c>
      <c r="BE16" s="43">
        <f t="shared" ca="1" si="6"/>
        <v>-0.39372227045056934</v>
      </c>
      <c r="BF16" s="14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</row>
    <row r="17" spans="1:90" s="5" customFormat="1" x14ac:dyDescent="0.25">
      <c r="A17" s="10"/>
      <c r="B17" s="17"/>
      <c r="C17" s="18">
        <f t="shared" si="7"/>
        <v>10</v>
      </c>
      <c r="D17" s="42">
        <f t="shared" ca="1" si="0"/>
        <v>0.13352307547010012</v>
      </c>
      <c r="E17" s="43">
        <f t="shared" ca="1" si="1"/>
        <v>-1.1098906479233177</v>
      </c>
      <c r="F17" s="42"/>
      <c r="G17" s="15"/>
      <c r="H17" s="44">
        <f t="shared" ca="1" si="2"/>
        <v>-1.1098906479233177</v>
      </c>
      <c r="I17" s="42">
        <f t="shared" ca="1" si="2"/>
        <v>1.1665420980407268</v>
      </c>
      <c r="J17" s="42">
        <f t="shared" ca="1" si="2"/>
        <v>-0.13864128739012607</v>
      </c>
      <c r="K17" s="42">
        <f t="shared" ca="1" si="2"/>
        <v>0.46193652412549074</v>
      </c>
      <c r="L17" s="42">
        <f t="shared" ca="1" si="2"/>
        <v>0.69132087115755236</v>
      </c>
      <c r="M17" s="42">
        <f t="shared" ca="1" si="2"/>
        <v>-0.39372227045056934</v>
      </c>
      <c r="N17" s="42">
        <f t="shared" ca="1" si="2"/>
        <v>-1.6499558556198262</v>
      </c>
      <c r="O17" s="42">
        <f t="shared" ca="1" si="2"/>
        <v>1.2146244332641016</v>
      </c>
      <c r="P17" s="42">
        <f t="shared" ca="1" si="2"/>
        <v>0.73188320770263127</v>
      </c>
      <c r="Q17" s="42">
        <f t="shared" ca="1" si="2"/>
        <v>-1.483298998237776</v>
      </c>
      <c r="R17" s="42">
        <f t="shared" ca="1" si="3"/>
        <v>0.73188320770263127</v>
      </c>
      <c r="S17" s="42">
        <f t="shared" ca="1" si="3"/>
        <v>0.55778601857509835</v>
      </c>
      <c r="T17" s="42">
        <f t="shared" ca="1" si="3"/>
        <v>0.3115133511748685</v>
      </c>
      <c r="U17" s="42">
        <f t="shared" ca="1" si="3"/>
        <v>-1.1098906479233177</v>
      </c>
      <c r="V17" s="42">
        <f t="shared" ca="1" si="3"/>
        <v>1.1665420980407268</v>
      </c>
      <c r="W17" s="42">
        <f t="shared" ca="1" si="3"/>
        <v>0.73188320770263127</v>
      </c>
      <c r="X17" s="42">
        <f t="shared" ca="1" si="3"/>
        <v>0.55778601857509835</v>
      </c>
      <c r="Y17" s="42">
        <f t="shared" ca="1" si="3"/>
        <v>0.55778601857509835</v>
      </c>
      <c r="Z17" s="42">
        <f t="shared" ca="1" si="3"/>
        <v>0.3115133511748685</v>
      </c>
      <c r="AA17" s="42">
        <f t="shared" ca="1" si="3"/>
        <v>0.95854047941387788</v>
      </c>
      <c r="AB17" s="42">
        <f t="shared" ca="1" si="4"/>
        <v>0.55778601857509835</v>
      </c>
      <c r="AC17" s="42">
        <f t="shared" ca="1" si="4"/>
        <v>-0.13864128739012607</v>
      </c>
      <c r="AD17" s="42">
        <f t="shared" ca="1" si="4"/>
        <v>0.39110390033410158</v>
      </c>
      <c r="AE17" s="42">
        <f t="shared" ca="1" si="4"/>
        <v>-0.39372227045056934</v>
      </c>
      <c r="AF17" s="42">
        <f t="shared" ca="1" si="4"/>
        <v>-0.39372227045056934</v>
      </c>
      <c r="AG17" s="42">
        <f t="shared" ca="1" si="4"/>
        <v>-1.1098906479233177</v>
      </c>
      <c r="AH17" s="42">
        <f t="shared" ca="1" si="4"/>
        <v>1.8437772209651835</v>
      </c>
      <c r="AI17" s="42">
        <f t="shared" ca="1" si="4"/>
        <v>0.55778601857509835</v>
      </c>
      <c r="AJ17" s="42">
        <f t="shared" ca="1" si="4"/>
        <v>0.95854047941387788</v>
      </c>
      <c r="AK17" s="42">
        <f t="shared" ca="1" si="4"/>
        <v>0.69132087115755236</v>
      </c>
      <c r="AL17" s="42">
        <f t="shared" ca="1" si="5"/>
        <v>0.73188320770263127</v>
      </c>
      <c r="AM17" s="42">
        <f t="shared" ca="1" si="5"/>
        <v>0.73188320770263127</v>
      </c>
      <c r="AN17" s="42">
        <f t="shared" ca="1" si="5"/>
        <v>0.46193652412549074</v>
      </c>
      <c r="AO17" s="42">
        <f t="shared" ca="1" si="5"/>
        <v>1.1665420980407268</v>
      </c>
      <c r="AP17" s="42">
        <f t="shared" ca="1" si="5"/>
        <v>0.69132087115755236</v>
      </c>
      <c r="AQ17" s="42">
        <f t="shared" ca="1" si="5"/>
        <v>-0.13864128739012607</v>
      </c>
      <c r="AR17" s="42">
        <f t="shared" ca="1" si="5"/>
        <v>-0.96713869249855167</v>
      </c>
      <c r="AS17" s="42">
        <f t="shared" ca="1" si="5"/>
        <v>0.95854047941387788</v>
      </c>
      <c r="AT17" s="42">
        <f t="shared" ca="1" si="5"/>
        <v>-1.1098906479233177</v>
      </c>
      <c r="AU17" s="42">
        <f t="shared" ca="1" si="5"/>
        <v>-1.1098906479233177</v>
      </c>
      <c r="AV17" s="42">
        <f t="shared" ca="1" si="6"/>
        <v>-1.6499558556198262</v>
      </c>
      <c r="AW17" s="42">
        <f t="shared" ca="1" si="6"/>
        <v>-1.483298998237776</v>
      </c>
      <c r="AX17" s="42">
        <f t="shared" ca="1" si="6"/>
        <v>0.61979300454717556</v>
      </c>
      <c r="AY17" s="42">
        <f t="shared" ca="1" si="6"/>
        <v>-1.6499558556198262</v>
      </c>
      <c r="AZ17" s="42">
        <f t="shared" ca="1" si="6"/>
        <v>0.95854047941387788</v>
      </c>
      <c r="BA17" s="42">
        <f t="shared" ca="1" si="6"/>
        <v>0.55778601857509835</v>
      </c>
      <c r="BB17" s="42">
        <f t="shared" ca="1" si="6"/>
        <v>0.61979300454717556</v>
      </c>
      <c r="BC17" s="42">
        <f t="shared" ca="1" si="6"/>
        <v>0.95854047941387788</v>
      </c>
      <c r="BD17" s="42">
        <f t="shared" ca="1" si="6"/>
        <v>-1.6499558556198262</v>
      </c>
      <c r="BE17" s="43">
        <f t="shared" ca="1" si="6"/>
        <v>0.39110390033410158</v>
      </c>
      <c r="BF17" s="14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</row>
    <row r="18" spans="1:90" s="5" customFormat="1" x14ac:dyDescent="0.25">
      <c r="A18" s="10"/>
      <c r="B18" s="17"/>
      <c r="C18" s="18">
        <f t="shared" si="7"/>
        <v>11</v>
      </c>
      <c r="D18" s="42">
        <f t="shared" ca="1" si="0"/>
        <v>0.34689304864599513</v>
      </c>
      <c r="E18" s="43">
        <f t="shared" ca="1" si="1"/>
        <v>-0.39372227045056934</v>
      </c>
      <c r="F18" s="42"/>
      <c r="G18" s="15"/>
      <c r="H18" s="44">
        <f t="shared" ref="H18:Q27" ca="1" si="8">VLOOKUP((INT(COUNT($D$8:$D$108)*RAND())+1),Samples,3,FALSE)</f>
        <v>-0.13864128739012607</v>
      </c>
      <c r="I18" s="42">
        <f t="shared" ca="1" si="8"/>
        <v>-1.1098906479233177</v>
      </c>
      <c r="J18" s="42">
        <f t="shared" ca="1" si="8"/>
        <v>0.55778601857509835</v>
      </c>
      <c r="K18" s="42">
        <f t="shared" ca="1" si="8"/>
        <v>-0.26941470330523026</v>
      </c>
      <c r="L18" s="42">
        <f t="shared" ca="1" si="8"/>
        <v>-1.1098906479233177</v>
      </c>
      <c r="M18" s="42">
        <f t="shared" ca="1" si="8"/>
        <v>-1.1098906479233177</v>
      </c>
      <c r="N18" s="42">
        <f t="shared" ca="1" si="8"/>
        <v>0.69132087115755236</v>
      </c>
      <c r="O18" s="42">
        <f t="shared" ca="1" si="8"/>
        <v>1.2146244332641016</v>
      </c>
      <c r="P18" s="42">
        <f t="shared" ca="1" si="8"/>
        <v>-1.1098906479233177</v>
      </c>
      <c r="Q18" s="42">
        <f t="shared" ca="1" si="8"/>
        <v>0.39110390033410158</v>
      </c>
      <c r="R18" s="42">
        <f t="shared" ref="R18:AA27" ca="1" si="9">VLOOKUP((INT(COUNT($D$8:$D$108)*RAND())+1),Samples,3,FALSE)</f>
        <v>-0.13864128739012607</v>
      </c>
      <c r="S18" s="42">
        <f t="shared" ca="1" si="9"/>
        <v>0.61979300454717556</v>
      </c>
      <c r="T18" s="42">
        <f t="shared" ca="1" si="9"/>
        <v>-0.26941470330523026</v>
      </c>
      <c r="U18" s="42">
        <f t="shared" ca="1" si="9"/>
        <v>-1.1098906479233177</v>
      </c>
      <c r="V18" s="42">
        <f t="shared" ca="1" si="9"/>
        <v>0.55778601857509835</v>
      </c>
      <c r="W18" s="42">
        <f t="shared" ca="1" si="9"/>
        <v>-0.96713869249855167</v>
      </c>
      <c r="X18" s="42">
        <f t="shared" ca="1" si="9"/>
        <v>2.2833307989060367</v>
      </c>
      <c r="Y18" s="42">
        <f t="shared" ca="1" si="9"/>
        <v>-1.1098906479233177</v>
      </c>
      <c r="Z18" s="42">
        <f t="shared" ca="1" si="9"/>
        <v>-0.13864128739012607</v>
      </c>
      <c r="AA18" s="42">
        <f t="shared" ca="1" si="9"/>
        <v>0.39110390033410158</v>
      </c>
      <c r="AB18" s="42">
        <f t="shared" ref="AB18:AK27" ca="1" si="10">VLOOKUP((INT(COUNT($D$8:$D$108)*RAND())+1),Samples,3,FALSE)</f>
        <v>-0.96713869249855167</v>
      </c>
      <c r="AC18" s="42">
        <f t="shared" ca="1" si="10"/>
        <v>1.8437772209651835</v>
      </c>
      <c r="AD18" s="42">
        <f t="shared" ca="1" si="10"/>
        <v>1.0112497658389372</v>
      </c>
      <c r="AE18" s="42">
        <f t="shared" ca="1" si="10"/>
        <v>0.73188320770263127</v>
      </c>
      <c r="AF18" s="42">
        <f t="shared" ca="1" si="10"/>
        <v>0.61979300454717556</v>
      </c>
      <c r="AG18" s="42">
        <f t="shared" ca="1" si="10"/>
        <v>0.61979300454717556</v>
      </c>
      <c r="AH18" s="42">
        <f t="shared" ca="1" si="10"/>
        <v>0.73188320770263127</v>
      </c>
      <c r="AI18" s="42">
        <f t="shared" ca="1" si="10"/>
        <v>1.1665420980407268</v>
      </c>
      <c r="AJ18" s="42">
        <f t="shared" ca="1" si="10"/>
        <v>-1.483298998237776</v>
      </c>
      <c r="AK18" s="42">
        <f t="shared" ca="1" si="10"/>
        <v>0.73188320770263127</v>
      </c>
      <c r="AL18" s="42">
        <f t="shared" ref="AL18:AU27" ca="1" si="11">VLOOKUP((INT(COUNT($D$8:$D$108)*RAND())+1),Samples,3,FALSE)</f>
        <v>0.69132087115755236</v>
      </c>
      <c r="AM18" s="42">
        <f t="shared" ca="1" si="11"/>
        <v>0.95854047941387788</v>
      </c>
      <c r="AN18" s="42">
        <f t="shared" ca="1" si="11"/>
        <v>-0.96713869249855167</v>
      </c>
      <c r="AO18" s="42">
        <f t="shared" ca="1" si="11"/>
        <v>0.69132087115755236</v>
      </c>
      <c r="AP18" s="42">
        <f t="shared" ca="1" si="11"/>
        <v>0.3115133511748685</v>
      </c>
      <c r="AQ18" s="42">
        <f t="shared" ca="1" si="11"/>
        <v>2.2833307989060367</v>
      </c>
      <c r="AR18" s="42">
        <f t="shared" ca="1" si="11"/>
        <v>1.8437772209651835</v>
      </c>
      <c r="AS18" s="42">
        <f t="shared" ca="1" si="11"/>
        <v>0.3115133511748685</v>
      </c>
      <c r="AT18" s="42">
        <f t="shared" ca="1" si="11"/>
        <v>2.2833307989060367</v>
      </c>
      <c r="AU18" s="42">
        <f t="shared" ca="1" si="11"/>
        <v>0.73188320770263127</v>
      </c>
      <c r="AV18" s="42">
        <f t="shared" ref="AV18:BE27" ca="1" si="12">VLOOKUP((INT(COUNT($D$8:$D$108)*RAND())+1),Samples,3,FALSE)</f>
        <v>1.2146244332641016</v>
      </c>
      <c r="AW18" s="42">
        <f t="shared" ca="1" si="12"/>
        <v>-0.26941470330523026</v>
      </c>
      <c r="AX18" s="42">
        <f t="shared" ca="1" si="12"/>
        <v>0.95854047941387788</v>
      </c>
      <c r="AY18" s="42">
        <f t="shared" ca="1" si="12"/>
        <v>-0.96713869249855167</v>
      </c>
      <c r="AZ18" s="42">
        <f t="shared" ca="1" si="12"/>
        <v>1.1665420980407268</v>
      </c>
      <c r="BA18" s="42">
        <f t="shared" ca="1" si="12"/>
        <v>0.46193652412549074</v>
      </c>
      <c r="BB18" s="42">
        <f t="shared" ca="1" si="12"/>
        <v>0.39110390033410158</v>
      </c>
      <c r="BC18" s="42">
        <f t="shared" ca="1" si="12"/>
        <v>1.8437772209651835</v>
      </c>
      <c r="BD18" s="42">
        <f t="shared" ca="1" si="12"/>
        <v>0.69132087115755236</v>
      </c>
      <c r="BE18" s="43">
        <f t="shared" ca="1" si="12"/>
        <v>-1.483298998237776</v>
      </c>
      <c r="BF18" s="14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</row>
    <row r="19" spans="1:90" s="5" customFormat="1" x14ac:dyDescent="0.25">
      <c r="A19" s="10"/>
      <c r="B19" s="17"/>
      <c r="C19" s="18">
        <f t="shared" si="7"/>
        <v>12</v>
      </c>
      <c r="D19" s="42">
        <f t="shared" ca="1" si="0"/>
        <v>0.65213978112275139</v>
      </c>
      <c r="E19" s="43">
        <f t="shared" ca="1" si="1"/>
        <v>0.39110390033410158</v>
      </c>
      <c r="F19" s="42"/>
      <c r="G19" s="15"/>
      <c r="H19" s="44">
        <f t="shared" ca="1" si="8"/>
        <v>-0.26941470330523026</v>
      </c>
      <c r="I19" s="42">
        <f t="shared" ca="1" si="8"/>
        <v>0.3115133511748685</v>
      </c>
      <c r="J19" s="42">
        <f t="shared" ca="1" si="8"/>
        <v>1.2146244332641016</v>
      </c>
      <c r="K19" s="42">
        <f t="shared" ca="1" si="8"/>
        <v>0.46193652412549074</v>
      </c>
      <c r="L19" s="42">
        <f t="shared" ca="1" si="8"/>
        <v>-1.1098906479233177</v>
      </c>
      <c r="M19" s="42">
        <f t="shared" ca="1" si="8"/>
        <v>0.46193652412549074</v>
      </c>
      <c r="N19" s="42">
        <f t="shared" ca="1" si="8"/>
        <v>-1.1098906479233177</v>
      </c>
      <c r="O19" s="42">
        <f t="shared" ca="1" si="8"/>
        <v>-0.96713869249855167</v>
      </c>
      <c r="P19" s="42">
        <f t="shared" ca="1" si="8"/>
        <v>-1.6499558556198262</v>
      </c>
      <c r="Q19" s="42">
        <f t="shared" ca="1" si="8"/>
        <v>2.2833307989060367</v>
      </c>
      <c r="R19" s="42">
        <f t="shared" ca="1" si="9"/>
        <v>0.39110390033410158</v>
      </c>
      <c r="S19" s="42">
        <f t="shared" ca="1" si="9"/>
        <v>0.3115133511748685</v>
      </c>
      <c r="T19" s="42">
        <f t="shared" ca="1" si="9"/>
        <v>0.39110390033410158</v>
      </c>
      <c r="U19" s="42">
        <f t="shared" ca="1" si="9"/>
        <v>1.8437772209651835</v>
      </c>
      <c r="V19" s="42">
        <f t="shared" ca="1" si="9"/>
        <v>-0.39372227045056934</v>
      </c>
      <c r="W19" s="42">
        <f t="shared" ca="1" si="9"/>
        <v>0.55778601857509835</v>
      </c>
      <c r="X19" s="42">
        <f t="shared" ca="1" si="9"/>
        <v>-1.6499558556198262</v>
      </c>
      <c r="Y19" s="42">
        <f t="shared" ca="1" si="9"/>
        <v>0.3115133511748685</v>
      </c>
      <c r="Z19" s="42">
        <f t="shared" ca="1" si="9"/>
        <v>0.55778601857509835</v>
      </c>
      <c r="AA19" s="42">
        <f t="shared" ca="1" si="9"/>
        <v>1.8437772209651835</v>
      </c>
      <c r="AB19" s="42">
        <f t="shared" ca="1" si="10"/>
        <v>-1.6499558556198262</v>
      </c>
      <c r="AC19" s="42">
        <f t="shared" ca="1" si="10"/>
        <v>-1.1098906479233177</v>
      </c>
      <c r="AD19" s="42">
        <f t="shared" ca="1" si="10"/>
        <v>1.2146244332641016</v>
      </c>
      <c r="AE19" s="42">
        <f t="shared" ca="1" si="10"/>
        <v>2.2833307989060367</v>
      </c>
      <c r="AF19" s="42">
        <f t="shared" ca="1" si="10"/>
        <v>-0.13864128739012607</v>
      </c>
      <c r="AG19" s="42">
        <f t="shared" ca="1" si="10"/>
        <v>-1.1098906479233177</v>
      </c>
      <c r="AH19" s="42">
        <f t="shared" ca="1" si="10"/>
        <v>-0.26941470330523026</v>
      </c>
      <c r="AI19" s="42">
        <f t="shared" ca="1" si="10"/>
        <v>-0.96713869249855167</v>
      </c>
      <c r="AJ19" s="42">
        <f t="shared" ca="1" si="10"/>
        <v>1.2146244332641016</v>
      </c>
      <c r="AK19" s="42">
        <f t="shared" ca="1" si="10"/>
        <v>0.55778601857509835</v>
      </c>
      <c r="AL19" s="42">
        <f t="shared" ca="1" si="11"/>
        <v>0.61979300454717556</v>
      </c>
      <c r="AM19" s="42">
        <f t="shared" ca="1" si="11"/>
        <v>-0.39372227045056934</v>
      </c>
      <c r="AN19" s="42">
        <f t="shared" ca="1" si="11"/>
        <v>-1.6499558556198262</v>
      </c>
      <c r="AO19" s="42">
        <f t="shared" ca="1" si="11"/>
        <v>1.0112497658389372</v>
      </c>
      <c r="AP19" s="42">
        <f t="shared" ca="1" si="11"/>
        <v>0.39110390033410158</v>
      </c>
      <c r="AQ19" s="42">
        <f t="shared" ca="1" si="11"/>
        <v>-1.6499558556198262</v>
      </c>
      <c r="AR19" s="42">
        <f t="shared" ca="1" si="11"/>
        <v>-0.13864128739012607</v>
      </c>
      <c r="AS19" s="42">
        <f t="shared" ca="1" si="11"/>
        <v>1.0112497658389372</v>
      </c>
      <c r="AT19" s="42">
        <f t="shared" ca="1" si="11"/>
        <v>-0.13864128739012607</v>
      </c>
      <c r="AU19" s="42">
        <f t="shared" ca="1" si="11"/>
        <v>-1.1098906479233177</v>
      </c>
      <c r="AV19" s="42">
        <f t="shared" ca="1" si="12"/>
        <v>-1.6499558556198262</v>
      </c>
      <c r="AW19" s="42">
        <f t="shared" ca="1" si="12"/>
        <v>2.2833307989060367</v>
      </c>
      <c r="AX19" s="42">
        <f t="shared" ca="1" si="12"/>
        <v>-1.483298998237776</v>
      </c>
      <c r="AY19" s="42">
        <f t="shared" ca="1" si="12"/>
        <v>-0.39372227045056934</v>
      </c>
      <c r="AZ19" s="42">
        <f t="shared" ca="1" si="12"/>
        <v>0.55778601857509835</v>
      </c>
      <c r="BA19" s="42">
        <f t="shared" ca="1" si="12"/>
        <v>1.8437772209651835</v>
      </c>
      <c r="BB19" s="42">
        <f t="shared" ca="1" si="12"/>
        <v>0.95854047941387788</v>
      </c>
      <c r="BC19" s="42">
        <f t="shared" ca="1" si="12"/>
        <v>0.69132087115755236</v>
      </c>
      <c r="BD19" s="42">
        <f t="shared" ca="1" si="12"/>
        <v>1.0112497658389372</v>
      </c>
      <c r="BE19" s="43">
        <f t="shared" ca="1" si="12"/>
        <v>2.2833307989060367</v>
      </c>
      <c r="BF19" s="14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</row>
    <row r="20" spans="1:90" s="5" customFormat="1" x14ac:dyDescent="0.25">
      <c r="A20" s="10"/>
      <c r="B20" s="17"/>
      <c r="C20" s="18">
        <f t="shared" si="7"/>
        <v>13</v>
      </c>
      <c r="D20" s="42">
        <f t="shared" ca="1" si="0"/>
        <v>0.44486680786532928</v>
      </c>
      <c r="E20" s="43">
        <f t="shared" ca="1" si="1"/>
        <v>-0.13864128739012607</v>
      </c>
      <c r="F20" s="42"/>
      <c r="G20" s="15"/>
      <c r="H20" s="44">
        <f t="shared" ca="1" si="8"/>
        <v>-0.26941470330523026</v>
      </c>
      <c r="I20" s="42">
        <f t="shared" ca="1" si="8"/>
        <v>0.46193652412549074</v>
      </c>
      <c r="J20" s="42">
        <f t="shared" ca="1" si="8"/>
        <v>1.8437772209651835</v>
      </c>
      <c r="K20" s="42">
        <f t="shared" ca="1" si="8"/>
        <v>-1.483298998237776</v>
      </c>
      <c r="L20" s="42">
        <f t="shared" ca="1" si="8"/>
        <v>-0.96713869249855167</v>
      </c>
      <c r="M20" s="42">
        <f t="shared" ca="1" si="8"/>
        <v>0.69132087115755236</v>
      </c>
      <c r="N20" s="42">
        <f t="shared" ca="1" si="8"/>
        <v>0.3115133511748685</v>
      </c>
      <c r="O20" s="42">
        <f t="shared" ca="1" si="8"/>
        <v>-0.13864128739012607</v>
      </c>
      <c r="P20" s="42">
        <f t="shared" ca="1" si="8"/>
        <v>0.55778601857509835</v>
      </c>
      <c r="Q20" s="42">
        <f t="shared" ca="1" si="8"/>
        <v>0.46193652412549074</v>
      </c>
      <c r="R20" s="42">
        <f t="shared" ca="1" si="9"/>
        <v>-0.96713869249855167</v>
      </c>
      <c r="S20" s="42">
        <f t="shared" ca="1" si="9"/>
        <v>1.8437772209651835</v>
      </c>
      <c r="T20" s="42">
        <f t="shared" ca="1" si="9"/>
        <v>-0.96713869249855167</v>
      </c>
      <c r="U20" s="42">
        <f t="shared" ca="1" si="9"/>
        <v>0.39110390033410158</v>
      </c>
      <c r="V20" s="42">
        <f t="shared" ca="1" si="9"/>
        <v>-1.483298998237776</v>
      </c>
      <c r="W20" s="42">
        <f t="shared" ca="1" si="9"/>
        <v>1.2146244332641016</v>
      </c>
      <c r="X20" s="42">
        <f t="shared" ca="1" si="9"/>
        <v>0.46193652412549074</v>
      </c>
      <c r="Y20" s="42">
        <f t="shared" ca="1" si="9"/>
        <v>-1.1098906479233177</v>
      </c>
      <c r="Z20" s="42">
        <f t="shared" ca="1" si="9"/>
        <v>-1.1098906479233177</v>
      </c>
      <c r="AA20" s="42">
        <f t="shared" ca="1" si="9"/>
        <v>0.69132087115755236</v>
      </c>
      <c r="AB20" s="42">
        <f t="shared" ca="1" si="10"/>
        <v>0.55778601857509835</v>
      </c>
      <c r="AC20" s="42">
        <f t="shared" ca="1" si="10"/>
        <v>-0.13864128739012607</v>
      </c>
      <c r="AD20" s="42">
        <f t="shared" ca="1" si="10"/>
        <v>0.95854047941387788</v>
      </c>
      <c r="AE20" s="42">
        <f t="shared" ca="1" si="10"/>
        <v>1.1665420980407268</v>
      </c>
      <c r="AF20" s="42">
        <f t="shared" ca="1" si="10"/>
        <v>0.95854047941387788</v>
      </c>
      <c r="AG20" s="42">
        <f t="shared" ca="1" si="10"/>
        <v>-0.96713869249855167</v>
      </c>
      <c r="AH20" s="42">
        <f t="shared" ca="1" si="10"/>
        <v>1.8437772209651835</v>
      </c>
      <c r="AI20" s="42">
        <f t="shared" ca="1" si="10"/>
        <v>1.8437772209651835</v>
      </c>
      <c r="AJ20" s="42">
        <f t="shared" ca="1" si="10"/>
        <v>-0.13864128739012607</v>
      </c>
      <c r="AK20" s="42">
        <f t="shared" ca="1" si="10"/>
        <v>-1.1098906479233177</v>
      </c>
      <c r="AL20" s="42">
        <f t="shared" ca="1" si="11"/>
        <v>-0.96713869249855167</v>
      </c>
      <c r="AM20" s="42">
        <f t="shared" ca="1" si="11"/>
        <v>2.2833307989060367</v>
      </c>
      <c r="AN20" s="42">
        <f t="shared" ca="1" si="11"/>
        <v>2.2833307989060367</v>
      </c>
      <c r="AO20" s="42">
        <f t="shared" ca="1" si="11"/>
        <v>0.3115133511748685</v>
      </c>
      <c r="AP20" s="42">
        <f t="shared" ca="1" si="11"/>
        <v>1.0112497658389372</v>
      </c>
      <c r="AQ20" s="42">
        <f t="shared" ca="1" si="11"/>
        <v>-0.13864128739012607</v>
      </c>
      <c r="AR20" s="42">
        <f t="shared" ca="1" si="11"/>
        <v>0.95854047941387788</v>
      </c>
      <c r="AS20" s="42">
        <f t="shared" ca="1" si="11"/>
        <v>0.46193652412549074</v>
      </c>
      <c r="AT20" s="42">
        <f t="shared" ca="1" si="11"/>
        <v>-0.96713869249855167</v>
      </c>
      <c r="AU20" s="42">
        <f t="shared" ca="1" si="11"/>
        <v>1.0112497658389372</v>
      </c>
      <c r="AV20" s="42">
        <f t="shared" ca="1" si="12"/>
        <v>0.73188320770263127</v>
      </c>
      <c r="AW20" s="42">
        <f t="shared" ca="1" si="12"/>
        <v>-1.1098906479233177</v>
      </c>
      <c r="AX20" s="42">
        <f t="shared" ca="1" si="12"/>
        <v>-0.96713869249855167</v>
      </c>
      <c r="AY20" s="42">
        <f t="shared" ca="1" si="12"/>
        <v>2.2833307989060367</v>
      </c>
      <c r="AZ20" s="42">
        <f t="shared" ca="1" si="12"/>
        <v>0.61979300454717556</v>
      </c>
      <c r="BA20" s="42">
        <f t="shared" ca="1" si="12"/>
        <v>-0.13864128739012607</v>
      </c>
      <c r="BB20" s="42">
        <f t="shared" ca="1" si="12"/>
        <v>0.73188320770263127</v>
      </c>
      <c r="BC20" s="42">
        <f t="shared" ca="1" si="12"/>
        <v>0.55778601857509835</v>
      </c>
      <c r="BD20" s="42">
        <f t="shared" ca="1" si="12"/>
        <v>-1.1098906479233177</v>
      </c>
      <c r="BE20" s="43">
        <f t="shared" ca="1" si="12"/>
        <v>-0.96713869249855167</v>
      </c>
      <c r="BF20" s="14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</row>
    <row r="21" spans="1:90" s="5" customFormat="1" x14ac:dyDescent="0.25">
      <c r="A21" s="10"/>
      <c r="B21" s="17"/>
      <c r="C21" s="18">
        <f t="shared" si="7"/>
        <v>14</v>
      </c>
      <c r="D21" s="42">
        <f t="shared" ca="1" si="0"/>
        <v>0.98879455493246893</v>
      </c>
      <c r="E21" s="43">
        <f t="shared" ca="1" si="1"/>
        <v>2.2833307989060367</v>
      </c>
      <c r="F21" s="42"/>
      <c r="G21" s="15"/>
      <c r="H21" s="44">
        <f t="shared" ca="1" si="8"/>
        <v>-1.1098906479233177</v>
      </c>
      <c r="I21" s="42">
        <f t="shared" ca="1" si="8"/>
        <v>0.55778601857509835</v>
      </c>
      <c r="J21" s="42">
        <f t="shared" ca="1" si="8"/>
        <v>0.61979300454717556</v>
      </c>
      <c r="K21" s="42">
        <f t="shared" ca="1" si="8"/>
        <v>0.55778601857509835</v>
      </c>
      <c r="L21" s="42">
        <f t="shared" ca="1" si="8"/>
        <v>0.46193652412549074</v>
      </c>
      <c r="M21" s="42">
        <f t="shared" ca="1" si="8"/>
        <v>1.8437772209651835</v>
      </c>
      <c r="N21" s="42">
        <f t="shared" ca="1" si="8"/>
        <v>-0.39372227045056934</v>
      </c>
      <c r="O21" s="42">
        <f t="shared" ca="1" si="8"/>
        <v>1.1665420980407268</v>
      </c>
      <c r="P21" s="42">
        <f t="shared" ca="1" si="8"/>
        <v>-0.39372227045056934</v>
      </c>
      <c r="Q21" s="42">
        <f t="shared" ca="1" si="8"/>
        <v>0.55778601857509835</v>
      </c>
      <c r="R21" s="42">
        <f t="shared" ca="1" si="9"/>
        <v>1.0112497658389372</v>
      </c>
      <c r="S21" s="42">
        <f t="shared" ca="1" si="9"/>
        <v>0.61979300454717556</v>
      </c>
      <c r="T21" s="42">
        <f t="shared" ca="1" si="9"/>
        <v>-0.39372227045056934</v>
      </c>
      <c r="U21" s="42">
        <f t="shared" ca="1" si="9"/>
        <v>0.61979300454717556</v>
      </c>
      <c r="V21" s="42">
        <f t="shared" ca="1" si="9"/>
        <v>1.1665420980407268</v>
      </c>
      <c r="W21" s="42">
        <f t="shared" ca="1" si="9"/>
        <v>0.95854047941387788</v>
      </c>
      <c r="X21" s="42">
        <f t="shared" ca="1" si="9"/>
        <v>1.0112497658389372</v>
      </c>
      <c r="Y21" s="42">
        <f t="shared" ca="1" si="9"/>
        <v>0.46193652412549074</v>
      </c>
      <c r="Z21" s="42">
        <f t="shared" ca="1" si="9"/>
        <v>0.69132087115755236</v>
      </c>
      <c r="AA21" s="42">
        <f t="shared" ca="1" si="9"/>
        <v>-1.483298998237776</v>
      </c>
      <c r="AB21" s="42">
        <f t="shared" ca="1" si="10"/>
        <v>-0.39372227045056934</v>
      </c>
      <c r="AC21" s="42">
        <f t="shared" ca="1" si="10"/>
        <v>-0.96713869249855167</v>
      </c>
      <c r="AD21" s="42">
        <f t="shared" ca="1" si="10"/>
        <v>1.0112497658389372</v>
      </c>
      <c r="AE21" s="42">
        <f t="shared" ca="1" si="10"/>
        <v>0.95854047941387788</v>
      </c>
      <c r="AF21" s="42">
        <f t="shared" ca="1" si="10"/>
        <v>1.0112497658389372</v>
      </c>
      <c r="AG21" s="42">
        <f t="shared" ca="1" si="10"/>
        <v>0.61979300454717556</v>
      </c>
      <c r="AH21" s="42">
        <f t="shared" ca="1" si="10"/>
        <v>0.61979300454717556</v>
      </c>
      <c r="AI21" s="42">
        <f t="shared" ca="1" si="10"/>
        <v>0.55778601857509835</v>
      </c>
      <c r="AJ21" s="42">
        <f t="shared" ca="1" si="10"/>
        <v>-1.6499558556198262</v>
      </c>
      <c r="AK21" s="42">
        <f t="shared" ca="1" si="10"/>
        <v>0.69132087115755236</v>
      </c>
      <c r="AL21" s="42">
        <f t="shared" ca="1" si="11"/>
        <v>0.55778601857509835</v>
      </c>
      <c r="AM21" s="42">
        <f t="shared" ca="1" si="11"/>
        <v>1.8437772209651835</v>
      </c>
      <c r="AN21" s="42">
        <f t="shared" ca="1" si="11"/>
        <v>0.55778601857509835</v>
      </c>
      <c r="AO21" s="42">
        <f t="shared" ca="1" si="11"/>
        <v>1.8437772209651835</v>
      </c>
      <c r="AP21" s="42">
        <f t="shared" ca="1" si="11"/>
        <v>-1.6499558556198262</v>
      </c>
      <c r="AQ21" s="42">
        <f t="shared" ca="1" si="11"/>
        <v>0.55778601857509835</v>
      </c>
      <c r="AR21" s="42">
        <f t="shared" ca="1" si="11"/>
        <v>-1.6499558556198262</v>
      </c>
      <c r="AS21" s="42">
        <f t="shared" ca="1" si="11"/>
        <v>2.2833307989060367</v>
      </c>
      <c r="AT21" s="42">
        <f t="shared" ca="1" si="11"/>
        <v>1.0112497658389372</v>
      </c>
      <c r="AU21" s="42">
        <f t="shared" ca="1" si="11"/>
        <v>0.3115133511748685</v>
      </c>
      <c r="AV21" s="42">
        <f t="shared" ca="1" si="12"/>
        <v>-0.39372227045056934</v>
      </c>
      <c r="AW21" s="42">
        <f t="shared" ca="1" si="12"/>
        <v>-1.1098906479233177</v>
      </c>
      <c r="AX21" s="42">
        <f t="shared" ca="1" si="12"/>
        <v>-0.39372227045056934</v>
      </c>
      <c r="AY21" s="42">
        <f t="shared" ca="1" si="12"/>
        <v>0.55778601857509835</v>
      </c>
      <c r="AZ21" s="42">
        <f t="shared" ca="1" si="12"/>
        <v>0.95854047941387788</v>
      </c>
      <c r="BA21" s="42">
        <f t="shared" ca="1" si="12"/>
        <v>0.61979300454717556</v>
      </c>
      <c r="BB21" s="42">
        <f t="shared" ca="1" si="12"/>
        <v>1.8437772209651835</v>
      </c>
      <c r="BC21" s="42">
        <f t="shared" ca="1" si="12"/>
        <v>0.73188320770263127</v>
      </c>
      <c r="BD21" s="42">
        <f t="shared" ca="1" si="12"/>
        <v>1.1665420980407268</v>
      </c>
      <c r="BE21" s="43">
        <f t="shared" ca="1" si="12"/>
        <v>0.3115133511748685</v>
      </c>
      <c r="BF21" s="14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</row>
    <row r="22" spans="1:90" s="5" customFormat="1" x14ac:dyDescent="0.25">
      <c r="A22" s="10"/>
      <c r="B22" s="17"/>
      <c r="C22" s="18">
        <f t="shared" si="7"/>
        <v>15</v>
      </c>
      <c r="D22" s="42">
        <f t="shared" ca="1" si="0"/>
        <v>0.96739219312646907</v>
      </c>
      <c r="E22" s="43">
        <f t="shared" ca="1" si="1"/>
        <v>1.8437772209651835</v>
      </c>
      <c r="F22" s="42"/>
      <c r="G22" s="15"/>
      <c r="H22" s="44">
        <f t="shared" ca="1" si="8"/>
        <v>0.46193652412549074</v>
      </c>
      <c r="I22" s="42">
        <f t="shared" ca="1" si="8"/>
        <v>1.8437772209651835</v>
      </c>
      <c r="J22" s="42">
        <f t="shared" ca="1" si="8"/>
        <v>0.73188320770263127</v>
      </c>
      <c r="K22" s="42">
        <f t="shared" ca="1" si="8"/>
        <v>1.8437772209651835</v>
      </c>
      <c r="L22" s="42">
        <f t="shared" ca="1" si="8"/>
        <v>-1.1098906479233177</v>
      </c>
      <c r="M22" s="42">
        <f t="shared" ca="1" si="8"/>
        <v>1.2146244332641016</v>
      </c>
      <c r="N22" s="42">
        <f t="shared" ca="1" si="8"/>
        <v>-1.483298998237776</v>
      </c>
      <c r="O22" s="42">
        <f t="shared" ca="1" si="8"/>
        <v>0.46193652412549074</v>
      </c>
      <c r="P22" s="42">
        <f t="shared" ca="1" si="8"/>
        <v>-1.483298998237776</v>
      </c>
      <c r="Q22" s="42">
        <f t="shared" ca="1" si="8"/>
        <v>0.46193652412549074</v>
      </c>
      <c r="R22" s="42">
        <f t="shared" ca="1" si="9"/>
        <v>0.3115133511748685</v>
      </c>
      <c r="S22" s="42">
        <f t="shared" ca="1" si="9"/>
        <v>-1.6499558556198262</v>
      </c>
      <c r="T22" s="42">
        <f t="shared" ca="1" si="9"/>
        <v>-1.483298998237776</v>
      </c>
      <c r="U22" s="42">
        <f t="shared" ca="1" si="9"/>
        <v>-1.6499558556198262</v>
      </c>
      <c r="V22" s="42">
        <f t="shared" ca="1" si="9"/>
        <v>-0.13864128739012607</v>
      </c>
      <c r="W22" s="42">
        <f t="shared" ca="1" si="9"/>
        <v>0.61979300454717556</v>
      </c>
      <c r="X22" s="42">
        <f t="shared" ca="1" si="9"/>
        <v>1.1665420980407268</v>
      </c>
      <c r="Y22" s="42">
        <f t="shared" ca="1" si="9"/>
        <v>0.95854047941387788</v>
      </c>
      <c r="Z22" s="42">
        <f t="shared" ca="1" si="9"/>
        <v>0.3115133511748685</v>
      </c>
      <c r="AA22" s="42">
        <f t="shared" ca="1" si="9"/>
        <v>0.39110390033410158</v>
      </c>
      <c r="AB22" s="42">
        <f t="shared" ca="1" si="10"/>
        <v>1.0112497658389372</v>
      </c>
      <c r="AC22" s="42">
        <f t="shared" ca="1" si="10"/>
        <v>0.46193652412549074</v>
      </c>
      <c r="AD22" s="42">
        <f t="shared" ca="1" si="10"/>
        <v>1.1665420980407268</v>
      </c>
      <c r="AE22" s="42">
        <f t="shared" ca="1" si="10"/>
        <v>-0.96713869249855167</v>
      </c>
      <c r="AF22" s="42">
        <f t="shared" ca="1" si="10"/>
        <v>1.1665420980407268</v>
      </c>
      <c r="AG22" s="42">
        <f t="shared" ca="1" si="10"/>
        <v>-0.39372227045056934</v>
      </c>
      <c r="AH22" s="42">
        <f t="shared" ca="1" si="10"/>
        <v>0.39110390033410158</v>
      </c>
      <c r="AI22" s="42">
        <f t="shared" ca="1" si="10"/>
        <v>-0.39372227045056934</v>
      </c>
      <c r="AJ22" s="42">
        <f t="shared" ca="1" si="10"/>
        <v>0.95854047941387788</v>
      </c>
      <c r="AK22" s="42">
        <f t="shared" ca="1" si="10"/>
        <v>1.0112497658389372</v>
      </c>
      <c r="AL22" s="42">
        <f t="shared" ca="1" si="11"/>
        <v>-1.1098906479233177</v>
      </c>
      <c r="AM22" s="42">
        <f t="shared" ca="1" si="11"/>
        <v>0.61979300454717556</v>
      </c>
      <c r="AN22" s="42">
        <f t="shared" ca="1" si="11"/>
        <v>-0.39372227045056934</v>
      </c>
      <c r="AO22" s="42">
        <f t="shared" ca="1" si="11"/>
        <v>2.2833307989060367</v>
      </c>
      <c r="AP22" s="42">
        <f t="shared" ca="1" si="11"/>
        <v>2.2833307989060367</v>
      </c>
      <c r="AQ22" s="42">
        <f t="shared" ca="1" si="11"/>
        <v>0.46193652412549074</v>
      </c>
      <c r="AR22" s="42">
        <f t="shared" ca="1" si="11"/>
        <v>1.0112497658389372</v>
      </c>
      <c r="AS22" s="42">
        <f t="shared" ca="1" si="11"/>
        <v>1.0112497658389372</v>
      </c>
      <c r="AT22" s="42">
        <f t="shared" ca="1" si="11"/>
        <v>1.1665420980407268</v>
      </c>
      <c r="AU22" s="42">
        <f t="shared" ca="1" si="11"/>
        <v>-1.483298998237776</v>
      </c>
      <c r="AV22" s="42">
        <f t="shared" ca="1" si="12"/>
        <v>-1.6499558556198262</v>
      </c>
      <c r="AW22" s="42">
        <f t="shared" ca="1" si="12"/>
        <v>0.73188320770263127</v>
      </c>
      <c r="AX22" s="42">
        <f t="shared" ca="1" si="12"/>
        <v>1.8437772209651835</v>
      </c>
      <c r="AY22" s="42">
        <f t="shared" ca="1" si="12"/>
        <v>0.39110390033410158</v>
      </c>
      <c r="AZ22" s="42">
        <f t="shared" ca="1" si="12"/>
        <v>-0.96713869249855167</v>
      </c>
      <c r="BA22" s="42">
        <f t="shared" ca="1" si="12"/>
        <v>0.46193652412549074</v>
      </c>
      <c r="BB22" s="42">
        <f t="shared" ca="1" si="12"/>
        <v>-0.39372227045056934</v>
      </c>
      <c r="BC22" s="42">
        <f t="shared" ca="1" si="12"/>
        <v>0.95854047941387788</v>
      </c>
      <c r="BD22" s="42">
        <f t="shared" ca="1" si="12"/>
        <v>0.61979300454717556</v>
      </c>
      <c r="BE22" s="43">
        <f t="shared" ca="1" si="12"/>
        <v>0.55778601857509835</v>
      </c>
      <c r="BF22" s="14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</row>
    <row r="23" spans="1:90" s="5" customFormat="1" x14ac:dyDescent="0.25">
      <c r="A23" s="10"/>
      <c r="B23" s="17"/>
      <c r="C23" s="18">
        <f t="shared" si="7"/>
        <v>16</v>
      </c>
      <c r="D23" s="42">
        <f t="shared" ca="1" si="0"/>
        <v>0.88774531719521121</v>
      </c>
      <c r="E23" s="43">
        <f t="shared" ca="1" si="1"/>
        <v>1.2146244332641016</v>
      </c>
      <c r="F23" s="42"/>
      <c r="G23" s="15"/>
      <c r="H23" s="44">
        <f t="shared" ca="1" si="8"/>
        <v>-0.13864128739012607</v>
      </c>
      <c r="I23" s="42">
        <f t="shared" ca="1" si="8"/>
        <v>1.8437772209651835</v>
      </c>
      <c r="J23" s="42">
        <f t="shared" ca="1" si="8"/>
        <v>0.95854047941387788</v>
      </c>
      <c r="K23" s="42">
        <f t="shared" ca="1" si="8"/>
        <v>2.2833307989060367</v>
      </c>
      <c r="L23" s="42">
        <f t="shared" ca="1" si="8"/>
        <v>2.2833307989060367</v>
      </c>
      <c r="M23" s="42">
        <f t="shared" ca="1" si="8"/>
        <v>0.3115133511748685</v>
      </c>
      <c r="N23" s="42">
        <f t="shared" ca="1" si="8"/>
        <v>0.69132087115755236</v>
      </c>
      <c r="O23" s="42">
        <f t="shared" ca="1" si="8"/>
        <v>-0.96713869249855167</v>
      </c>
      <c r="P23" s="42">
        <f t="shared" ca="1" si="8"/>
        <v>0.69132087115755236</v>
      </c>
      <c r="Q23" s="42">
        <f t="shared" ca="1" si="8"/>
        <v>-0.96713869249855167</v>
      </c>
      <c r="R23" s="42">
        <f t="shared" ca="1" si="9"/>
        <v>2.2833307989060367</v>
      </c>
      <c r="S23" s="42">
        <f t="shared" ca="1" si="9"/>
        <v>0.39110390033410158</v>
      </c>
      <c r="T23" s="42">
        <f t="shared" ca="1" si="9"/>
        <v>-0.26941470330523026</v>
      </c>
      <c r="U23" s="42">
        <f t="shared" ca="1" si="9"/>
        <v>-0.96713869249855167</v>
      </c>
      <c r="V23" s="42">
        <f t="shared" ca="1" si="9"/>
        <v>-0.26941470330523026</v>
      </c>
      <c r="W23" s="42">
        <f t="shared" ca="1" si="9"/>
        <v>0.39110390033410158</v>
      </c>
      <c r="X23" s="42">
        <f t="shared" ca="1" si="9"/>
        <v>0.46193652412549074</v>
      </c>
      <c r="Y23" s="42">
        <f t="shared" ca="1" si="9"/>
        <v>0.55778601857509835</v>
      </c>
      <c r="Z23" s="42">
        <f t="shared" ca="1" si="9"/>
        <v>0.3115133511748685</v>
      </c>
      <c r="AA23" s="42">
        <f t="shared" ca="1" si="9"/>
        <v>0.95854047941387788</v>
      </c>
      <c r="AB23" s="42">
        <f t="shared" ca="1" si="10"/>
        <v>0.3115133511748685</v>
      </c>
      <c r="AC23" s="42">
        <f t="shared" ca="1" si="10"/>
        <v>0.55778601857509835</v>
      </c>
      <c r="AD23" s="42">
        <f t="shared" ca="1" si="10"/>
        <v>-0.13864128739012607</v>
      </c>
      <c r="AE23" s="42">
        <f t="shared" ca="1" si="10"/>
        <v>-0.26941470330523026</v>
      </c>
      <c r="AF23" s="42">
        <f t="shared" ca="1" si="10"/>
        <v>0.39110390033410158</v>
      </c>
      <c r="AG23" s="42">
        <f t="shared" ca="1" si="10"/>
        <v>0.61979300454717556</v>
      </c>
      <c r="AH23" s="42">
        <f t="shared" ca="1" si="10"/>
        <v>0.95854047941387788</v>
      </c>
      <c r="AI23" s="42">
        <f t="shared" ca="1" si="10"/>
        <v>0.46193652412549074</v>
      </c>
      <c r="AJ23" s="42">
        <f t="shared" ca="1" si="10"/>
        <v>-0.13864128739012607</v>
      </c>
      <c r="AK23" s="42">
        <f t="shared" ca="1" si="10"/>
        <v>0.55778601857509835</v>
      </c>
      <c r="AL23" s="42">
        <f t="shared" ca="1" si="11"/>
        <v>1.0112497658389372</v>
      </c>
      <c r="AM23" s="42">
        <f t="shared" ca="1" si="11"/>
        <v>2.2833307989060367</v>
      </c>
      <c r="AN23" s="42">
        <f t="shared" ca="1" si="11"/>
        <v>-0.39372227045056934</v>
      </c>
      <c r="AO23" s="42">
        <f t="shared" ca="1" si="11"/>
        <v>1.8437772209651835</v>
      </c>
      <c r="AP23" s="42">
        <f t="shared" ca="1" si="11"/>
        <v>0.46193652412549074</v>
      </c>
      <c r="AQ23" s="42">
        <f t="shared" ca="1" si="11"/>
        <v>1.8437772209651835</v>
      </c>
      <c r="AR23" s="42">
        <f t="shared" ca="1" si="11"/>
        <v>0.55778601857509835</v>
      </c>
      <c r="AS23" s="42">
        <f t="shared" ca="1" si="11"/>
        <v>-0.26941470330523026</v>
      </c>
      <c r="AT23" s="42">
        <f t="shared" ca="1" si="11"/>
        <v>0.3115133511748685</v>
      </c>
      <c r="AU23" s="42">
        <f t="shared" ca="1" si="11"/>
        <v>-1.483298998237776</v>
      </c>
      <c r="AV23" s="42">
        <f t="shared" ca="1" si="12"/>
        <v>0.55778601857509835</v>
      </c>
      <c r="AW23" s="42">
        <f t="shared" ca="1" si="12"/>
        <v>2.2833307989060367</v>
      </c>
      <c r="AX23" s="42">
        <f t="shared" ca="1" si="12"/>
        <v>0.39110390033410158</v>
      </c>
      <c r="AY23" s="42">
        <f t="shared" ca="1" si="12"/>
        <v>0.55778601857509835</v>
      </c>
      <c r="AZ23" s="42">
        <f t="shared" ca="1" si="12"/>
        <v>1.8437772209651835</v>
      </c>
      <c r="BA23" s="42">
        <f t="shared" ca="1" si="12"/>
        <v>-1.6499558556198262</v>
      </c>
      <c r="BB23" s="42">
        <f t="shared" ca="1" si="12"/>
        <v>1.8437772209651835</v>
      </c>
      <c r="BC23" s="42">
        <f t="shared" ca="1" si="12"/>
        <v>1.2146244332641016</v>
      </c>
      <c r="BD23" s="42">
        <f t="shared" ca="1" si="12"/>
        <v>1.8437772209651835</v>
      </c>
      <c r="BE23" s="43">
        <f t="shared" ca="1" si="12"/>
        <v>0.46193652412549074</v>
      </c>
      <c r="BF23" s="14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</row>
    <row r="24" spans="1:90" s="5" customFormat="1" x14ac:dyDescent="0.25">
      <c r="A24" s="10"/>
      <c r="B24" s="17"/>
      <c r="C24" s="18">
        <f t="shared" si="7"/>
        <v>17</v>
      </c>
      <c r="D24" s="42">
        <f t="shared" ca="1" si="0"/>
        <v>0.83110485514189258</v>
      </c>
      <c r="E24" s="43">
        <f t="shared" ca="1" si="1"/>
        <v>0.95854047941387788</v>
      </c>
      <c r="F24" s="42"/>
      <c r="G24" s="15"/>
      <c r="H24" s="44">
        <f t="shared" ca="1" si="8"/>
        <v>0.73188320770263127</v>
      </c>
      <c r="I24" s="42">
        <f t="shared" ca="1" si="8"/>
        <v>-1.483298998237776</v>
      </c>
      <c r="J24" s="42">
        <f t="shared" ca="1" si="8"/>
        <v>-0.39372227045056934</v>
      </c>
      <c r="K24" s="42">
        <f t="shared" ca="1" si="8"/>
        <v>0.3115133511748685</v>
      </c>
      <c r="L24" s="42">
        <f t="shared" ca="1" si="8"/>
        <v>0.73188320770263127</v>
      </c>
      <c r="M24" s="42">
        <f t="shared" ca="1" si="8"/>
        <v>0.46193652412549074</v>
      </c>
      <c r="N24" s="42">
        <f t="shared" ca="1" si="8"/>
        <v>0.55778601857509835</v>
      </c>
      <c r="O24" s="42">
        <f t="shared" ca="1" si="8"/>
        <v>1.2146244332641016</v>
      </c>
      <c r="P24" s="42">
        <f t="shared" ca="1" si="8"/>
        <v>-0.96713869249855167</v>
      </c>
      <c r="Q24" s="42">
        <f t="shared" ca="1" si="8"/>
        <v>-0.26941470330523026</v>
      </c>
      <c r="R24" s="42">
        <f t="shared" ca="1" si="9"/>
        <v>0.61979300454717556</v>
      </c>
      <c r="S24" s="42">
        <f t="shared" ca="1" si="9"/>
        <v>0.46193652412549074</v>
      </c>
      <c r="T24" s="42">
        <f t="shared" ca="1" si="9"/>
        <v>0.3115133511748685</v>
      </c>
      <c r="U24" s="42">
        <f t="shared" ca="1" si="9"/>
        <v>0.69132087115755236</v>
      </c>
      <c r="V24" s="42">
        <f t="shared" ca="1" si="9"/>
        <v>0.73188320770263127</v>
      </c>
      <c r="W24" s="42">
        <f t="shared" ca="1" si="9"/>
        <v>-0.13864128739012607</v>
      </c>
      <c r="X24" s="42">
        <f t="shared" ca="1" si="9"/>
        <v>-0.96713869249855167</v>
      </c>
      <c r="Y24" s="42">
        <f t="shared" ca="1" si="9"/>
        <v>-0.13864128739012607</v>
      </c>
      <c r="Z24" s="42">
        <f t="shared" ca="1" si="9"/>
        <v>0.69132087115755236</v>
      </c>
      <c r="AA24" s="42">
        <f t="shared" ca="1" si="9"/>
        <v>-0.13864128739012607</v>
      </c>
      <c r="AB24" s="42">
        <f t="shared" ca="1" si="10"/>
        <v>0.3115133511748685</v>
      </c>
      <c r="AC24" s="42">
        <f t="shared" ca="1" si="10"/>
        <v>-1.6499558556198262</v>
      </c>
      <c r="AD24" s="42">
        <f t="shared" ca="1" si="10"/>
        <v>0.95854047941387788</v>
      </c>
      <c r="AE24" s="42">
        <f t="shared" ca="1" si="10"/>
        <v>-0.39372227045056934</v>
      </c>
      <c r="AF24" s="42">
        <f t="shared" ca="1" si="10"/>
        <v>-1.6499558556198262</v>
      </c>
      <c r="AG24" s="42">
        <f t="shared" ca="1" si="10"/>
        <v>0.61979300454717556</v>
      </c>
      <c r="AH24" s="42">
        <f t="shared" ca="1" si="10"/>
        <v>0.73188320770263127</v>
      </c>
      <c r="AI24" s="42">
        <f t="shared" ca="1" si="10"/>
        <v>-0.26941470330523026</v>
      </c>
      <c r="AJ24" s="42">
        <f t="shared" ca="1" si="10"/>
        <v>-1.1098906479233177</v>
      </c>
      <c r="AK24" s="42">
        <f t="shared" ca="1" si="10"/>
        <v>2.2833307989060367</v>
      </c>
      <c r="AL24" s="42">
        <f t="shared" ca="1" si="11"/>
        <v>1.8437772209651835</v>
      </c>
      <c r="AM24" s="42">
        <f t="shared" ca="1" si="11"/>
        <v>0.69132087115755236</v>
      </c>
      <c r="AN24" s="42">
        <f t="shared" ca="1" si="11"/>
        <v>-0.13864128739012607</v>
      </c>
      <c r="AO24" s="42">
        <f t="shared" ca="1" si="11"/>
        <v>0.69132087115755236</v>
      </c>
      <c r="AP24" s="42">
        <f t="shared" ca="1" si="11"/>
        <v>2.2833307989060367</v>
      </c>
      <c r="AQ24" s="42">
        <f t="shared" ca="1" si="11"/>
        <v>0.39110390033410158</v>
      </c>
      <c r="AR24" s="42">
        <f t="shared" ca="1" si="11"/>
        <v>-0.96713869249855167</v>
      </c>
      <c r="AS24" s="42">
        <f t="shared" ca="1" si="11"/>
        <v>-0.39372227045056934</v>
      </c>
      <c r="AT24" s="42">
        <f t="shared" ca="1" si="11"/>
        <v>1.2146244332641016</v>
      </c>
      <c r="AU24" s="42">
        <f t="shared" ca="1" si="11"/>
        <v>-0.96713869249855167</v>
      </c>
      <c r="AV24" s="42">
        <f t="shared" ca="1" si="12"/>
        <v>-1.483298998237776</v>
      </c>
      <c r="AW24" s="42">
        <f t="shared" ca="1" si="12"/>
        <v>-0.96713869249855167</v>
      </c>
      <c r="AX24" s="42">
        <f t="shared" ca="1" si="12"/>
        <v>-1.6499558556198262</v>
      </c>
      <c r="AY24" s="42">
        <f t="shared" ca="1" si="12"/>
        <v>0.73188320770263127</v>
      </c>
      <c r="AZ24" s="42">
        <f t="shared" ca="1" si="12"/>
        <v>-0.13864128739012607</v>
      </c>
      <c r="BA24" s="42">
        <f t="shared" ca="1" si="12"/>
        <v>0.55778601857509835</v>
      </c>
      <c r="BB24" s="42">
        <f t="shared" ca="1" si="12"/>
        <v>0.73188320770263127</v>
      </c>
      <c r="BC24" s="42">
        <f t="shared" ca="1" si="12"/>
        <v>0.55778601857509835</v>
      </c>
      <c r="BD24" s="42">
        <f t="shared" ca="1" si="12"/>
        <v>1.1665420980407268</v>
      </c>
      <c r="BE24" s="43">
        <f t="shared" ca="1" si="12"/>
        <v>2.2833307989060367</v>
      </c>
      <c r="BF24" s="14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</row>
    <row r="25" spans="1:90" s="5" customFormat="1" x14ac:dyDescent="0.25">
      <c r="A25" s="10"/>
      <c r="B25" s="17"/>
      <c r="C25" s="18">
        <f t="shared" si="7"/>
        <v>18</v>
      </c>
      <c r="D25" s="42">
        <f t="shared" ca="1" si="0"/>
        <v>0.1667373525729875</v>
      </c>
      <c r="E25" s="43">
        <f t="shared" ca="1" si="1"/>
        <v>-0.96713869249855167</v>
      </c>
      <c r="F25" s="42"/>
      <c r="G25" s="15"/>
      <c r="H25" s="44">
        <f t="shared" ca="1" si="8"/>
        <v>0.69132087115755236</v>
      </c>
      <c r="I25" s="42">
        <f t="shared" ca="1" si="8"/>
        <v>2.2833307989060367</v>
      </c>
      <c r="J25" s="42">
        <f t="shared" ca="1" si="8"/>
        <v>0.39110390033410158</v>
      </c>
      <c r="K25" s="42">
        <f t="shared" ca="1" si="8"/>
        <v>0.55778601857509835</v>
      </c>
      <c r="L25" s="42">
        <f t="shared" ca="1" si="8"/>
        <v>2.2833307989060367</v>
      </c>
      <c r="M25" s="42">
        <f t="shared" ca="1" si="8"/>
        <v>0.69132087115755236</v>
      </c>
      <c r="N25" s="42">
        <f t="shared" ca="1" si="8"/>
        <v>0.95854047941387788</v>
      </c>
      <c r="O25" s="42">
        <f t="shared" ca="1" si="8"/>
        <v>0.39110390033410158</v>
      </c>
      <c r="P25" s="42">
        <f t="shared" ca="1" si="8"/>
        <v>0.39110390033410158</v>
      </c>
      <c r="Q25" s="42">
        <f t="shared" ca="1" si="8"/>
        <v>0.3115133511748685</v>
      </c>
      <c r="R25" s="42">
        <f t="shared" ca="1" si="9"/>
        <v>-0.39372227045056934</v>
      </c>
      <c r="S25" s="42">
        <f t="shared" ca="1" si="9"/>
        <v>-0.26941470330523026</v>
      </c>
      <c r="T25" s="42">
        <f t="shared" ca="1" si="9"/>
        <v>-1.1098906479233177</v>
      </c>
      <c r="U25" s="42">
        <f t="shared" ca="1" si="9"/>
        <v>0.95854047941387788</v>
      </c>
      <c r="V25" s="42">
        <f t="shared" ca="1" si="9"/>
        <v>-0.13864128739012607</v>
      </c>
      <c r="W25" s="42">
        <f t="shared" ca="1" si="9"/>
        <v>-1.6499558556198262</v>
      </c>
      <c r="X25" s="42">
        <f t="shared" ca="1" si="9"/>
        <v>1.8437772209651835</v>
      </c>
      <c r="Y25" s="42">
        <f t="shared" ca="1" si="9"/>
        <v>1.1665420980407268</v>
      </c>
      <c r="Z25" s="42">
        <f t="shared" ca="1" si="9"/>
        <v>0.95854047941387788</v>
      </c>
      <c r="AA25" s="42">
        <f t="shared" ca="1" si="9"/>
        <v>1.0112497658389372</v>
      </c>
      <c r="AB25" s="42">
        <f t="shared" ca="1" si="10"/>
        <v>0.69132087115755236</v>
      </c>
      <c r="AC25" s="42">
        <f t="shared" ca="1" si="10"/>
        <v>0.95854047941387788</v>
      </c>
      <c r="AD25" s="42">
        <f t="shared" ca="1" si="10"/>
        <v>-0.13864128739012607</v>
      </c>
      <c r="AE25" s="42">
        <f t="shared" ca="1" si="10"/>
        <v>-1.483298998237776</v>
      </c>
      <c r="AF25" s="42">
        <f t="shared" ca="1" si="10"/>
        <v>-0.39372227045056934</v>
      </c>
      <c r="AG25" s="42">
        <f t="shared" ca="1" si="10"/>
        <v>1.0112497658389372</v>
      </c>
      <c r="AH25" s="42">
        <f t="shared" ca="1" si="10"/>
        <v>0.39110390033410158</v>
      </c>
      <c r="AI25" s="42">
        <f t="shared" ca="1" si="10"/>
        <v>1.2146244332641016</v>
      </c>
      <c r="AJ25" s="42">
        <f t="shared" ca="1" si="10"/>
        <v>1.0112497658389372</v>
      </c>
      <c r="AK25" s="42">
        <f t="shared" ca="1" si="10"/>
        <v>-0.13864128739012607</v>
      </c>
      <c r="AL25" s="42">
        <f t="shared" ca="1" si="11"/>
        <v>1.0112497658389372</v>
      </c>
      <c r="AM25" s="42">
        <f t="shared" ca="1" si="11"/>
        <v>0.73188320770263127</v>
      </c>
      <c r="AN25" s="42">
        <f t="shared" ca="1" si="11"/>
        <v>0.61979300454717556</v>
      </c>
      <c r="AO25" s="42">
        <f t="shared" ca="1" si="11"/>
        <v>0.3115133511748685</v>
      </c>
      <c r="AP25" s="42">
        <f t="shared" ca="1" si="11"/>
        <v>-0.96713869249855167</v>
      </c>
      <c r="AQ25" s="42">
        <f t="shared" ca="1" si="11"/>
        <v>-1.6499558556198262</v>
      </c>
      <c r="AR25" s="42">
        <f t="shared" ca="1" si="11"/>
        <v>1.1665420980407268</v>
      </c>
      <c r="AS25" s="42">
        <f t="shared" ca="1" si="11"/>
        <v>1.1665420980407268</v>
      </c>
      <c r="AT25" s="42">
        <f t="shared" ca="1" si="11"/>
        <v>-1.6499558556198262</v>
      </c>
      <c r="AU25" s="42">
        <f t="shared" ca="1" si="11"/>
        <v>0.46193652412549074</v>
      </c>
      <c r="AV25" s="42">
        <f t="shared" ca="1" si="12"/>
        <v>0.3115133511748685</v>
      </c>
      <c r="AW25" s="42">
        <f t="shared" ca="1" si="12"/>
        <v>0.46193652412549074</v>
      </c>
      <c r="AX25" s="42">
        <f t="shared" ca="1" si="12"/>
        <v>0.39110390033410158</v>
      </c>
      <c r="AY25" s="42">
        <f t="shared" ca="1" si="12"/>
        <v>-1.6499558556198262</v>
      </c>
      <c r="AZ25" s="42">
        <f t="shared" ca="1" si="12"/>
        <v>-1.6499558556198262</v>
      </c>
      <c r="BA25" s="42">
        <f t="shared" ca="1" si="12"/>
        <v>0.39110390033410158</v>
      </c>
      <c r="BB25" s="42">
        <f t="shared" ca="1" si="12"/>
        <v>0.3115133511748685</v>
      </c>
      <c r="BC25" s="42">
        <f t="shared" ca="1" si="12"/>
        <v>0.73188320770263127</v>
      </c>
      <c r="BD25" s="42">
        <f t="shared" ca="1" si="12"/>
        <v>-1.483298998237776</v>
      </c>
      <c r="BE25" s="43">
        <f t="shared" ca="1" si="12"/>
        <v>-0.96713869249855167</v>
      </c>
      <c r="BF25" s="14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</row>
    <row r="26" spans="1:90" s="5" customFormat="1" x14ac:dyDescent="0.25">
      <c r="A26" s="10"/>
      <c r="B26" s="17"/>
      <c r="C26" s="18">
        <f t="shared" si="7"/>
        <v>19</v>
      </c>
      <c r="D26" s="42">
        <f t="shared" ca="1" si="0"/>
        <v>0.67793657956118947</v>
      </c>
      <c r="E26" s="43">
        <f t="shared" ca="1" si="1"/>
        <v>0.46193652412549074</v>
      </c>
      <c r="F26" s="42"/>
      <c r="G26" s="15"/>
      <c r="H26" s="44">
        <f t="shared" ca="1" si="8"/>
        <v>0.55778601857509835</v>
      </c>
      <c r="I26" s="42">
        <f t="shared" ca="1" si="8"/>
        <v>1.1665420980407268</v>
      </c>
      <c r="J26" s="42">
        <f t="shared" ca="1" si="8"/>
        <v>1.1665420980407268</v>
      </c>
      <c r="K26" s="42">
        <f t="shared" ca="1" si="8"/>
        <v>1.0112497658389372</v>
      </c>
      <c r="L26" s="42">
        <f t="shared" ca="1" si="8"/>
        <v>0.69132087115755236</v>
      </c>
      <c r="M26" s="42">
        <f t="shared" ca="1" si="8"/>
        <v>0.69132087115755236</v>
      </c>
      <c r="N26" s="42">
        <f t="shared" ca="1" si="8"/>
        <v>0.69132087115755236</v>
      </c>
      <c r="O26" s="42">
        <f t="shared" ca="1" si="8"/>
        <v>-0.96713869249855167</v>
      </c>
      <c r="P26" s="42">
        <f t="shared" ca="1" si="8"/>
        <v>0.61979300454717556</v>
      </c>
      <c r="Q26" s="42">
        <f t="shared" ca="1" si="8"/>
        <v>0.73188320770263127</v>
      </c>
      <c r="R26" s="42">
        <f t="shared" ca="1" si="9"/>
        <v>-0.39372227045056934</v>
      </c>
      <c r="S26" s="42">
        <f t="shared" ca="1" si="9"/>
        <v>-0.96713869249855167</v>
      </c>
      <c r="T26" s="42">
        <f t="shared" ca="1" si="9"/>
        <v>0.73188320770263127</v>
      </c>
      <c r="U26" s="42">
        <f t="shared" ca="1" si="9"/>
        <v>2.2833307989060367</v>
      </c>
      <c r="V26" s="42">
        <f t="shared" ca="1" si="9"/>
        <v>-1.483298998237776</v>
      </c>
      <c r="W26" s="42">
        <f t="shared" ca="1" si="9"/>
        <v>-0.26941470330523026</v>
      </c>
      <c r="X26" s="42">
        <f t="shared" ca="1" si="9"/>
        <v>0.69132087115755236</v>
      </c>
      <c r="Y26" s="42">
        <f t="shared" ca="1" si="9"/>
        <v>-1.6499558556198262</v>
      </c>
      <c r="Z26" s="42">
        <f t="shared" ca="1" si="9"/>
        <v>1.1665420980407268</v>
      </c>
      <c r="AA26" s="42">
        <f t="shared" ca="1" si="9"/>
        <v>0.95854047941387788</v>
      </c>
      <c r="AB26" s="42">
        <f t="shared" ca="1" si="10"/>
        <v>0.55778601857509835</v>
      </c>
      <c r="AC26" s="42">
        <f t="shared" ca="1" si="10"/>
        <v>-0.13864128739012607</v>
      </c>
      <c r="AD26" s="42">
        <f t="shared" ca="1" si="10"/>
        <v>0.61979300454717556</v>
      </c>
      <c r="AE26" s="42">
        <f t="shared" ca="1" si="10"/>
        <v>1.2146244332641016</v>
      </c>
      <c r="AF26" s="42">
        <f t="shared" ca="1" si="10"/>
        <v>0.39110390033410158</v>
      </c>
      <c r="AG26" s="42">
        <f t="shared" ca="1" si="10"/>
        <v>1.0112497658389372</v>
      </c>
      <c r="AH26" s="42">
        <f t="shared" ca="1" si="10"/>
        <v>-0.26941470330523026</v>
      </c>
      <c r="AI26" s="42">
        <f t="shared" ca="1" si="10"/>
        <v>0.39110390033410158</v>
      </c>
      <c r="AJ26" s="42">
        <f t="shared" ca="1" si="10"/>
        <v>-0.39372227045056934</v>
      </c>
      <c r="AK26" s="42">
        <f t="shared" ca="1" si="10"/>
        <v>0.69132087115755236</v>
      </c>
      <c r="AL26" s="42">
        <f t="shared" ca="1" si="11"/>
        <v>0.39110390033410158</v>
      </c>
      <c r="AM26" s="42">
        <f t="shared" ca="1" si="11"/>
        <v>-0.13864128739012607</v>
      </c>
      <c r="AN26" s="42">
        <f t="shared" ca="1" si="11"/>
        <v>1.0112497658389372</v>
      </c>
      <c r="AO26" s="42">
        <f t="shared" ca="1" si="11"/>
        <v>-1.483298998237776</v>
      </c>
      <c r="AP26" s="42">
        <f t="shared" ca="1" si="11"/>
        <v>1.1665420980407268</v>
      </c>
      <c r="AQ26" s="42">
        <f t="shared" ca="1" si="11"/>
        <v>0.61979300454717556</v>
      </c>
      <c r="AR26" s="42">
        <f t="shared" ca="1" si="11"/>
        <v>-0.39372227045056934</v>
      </c>
      <c r="AS26" s="42">
        <f t="shared" ca="1" si="11"/>
        <v>0.95854047941387788</v>
      </c>
      <c r="AT26" s="42">
        <f t="shared" ca="1" si="11"/>
        <v>1.0112497658389372</v>
      </c>
      <c r="AU26" s="42">
        <f t="shared" ca="1" si="11"/>
        <v>0.3115133511748685</v>
      </c>
      <c r="AV26" s="42">
        <f t="shared" ca="1" si="12"/>
        <v>0.95854047941387788</v>
      </c>
      <c r="AW26" s="42">
        <f t="shared" ca="1" si="12"/>
        <v>1.1665420980407268</v>
      </c>
      <c r="AX26" s="42">
        <f t="shared" ca="1" si="12"/>
        <v>-1.483298998237776</v>
      </c>
      <c r="AY26" s="42">
        <f t="shared" ca="1" si="12"/>
        <v>0.95854047941387788</v>
      </c>
      <c r="AZ26" s="42">
        <f t="shared" ca="1" si="12"/>
        <v>0.69132087115755236</v>
      </c>
      <c r="BA26" s="42">
        <f t="shared" ca="1" si="12"/>
        <v>0.46193652412549074</v>
      </c>
      <c r="BB26" s="42">
        <f t="shared" ca="1" si="12"/>
        <v>0.61979300454717556</v>
      </c>
      <c r="BC26" s="42">
        <f t="shared" ca="1" si="12"/>
        <v>0.39110390033410158</v>
      </c>
      <c r="BD26" s="42">
        <f t="shared" ca="1" si="12"/>
        <v>1.2146244332641016</v>
      </c>
      <c r="BE26" s="43">
        <f t="shared" ca="1" si="12"/>
        <v>0.55778601857509835</v>
      </c>
      <c r="BF26" s="14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</row>
    <row r="27" spans="1:90" s="5" customFormat="1" ht="15.75" thickBot="1" x14ac:dyDescent="0.3">
      <c r="A27" s="10"/>
      <c r="B27" s="17"/>
      <c r="C27" s="18">
        <f t="shared" si="7"/>
        <v>20</v>
      </c>
      <c r="D27" s="42">
        <f t="shared" ca="1" si="0"/>
        <v>6.8997494198432152E-2</v>
      </c>
      <c r="E27" s="43">
        <f t="shared" ca="1" si="1"/>
        <v>-1.483298998237776</v>
      </c>
      <c r="F27" s="42"/>
      <c r="G27" s="15"/>
      <c r="H27" s="41">
        <f t="shared" ca="1" si="8"/>
        <v>-0.13864128739012607</v>
      </c>
      <c r="I27" s="40">
        <f t="shared" ca="1" si="8"/>
        <v>-0.13864128739012607</v>
      </c>
      <c r="J27" s="40">
        <f t="shared" ca="1" si="8"/>
        <v>0.69132087115755236</v>
      </c>
      <c r="K27" s="40">
        <f t="shared" ca="1" si="8"/>
        <v>-1.6499558556198262</v>
      </c>
      <c r="L27" s="40">
        <f t="shared" ca="1" si="8"/>
        <v>-1.1098906479233177</v>
      </c>
      <c r="M27" s="40">
        <f t="shared" ca="1" si="8"/>
        <v>-1.1098906479233177</v>
      </c>
      <c r="N27" s="40">
        <f t="shared" ca="1" si="8"/>
        <v>1.8437772209651835</v>
      </c>
      <c r="O27" s="40">
        <f t="shared" ca="1" si="8"/>
        <v>1.1665420980407268</v>
      </c>
      <c r="P27" s="40">
        <f t="shared" ca="1" si="8"/>
        <v>-0.26941470330523026</v>
      </c>
      <c r="Q27" s="40">
        <f t="shared" ca="1" si="8"/>
        <v>-0.96713869249855167</v>
      </c>
      <c r="R27" s="40">
        <f t="shared" ca="1" si="9"/>
        <v>1.0112497658389372</v>
      </c>
      <c r="S27" s="40">
        <f t="shared" ca="1" si="9"/>
        <v>-0.13864128739012607</v>
      </c>
      <c r="T27" s="40">
        <f t="shared" ca="1" si="9"/>
        <v>-0.96713869249855167</v>
      </c>
      <c r="U27" s="40">
        <f t="shared" ca="1" si="9"/>
        <v>-0.96713869249855167</v>
      </c>
      <c r="V27" s="40">
        <f t="shared" ca="1" si="9"/>
        <v>0.69132087115755236</v>
      </c>
      <c r="W27" s="40">
        <f t="shared" ca="1" si="9"/>
        <v>-0.26941470330523026</v>
      </c>
      <c r="X27" s="40">
        <f t="shared" ca="1" si="9"/>
        <v>0.61979300454717556</v>
      </c>
      <c r="Y27" s="40">
        <f t="shared" ca="1" si="9"/>
        <v>-1.483298998237776</v>
      </c>
      <c r="Z27" s="40">
        <f t="shared" ca="1" si="9"/>
        <v>-1.1098906479233177</v>
      </c>
      <c r="AA27" s="40">
        <f t="shared" ca="1" si="9"/>
        <v>-0.96713869249855167</v>
      </c>
      <c r="AB27" s="40">
        <f t="shared" ca="1" si="10"/>
        <v>0.73188320770263127</v>
      </c>
      <c r="AC27" s="40">
        <f t="shared" ca="1" si="10"/>
        <v>-0.96713869249855167</v>
      </c>
      <c r="AD27" s="40">
        <f t="shared" ca="1" si="10"/>
        <v>-0.96713869249855167</v>
      </c>
      <c r="AE27" s="40">
        <f t="shared" ca="1" si="10"/>
        <v>-1.6499558556198262</v>
      </c>
      <c r="AF27" s="40">
        <f t="shared" ca="1" si="10"/>
        <v>0.46193652412549074</v>
      </c>
      <c r="AG27" s="40">
        <f t="shared" ca="1" si="10"/>
        <v>-0.39372227045056934</v>
      </c>
      <c r="AH27" s="40">
        <f t="shared" ca="1" si="10"/>
        <v>0.95854047941387788</v>
      </c>
      <c r="AI27" s="40">
        <f t="shared" ca="1" si="10"/>
        <v>1.2146244332641016</v>
      </c>
      <c r="AJ27" s="40">
        <f t="shared" ca="1" si="10"/>
        <v>1.1665420980407268</v>
      </c>
      <c r="AK27" s="40">
        <f t="shared" ca="1" si="10"/>
        <v>0.95854047941387788</v>
      </c>
      <c r="AL27" s="40">
        <f t="shared" ca="1" si="11"/>
        <v>0.3115133511748685</v>
      </c>
      <c r="AM27" s="40">
        <f t="shared" ca="1" si="11"/>
        <v>-0.26941470330523026</v>
      </c>
      <c r="AN27" s="40">
        <f t="shared" ca="1" si="11"/>
        <v>-0.96713869249855167</v>
      </c>
      <c r="AO27" s="40">
        <f t="shared" ca="1" si="11"/>
        <v>1.2146244332641016</v>
      </c>
      <c r="AP27" s="40">
        <f t="shared" ca="1" si="11"/>
        <v>-0.96713869249855167</v>
      </c>
      <c r="AQ27" s="40">
        <f t="shared" ca="1" si="11"/>
        <v>0.61979300454717556</v>
      </c>
      <c r="AR27" s="40">
        <f t="shared" ca="1" si="11"/>
        <v>0.61979300454717556</v>
      </c>
      <c r="AS27" s="40">
        <f t="shared" ca="1" si="11"/>
        <v>0.46193652412549074</v>
      </c>
      <c r="AT27" s="40">
        <f t="shared" ca="1" si="11"/>
        <v>-0.26941470330523026</v>
      </c>
      <c r="AU27" s="40">
        <f t="shared" ca="1" si="11"/>
        <v>1.0112497658389372</v>
      </c>
      <c r="AV27" s="40">
        <f t="shared" ca="1" si="12"/>
        <v>-0.39372227045056934</v>
      </c>
      <c r="AW27" s="40">
        <f t="shared" ca="1" si="12"/>
        <v>0.55778601857509835</v>
      </c>
      <c r="AX27" s="40">
        <f t="shared" ca="1" si="12"/>
        <v>0.95854047941387788</v>
      </c>
      <c r="AY27" s="40">
        <f t="shared" ca="1" si="12"/>
        <v>-0.96713869249855167</v>
      </c>
      <c r="AZ27" s="40">
        <f t="shared" ca="1" si="12"/>
        <v>0.61979300454717556</v>
      </c>
      <c r="BA27" s="40">
        <f t="shared" ca="1" si="12"/>
        <v>2.2833307989060367</v>
      </c>
      <c r="BB27" s="40">
        <f t="shared" ca="1" si="12"/>
        <v>-1.6499558556198262</v>
      </c>
      <c r="BC27" s="40">
        <f t="shared" ca="1" si="12"/>
        <v>0.39110390033410158</v>
      </c>
      <c r="BD27" s="40">
        <f t="shared" ca="1" si="12"/>
        <v>1.8437772209651835</v>
      </c>
      <c r="BE27" s="39">
        <f t="shared" ca="1" si="12"/>
        <v>0.69132087115755236</v>
      </c>
      <c r="BF27" s="14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</row>
    <row r="28" spans="1:90" s="5" customFormat="1" ht="15.75" thickBot="1" x14ac:dyDescent="0.3">
      <c r="A28" s="10"/>
      <c r="B28" s="17"/>
      <c r="C28" s="18">
        <f t="shared" si="7"/>
        <v>21</v>
      </c>
      <c r="D28" s="15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4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</row>
    <row r="29" spans="1:90" s="5" customFormat="1" ht="15.75" thickBot="1" x14ac:dyDescent="0.3">
      <c r="A29" s="10"/>
      <c r="B29" s="17"/>
      <c r="C29" s="18">
        <f t="shared" si="7"/>
        <v>22</v>
      </c>
      <c r="D29" s="15"/>
      <c r="E29" s="14"/>
      <c r="F29" s="15"/>
      <c r="G29" s="38" t="s">
        <v>78</v>
      </c>
      <c r="H29" s="37" t="s">
        <v>77</v>
      </c>
      <c r="I29" s="36" t="s">
        <v>76</v>
      </c>
      <c r="J29" s="36" t="s">
        <v>75</v>
      </c>
      <c r="K29" s="36" t="s">
        <v>74</v>
      </c>
      <c r="L29" s="36" t="s">
        <v>73</v>
      </c>
      <c r="M29" s="36" t="s">
        <v>72</v>
      </c>
      <c r="N29" s="36" t="s">
        <v>71</v>
      </c>
      <c r="O29" s="36" t="s">
        <v>70</v>
      </c>
      <c r="P29" s="36" t="s">
        <v>69</v>
      </c>
      <c r="Q29" s="36" t="s">
        <v>68</v>
      </c>
      <c r="R29" s="36" t="s">
        <v>67</v>
      </c>
      <c r="S29" s="36" t="s">
        <v>66</v>
      </c>
      <c r="T29" s="36" t="s">
        <v>65</v>
      </c>
      <c r="U29" s="36" t="s">
        <v>64</v>
      </c>
      <c r="V29" s="36" t="s">
        <v>63</v>
      </c>
      <c r="W29" s="36" t="s">
        <v>62</v>
      </c>
      <c r="X29" s="36" t="s">
        <v>61</v>
      </c>
      <c r="Y29" s="36" t="s">
        <v>60</v>
      </c>
      <c r="Z29" s="36" t="s">
        <v>59</v>
      </c>
      <c r="AA29" s="36" t="s">
        <v>58</v>
      </c>
      <c r="AB29" s="36" t="s">
        <v>57</v>
      </c>
      <c r="AC29" s="36" t="s">
        <v>56</v>
      </c>
      <c r="AD29" s="36" t="s">
        <v>55</v>
      </c>
      <c r="AE29" s="36" t="s">
        <v>54</v>
      </c>
      <c r="AF29" s="36" t="s">
        <v>53</v>
      </c>
      <c r="AG29" s="36" t="s">
        <v>52</v>
      </c>
      <c r="AH29" s="36" t="s">
        <v>51</v>
      </c>
      <c r="AI29" s="36" t="s">
        <v>50</v>
      </c>
      <c r="AJ29" s="36" t="s">
        <v>49</v>
      </c>
      <c r="AK29" s="36" t="s">
        <v>48</v>
      </c>
      <c r="AL29" s="36" t="s">
        <v>47</v>
      </c>
      <c r="AM29" s="36" t="s">
        <v>46</v>
      </c>
      <c r="AN29" s="36" t="s">
        <v>45</v>
      </c>
      <c r="AO29" s="36" t="s">
        <v>44</v>
      </c>
      <c r="AP29" s="36" t="s">
        <v>43</v>
      </c>
      <c r="AQ29" s="36" t="s">
        <v>42</v>
      </c>
      <c r="AR29" s="36" t="s">
        <v>41</v>
      </c>
      <c r="AS29" s="36" t="s">
        <v>40</v>
      </c>
      <c r="AT29" s="36" t="s">
        <v>39</v>
      </c>
      <c r="AU29" s="36" t="s">
        <v>38</v>
      </c>
      <c r="AV29" s="36" t="s">
        <v>37</v>
      </c>
      <c r="AW29" s="36" t="s">
        <v>36</v>
      </c>
      <c r="AX29" s="36" t="s">
        <v>35</v>
      </c>
      <c r="AY29" s="36" t="s">
        <v>34</v>
      </c>
      <c r="AZ29" s="36" t="s">
        <v>33</v>
      </c>
      <c r="BA29" s="36" t="s">
        <v>32</v>
      </c>
      <c r="BB29" s="36" t="s">
        <v>31</v>
      </c>
      <c r="BC29" s="36" t="s">
        <v>30</v>
      </c>
      <c r="BD29" s="36" t="s">
        <v>29</v>
      </c>
      <c r="BE29" s="35" t="s">
        <v>28</v>
      </c>
      <c r="BF29" s="14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</row>
    <row r="30" spans="1:90" s="5" customFormat="1" x14ac:dyDescent="0.25">
      <c r="A30" s="10"/>
      <c r="B30" s="17"/>
      <c r="C30" s="18">
        <f t="shared" si="7"/>
        <v>23</v>
      </c>
      <c r="D30" s="15"/>
      <c r="E30" s="14"/>
      <c r="F30" s="15"/>
      <c r="G30" s="25" t="s">
        <v>26</v>
      </c>
      <c r="H30" s="34">
        <f t="shared" ref="H30:AM30" ca="1" si="13">AVERAGE(H8:H27)</f>
        <v>0.14237029817977828</v>
      </c>
      <c r="I30" s="33">
        <f t="shared" ca="1" si="13"/>
        <v>0.54654712356608148</v>
      </c>
      <c r="J30" s="33">
        <f t="shared" ca="1" si="13"/>
        <v>0.36134644256076437</v>
      </c>
      <c r="K30" s="33">
        <f t="shared" ca="1" si="13"/>
        <v>0.32690598686910732</v>
      </c>
      <c r="L30" s="33">
        <f t="shared" ca="1" si="13"/>
        <v>0.29680577079074405</v>
      </c>
      <c r="M30" s="33">
        <f t="shared" ca="1" si="13"/>
        <v>0.26388111133943992</v>
      </c>
      <c r="N30" s="33">
        <f t="shared" ca="1" si="13"/>
        <v>0.42555755503083093</v>
      </c>
      <c r="O30" s="33">
        <f t="shared" ca="1" si="13"/>
        <v>0.16907467776133284</v>
      </c>
      <c r="P30" s="33">
        <f t="shared" ca="1" si="13"/>
        <v>4.4310879574462517E-2</v>
      </c>
      <c r="Q30" s="33">
        <f t="shared" ca="1" si="13"/>
        <v>4.8058913705893457E-2</v>
      </c>
      <c r="R30" s="33">
        <f t="shared" ca="1" si="13"/>
        <v>0.47313001798260379</v>
      </c>
      <c r="S30" s="33">
        <f t="shared" ca="1" si="13"/>
        <v>0.21617423877905367</v>
      </c>
      <c r="T30" s="33">
        <f t="shared" ca="1" si="13"/>
        <v>0.14858370816406624</v>
      </c>
      <c r="U30" s="33">
        <f t="shared" ca="1" si="13"/>
        <v>-3.352801967841338E-2</v>
      </c>
      <c r="V30" s="33">
        <f t="shared" ca="1" si="13"/>
        <v>0.20857646102485075</v>
      </c>
      <c r="W30" s="33">
        <f t="shared" ca="1" si="13"/>
        <v>0.21599964247791226</v>
      </c>
      <c r="X30" s="33">
        <f t="shared" ca="1" si="13"/>
        <v>0.6666259145603366</v>
      </c>
      <c r="Y30" s="33">
        <f t="shared" ca="1" si="13"/>
        <v>0.34874730393500314</v>
      </c>
      <c r="Z30" s="33">
        <f t="shared" ca="1" si="13"/>
        <v>2.7299812602855411E-2</v>
      </c>
      <c r="AA30" s="33">
        <f t="shared" ca="1" si="13"/>
        <v>0.36076207129169086</v>
      </c>
      <c r="AB30" s="33">
        <f t="shared" ca="1" si="13"/>
        <v>0.18731326324482275</v>
      </c>
      <c r="AC30" s="33">
        <f t="shared" ca="1" si="13"/>
        <v>2.9523328872587663E-2</v>
      </c>
      <c r="AD30" s="33">
        <f t="shared" ca="1" si="13"/>
        <v>0.36926208571101177</v>
      </c>
      <c r="AE30" s="33">
        <f t="shared" ca="1" si="13"/>
        <v>8.8335252060554786E-2</v>
      </c>
      <c r="AF30" s="33">
        <f t="shared" ca="1" si="13"/>
        <v>0.28651317356482792</v>
      </c>
      <c r="AG30" s="33">
        <f t="shared" ca="1" si="13"/>
        <v>0.32064812672897769</v>
      </c>
      <c r="AH30" s="33">
        <f t="shared" ca="1" si="13"/>
        <v>0.27602144722789423</v>
      </c>
      <c r="AI30" s="33">
        <f t="shared" ca="1" si="13"/>
        <v>0.47481638078265859</v>
      </c>
      <c r="AJ30" s="33">
        <f t="shared" ca="1" si="13"/>
        <v>0.30851770132000711</v>
      </c>
      <c r="AK30" s="33">
        <f t="shared" ca="1" si="13"/>
        <v>0.47583152186063715</v>
      </c>
      <c r="AL30" s="33">
        <f t="shared" ca="1" si="13"/>
        <v>0.44200300616983751</v>
      </c>
      <c r="AM30" s="33">
        <f t="shared" ca="1" si="13"/>
        <v>0.4165766468108969</v>
      </c>
      <c r="AN30" s="33">
        <f t="shared" ref="AN30:BE30" ca="1" si="14">AVERAGE(AN8:AN27)</f>
        <v>-7.2031266895438942E-2</v>
      </c>
      <c r="AO30" s="33">
        <f t="shared" ca="1" si="14"/>
        <v>0.70169961726526053</v>
      </c>
      <c r="AP30" s="33">
        <f t="shared" ca="1" si="14"/>
        <v>0.65369412348777334</v>
      </c>
      <c r="AQ30" s="33">
        <f t="shared" ca="1" si="14"/>
        <v>0.22423048967462189</v>
      </c>
      <c r="AR30" s="33">
        <f t="shared" ca="1" si="14"/>
        <v>1.8128105286604936E-2</v>
      </c>
      <c r="AS30" s="33">
        <f t="shared" ca="1" si="14"/>
        <v>0.8993183326210461</v>
      </c>
      <c r="AT30" s="33">
        <f t="shared" ca="1" si="14"/>
        <v>0.24588118038611065</v>
      </c>
      <c r="AU30" s="33">
        <f t="shared" ca="1" si="14"/>
        <v>-9.7679433700603197E-2</v>
      </c>
      <c r="AV30" s="33">
        <f t="shared" ca="1" si="14"/>
        <v>-0.18539706220392188</v>
      </c>
      <c r="AW30" s="33">
        <f t="shared" ca="1" si="14"/>
        <v>0.21194239882955496</v>
      </c>
      <c r="AX30" s="33">
        <f t="shared" ca="1" si="14"/>
        <v>1.3220341800766072E-2</v>
      </c>
      <c r="AY30" s="33">
        <f t="shared" ca="1" si="14"/>
        <v>0.39811423231999016</v>
      </c>
      <c r="AZ30" s="33">
        <f t="shared" ca="1" si="14"/>
        <v>0.28486971543624101</v>
      </c>
      <c r="BA30" s="33">
        <f t="shared" ca="1" si="14"/>
        <v>0.48252327969724212</v>
      </c>
      <c r="BB30" s="33">
        <f t="shared" ca="1" si="14"/>
        <v>0.34690247187531459</v>
      </c>
      <c r="BC30" s="33">
        <f t="shared" ca="1" si="14"/>
        <v>0.69503348233226991</v>
      </c>
      <c r="BD30" s="33">
        <f t="shared" ca="1" si="14"/>
        <v>0.41001330040395112</v>
      </c>
      <c r="BE30" s="32">
        <f t="shared" ca="1" si="14"/>
        <v>0.23395724908255552</v>
      </c>
      <c r="BF30" s="14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</row>
    <row r="31" spans="1:90" s="5" customFormat="1" x14ac:dyDescent="0.25">
      <c r="A31" s="10"/>
      <c r="B31" s="17"/>
      <c r="C31" s="18">
        <f t="shared" si="7"/>
        <v>24</v>
      </c>
      <c r="D31" s="15"/>
      <c r="E31" s="14"/>
      <c r="F31" s="15"/>
      <c r="G31" s="24" t="s">
        <v>25</v>
      </c>
      <c r="H31" s="31">
        <f t="shared" ref="H31:AM31" ca="1" si="15">_xlfn.STDEV.S(H8:H27)</f>
        <v>0.79159041434932653</v>
      </c>
      <c r="I31" s="23">
        <f t="shared" ca="1" si="15"/>
        <v>1.1187192715790826</v>
      </c>
      <c r="J31" s="23">
        <f t="shared" ca="1" si="15"/>
        <v>0.9366693946512441</v>
      </c>
      <c r="K31" s="23">
        <f t="shared" ca="1" si="15"/>
        <v>1.0958575494523553</v>
      </c>
      <c r="L31" s="23">
        <f t="shared" ca="1" si="15"/>
        <v>1.1538635538529816</v>
      </c>
      <c r="M31" s="23">
        <f t="shared" ca="1" si="15"/>
        <v>0.94648635353463528</v>
      </c>
      <c r="N31" s="23">
        <f t="shared" ca="1" si="15"/>
        <v>1.0186867348774771</v>
      </c>
      <c r="O31" s="23">
        <f t="shared" ca="1" si="15"/>
        <v>1.0420156826485378</v>
      </c>
      <c r="P31" s="23">
        <f t="shared" ca="1" si="15"/>
        <v>1.1128523460929227</v>
      </c>
      <c r="Q31" s="23">
        <f t="shared" ca="1" si="15"/>
        <v>1.0403880119674407</v>
      </c>
      <c r="R31" s="23">
        <f t="shared" ca="1" si="15"/>
        <v>0.9687825965847271</v>
      </c>
      <c r="S31" s="23">
        <f t="shared" ca="1" si="15"/>
        <v>0.96480263369916774</v>
      </c>
      <c r="T31" s="23">
        <f t="shared" ca="1" si="15"/>
        <v>1.0691366257778681</v>
      </c>
      <c r="U31" s="23">
        <f t="shared" ca="1" si="15"/>
        <v>1.2190206384067785</v>
      </c>
      <c r="V31" s="23">
        <f t="shared" ca="1" si="15"/>
        <v>0.8071827163815577</v>
      </c>
      <c r="W31" s="23">
        <f t="shared" ca="1" si="15"/>
        <v>0.87680330304024146</v>
      </c>
      <c r="X31" s="23">
        <f t="shared" ca="1" si="15"/>
        <v>0.89834833955303106</v>
      </c>
      <c r="Y31" s="23">
        <f t="shared" ca="1" si="15"/>
        <v>1.0976256735573318</v>
      </c>
      <c r="Z31" s="23">
        <f t="shared" ca="1" si="15"/>
        <v>0.85694308266063768</v>
      </c>
      <c r="AA31" s="23">
        <f t="shared" ca="1" si="15"/>
        <v>0.89995334586671905</v>
      </c>
      <c r="AB31" s="23">
        <f t="shared" ca="1" si="15"/>
        <v>0.98293480372903075</v>
      </c>
      <c r="AC31" s="23">
        <f t="shared" ca="1" si="15"/>
        <v>1.0698178580354556</v>
      </c>
      <c r="AD31" s="23">
        <f t="shared" ca="1" si="15"/>
        <v>0.76743762960555106</v>
      </c>
      <c r="AE31" s="23">
        <f t="shared" ca="1" si="15"/>
        <v>1.0610345642657306</v>
      </c>
      <c r="AF31" s="23">
        <f t="shared" ca="1" si="15"/>
        <v>0.8515712954930641</v>
      </c>
      <c r="AG31" s="23">
        <f t="shared" ca="1" si="15"/>
        <v>0.82755889149916106</v>
      </c>
      <c r="AH31" s="23">
        <f t="shared" ca="1" si="15"/>
        <v>0.98681992841991184</v>
      </c>
      <c r="AI31" s="23">
        <f t="shared" ca="1" si="15"/>
        <v>0.92426956893698686</v>
      </c>
      <c r="AJ31" s="23">
        <f t="shared" ca="1" si="15"/>
        <v>1.1997501047669925</v>
      </c>
      <c r="AK31" s="23">
        <f t="shared" ca="1" si="15"/>
        <v>0.83597612753984274</v>
      </c>
      <c r="AL31" s="23">
        <f t="shared" ca="1" si="15"/>
        <v>0.71591213258417852</v>
      </c>
      <c r="AM31" s="23">
        <f t="shared" ca="1" si="15"/>
        <v>1.1176489567545973</v>
      </c>
      <c r="AN31" s="23">
        <f t="shared" ref="AN31:BE31" ca="1" si="16">_xlfn.STDEV.S(AN8:AN27)</f>
        <v>1.0024913142585496</v>
      </c>
      <c r="AO31" s="23">
        <f t="shared" ca="1" si="16"/>
        <v>1.1202387981012762</v>
      </c>
      <c r="AP31" s="23">
        <f t="shared" ca="1" si="16"/>
        <v>1.1018282978549914</v>
      </c>
      <c r="AQ31" s="23">
        <f t="shared" ca="1" si="16"/>
        <v>1.0769995625736188</v>
      </c>
      <c r="AR31" s="23">
        <f t="shared" ca="1" si="16"/>
        <v>1.0279203983532632</v>
      </c>
      <c r="AS31" s="23">
        <f t="shared" ca="1" si="16"/>
        <v>1.0084705219202741</v>
      </c>
      <c r="AT31" s="23">
        <f t="shared" ca="1" si="16"/>
        <v>1.0141552568440921</v>
      </c>
      <c r="AU31" s="23">
        <f t="shared" ca="1" si="16"/>
        <v>1.0693374515791787</v>
      </c>
      <c r="AV31" s="23">
        <f t="shared" ca="1" si="16"/>
        <v>1.109277481798272</v>
      </c>
      <c r="AW31" s="23">
        <f t="shared" ca="1" si="16"/>
        <v>1.2451763353228189</v>
      </c>
      <c r="AX31" s="23">
        <f t="shared" ca="1" si="16"/>
        <v>1.0887451800024468</v>
      </c>
      <c r="AY31" s="23">
        <f t="shared" ca="1" si="16"/>
        <v>1.0429060925008922</v>
      </c>
      <c r="AZ31" s="23">
        <f t="shared" ca="1" si="16"/>
        <v>0.93942865404547671</v>
      </c>
      <c r="BA31" s="23">
        <f t="shared" ca="1" si="16"/>
        <v>0.87433158082786488</v>
      </c>
      <c r="BB31" s="23">
        <f t="shared" ca="1" si="16"/>
        <v>0.99244458458478813</v>
      </c>
      <c r="BC31" s="23">
        <f t="shared" ca="1" si="16"/>
        <v>0.73664418161881906</v>
      </c>
      <c r="BD31" s="23">
        <f t="shared" ca="1" si="16"/>
        <v>1.335247650794698</v>
      </c>
      <c r="BE31" s="22">
        <f t="shared" ca="1" si="16"/>
        <v>1.1502392544937123</v>
      </c>
      <c r="BF31" s="14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</row>
    <row r="32" spans="1:90" s="5" customFormat="1" x14ac:dyDescent="0.25">
      <c r="A32" s="10"/>
      <c r="B32" s="17"/>
      <c r="C32" s="18">
        <f t="shared" si="7"/>
        <v>25</v>
      </c>
      <c r="D32" s="15"/>
      <c r="E32" s="14"/>
      <c r="F32" s="15"/>
      <c r="G32" s="24" t="s">
        <v>24</v>
      </c>
      <c r="H32" s="31">
        <f t="shared" ref="H32:AM32" ca="1" si="17">MIN(H8:H27)</f>
        <v>-1.1098906479233177</v>
      </c>
      <c r="I32" s="23">
        <f t="shared" ca="1" si="17"/>
        <v>-1.6499558556198262</v>
      </c>
      <c r="J32" s="23">
        <f t="shared" ca="1" si="17"/>
        <v>-1.6499558556198262</v>
      </c>
      <c r="K32" s="23">
        <f t="shared" ca="1" si="17"/>
        <v>-1.6499558556198262</v>
      </c>
      <c r="L32" s="23">
        <f t="shared" ca="1" si="17"/>
        <v>-1.483298998237776</v>
      </c>
      <c r="M32" s="23">
        <f t="shared" ca="1" si="17"/>
        <v>-1.483298998237776</v>
      </c>
      <c r="N32" s="23">
        <f t="shared" ca="1" si="17"/>
        <v>-1.6499558556198262</v>
      </c>
      <c r="O32" s="23">
        <f t="shared" ca="1" si="17"/>
        <v>-1.483298998237776</v>
      </c>
      <c r="P32" s="23">
        <f t="shared" ca="1" si="17"/>
        <v>-1.6499558556198262</v>
      </c>
      <c r="Q32" s="23">
        <f t="shared" ca="1" si="17"/>
        <v>-1.6499558556198262</v>
      </c>
      <c r="R32" s="23">
        <f t="shared" ca="1" si="17"/>
        <v>-1.483298998237776</v>
      </c>
      <c r="S32" s="23">
        <f t="shared" ca="1" si="17"/>
        <v>-1.6499558556198262</v>
      </c>
      <c r="T32" s="23">
        <f t="shared" ca="1" si="17"/>
        <v>-1.6499558556198262</v>
      </c>
      <c r="U32" s="23">
        <f t="shared" ca="1" si="17"/>
        <v>-1.6499558556198262</v>
      </c>
      <c r="V32" s="23">
        <f t="shared" ca="1" si="17"/>
        <v>-1.483298998237776</v>
      </c>
      <c r="W32" s="23">
        <f t="shared" ca="1" si="17"/>
        <v>-1.6499558556198262</v>
      </c>
      <c r="X32" s="23">
        <f t="shared" ca="1" si="17"/>
        <v>-1.6499558556198262</v>
      </c>
      <c r="Y32" s="23">
        <f t="shared" ca="1" si="17"/>
        <v>-1.6499558556198262</v>
      </c>
      <c r="Z32" s="23">
        <f t="shared" ca="1" si="17"/>
        <v>-1.483298998237776</v>
      </c>
      <c r="AA32" s="23">
        <f t="shared" ca="1" si="17"/>
        <v>-1.483298998237776</v>
      </c>
      <c r="AB32" s="23">
        <f t="shared" ca="1" si="17"/>
        <v>-1.6499558556198262</v>
      </c>
      <c r="AC32" s="23">
        <f t="shared" ca="1" si="17"/>
        <v>-1.6499558556198262</v>
      </c>
      <c r="AD32" s="23">
        <f t="shared" ca="1" si="17"/>
        <v>-1.6499558556198262</v>
      </c>
      <c r="AE32" s="23">
        <f t="shared" ca="1" si="17"/>
        <v>-1.6499558556198262</v>
      </c>
      <c r="AF32" s="23">
        <f t="shared" ca="1" si="17"/>
        <v>-1.6499558556198262</v>
      </c>
      <c r="AG32" s="23">
        <f t="shared" ca="1" si="17"/>
        <v>-1.1098906479233177</v>
      </c>
      <c r="AH32" s="23">
        <f t="shared" ca="1" si="17"/>
        <v>-1.483298998237776</v>
      </c>
      <c r="AI32" s="23">
        <f t="shared" ca="1" si="17"/>
        <v>-1.6499558556198262</v>
      </c>
      <c r="AJ32" s="23">
        <f t="shared" ca="1" si="17"/>
        <v>-1.6499558556198262</v>
      </c>
      <c r="AK32" s="23">
        <f t="shared" ca="1" si="17"/>
        <v>-1.1098906479233177</v>
      </c>
      <c r="AL32" s="23">
        <f t="shared" ca="1" si="17"/>
        <v>-1.1098906479233177</v>
      </c>
      <c r="AM32" s="23">
        <f t="shared" ca="1" si="17"/>
        <v>-1.483298998237776</v>
      </c>
      <c r="AN32" s="23">
        <f t="shared" ref="AN32:BE32" ca="1" si="18">MIN(AN8:AN27)</f>
        <v>-1.6499558556198262</v>
      </c>
      <c r="AO32" s="23">
        <f t="shared" ca="1" si="18"/>
        <v>-1.483298998237776</v>
      </c>
      <c r="AP32" s="23">
        <f t="shared" ca="1" si="18"/>
        <v>-1.6499558556198262</v>
      </c>
      <c r="AQ32" s="23">
        <f t="shared" ca="1" si="18"/>
        <v>-1.6499558556198262</v>
      </c>
      <c r="AR32" s="23">
        <f t="shared" ca="1" si="18"/>
        <v>-1.6499558556198262</v>
      </c>
      <c r="AS32" s="23">
        <f t="shared" ca="1" si="18"/>
        <v>-1.6499558556198262</v>
      </c>
      <c r="AT32" s="23">
        <f t="shared" ca="1" si="18"/>
        <v>-1.6499558556198262</v>
      </c>
      <c r="AU32" s="23">
        <f t="shared" ca="1" si="18"/>
        <v>-1.483298998237776</v>
      </c>
      <c r="AV32" s="23">
        <f t="shared" ca="1" si="18"/>
        <v>-1.6499558556198262</v>
      </c>
      <c r="AW32" s="23">
        <f t="shared" ca="1" si="18"/>
        <v>-1.483298998237776</v>
      </c>
      <c r="AX32" s="23">
        <f t="shared" ca="1" si="18"/>
        <v>-1.6499558556198262</v>
      </c>
      <c r="AY32" s="23">
        <f t="shared" ca="1" si="18"/>
        <v>-1.6499558556198262</v>
      </c>
      <c r="AZ32" s="23">
        <f t="shared" ca="1" si="18"/>
        <v>-1.6499558556198262</v>
      </c>
      <c r="BA32" s="23">
        <f t="shared" ca="1" si="18"/>
        <v>-1.6499558556198262</v>
      </c>
      <c r="BB32" s="23">
        <f t="shared" ca="1" si="18"/>
        <v>-1.6499558556198262</v>
      </c>
      <c r="BC32" s="23">
        <f t="shared" ca="1" si="18"/>
        <v>-1.6499558556198262</v>
      </c>
      <c r="BD32" s="23">
        <f t="shared" ca="1" si="18"/>
        <v>-1.6499558556198262</v>
      </c>
      <c r="BE32" s="22">
        <f t="shared" ca="1" si="18"/>
        <v>-1.6499558556198262</v>
      </c>
      <c r="BF32" s="14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</row>
    <row r="33" spans="1:90" s="5" customFormat="1" x14ac:dyDescent="0.25">
      <c r="A33" s="10"/>
      <c r="B33" s="17"/>
      <c r="C33" s="18">
        <f t="shared" si="7"/>
        <v>26</v>
      </c>
      <c r="D33" s="15"/>
      <c r="E33" s="14"/>
      <c r="F33" s="15"/>
      <c r="G33" s="24" t="s">
        <v>23</v>
      </c>
      <c r="H33" s="31">
        <f t="shared" ref="H33:AM33" ca="1" si="19">MAX(H8:H27)</f>
        <v>1.8437772209651835</v>
      </c>
      <c r="I33" s="23">
        <f t="shared" ca="1" si="19"/>
        <v>2.2833307989060367</v>
      </c>
      <c r="J33" s="23">
        <f t="shared" ca="1" si="19"/>
        <v>1.8437772209651835</v>
      </c>
      <c r="K33" s="23">
        <f t="shared" ca="1" si="19"/>
        <v>2.2833307989060367</v>
      </c>
      <c r="L33" s="23">
        <f t="shared" ca="1" si="19"/>
        <v>2.2833307989060367</v>
      </c>
      <c r="M33" s="23">
        <f t="shared" ca="1" si="19"/>
        <v>1.8437772209651835</v>
      </c>
      <c r="N33" s="23">
        <f t="shared" ca="1" si="19"/>
        <v>1.8437772209651835</v>
      </c>
      <c r="O33" s="23">
        <f t="shared" ca="1" si="19"/>
        <v>2.2833307989060367</v>
      </c>
      <c r="P33" s="23">
        <f t="shared" ca="1" si="19"/>
        <v>2.2833307989060367</v>
      </c>
      <c r="Q33" s="23">
        <f t="shared" ca="1" si="19"/>
        <v>2.2833307989060367</v>
      </c>
      <c r="R33" s="23">
        <f t="shared" ca="1" si="19"/>
        <v>2.2833307989060367</v>
      </c>
      <c r="S33" s="23">
        <f t="shared" ca="1" si="19"/>
        <v>1.8437772209651835</v>
      </c>
      <c r="T33" s="23">
        <f t="shared" ca="1" si="19"/>
        <v>2.2833307989060367</v>
      </c>
      <c r="U33" s="23">
        <f t="shared" ca="1" si="19"/>
        <v>2.2833307989060367</v>
      </c>
      <c r="V33" s="23">
        <f t="shared" ca="1" si="19"/>
        <v>1.2146244332641016</v>
      </c>
      <c r="W33" s="23">
        <f t="shared" ca="1" si="19"/>
        <v>2.2833307989060367</v>
      </c>
      <c r="X33" s="23">
        <f t="shared" ca="1" si="19"/>
        <v>2.2833307989060367</v>
      </c>
      <c r="Y33" s="23">
        <f t="shared" ca="1" si="19"/>
        <v>2.2833307989060367</v>
      </c>
      <c r="Z33" s="23">
        <f t="shared" ca="1" si="19"/>
        <v>1.1665420980407268</v>
      </c>
      <c r="AA33" s="23">
        <f t="shared" ca="1" si="19"/>
        <v>1.8437772209651835</v>
      </c>
      <c r="AB33" s="23">
        <f t="shared" ca="1" si="19"/>
        <v>1.8437772209651835</v>
      </c>
      <c r="AC33" s="23">
        <f t="shared" ca="1" si="19"/>
        <v>2.2833307989060367</v>
      </c>
      <c r="AD33" s="23">
        <f t="shared" ca="1" si="19"/>
        <v>1.2146244332641016</v>
      </c>
      <c r="AE33" s="23">
        <f t="shared" ca="1" si="19"/>
        <v>2.2833307989060367</v>
      </c>
      <c r="AF33" s="23">
        <f t="shared" ca="1" si="19"/>
        <v>1.8437772209651835</v>
      </c>
      <c r="AG33" s="23">
        <f t="shared" ca="1" si="19"/>
        <v>1.8437772209651835</v>
      </c>
      <c r="AH33" s="23">
        <f t="shared" ca="1" si="19"/>
        <v>1.8437772209651835</v>
      </c>
      <c r="AI33" s="23">
        <f t="shared" ca="1" si="19"/>
        <v>1.8437772209651835</v>
      </c>
      <c r="AJ33" s="23">
        <f t="shared" ca="1" si="19"/>
        <v>2.2833307989060367</v>
      </c>
      <c r="AK33" s="23">
        <f t="shared" ca="1" si="19"/>
        <v>2.2833307989060367</v>
      </c>
      <c r="AL33" s="23">
        <f t="shared" ca="1" si="19"/>
        <v>1.8437772209651835</v>
      </c>
      <c r="AM33" s="23">
        <f t="shared" ca="1" si="19"/>
        <v>2.2833307989060367</v>
      </c>
      <c r="AN33" s="23">
        <f t="shared" ref="AN33:BE33" ca="1" si="20">MAX(AN8:AN27)</f>
        <v>2.2833307989060367</v>
      </c>
      <c r="AO33" s="23">
        <f t="shared" ca="1" si="20"/>
        <v>2.2833307989060367</v>
      </c>
      <c r="AP33" s="23">
        <f t="shared" ca="1" si="20"/>
        <v>2.2833307989060367</v>
      </c>
      <c r="AQ33" s="23">
        <f t="shared" ca="1" si="20"/>
        <v>2.2833307989060367</v>
      </c>
      <c r="AR33" s="23">
        <f t="shared" ca="1" si="20"/>
        <v>1.8437772209651835</v>
      </c>
      <c r="AS33" s="23">
        <f t="shared" ca="1" si="20"/>
        <v>2.2833307989060367</v>
      </c>
      <c r="AT33" s="23">
        <f t="shared" ca="1" si="20"/>
        <v>2.2833307989060367</v>
      </c>
      <c r="AU33" s="23">
        <f t="shared" ca="1" si="20"/>
        <v>1.8437772209651835</v>
      </c>
      <c r="AV33" s="23">
        <f t="shared" ca="1" si="20"/>
        <v>1.2146244332641016</v>
      </c>
      <c r="AW33" s="23">
        <f t="shared" ca="1" si="20"/>
        <v>2.2833307989060367</v>
      </c>
      <c r="AX33" s="23">
        <f t="shared" ca="1" si="20"/>
        <v>2.2833307989060367</v>
      </c>
      <c r="AY33" s="23">
        <f t="shared" ca="1" si="20"/>
        <v>2.2833307989060367</v>
      </c>
      <c r="AZ33" s="23">
        <f t="shared" ca="1" si="20"/>
        <v>1.8437772209651835</v>
      </c>
      <c r="BA33" s="23">
        <f t="shared" ca="1" si="20"/>
        <v>2.2833307989060367</v>
      </c>
      <c r="BB33" s="23">
        <f t="shared" ca="1" si="20"/>
        <v>1.8437772209651835</v>
      </c>
      <c r="BC33" s="23">
        <f t="shared" ca="1" si="20"/>
        <v>1.8437772209651835</v>
      </c>
      <c r="BD33" s="23">
        <f t="shared" ca="1" si="20"/>
        <v>2.2833307989060367</v>
      </c>
      <c r="BE33" s="22">
        <f t="shared" ca="1" si="20"/>
        <v>2.2833307989060367</v>
      </c>
      <c r="BF33" s="14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</row>
    <row r="34" spans="1:90" s="5" customFormat="1" x14ac:dyDescent="0.25">
      <c r="A34" s="10"/>
      <c r="B34" s="17"/>
      <c r="C34" s="18">
        <f t="shared" si="7"/>
        <v>27</v>
      </c>
      <c r="D34" s="15"/>
      <c r="E34" s="14"/>
      <c r="F34" s="15"/>
      <c r="G34" s="24" t="s">
        <v>22</v>
      </c>
      <c r="H34" s="31">
        <f t="shared" ref="H34:AM34" ca="1" si="21">_xlfn.PERCENTILE.INC(H8:H27,0.1)</f>
        <v>-0.98141388804102825</v>
      </c>
      <c r="I34" s="23">
        <f t="shared" ca="1" si="21"/>
        <v>-1.1472314829547634</v>
      </c>
      <c r="J34" s="23">
        <f t="shared" ca="1" si="21"/>
        <v>-1.1472314829547634</v>
      </c>
      <c r="K34" s="23">
        <f t="shared" ca="1" si="21"/>
        <v>-1.499964683975981</v>
      </c>
      <c r="L34" s="23">
        <f t="shared" ca="1" si="21"/>
        <v>-1.1098906479233177</v>
      </c>
      <c r="M34" s="23">
        <f t="shared" ca="1" si="21"/>
        <v>-1.1098906479233177</v>
      </c>
      <c r="N34" s="23">
        <f t="shared" ca="1" si="21"/>
        <v>-1.1472314829547634</v>
      </c>
      <c r="O34" s="23">
        <f t="shared" ca="1" si="21"/>
        <v>-1.1098906479233177</v>
      </c>
      <c r="P34" s="23">
        <f t="shared" ca="1" si="21"/>
        <v>-1.499964683975981</v>
      </c>
      <c r="Q34" s="23">
        <f t="shared" ca="1" si="21"/>
        <v>-1.483298998237776</v>
      </c>
      <c r="R34" s="23">
        <f t="shared" ca="1" si="21"/>
        <v>-0.45106391265536738</v>
      </c>
      <c r="S34" s="23">
        <f t="shared" ca="1" si="21"/>
        <v>-0.98141388804102825</v>
      </c>
      <c r="T34" s="23">
        <f t="shared" ca="1" si="21"/>
        <v>-1.1472314829547634</v>
      </c>
      <c r="U34" s="23">
        <f t="shared" ca="1" si="21"/>
        <v>-1.1472314829547634</v>
      </c>
      <c r="V34" s="23">
        <f t="shared" ca="1" si="21"/>
        <v>-0.50267994322928966</v>
      </c>
      <c r="W34" s="23">
        <f t="shared" ca="1" si="21"/>
        <v>-0.96713869249855167</v>
      </c>
      <c r="X34" s="23">
        <f t="shared" ca="1" si="21"/>
        <v>-0.22149102790096831</v>
      </c>
      <c r="Y34" s="23">
        <f t="shared" ca="1" si="21"/>
        <v>-1.1472314829547634</v>
      </c>
      <c r="Z34" s="23">
        <f t="shared" ca="1" si="21"/>
        <v>-1.1098906479233177</v>
      </c>
      <c r="AA34" s="23">
        <f t="shared" ca="1" si="21"/>
        <v>-1.0187547230724738</v>
      </c>
      <c r="AB34" s="23">
        <f t="shared" ca="1" si="21"/>
        <v>-1.1472314829547634</v>
      </c>
      <c r="AC34" s="23">
        <f t="shared" ca="1" si="21"/>
        <v>-1.1472314829547634</v>
      </c>
      <c r="AD34" s="23">
        <f t="shared" ca="1" si="21"/>
        <v>-0.45106391265536738</v>
      </c>
      <c r="AE34" s="23">
        <f t="shared" ca="1" si="21"/>
        <v>-1.483298998237776</v>
      </c>
      <c r="AF34" s="23">
        <f t="shared" ca="1" si="21"/>
        <v>-0.50267994322928966</v>
      </c>
      <c r="AG34" s="23">
        <f t="shared" ca="1" si="21"/>
        <v>-0.98141388804102825</v>
      </c>
      <c r="AH34" s="23">
        <f t="shared" ca="1" si="21"/>
        <v>-1.1472314829547634</v>
      </c>
      <c r="AI34" s="23">
        <f t="shared" ca="1" si="21"/>
        <v>-0.96713869249855167</v>
      </c>
      <c r="AJ34" s="23">
        <f t="shared" ca="1" si="21"/>
        <v>-1.499964683975981</v>
      </c>
      <c r="AK34" s="23">
        <f t="shared" ca="1" si="21"/>
        <v>-0.45106391265536738</v>
      </c>
      <c r="AL34" s="23">
        <f t="shared" ca="1" si="21"/>
        <v>-0.45106391265536738</v>
      </c>
      <c r="AM34" s="23">
        <f t="shared" ca="1" si="21"/>
        <v>-0.98141388804102825</v>
      </c>
      <c r="AN34" s="23">
        <f t="shared" ref="AN34:BE34" ca="1" si="22">_xlfn.PERCENTILE.INC(AN8:AN27,0.1)</f>
        <v>-1.499964683975981</v>
      </c>
      <c r="AO34" s="23">
        <f t="shared" ca="1" si="22"/>
        <v>-0.98141388804102825</v>
      </c>
      <c r="AP34" s="23">
        <f t="shared" ca="1" si="22"/>
        <v>-0.96713869249855167</v>
      </c>
      <c r="AQ34" s="23">
        <f t="shared" ca="1" si="22"/>
        <v>-1.1638971686929684</v>
      </c>
      <c r="AR34" s="23">
        <f t="shared" ca="1" si="22"/>
        <v>-1.499964683975981</v>
      </c>
      <c r="AS34" s="23">
        <f t="shared" ca="1" si="22"/>
        <v>-0.28184546001976413</v>
      </c>
      <c r="AT34" s="23">
        <f t="shared" ca="1" si="22"/>
        <v>-1.1638971686929684</v>
      </c>
      <c r="AU34" s="23">
        <f t="shared" ca="1" si="22"/>
        <v>-1.483298998237776</v>
      </c>
      <c r="AV34" s="23">
        <f t="shared" ca="1" si="22"/>
        <v>-1.6499558556198262</v>
      </c>
      <c r="AW34" s="23">
        <f t="shared" ca="1" si="22"/>
        <v>-1.483298998237776</v>
      </c>
      <c r="AX34" s="23">
        <f t="shared" ca="1" si="22"/>
        <v>-1.483298998237776</v>
      </c>
      <c r="AY34" s="23">
        <f t="shared" ca="1" si="22"/>
        <v>-1.0354204088106789</v>
      </c>
      <c r="AZ34" s="23">
        <f t="shared" ca="1" si="22"/>
        <v>-1.0354204088106789</v>
      </c>
      <c r="BA34" s="23">
        <f t="shared" ca="1" si="22"/>
        <v>-0.23576622344344489</v>
      </c>
      <c r="BB34" s="23">
        <f t="shared" ca="1" si="22"/>
        <v>-1.1472314829547634</v>
      </c>
      <c r="BC34" s="23">
        <f t="shared" ca="1" si="22"/>
        <v>0.32505203997016857</v>
      </c>
      <c r="BD34" s="23">
        <f t="shared" ca="1" si="22"/>
        <v>-1.6499558556198262</v>
      </c>
      <c r="BE34" s="22">
        <f t="shared" ca="1" si="22"/>
        <v>-1.0187547230724738</v>
      </c>
      <c r="BF34" s="14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</row>
    <row r="35" spans="1:90" s="5" customFormat="1" x14ac:dyDescent="0.25">
      <c r="A35" s="10"/>
      <c r="B35" s="17"/>
      <c r="C35" s="18">
        <f t="shared" si="7"/>
        <v>28</v>
      </c>
      <c r="D35" s="15"/>
      <c r="E35" s="14"/>
      <c r="F35" s="15"/>
      <c r="G35" s="24" t="s">
        <v>21</v>
      </c>
      <c r="H35" s="31">
        <f t="shared" ref="H35:AM35" ca="1" si="23">_xlfn.PERCENTILE.INC(H8:H27,0.5)</f>
        <v>-0.13864128739012607</v>
      </c>
      <c r="I35" s="23">
        <f t="shared" ca="1" si="23"/>
        <v>0.58878951156113701</v>
      </c>
      <c r="J35" s="23">
        <f t="shared" ca="1" si="23"/>
        <v>0.65555693785236402</v>
      </c>
      <c r="K35" s="23">
        <f t="shared" ca="1" si="23"/>
        <v>0.55778601857509835</v>
      </c>
      <c r="L35" s="23">
        <f t="shared" ca="1" si="23"/>
        <v>0.46193652412549074</v>
      </c>
      <c r="M35" s="23">
        <f t="shared" ca="1" si="23"/>
        <v>0.46193652412549074</v>
      </c>
      <c r="N35" s="23">
        <f t="shared" ca="1" si="23"/>
        <v>0.69132087115755236</v>
      </c>
      <c r="O35" s="23">
        <f t="shared" ca="1" si="23"/>
        <v>0.42652021222979619</v>
      </c>
      <c r="P35" s="23">
        <f t="shared" ca="1" si="23"/>
        <v>0.39110390033410158</v>
      </c>
      <c r="Q35" s="23">
        <f t="shared" ca="1" si="23"/>
        <v>0.42652021222979619</v>
      </c>
      <c r="R35" s="23">
        <f t="shared" ca="1" si="23"/>
        <v>0.50544845244063863</v>
      </c>
      <c r="S35" s="23">
        <f t="shared" ca="1" si="23"/>
        <v>0.35130862575448507</v>
      </c>
      <c r="T35" s="23">
        <f t="shared" ca="1" si="23"/>
        <v>0.3115133511748685</v>
      </c>
      <c r="U35" s="23">
        <f t="shared" ca="1" si="23"/>
        <v>-0.28801739608222499</v>
      </c>
      <c r="V35" s="23">
        <f t="shared" ca="1" si="23"/>
        <v>0.50986127135029458</v>
      </c>
      <c r="W35" s="23">
        <f t="shared" ca="1" si="23"/>
        <v>0.39110390033410158</v>
      </c>
      <c r="X35" s="23">
        <f t="shared" ca="1" si="23"/>
        <v>0.61979300454717556</v>
      </c>
      <c r="Y35" s="23">
        <f t="shared" ca="1" si="23"/>
        <v>0.55778601857509835</v>
      </c>
      <c r="Z35" s="23">
        <f t="shared" ca="1" si="23"/>
        <v>0.3115133511748685</v>
      </c>
      <c r="AA35" s="23">
        <f t="shared" ca="1" si="23"/>
        <v>0.65555693785236402</v>
      </c>
      <c r="AB35" s="23">
        <f t="shared" ca="1" si="23"/>
        <v>0.55778601857509835</v>
      </c>
      <c r="AC35" s="23">
        <f t="shared" ca="1" si="23"/>
        <v>-0.13864128739012607</v>
      </c>
      <c r="AD35" s="23">
        <f t="shared" ca="1" si="23"/>
        <v>0.58878951156113701</v>
      </c>
      <c r="AE35" s="23">
        <f t="shared" ca="1" si="23"/>
        <v>-0.20402799534767818</v>
      </c>
      <c r="AF35" s="23">
        <f t="shared" ca="1" si="23"/>
        <v>0.42652021222979619</v>
      </c>
      <c r="AG35" s="23">
        <f t="shared" ca="1" si="23"/>
        <v>0.61979300454717556</v>
      </c>
      <c r="AH35" s="23">
        <f t="shared" ca="1" si="23"/>
        <v>0.42652021222979619</v>
      </c>
      <c r="AI35" s="23">
        <f t="shared" ca="1" si="23"/>
        <v>0.58878951156113701</v>
      </c>
      <c r="AJ35" s="23">
        <f t="shared" ca="1" si="23"/>
        <v>0.40994959601187597</v>
      </c>
      <c r="AK35" s="23">
        <f t="shared" ca="1" si="23"/>
        <v>0.62455344486632536</v>
      </c>
      <c r="AL35" s="23">
        <f t="shared" ca="1" si="23"/>
        <v>0.58878951156113701</v>
      </c>
      <c r="AM35" s="23">
        <f t="shared" ca="1" si="23"/>
        <v>0.61979300454717556</v>
      </c>
      <c r="AN35" s="23">
        <f t="shared" ref="AN35:BE35" ca="1" si="24">_xlfn.PERCENTILE.INC(AN8:AN27,0.5)</f>
        <v>8.6436031892371229E-2</v>
      </c>
      <c r="AO35" s="23">
        <f t="shared" ca="1" si="24"/>
        <v>0.82493067528571506</v>
      </c>
      <c r="AP35" s="23">
        <f t="shared" ca="1" si="24"/>
        <v>0.65555693785236402</v>
      </c>
      <c r="AQ35" s="23">
        <f t="shared" ca="1" si="24"/>
        <v>0.35130862575448507</v>
      </c>
      <c r="AR35" s="23">
        <f t="shared" ca="1" si="24"/>
        <v>0.42652021222979619</v>
      </c>
      <c r="AS35" s="23">
        <f t="shared" ca="1" si="24"/>
        <v>0.95854047941387788</v>
      </c>
      <c r="AT35" s="23">
        <f t="shared" ca="1" si="24"/>
        <v>0.47444495945459997</v>
      </c>
      <c r="AU35" s="23">
        <f t="shared" ca="1" si="24"/>
        <v>0.3115133511748685</v>
      </c>
      <c r="AV35" s="23">
        <f t="shared" ca="1" si="24"/>
        <v>-4.1104459637850421E-2</v>
      </c>
      <c r="AW35" s="23">
        <f t="shared" ca="1" si="24"/>
        <v>0.42652021222979619</v>
      </c>
      <c r="AX35" s="23">
        <f t="shared" ca="1" si="24"/>
        <v>0.12623130647198774</v>
      </c>
      <c r="AY35" s="23">
        <f t="shared" ca="1" si="24"/>
        <v>0.55778601857509835</v>
      </c>
      <c r="AZ35" s="23">
        <f t="shared" ca="1" si="24"/>
        <v>0.61979300454717556</v>
      </c>
      <c r="BA35" s="23">
        <f t="shared" ca="1" si="24"/>
        <v>0.55778601857509835</v>
      </c>
      <c r="BB35" s="23">
        <f t="shared" ca="1" si="24"/>
        <v>0.65555693785236402</v>
      </c>
      <c r="BC35" s="23">
        <f t="shared" ca="1" si="24"/>
        <v>0.73188320770263127</v>
      </c>
      <c r="BD35" s="23">
        <f t="shared" ca="1" si="24"/>
        <v>0.84521184355825452</v>
      </c>
      <c r="BE35" s="22">
        <f t="shared" ca="1" si="24"/>
        <v>0.35130862575448507</v>
      </c>
      <c r="BF35" s="14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</row>
    <row r="36" spans="1:90" s="5" customFormat="1" ht="15.75" thickBot="1" x14ac:dyDescent="0.3">
      <c r="A36" s="10"/>
      <c r="B36" s="17"/>
      <c r="C36" s="18">
        <f t="shared" si="7"/>
        <v>29</v>
      </c>
      <c r="D36" s="15"/>
      <c r="E36" s="14"/>
      <c r="F36" s="15"/>
      <c r="G36" s="21" t="s">
        <v>20</v>
      </c>
      <c r="H36" s="30">
        <f t="shared" ref="H36:AM36" ca="1" si="25">_xlfn.PERCENTILE.INC(H8:H27,0.9)</f>
        <v>1.1713503315630645</v>
      </c>
      <c r="I36" s="20">
        <f t="shared" ca="1" si="25"/>
        <v>1.8877325787592694</v>
      </c>
      <c r="J36" s="20">
        <f t="shared" ca="1" si="25"/>
        <v>1.1713503315630645</v>
      </c>
      <c r="K36" s="20">
        <f t="shared" ca="1" si="25"/>
        <v>1.2775397120342107</v>
      </c>
      <c r="L36" s="20">
        <f t="shared" ca="1" si="25"/>
        <v>1.8877325787592694</v>
      </c>
      <c r="M36" s="20">
        <f t="shared" ca="1" si="25"/>
        <v>1.2146244332641016</v>
      </c>
      <c r="N36" s="20">
        <f t="shared" ca="1" si="25"/>
        <v>1.2775397120342107</v>
      </c>
      <c r="O36" s="20">
        <f t="shared" ca="1" si="25"/>
        <v>1.2146244332641016</v>
      </c>
      <c r="P36" s="20">
        <f t="shared" ca="1" si="25"/>
        <v>1.094502511351563</v>
      </c>
      <c r="Q36" s="20">
        <f t="shared" ca="1" si="25"/>
        <v>1.0315872325814539</v>
      </c>
      <c r="R36" s="20">
        <f t="shared" ca="1" si="25"/>
        <v>1.8877325787592694</v>
      </c>
      <c r="S36" s="20">
        <f t="shared" ca="1" si="25"/>
        <v>1.8437772209651835</v>
      </c>
      <c r="T36" s="20">
        <f t="shared" ca="1" si="25"/>
        <v>1.2342656103331735</v>
      </c>
      <c r="U36" s="20">
        <f t="shared" ca="1" si="25"/>
        <v>1.2342656103331735</v>
      </c>
      <c r="V36" s="20">
        <f t="shared" ca="1" si="25"/>
        <v>1.1665420980407268</v>
      </c>
      <c r="W36" s="20">
        <f t="shared" ca="1" si="25"/>
        <v>0.98414887479890056</v>
      </c>
      <c r="X36" s="20">
        <f t="shared" ca="1" si="25"/>
        <v>1.8437772209651835</v>
      </c>
      <c r="Y36" s="20">
        <f t="shared" ca="1" si="25"/>
        <v>1.8437772209651835</v>
      </c>
      <c r="Z36" s="20">
        <f t="shared" ca="1" si="25"/>
        <v>0.96381140805638388</v>
      </c>
      <c r="AA36" s="20">
        <f t="shared" ca="1" si="25"/>
        <v>1.0112497658389372</v>
      </c>
      <c r="AB36" s="20">
        <f t="shared" ca="1" si="25"/>
        <v>1.1713503315630645</v>
      </c>
      <c r="AC36" s="20">
        <f t="shared" ca="1" si="25"/>
        <v>1.2342656103331735</v>
      </c>
      <c r="AD36" s="20">
        <f t="shared" ca="1" si="25"/>
        <v>1.0267789990591163</v>
      </c>
      <c r="AE36" s="20">
        <f t="shared" ca="1" si="25"/>
        <v>1.1713503315630645</v>
      </c>
      <c r="AF36" s="20">
        <f t="shared" ca="1" si="25"/>
        <v>1.0267789990591163</v>
      </c>
      <c r="AG36" s="20">
        <f t="shared" ca="1" si="25"/>
        <v>1.0267789990591163</v>
      </c>
      <c r="AH36" s="20">
        <f t="shared" ca="1" si="25"/>
        <v>1.2775397120342107</v>
      </c>
      <c r="AI36" s="20">
        <f t="shared" ca="1" si="25"/>
        <v>1.2775397120342107</v>
      </c>
      <c r="AJ36" s="20">
        <f t="shared" ca="1" si="25"/>
        <v>1.8437772209651835</v>
      </c>
      <c r="AK36" s="20">
        <f t="shared" ca="1" si="25"/>
        <v>1.2342656103331735</v>
      </c>
      <c r="AL36" s="20">
        <f t="shared" ca="1" si="25"/>
        <v>1.0267789990591163</v>
      </c>
      <c r="AM36" s="20">
        <f t="shared" ca="1" si="25"/>
        <v>1.8877325787592694</v>
      </c>
      <c r="AN36" s="20">
        <f t="shared" ref="AN36:BE36" ca="1" si="26">_xlfn.PERCENTILE.INC(AN8:AN27,0.9)</f>
        <v>0.75981986351626229</v>
      </c>
      <c r="AO36" s="20">
        <f t="shared" ca="1" si="26"/>
        <v>1.8437772209651835</v>
      </c>
      <c r="AP36" s="20">
        <f t="shared" ca="1" si="26"/>
        <v>2.2833307989060367</v>
      </c>
      <c r="AQ36" s="20">
        <f t="shared" ca="1" si="26"/>
        <v>1.8437772209651835</v>
      </c>
      <c r="AR36" s="20">
        <f t="shared" ca="1" si="26"/>
        <v>1.0267789990591163</v>
      </c>
      <c r="AS36" s="20">
        <f t="shared" ca="1" si="26"/>
        <v>2.2833307989060367</v>
      </c>
      <c r="AT36" s="20">
        <f t="shared" ca="1" si="26"/>
        <v>1.1713503315630645</v>
      </c>
      <c r="AU36" s="20">
        <f t="shared" ca="1" si="26"/>
        <v>1.0315872325814539</v>
      </c>
      <c r="AV36" s="20">
        <f t="shared" ca="1" si="26"/>
        <v>1.0267789990591163</v>
      </c>
      <c r="AW36" s="20">
        <f t="shared" ca="1" si="26"/>
        <v>2.2833307989060367</v>
      </c>
      <c r="AX36" s="20">
        <f t="shared" ca="1" si="26"/>
        <v>1.0470641535690097</v>
      </c>
      <c r="AY36" s="20">
        <f t="shared" ca="1" si="26"/>
        <v>1.2342656103331735</v>
      </c>
      <c r="AZ36" s="20">
        <f t="shared" ca="1" si="26"/>
        <v>1.0267789990591163</v>
      </c>
      <c r="BA36" s="20">
        <f t="shared" ca="1" si="26"/>
        <v>1.2775397120342107</v>
      </c>
      <c r="BB36" s="20">
        <f t="shared" ca="1" si="26"/>
        <v>1.2342656103331735</v>
      </c>
      <c r="BC36" s="20">
        <f t="shared" ca="1" si="26"/>
        <v>1.2775397120342107</v>
      </c>
      <c r="BD36" s="20">
        <f t="shared" ca="1" si="26"/>
        <v>1.8437772209651835</v>
      </c>
      <c r="BE36" s="19">
        <f t="shared" ca="1" si="26"/>
        <v>2.2833307989060367</v>
      </c>
      <c r="BF36" s="14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</row>
    <row r="37" spans="1:90" s="5" customFormat="1" ht="15.75" thickBot="1" x14ac:dyDescent="0.3">
      <c r="A37" s="10"/>
      <c r="B37" s="17"/>
      <c r="C37" s="18">
        <f t="shared" si="7"/>
        <v>30</v>
      </c>
      <c r="D37" s="15"/>
      <c r="E37" s="14"/>
      <c r="F37" s="15"/>
      <c r="G37" s="15"/>
      <c r="H37" s="30">
        <f ca="1">_xlfn.PERCENTILE.INC(H8:H27,0.16)</f>
        <v>-0.38874996776475579</v>
      </c>
      <c r="I37" s="30">
        <f t="shared" ref="I37:BE37" ca="1" si="27">_xlfn.PERCENTILE.INC(I8:I27,0.16)</f>
        <v>-0.13864128739012607</v>
      </c>
      <c r="J37" s="30">
        <f t="shared" ca="1" si="27"/>
        <v>-0.39372227045056934</v>
      </c>
      <c r="K37" s="30">
        <f t="shared" ca="1" si="27"/>
        <v>-1.0762716101385941</v>
      </c>
      <c r="L37" s="30">
        <f t="shared" ca="1" si="27"/>
        <v>-1.1098906479233177</v>
      </c>
      <c r="M37" s="30">
        <f t="shared" ca="1" si="27"/>
        <v>-0.96713869249855167</v>
      </c>
      <c r="N37" s="30">
        <f t="shared" ca="1" si="27"/>
        <v>-0.94420203561663241</v>
      </c>
      <c r="O37" s="30">
        <f t="shared" ca="1" si="27"/>
        <v>-0.96713869249855167</v>
      </c>
      <c r="P37" s="30">
        <f t="shared" ca="1" si="27"/>
        <v>-1.1041805697063272</v>
      </c>
      <c r="Q37" s="30">
        <f t="shared" ca="1" si="27"/>
        <v>-1.1041805697063272</v>
      </c>
      <c r="R37" s="30">
        <f t="shared" ca="1" si="27"/>
        <v>-0.39372227045056934</v>
      </c>
      <c r="S37" s="30">
        <f t="shared" ca="1" si="27"/>
        <v>-0.94420203561663241</v>
      </c>
      <c r="T37" s="30">
        <f t="shared" ca="1" si="27"/>
        <v>-0.96713869249855167</v>
      </c>
      <c r="U37" s="30">
        <f t="shared" ca="1" si="27"/>
        <v>-1.1098906479233177</v>
      </c>
      <c r="V37" s="30">
        <f t="shared" ca="1" si="27"/>
        <v>-0.39372227045056934</v>
      </c>
      <c r="W37" s="30">
        <f t="shared" ca="1" si="27"/>
        <v>-0.39372227045056934</v>
      </c>
      <c r="X37" s="30">
        <f t="shared" ca="1" si="27"/>
        <v>0.31753027809289341</v>
      </c>
      <c r="Y37" s="30">
        <f t="shared" ca="1" si="27"/>
        <v>-1.0812439128244078</v>
      </c>
      <c r="Z37" s="30">
        <f t="shared" ca="1" si="27"/>
        <v>-1.1041805697063272</v>
      </c>
      <c r="AA37" s="30">
        <f t="shared" ca="1" si="27"/>
        <v>-0.39372227045056934</v>
      </c>
      <c r="AB37" s="30">
        <f t="shared" ca="1" si="27"/>
        <v>-0.96713869249855167</v>
      </c>
      <c r="AC37" s="30">
        <f t="shared" ca="1" si="27"/>
        <v>-1.1041805697063272</v>
      </c>
      <c r="AD37" s="30">
        <f t="shared" ca="1" si="27"/>
        <v>-0.38351903112815161</v>
      </c>
      <c r="AE37" s="30">
        <f t="shared" ca="1" si="27"/>
        <v>-0.94420203561663241</v>
      </c>
      <c r="AF37" s="30">
        <f t="shared" ca="1" si="27"/>
        <v>-0.38874996776475579</v>
      </c>
      <c r="AG37" s="30">
        <f t="shared" ca="1" si="27"/>
        <v>-0.39372227045056934</v>
      </c>
      <c r="AH37" s="30">
        <f t="shared" ca="1" si="27"/>
        <v>-0.94420203561663241</v>
      </c>
      <c r="AI37" s="30">
        <f t="shared" ca="1" si="27"/>
        <v>-0.38874996776475579</v>
      </c>
      <c r="AJ37" s="30">
        <f t="shared" ca="1" si="27"/>
        <v>-1.0812439128244078</v>
      </c>
      <c r="AK37" s="30">
        <f t="shared" ca="1" si="27"/>
        <v>-0.38351903112815161</v>
      </c>
      <c r="AL37" s="30">
        <f t="shared" ca="1" si="27"/>
        <v>-0.26418376666862609</v>
      </c>
      <c r="AM37" s="30">
        <f t="shared" ca="1" si="27"/>
        <v>-0.94420203561663241</v>
      </c>
      <c r="AN37" s="30">
        <f t="shared" ca="1" si="27"/>
        <v>-0.96713869249855167</v>
      </c>
      <c r="AO37" s="30">
        <f t="shared" ca="1" si="27"/>
        <v>-0.91599261075161487</v>
      </c>
      <c r="AP37" s="30">
        <f t="shared" ca="1" si="27"/>
        <v>-0.3655128455855518</v>
      </c>
      <c r="AQ37" s="30">
        <f t="shared" ca="1" si="27"/>
        <v>-0.94420203561663241</v>
      </c>
      <c r="AR37" s="30">
        <f t="shared" ca="1" si="27"/>
        <v>-1.1041805697063272</v>
      </c>
      <c r="AS37" s="30">
        <f t="shared" ca="1" si="27"/>
        <v>0.31469697314123785</v>
      </c>
      <c r="AT37" s="30">
        <f t="shared" ca="1" si="27"/>
        <v>-0.93922973293081879</v>
      </c>
      <c r="AU37" s="30">
        <f t="shared" ca="1" si="27"/>
        <v>-1.4683626642251977</v>
      </c>
      <c r="AV37" s="30">
        <f t="shared" ca="1" si="27"/>
        <v>-1.6432895813245441</v>
      </c>
      <c r="AW37" s="30">
        <f t="shared" ca="1" si="27"/>
        <v>-1.1098906479233177</v>
      </c>
      <c r="AX37" s="30">
        <f t="shared" ca="1" si="27"/>
        <v>-1.1041805697063272</v>
      </c>
      <c r="AY37" s="30">
        <f t="shared" ca="1" si="27"/>
        <v>-0.94420203561663241</v>
      </c>
      <c r="AZ37" s="30">
        <f t="shared" ca="1" si="27"/>
        <v>-0.93922973293081879</v>
      </c>
      <c r="BA37" s="30">
        <f t="shared" ca="1" si="27"/>
        <v>-0.13864128739012607</v>
      </c>
      <c r="BB37" s="30">
        <f t="shared" ca="1" si="27"/>
        <v>-1.0812439128244078</v>
      </c>
      <c r="BC37" s="30">
        <f t="shared" ca="1" si="27"/>
        <v>0.39110390033410158</v>
      </c>
      <c r="BD37" s="30">
        <f t="shared" ca="1" si="27"/>
        <v>-1.4683626642251977</v>
      </c>
      <c r="BE37" s="30">
        <f t="shared" ca="1" si="27"/>
        <v>-0.96713869249855167</v>
      </c>
      <c r="BF37" s="14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</row>
    <row r="38" spans="1:90" s="5" customFormat="1" x14ac:dyDescent="0.25">
      <c r="A38" s="10"/>
      <c r="B38" s="17"/>
      <c r="C38" s="18">
        <f t="shared" si="7"/>
        <v>31</v>
      </c>
      <c r="D38" s="15"/>
      <c r="E38" s="14"/>
      <c r="F38" s="15"/>
      <c r="G38" s="29" t="s">
        <v>27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4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</row>
    <row r="39" spans="1:90" s="5" customFormat="1" ht="15.75" thickBot="1" x14ac:dyDescent="0.3">
      <c r="A39" s="10"/>
      <c r="B39" s="17"/>
      <c r="C39" s="18"/>
      <c r="D39" s="15"/>
      <c r="E39" s="14"/>
      <c r="F39" s="15"/>
      <c r="G39" s="29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4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</row>
    <row r="40" spans="1:90" ht="15.75" thickBot="1" x14ac:dyDescent="0.3">
      <c r="B40" s="17"/>
      <c r="C40" s="18">
        <f>C38+1</f>
        <v>32</v>
      </c>
      <c r="D40" s="15"/>
      <c r="E40" s="14"/>
      <c r="F40" s="15"/>
      <c r="G40" s="15"/>
      <c r="H40" s="28" t="s">
        <v>22</v>
      </c>
      <c r="I40" s="27" t="s">
        <v>26</v>
      </c>
      <c r="J40" s="26" t="s">
        <v>20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4"/>
    </row>
    <row r="41" spans="1:90" x14ac:dyDescent="0.25">
      <c r="B41" s="17"/>
      <c r="C41" s="18">
        <f t="shared" ref="C41:C72" si="28">C40+1</f>
        <v>33</v>
      </c>
      <c r="D41" s="15"/>
      <c r="E41" s="14"/>
      <c r="F41" s="15"/>
      <c r="G41" s="25" t="s">
        <v>26</v>
      </c>
      <c r="H41" s="23">
        <f t="shared" ref="H41:H48" ca="1" si="29">_xlfn.PERCENTILE.INC($H30:$BE30,0.1)</f>
        <v>1.763732893802105E-2</v>
      </c>
      <c r="I41" s="23">
        <f t="shared" ref="I41:I48" ca="1" si="30">AVERAGE($H30:$BE30)</f>
        <v>0.28794024805144891</v>
      </c>
      <c r="J41" s="22">
        <f t="shared" ref="J41:J48" ca="1" si="31">_xlfn.PERCENTILE.INC($H30:$BE30,0.9)</f>
        <v>0.55726182355825082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4"/>
    </row>
    <row r="42" spans="1:90" x14ac:dyDescent="0.25">
      <c r="B42" s="17"/>
      <c r="C42" s="18">
        <f t="shared" si="28"/>
        <v>34</v>
      </c>
      <c r="D42" s="15"/>
      <c r="E42" s="14"/>
      <c r="F42" s="15"/>
      <c r="G42" s="24" t="s">
        <v>25</v>
      </c>
      <c r="H42" s="23">
        <f t="shared" ca="1" si="29"/>
        <v>0.82552127398740072</v>
      </c>
      <c r="I42" s="23">
        <f t="shared" ca="1" si="30"/>
        <v>1.0038468545527923</v>
      </c>
      <c r="J42" s="22">
        <f t="shared" ca="1" si="31"/>
        <v>1.1506016844296392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4"/>
    </row>
    <row r="43" spans="1:90" x14ac:dyDescent="0.25">
      <c r="B43" s="17"/>
      <c r="C43" s="18">
        <f t="shared" si="28"/>
        <v>35</v>
      </c>
      <c r="D43" s="15"/>
      <c r="E43" s="14"/>
      <c r="F43" s="15"/>
      <c r="G43" s="24" t="s">
        <v>24</v>
      </c>
      <c r="H43" s="23">
        <f t="shared" ca="1" si="29"/>
        <v>-1.6499558556198262</v>
      </c>
      <c r="I43" s="23">
        <f t="shared" ca="1" si="30"/>
        <v>-1.5667529932324136</v>
      </c>
      <c r="J43" s="22">
        <f t="shared" ca="1" si="31"/>
        <v>-1.483298998237776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4"/>
    </row>
    <row r="44" spans="1:90" x14ac:dyDescent="0.25">
      <c r="B44" s="17"/>
      <c r="C44" s="18">
        <f t="shared" si="28"/>
        <v>36</v>
      </c>
      <c r="D44" s="15"/>
      <c r="E44" s="14"/>
      <c r="F44" s="15"/>
      <c r="G44" s="24" t="s">
        <v>23</v>
      </c>
      <c r="H44" s="23">
        <f t="shared" ca="1" si="29"/>
        <v>1.8437772209651835</v>
      </c>
      <c r="I44" s="23">
        <f t="shared" ca="1" si="30"/>
        <v>2.0474244264503243</v>
      </c>
      <c r="J44" s="22">
        <f t="shared" ca="1" si="31"/>
        <v>2.2833307989060367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4"/>
    </row>
    <row r="45" spans="1:90" x14ac:dyDescent="0.25">
      <c r="B45" s="17"/>
      <c r="C45" s="18">
        <f t="shared" si="28"/>
        <v>37</v>
      </c>
      <c r="D45" s="15"/>
      <c r="E45" s="14"/>
      <c r="F45" s="15"/>
      <c r="G45" s="24" t="s">
        <v>22</v>
      </c>
      <c r="H45" s="23">
        <f t="shared" ca="1" si="29"/>
        <v>-1.499964683975981</v>
      </c>
      <c r="I45" s="23">
        <f t="shared" ca="1" si="30"/>
        <v>-1.0319280774175292</v>
      </c>
      <c r="J45" s="22">
        <f t="shared" ca="1" si="31"/>
        <v>-0.45106391265536738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4"/>
    </row>
    <row r="46" spans="1:90" x14ac:dyDescent="0.25">
      <c r="B46" s="17"/>
      <c r="C46" s="18">
        <f t="shared" si="28"/>
        <v>38</v>
      </c>
      <c r="D46" s="15"/>
      <c r="E46" s="14"/>
      <c r="F46" s="15"/>
      <c r="G46" s="24" t="s">
        <v>21</v>
      </c>
      <c r="H46" s="23">
        <f t="shared" ca="1" si="29"/>
        <v>7.3681982739349103E-2</v>
      </c>
      <c r="I46" s="23">
        <f t="shared" ca="1" si="30"/>
        <v>0.44955071351124665</v>
      </c>
      <c r="J46" s="22">
        <f t="shared" ca="1" si="31"/>
        <v>0.65913333118288286</v>
      </c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4"/>
    </row>
    <row r="47" spans="1:90" ht="15.75" thickBot="1" x14ac:dyDescent="0.3">
      <c r="B47" s="17"/>
      <c r="C47" s="18">
        <f t="shared" si="28"/>
        <v>39</v>
      </c>
      <c r="D47" s="15"/>
      <c r="E47" s="14"/>
      <c r="F47" s="15"/>
      <c r="G47" s="21" t="s">
        <v>20</v>
      </c>
      <c r="H47" s="20">
        <f t="shared" ca="1" si="29"/>
        <v>1.0267789990591163</v>
      </c>
      <c r="I47" s="20">
        <f t="shared" ca="1" si="30"/>
        <v>1.3845058529942773</v>
      </c>
      <c r="J47" s="19">
        <f t="shared" ca="1" si="31"/>
        <v>1.8877325787592694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4"/>
    </row>
    <row r="48" spans="1:90" s="5" customFormat="1" ht="15.75" thickBot="1" x14ac:dyDescent="0.3">
      <c r="A48" s="10"/>
      <c r="B48" s="17"/>
      <c r="C48" s="18">
        <f t="shared" si="28"/>
        <v>40</v>
      </c>
      <c r="D48" s="15"/>
      <c r="E48" s="14"/>
      <c r="F48" s="15"/>
      <c r="G48" s="61" t="s">
        <v>92</v>
      </c>
      <c r="H48" s="20">
        <f t="shared" ca="1" si="29"/>
        <v>-1.1098906479233177</v>
      </c>
      <c r="I48" s="20">
        <f t="shared" ca="1" si="30"/>
        <v>-0.76481483450071708</v>
      </c>
      <c r="J48" s="19">
        <f t="shared" ca="1" si="31"/>
        <v>-0.25162951874077588</v>
      </c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4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</row>
    <row r="49" spans="1:90" s="5" customFormat="1" x14ac:dyDescent="0.25">
      <c r="A49" s="10"/>
      <c r="B49" s="17"/>
      <c r="C49" s="18">
        <f t="shared" si="28"/>
        <v>41</v>
      </c>
      <c r="D49" s="15"/>
      <c r="E49" s="14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4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</row>
    <row r="50" spans="1:90" s="5" customFormat="1" x14ac:dyDescent="0.25">
      <c r="A50" s="10"/>
      <c r="B50" s="17"/>
      <c r="C50" s="18">
        <f t="shared" si="28"/>
        <v>42</v>
      </c>
      <c r="D50" s="15"/>
      <c r="E50" s="14"/>
      <c r="F50" s="15"/>
      <c r="G50" s="15"/>
      <c r="H50" s="15" t="s">
        <v>87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4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</row>
    <row r="51" spans="1:90" s="5" customFormat="1" x14ac:dyDescent="0.25">
      <c r="A51" s="10"/>
      <c r="B51" s="17"/>
      <c r="C51" s="18">
        <f t="shared" si="28"/>
        <v>43</v>
      </c>
      <c r="D51" s="15"/>
      <c r="E51" s="14"/>
      <c r="F51" s="15"/>
      <c r="G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4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</row>
    <row r="52" spans="1:90" s="5" customFormat="1" x14ac:dyDescent="0.25">
      <c r="A52" s="10"/>
      <c r="B52" s="17"/>
      <c r="C52" s="18">
        <f t="shared" si="28"/>
        <v>44</v>
      </c>
      <c r="D52" s="15"/>
      <c r="E52" s="14"/>
      <c r="F52" s="15"/>
      <c r="G52" s="15"/>
      <c r="H52" s="50" t="s">
        <v>88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4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</row>
    <row r="53" spans="1:90" s="5" customFormat="1" x14ac:dyDescent="0.25">
      <c r="A53" s="10"/>
      <c r="B53" s="17"/>
      <c r="C53" s="18">
        <f t="shared" si="28"/>
        <v>45</v>
      </c>
      <c r="D53" s="15"/>
      <c r="E53" s="14"/>
      <c r="F53" s="15"/>
      <c r="G53" s="15"/>
      <c r="H53" s="23">
        <f ca="1">_xlfn.STDEV.S(E8:E27)</f>
        <v>1.0502630122560306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4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</row>
    <row r="54" spans="1:90" s="5" customFormat="1" x14ac:dyDescent="0.25">
      <c r="A54" s="10"/>
      <c r="B54" s="17"/>
      <c r="C54" s="18">
        <f t="shared" si="28"/>
        <v>46</v>
      </c>
      <c r="D54" s="15"/>
      <c r="E54" s="14"/>
      <c r="F54" s="15"/>
      <c r="G54" s="15"/>
      <c r="H54" s="50" t="s">
        <v>89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4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</row>
    <row r="55" spans="1:90" s="5" customFormat="1" x14ac:dyDescent="0.25">
      <c r="A55" s="10"/>
      <c r="B55" s="17"/>
      <c r="C55" s="18">
        <f t="shared" si="28"/>
        <v>47</v>
      </c>
      <c r="D55" s="15"/>
      <c r="E55" s="14"/>
      <c r="F55" s="15"/>
      <c r="G55" s="15"/>
      <c r="H55" s="58">
        <f ca="1">COUNT(D8:D108)</f>
        <v>20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4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</row>
    <row r="56" spans="1:90" s="5" customFormat="1" x14ac:dyDescent="0.25">
      <c r="A56" s="10"/>
      <c r="B56" s="17"/>
      <c r="C56" s="18">
        <f t="shared" si="28"/>
        <v>48</v>
      </c>
      <c r="D56" s="15"/>
      <c r="E56" s="14"/>
      <c r="F56" s="15"/>
      <c r="G56" s="15"/>
      <c r="H56" s="50" t="s">
        <v>90</v>
      </c>
      <c r="I56" s="38" t="s">
        <v>91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4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</row>
    <row r="57" spans="1:90" s="5" customFormat="1" x14ac:dyDescent="0.25">
      <c r="A57" s="10"/>
      <c r="B57" s="17"/>
      <c r="C57" s="18">
        <f t="shared" si="28"/>
        <v>49</v>
      </c>
      <c r="D57" s="15"/>
      <c r="E57" s="14"/>
      <c r="F57" s="15"/>
      <c r="G57" s="15"/>
      <c r="H57" s="23">
        <f ca="1">H53/SQRT(H55)</f>
        <v>0.2348459489658179</v>
      </c>
      <c r="I57" s="60">
        <f ca="1">_xlfn.STDEV.P(H30:BE30)</f>
        <v>0.22149989256477903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4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</row>
    <row r="58" spans="1:90" s="5" customFormat="1" x14ac:dyDescent="0.25">
      <c r="A58" s="10"/>
      <c r="B58" s="17"/>
      <c r="C58" s="18">
        <f t="shared" si="28"/>
        <v>50</v>
      </c>
      <c r="D58" s="15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4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</row>
    <row r="59" spans="1:90" s="5" customFormat="1" x14ac:dyDescent="0.25">
      <c r="A59" s="10"/>
      <c r="B59" s="17"/>
      <c r="C59" s="18">
        <f t="shared" si="28"/>
        <v>51</v>
      </c>
      <c r="D59" s="15"/>
      <c r="E59" s="14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4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</row>
    <row r="60" spans="1:90" s="5" customFormat="1" x14ac:dyDescent="0.25">
      <c r="A60" s="10"/>
      <c r="B60" s="17"/>
      <c r="C60" s="18">
        <f t="shared" si="28"/>
        <v>52</v>
      </c>
      <c r="D60" s="15"/>
      <c r="E60" s="14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4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</row>
    <row r="61" spans="1:90" s="5" customFormat="1" x14ac:dyDescent="0.25">
      <c r="A61" s="10"/>
      <c r="B61" s="17"/>
      <c r="C61" s="18">
        <f t="shared" si="28"/>
        <v>53</v>
      </c>
      <c r="D61" s="15"/>
      <c r="E61" s="14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4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</row>
    <row r="62" spans="1:90" s="5" customFormat="1" x14ac:dyDescent="0.25">
      <c r="A62" s="10"/>
      <c r="B62" s="17"/>
      <c r="C62" s="18">
        <f t="shared" si="28"/>
        <v>54</v>
      </c>
      <c r="D62" s="15"/>
      <c r="E62" s="14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4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</row>
    <row r="63" spans="1:90" s="5" customFormat="1" x14ac:dyDescent="0.25">
      <c r="A63" s="10"/>
      <c r="B63" s="17"/>
      <c r="C63" s="18">
        <f t="shared" si="28"/>
        <v>55</v>
      </c>
      <c r="D63" s="15"/>
      <c r="E63" s="14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4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</row>
    <row r="64" spans="1:90" s="5" customFormat="1" x14ac:dyDescent="0.25">
      <c r="A64" s="10"/>
      <c r="B64" s="17"/>
      <c r="C64" s="18">
        <f t="shared" si="28"/>
        <v>56</v>
      </c>
      <c r="D64" s="15"/>
      <c r="E64" s="14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4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</row>
    <row r="65" spans="1:90" s="5" customFormat="1" x14ac:dyDescent="0.25">
      <c r="A65" s="10"/>
      <c r="B65" s="17"/>
      <c r="C65" s="18">
        <f t="shared" si="28"/>
        <v>57</v>
      </c>
      <c r="D65" s="15"/>
      <c r="E65" s="14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4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</row>
    <row r="66" spans="1:90" s="5" customFormat="1" x14ac:dyDescent="0.25">
      <c r="A66" s="10"/>
      <c r="B66" s="17"/>
      <c r="C66" s="18">
        <f t="shared" si="28"/>
        <v>58</v>
      </c>
      <c r="D66" s="15"/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4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</row>
    <row r="67" spans="1:90" s="5" customFormat="1" x14ac:dyDescent="0.25">
      <c r="A67" s="10"/>
      <c r="B67" s="17"/>
      <c r="C67" s="18">
        <f t="shared" si="28"/>
        <v>59</v>
      </c>
      <c r="D67" s="15"/>
      <c r="E67" s="14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4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</row>
    <row r="68" spans="1:90" s="5" customFormat="1" ht="15.75" thickBot="1" x14ac:dyDescent="0.3">
      <c r="A68" s="10"/>
      <c r="B68" s="17"/>
      <c r="C68" s="18">
        <f t="shared" si="28"/>
        <v>60</v>
      </c>
      <c r="D68" s="15"/>
      <c r="E68" s="14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4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</row>
    <row r="69" spans="1:90" s="5" customFormat="1" ht="15.75" thickBot="1" x14ac:dyDescent="0.3">
      <c r="A69" s="10"/>
      <c r="B69" s="17"/>
      <c r="C69" s="18">
        <f t="shared" si="28"/>
        <v>61</v>
      </c>
      <c r="D69" s="15"/>
      <c r="E69" s="14"/>
      <c r="F69" s="15"/>
      <c r="G69" s="64" t="s">
        <v>22</v>
      </c>
      <c r="H69" s="62">
        <f ca="1">_xlfn.PERCENTILE.INC(H8:H17,0.1)</f>
        <v>-0.98141388804102825</v>
      </c>
      <c r="I69" s="62">
        <f t="shared" ref="I69:BE69" ca="1" si="32">_xlfn.PERCENTILE.INC(I8:I17,0.1)</f>
        <v>-0.2897727442130964</v>
      </c>
      <c r="J69" s="62">
        <f t="shared" ca="1" si="32"/>
        <v>-1.499964683975981</v>
      </c>
      <c r="K69" s="62">
        <f t="shared" ca="1" si="32"/>
        <v>-1.1638971686929687</v>
      </c>
      <c r="L69" s="62">
        <f t="shared" ca="1" si="32"/>
        <v>-0.39080313279848489</v>
      </c>
      <c r="M69" s="62">
        <f t="shared" ca="1" si="32"/>
        <v>-1.0187547230724743</v>
      </c>
      <c r="N69" s="62">
        <f t="shared" ca="1" si="32"/>
        <v>-1.0354204088106793</v>
      </c>
      <c r="O69" s="62">
        <f t="shared" ca="1" si="32"/>
        <v>-1.1472314829547636</v>
      </c>
      <c r="P69" s="62">
        <f t="shared" ca="1" si="32"/>
        <v>-1.0354204088106793</v>
      </c>
      <c r="Q69" s="62">
        <f t="shared" ca="1" si="32"/>
        <v>-1.499964683975981</v>
      </c>
      <c r="R69" s="62">
        <f t="shared" ca="1" si="32"/>
        <v>-0.5026799432292901</v>
      </c>
      <c r="S69" s="62">
        <f t="shared" ca="1" si="32"/>
        <v>-0.98141388804102825</v>
      </c>
      <c r="T69" s="62">
        <f t="shared" ca="1" si="32"/>
        <v>-0.2897727442130964</v>
      </c>
      <c r="U69" s="62">
        <f t="shared" ca="1" si="32"/>
        <v>-1.1472314829547636</v>
      </c>
      <c r="V69" s="62">
        <f t="shared" ca="1" si="32"/>
        <v>-0.39372227045056934</v>
      </c>
      <c r="W69" s="62">
        <f t="shared" ca="1" si="32"/>
        <v>-0.45106391265536772</v>
      </c>
      <c r="X69" s="62">
        <f t="shared" ca="1" si="32"/>
        <v>0.26649788731836899</v>
      </c>
      <c r="Y69" s="62">
        <f t="shared" ca="1" si="32"/>
        <v>-0.16414938569617044</v>
      </c>
      <c r="Z69" s="62">
        <f t="shared" ca="1" si="32"/>
        <v>-1.1472314829547636</v>
      </c>
      <c r="AA69" s="62">
        <f t="shared" ca="1" si="32"/>
        <v>-0.5026799432292901</v>
      </c>
      <c r="AB69" s="62">
        <f t="shared" ca="1" si="32"/>
        <v>-1.1472314829547636</v>
      </c>
      <c r="AC69" s="62">
        <f t="shared" ca="1" si="32"/>
        <v>-1.1472314829547636</v>
      </c>
      <c r="AD69" s="62">
        <f t="shared" ca="1" si="32"/>
        <v>-0.51934562896749514</v>
      </c>
      <c r="AE69" s="62">
        <f t="shared" ca="1" si="32"/>
        <v>-0.5026799432292901</v>
      </c>
      <c r="AF69" s="62">
        <f t="shared" ca="1" si="32"/>
        <v>-0.5026799432292901</v>
      </c>
      <c r="AG69" s="62">
        <f t="shared" ca="1" si="32"/>
        <v>-0.4653391081978443</v>
      </c>
      <c r="AH69" s="62">
        <f t="shared" ca="1" si="32"/>
        <v>-1.483298998237776</v>
      </c>
      <c r="AI69" s="62">
        <f t="shared" ca="1" si="32"/>
        <v>-1.0354204088106793</v>
      </c>
      <c r="AJ69" s="62">
        <f t="shared" ca="1" si="32"/>
        <v>-0.51934562896749514</v>
      </c>
      <c r="AK69" s="62">
        <f t="shared" ca="1" si="32"/>
        <v>-0.45106391265536772</v>
      </c>
      <c r="AL69" s="62">
        <f t="shared" ca="1" si="32"/>
        <v>-0.28184546001976418</v>
      </c>
      <c r="AM69" s="62">
        <f t="shared" ca="1" si="32"/>
        <v>-1.1472314829547636</v>
      </c>
      <c r="AN69" s="62">
        <f t="shared" ca="1" si="32"/>
        <v>-1.499964683975981</v>
      </c>
      <c r="AO69" s="62">
        <f t="shared" ca="1" si="32"/>
        <v>-0.98141388804102825</v>
      </c>
      <c r="AP69" s="62">
        <f t="shared" ca="1" si="32"/>
        <v>0.37637064466788467</v>
      </c>
      <c r="AQ69" s="62">
        <f t="shared" ca="1" si="32"/>
        <v>-0.98141388804102825</v>
      </c>
      <c r="AR69" s="62">
        <f t="shared" ca="1" si="32"/>
        <v>-1.499964683975981</v>
      </c>
      <c r="AS69" s="62">
        <f t="shared" ca="1" si="32"/>
        <v>0.18699792473870858</v>
      </c>
      <c r="AT69" s="62">
        <f t="shared" ca="1" si="32"/>
        <v>-1.1638971686929687</v>
      </c>
      <c r="AU69" s="62">
        <f t="shared" ca="1" si="32"/>
        <v>-1.483298998237776</v>
      </c>
      <c r="AV69" s="62">
        <f t="shared" ca="1" si="32"/>
        <v>-1.6499558556198262</v>
      </c>
      <c r="AW69" s="62">
        <f t="shared" ca="1" si="32"/>
        <v>-1.483298998237776</v>
      </c>
      <c r="AX69" s="62">
        <f t="shared" ca="1" si="32"/>
        <v>-0.98141388804102825</v>
      </c>
      <c r="AY69" s="62">
        <f t="shared" ca="1" si="32"/>
        <v>0.11536643049539874</v>
      </c>
      <c r="AZ69" s="62">
        <f t="shared" ca="1" si="32"/>
        <v>-1.0354204088106793</v>
      </c>
      <c r="BA69" s="62">
        <f t="shared" ca="1" si="32"/>
        <v>-0.23576622344344533</v>
      </c>
      <c r="BB69" s="62">
        <f t="shared" ca="1" si="32"/>
        <v>-1.1472314829547636</v>
      </c>
      <c r="BC69" s="62">
        <f t="shared" ca="1" si="32"/>
        <v>-0.40746881853668993</v>
      </c>
      <c r="BD69" s="62">
        <f t="shared" ca="1" si="32"/>
        <v>-1.6499558556198262</v>
      </c>
      <c r="BE69" s="63">
        <f t="shared" ca="1" si="32"/>
        <v>-1.0354204088106793</v>
      </c>
      <c r="BF69" s="14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</row>
    <row r="70" spans="1:90" s="5" customFormat="1" x14ac:dyDescent="0.25">
      <c r="A70" s="10"/>
      <c r="B70" s="17"/>
      <c r="C70" s="18">
        <f t="shared" si="28"/>
        <v>62</v>
      </c>
      <c r="D70" s="15"/>
      <c r="E70" s="14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4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</row>
    <row r="71" spans="1:90" s="5" customFormat="1" ht="15.75" thickBot="1" x14ac:dyDescent="0.3">
      <c r="A71" s="10"/>
      <c r="B71" s="17"/>
      <c r="C71" s="18">
        <f t="shared" si="28"/>
        <v>63</v>
      </c>
      <c r="D71" s="15"/>
      <c r="E71" s="14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4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</row>
    <row r="72" spans="1:90" s="5" customFormat="1" ht="15.75" thickBot="1" x14ac:dyDescent="0.3">
      <c r="A72" s="10"/>
      <c r="B72" s="17"/>
      <c r="C72" s="18">
        <f t="shared" si="28"/>
        <v>64</v>
      </c>
      <c r="D72" s="15"/>
      <c r="E72" s="14"/>
      <c r="F72" s="15"/>
      <c r="G72" s="15"/>
      <c r="H72" s="28" t="s">
        <v>22</v>
      </c>
      <c r="I72" s="27" t="s">
        <v>26</v>
      </c>
      <c r="J72" s="26" t="s">
        <v>20</v>
      </c>
      <c r="K72" s="15" t="s">
        <v>93</v>
      </c>
      <c r="L72" s="15" t="s">
        <v>90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4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</row>
    <row r="73" spans="1:90" s="5" customFormat="1" ht="15.75" thickBot="1" x14ac:dyDescent="0.3">
      <c r="A73" s="10"/>
      <c r="B73" s="17"/>
      <c r="C73" s="18">
        <f t="shared" ref="C73:C108" si="33">C72+1</f>
        <v>65</v>
      </c>
      <c r="D73" s="15"/>
      <c r="E73" s="14"/>
      <c r="F73" s="15"/>
      <c r="G73" s="64" t="s">
        <v>26</v>
      </c>
      <c r="H73" s="62">
        <f ca="1">_xlfn.PERCENTILE.INC($H69:$BE69,0.1)</f>
        <v>-1.499964683975981</v>
      </c>
      <c r="I73" s="62">
        <f ca="1">AVERAGE($H69:$BE69)</f>
        <v>-0.822719084475378</v>
      </c>
      <c r="J73" s="63">
        <f ca="1">_xlfn.PERCENTILE.INC($H69:$BE69,0.9)</f>
        <v>-0.22860453966871774</v>
      </c>
      <c r="K73" s="15">
        <f ca="1">_xlfn.STDEV.S(H69:BE69)</f>
        <v>0.5263710009860495</v>
      </c>
      <c r="L73" s="59">
        <f ca="1">_xlfn.STDEV.S(E8:E17)/SQRT(10)</f>
        <v>0.29423022602073912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4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</row>
    <row r="74" spans="1:90" s="5" customFormat="1" x14ac:dyDescent="0.25">
      <c r="A74" s="10"/>
      <c r="B74" s="17"/>
      <c r="C74" s="18">
        <f t="shared" si="33"/>
        <v>66</v>
      </c>
      <c r="D74" s="15"/>
      <c r="E74" s="14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4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</row>
    <row r="75" spans="1:90" s="5" customFormat="1" x14ac:dyDescent="0.25">
      <c r="A75" s="10"/>
      <c r="B75" s="17"/>
      <c r="C75" s="18">
        <f t="shared" si="33"/>
        <v>67</v>
      </c>
      <c r="D75" s="15"/>
      <c r="E75" s="14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4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</row>
    <row r="76" spans="1:90" s="5" customFormat="1" x14ac:dyDescent="0.25">
      <c r="A76" s="10"/>
      <c r="B76" s="17"/>
      <c r="C76" s="18">
        <f t="shared" si="33"/>
        <v>68</v>
      </c>
      <c r="D76" s="15"/>
      <c r="E76" s="14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4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</row>
    <row r="77" spans="1:90" s="5" customFormat="1" x14ac:dyDescent="0.25">
      <c r="A77" s="10"/>
      <c r="B77" s="17"/>
      <c r="C77" s="18">
        <f t="shared" si="33"/>
        <v>69</v>
      </c>
      <c r="D77" s="15"/>
      <c r="E77" s="14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4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</row>
    <row r="78" spans="1:90" s="5" customFormat="1" x14ac:dyDescent="0.25">
      <c r="A78" s="10"/>
      <c r="B78" s="17"/>
      <c r="C78" s="18">
        <f t="shared" si="33"/>
        <v>70</v>
      </c>
      <c r="D78" s="15"/>
      <c r="E78" s="14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4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</row>
    <row r="79" spans="1:90" s="5" customFormat="1" x14ac:dyDescent="0.25">
      <c r="A79" s="10"/>
      <c r="B79" s="17"/>
      <c r="C79" s="18">
        <f t="shared" si="33"/>
        <v>71</v>
      </c>
      <c r="D79" s="15"/>
      <c r="E79" s="14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4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</row>
    <row r="80" spans="1:90" s="5" customFormat="1" x14ac:dyDescent="0.25">
      <c r="A80" s="10"/>
      <c r="B80" s="17"/>
      <c r="C80" s="18">
        <f t="shared" si="33"/>
        <v>72</v>
      </c>
      <c r="D80" s="15"/>
      <c r="E80" s="14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4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</row>
    <row r="81" spans="1:90" s="5" customFormat="1" x14ac:dyDescent="0.25">
      <c r="A81" s="10"/>
      <c r="B81" s="17"/>
      <c r="C81" s="18">
        <f t="shared" si="33"/>
        <v>73</v>
      </c>
      <c r="D81" s="15"/>
      <c r="E81" s="14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4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</row>
    <row r="82" spans="1:90" s="5" customFormat="1" x14ac:dyDescent="0.25">
      <c r="A82" s="10"/>
      <c r="B82" s="17"/>
      <c r="C82" s="18">
        <f t="shared" si="33"/>
        <v>74</v>
      </c>
      <c r="D82" s="15"/>
      <c r="E82" s="14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4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</row>
    <row r="83" spans="1:90" s="5" customFormat="1" x14ac:dyDescent="0.25">
      <c r="A83" s="10"/>
      <c r="B83" s="17"/>
      <c r="C83" s="18">
        <f t="shared" si="33"/>
        <v>75</v>
      </c>
      <c r="D83" s="15"/>
      <c r="E83" s="14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4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</row>
    <row r="84" spans="1:90" s="5" customFormat="1" x14ac:dyDescent="0.25">
      <c r="A84" s="10"/>
      <c r="B84" s="17"/>
      <c r="C84" s="18">
        <f t="shared" si="33"/>
        <v>76</v>
      </c>
      <c r="D84" s="15"/>
      <c r="E84" s="14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4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</row>
    <row r="85" spans="1:90" s="5" customFormat="1" x14ac:dyDescent="0.25">
      <c r="A85" s="10"/>
      <c r="B85" s="17"/>
      <c r="C85" s="18">
        <f t="shared" si="33"/>
        <v>77</v>
      </c>
      <c r="D85" s="15"/>
      <c r="E85" s="14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4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</row>
    <row r="86" spans="1:90" s="5" customFormat="1" x14ac:dyDescent="0.25">
      <c r="A86" s="10"/>
      <c r="B86" s="17"/>
      <c r="C86" s="18">
        <f t="shared" si="33"/>
        <v>78</v>
      </c>
      <c r="D86" s="15"/>
      <c r="E86" s="14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4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</row>
    <row r="87" spans="1:90" s="5" customFormat="1" x14ac:dyDescent="0.25">
      <c r="A87" s="10"/>
      <c r="B87" s="17"/>
      <c r="C87" s="18">
        <f t="shared" si="33"/>
        <v>79</v>
      </c>
      <c r="D87" s="15"/>
      <c r="E87" s="14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4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</row>
    <row r="88" spans="1:90" s="5" customFormat="1" x14ac:dyDescent="0.25">
      <c r="A88" s="10"/>
      <c r="B88" s="17"/>
      <c r="C88" s="18">
        <f t="shared" si="33"/>
        <v>80</v>
      </c>
      <c r="D88" s="15"/>
      <c r="E88" s="14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4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</row>
    <row r="89" spans="1:90" s="5" customFormat="1" x14ac:dyDescent="0.25">
      <c r="A89" s="10"/>
      <c r="B89" s="17"/>
      <c r="C89" s="18">
        <f t="shared" si="33"/>
        <v>81</v>
      </c>
      <c r="D89" s="15"/>
      <c r="E89" s="14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4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</row>
    <row r="90" spans="1:90" s="5" customFormat="1" x14ac:dyDescent="0.25">
      <c r="A90" s="10"/>
      <c r="B90" s="17"/>
      <c r="C90" s="18">
        <f t="shared" si="33"/>
        <v>82</v>
      </c>
      <c r="D90" s="15"/>
      <c r="E90" s="14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4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</row>
    <row r="91" spans="1:90" s="5" customFormat="1" x14ac:dyDescent="0.25">
      <c r="A91" s="10"/>
      <c r="B91" s="17"/>
      <c r="C91" s="18">
        <f t="shared" si="33"/>
        <v>83</v>
      </c>
      <c r="D91" s="15"/>
      <c r="E91" s="14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4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</row>
    <row r="92" spans="1:90" s="5" customFormat="1" x14ac:dyDescent="0.25">
      <c r="A92" s="10"/>
      <c r="B92" s="17"/>
      <c r="C92" s="18">
        <f t="shared" si="33"/>
        <v>84</v>
      </c>
      <c r="D92" s="15"/>
      <c r="E92" s="14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4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</row>
    <row r="93" spans="1:90" s="5" customFormat="1" x14ac:dyDescent="0.25">
      <c r="A93" s="10"/>
      <c r="B93" s="17"/>
      <c r="C93" s="18">
        <f t="shared" si="33"/>
        <v>85</v>
      </c>
      <c r="D93" s="15"/>
      <c r="E93" s="14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4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</row>
    <row r="94" spans="1:90" s="5" customFormat="1" x14ac:dyDescent="0.25">
      <c r="A94" s="10"/>
      <c r="B94" s="17"/>
      <c r="C94" s="18">
        <f t="shared" si="33"/>
        <v>86</v>
      </c>
      <c r="D94" s="15"/>
      <c r="E94" s="14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4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</row>
    <row r="95" spans="1:90" s="5" customFormat="1" x14ac:dyDescent="0.25">
      <c r="A95" s="10"/>
      <c r="B95" s="17"/>
      <c r="C95" s="18">
        <f t="shared" si="33"/>
        <v>87</v>
      </c>
      <c r="D95" s="15"/>
      <c r="E95" s="14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4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</row>
    <row r="96" spans="1:90" s="5" customFormat="1" x14ac:dyDescent="0.25">
      <c r="A96" s="10"/>
      <c r="B96" s="17"/>
      <c r="C96" s="18">
        <f t="shared" si="33"/>
        <v>88</v>
      </c>
      <c r="D96" s="15"/>
      <c r="E96" s="14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4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</row>
    <row r="97" spans="1:90" s="5" customFormat="1" x14ac:dyDescent="0.25">
      <c r="A97" s="10"/>
      <c r="B97" s="17"/>
      <c r="C97" s="18">
        <f t="shared" si="33"/>
        <v>89</v>
      </c>
      <c r="D97" s="15"/>
      <c r="E97" s="14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4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</row>
    <row r="98" spans="1:90" s="5" customFormat="1" x14ac:dyDescent="0.25">
      <c r="A98" s="10"/>
      <c r="B98" s="17"/>
      <c r="C98" s="18">
        <f t="shared" si="33"/>
        <v>90</v>
      </c>
      <c r="D98" s="15"/>
      <c r="E98" s="14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4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</row>
    <row r="99" spans="1:90" s="5" customFormat="1" x14ac:dyDescent="0.25">
      <c r="A99" s="10"/>
      <c r="B99" s="17"/>
      <c r="C99" s="18">
        <f t="shared" si="33"/>
        <v>91</v>
      </c>
      <c r="D99" s="15"/>
      <c r="E99" s="14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4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</row>
    <row r="100" spans="1:90" s="5" customFormat="1" x14ac:dyDescent="0.25">
      <c r="A100" s="10"/>
      <c r="B100" s="17"/>
      <c r="C100" s="18">
        <f t="shared" si="33"/>
        <v>92</v>
      </c>
      <c r="D100" s="15"/>
      <c r="E100" s="14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4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</row>
    <row r="101" spans="1:90" s="5" customFormat="1" x14ac:dyDescent="0.25">
      <c r="A101" s="10"/>
      <c r="B101" s="17"/>
      <c r="C101" s="18">
        <f t="shared" si="33"/>
        <v>93</v>
      </c>
      <c r="D101" s="15"/>
      <c r="E101" s="14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4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</row>
    <row r="102" spans="1:90" s="5" customFormat="1" x14ac:dyDescent="0.25">
      <c r="A102" s="10"/>
      <c r="B102" s="17"/>
      <c r="C102" s="18">
        <f t="shared" si="33"/>
        <v>94</v>
      </c>
      <c r="D102" s="15"/>
      <c r="E102" s="14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4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</row>
    <row r="103" spans="1:90" s="5" customFormat="1" x14ac:dyDescent="0.25">
      <c r="A103" s="10"/>
      <c r="B103" s="17"/>
      <c r="C103" s="18">
        <f t="shared" si="33"/>
        <v>95</v>
      </c>
      <c r="D103" s="15"/>
      <c r="E103" s="14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4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</row>
    <row r="104" spans="1:90" s="5" customFormat="1" x14ac:dyDescent="0.25">
      <c r="A104" s="10"/>
      <c r="B104" s="17"/>
      <c r="C104" s="18">
        <f t="shared" si="33"/>
        <v>96</v>
      </c>
      <c r="D104" s="15"/>
      <c r="E104" s="14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4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</row>
    <row r="105" spans="1:90" s="5" customFormat="1" x14ac:dyDescent="0.25">
      <c r="A105" s="10"/>
      <c r="B105" s="17"/>
      <c r="C105" s="18">
        <f t="shared" si="33"/>
        <v>97</v>
      </c>
      <c r="D105" s="15"/>
      <c r="E105" s="14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4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</row>
    <row r="106" spans="1:90" s="5" customFormat="1" x14ac:dyDescent="0.25">
      <c r="A106" s="10"/>
      <c r="B106" s="17"/>
      <c r="C106" s="18">
        <f t="shared" si="33"/>
        <v>98</v>
      </c>
      <c r="D106" s="15"/>
      <c r="E106" s="14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4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</row>
    <row r="107" spans="1:90" s="5" customFormat="1" x14ac:dyDescent="0.25">
      <c r="A107" s="10"/>
      <c r="B107" s="17"/>
      <c r="C107" s="18">
        <f t="shared" si="33"/>
        <v>99</v>
      </c>
      <c r="D107" s="15"/>
      <c r="E107" s="14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4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</row>
    <row r="108" spans="1:90" s="5" customFormat="1" ht="15.75" thickBot="1" x14ac:dyDescent="0.3">
      <c r="A108" s="10"/>
      <c r="B108" s="17"/>
      <c r="C108" s="16">
        <f t="shared" si="33"/>
        <v>100</v>
      </c>
      <c r="D108" s="12"/>
      <c r="E108" s="11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4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</row>
    <row r="109" spans="1:90" s="5" customFormat="1" ht="15.75" thickBot="1" x14ac:dyDescent="0.3">
      <c r="A109" s="10"/>
      <c r="B109" s="13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1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</row>
    <row r="110" spans="1:90" s="10" customFormat="1" x14ac:dyDescent="0.25"/>
    <row r="111" spans="1:90" s="10" customFormat="1" x14ac:dyDescent="0.25"/>
    <row r="112" spans="1:90" s="10" customFormat="1" x14ac:dyDescent="0.25"/>
    <row r="113" s="10" customFormat="1" x14ac:dyDescent="0.25"/>
    <row r="114" s="10" customFormat="1" x14ac:dyDescent="0.25"/>
    <row r="115" s="10" customFormat="1" x14ac:dyDescent="0.25"/>
    <row r="116" s="10" customFormat="1" x14ac:dyDescent="0.25"/>
    <row r="117" s="10" customFormat="1" x14ac:dyDescent="0.25"/>
    <row r="118" s="10" customFormat="1" x14ac:dyDescent="0.25"/>
    <row r="119" s="10" customFormat="1" x14ac:dyDescent="0.25"/>
    <row r="120" s="10" customFormat="1" x14ac:dyDescent="0.25"/>
    <row r="121" s="10" customFormat="1" x14ac:dyDescent="0.25"/>
    <row r="122" s="10" customFormat="1" x14ac:dyDescent="0.25"/>
    <row r="123" s="10" customFormat="1" x14ac:dyDescent="0.25"/>
    <row r="124" s="10" customFormat="1" x14ac:dyDescent="0.25"/>
    <row r="125" s="10" customFormat="1" x14ac:dyDescent="0.25"/>
    <row r="126" s="10" customFormat="1" x14ac:dyDescent="0.25"/>
    <row r="127" s="10" customFormat="1" x14ac:dyDescent="0.25"/>
    <row r="128" s="10" customFormat="1" x14ac:dyDescent="0.25"/>
    <row r="129" s="10" customFormat="1" x14ac:dyDescent="0.25"/>
    <row r="130" s="10" customFormat="1" x14ac:dyDescent="0.25"/>
    <row r="131" s="10" customFormat="1" x14ac:dyDescent="0.25"/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2F36-5AE8-4C51-BD5C-40E3EA4BB39A}">
  <dimension ref="A1:AZ64"/>
  <sheetViews>
    <sheetView tabSelected="1" workbookViewId="0">
      <selection activeCell="X23" sqref="X23"/>
    </sheetView>
  </sheetViews>
  <sheetFormatPr defaultRowHeight="15" x14ac:dyDescent="0.25"/>
  <cols>
    <col min="1" max="1" width="4.85546875" style="71" customWidth="1"/>
    <col min="13" max="13" width="12.85546875" customWidth="1"/>
    <col min="14" max="14" width="3" customWidth="1"/>
    <col min="15" max="15" width="10.42578125" customWidth="1"/>
    <col min="16" max="16" width="13" customWidth="1"/>
    <col min="17" max="17" width="7.85546875" customWidth="1"/>
    <col min="18" max="18" width="2.85546875" customWidth="1"/>
    <col min="19" max="19" width="4.42578125" customWidth="1"/>
    <col min="20" max="52" width="9.140625" style="71"/>
  </cols>
  <sheetData>
    <row r="1" spans="2:19" s="71" customFormat="1" ht="15.75" thickBot="1" x14ac:dyDescent="0.3"/>
    <row r="2" spans="2:19" ht="18.75" x14ac:dyDescent="0.3">
      <c r="B2" s="72" t="s">
        <v>104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5"/>
    </row>
    <row r="3" spans="2:19" x14ac:dyDescent="0.25">
      <c r="B3" s="17" t="s">
        <v>105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4"/>
    </row>
    <row r="4" spans="2:19" ht="27" customHeight="1" x14ac:dyDescent="0.25">
      <c r="B4" s="73" t="s">
        <v>14</v>
      </c>
      <c r="C4" s="50" t="s">
        <v>15</v>
      </c>
      <c r="D4" s="50" t="s">
        <v>100</v>
      </c>
      <c r="E4" s="50" t="s">
        <v>101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4"/>
    </row>
    <row r="5" spans="2:19" ht="15.75" thickBot="1" x14ac:dyDescent="0.3">
      <c r="B5" s="17">
        <v>-1</v>
      </c>
      <c r="C5" s="15">
        <f>B5^2</f>
        <v>1</v>
      </c>
      <c r="D5" s="15">
        <f>RANK(B5,$B$5:$B$45)</f>
        <v>41</v>
      </c>
      <c r="E5" s="15">
        <f>RANK(C5,$C$5:$C$45)</f>
        <v>2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4"/>
    </row>
    <row r="6" spans="2:19" x14ac:dyDescent="0.25">
      <c r="B6" s="17">
        <f>B5+0.05</f>
        <v>-0.95</v>
      </c>
      <c r="C6" s="15">
        <f t="shared" ref="C6:C45" si="0">B6^2</f>
        <v>0.90249999999999997</v>
      </c>
      <c r="D6" s="15">
        <f t="shared" ref="D6:D45" si="1">RANK(B6,$B$5:$B$45)</f>
        <v>40</v>
      </c>
      <c r="E6" s="15">
        <f t="shared" ref="E6:E45" si="2">RANK(C6,$C$5:$C$45)</f>
        <v>4</v>
      </c>
      <c r="F6" s="15"/>
      <c r="G6" s="15"/>
      <c r="H6" s="15"/>
      <c r="I6" s="15"/>
      <c r="J6" s="15"/>
      <c r="K6" s="15"/>
      <c r="L6" s="15"/>
      <c r="M6" s="15"/>
      <c r="N6" s="57"/>
      <c r="O6" s="56"/>
      <c r="P6" s="56"/>
      <c r="Q6" s="56"/>
      <c r="R6" s="55"/>
      <c r="S6" s="14"/>
    </row>
    <row r="7" spans="2:19" x14ac:dyDescent="0.25">
      <c r="B7" s="17">
        <f t="shared" ref="B7:B45" si="3">B6+0.05</f>
        <v>-0.89999999999999991</v>
      </c>
      <c r="C7" s="15">
        <f t="shared" si="0"/>
        <v>0.80999999999999983</v>
      </c>
      <c r="D7" s="15">
        <f t="shared" si="1"/>
        <v>39</v>
      </c>
      <c r="E7" s="15">
        <f t="shared" si="2"/>
        <v>6</v>
      </c>
      <c r="F7" s="15"/>
      <c r="G7" s="15"/>
      <c r="H7" s="15"/>
      <c r="I7" s="15"/>
      <c r="J7" s="15"/>
      <c r="K7" s="15"/>
      <c r="L7" s="15"/>
      <c r="M7" s="15"/>
      <c r="N7" s="17"/>
      <c r="O7" s="15" t="s">
        <v>96</v>
      </c>
      <c r="P7" s="15"/>
      <c r="Q7" s="23">
        <f>CORREL(B5:B45,C5:C45)</f>
        <v>1.5073171736963381E-15</v>
      </c>
      <c r="R7" s="14"/>
      <c r="S7" s="14"/>
    </row>
    <row r="8" spans="2:19" x14ac:dyDescent="0.25">
      <c r="B8" s="17">
        <f t="shared" si="3"/>
        <v>-0.84999999999999987</v>
      </c>
      <c r="C8" s="15">
        <f t="shared" si="0"/>
        <v>0.72249999999999981</v>
      </c>
      <c r="D8" s="15">
        <f t="shared" si="1"/>
        <v>38</v>
      </c>
      <c r="E8" s="15">
        <f t="shared" si="2"/>
        <v>8</v>
      </c>
      <c r="F8" s="15"/>
      <c r="G8" s="15"/>
      <c r="H8" s="15"/>
      <c r="I8" s="15"/>
      <c r="J8" s="15"/>
      <c r="K8" s="15"/>
      <c r="L8" s="15"/>
      <c r="M8" s="15"/>
      <c r="N8" s="17"/>
      <c r="O8" s="15" t="s">
        <v>97</v>
      </c>
      <c r="P8" s="15"/>
      <c r="Q8" s="23">
        <f>CORREL(B5:B25,C5:C25)</f>
        <v>-0.96545907833545419</v>
      </c>
      <c r="R8" s="14"/>
      <c r="S8" s="14"/>
    </row>
    <row r="9" spans="2:19" x14ac:dyDescent="0.25">
      <c r="B9" s="17">
        <f t="shared" si="3"/>
        <v>-0.79999999999999982</v>
      </c>
      <c r="C9" s="15">
        <f t="shared" si="0"/>
        <v>0.63999999999999968</v>
      </c>
      <c r="D9" s="15">
        <f t="shared" si="1"/>
        <v>37</v>
      </c>
      <c r="E9" s="15">
        <f t="shared" si="2"/>
        <v>10</v>
      </c>
      <c r="F9" s="15"/>
      <c r="G9" s="15"/>
      <c r="H9" s="15"/>
      <c r="I9" s="15"/>
      <c r="J9" s="15"/>
      <c r="K9" s="15"/>
      <c r="L9" s="15"/>
      <c r="M9" s="15"/>
      <c r="N9" s="17"/>
      <c r="O9" s="15" t="s">
        <v>98</v>
      </c>
      <c r="P9" s="15"/>
      <c r="Q9" s="23">
        <f>CORREL(B25:B45,C25:C45)</f>
        <v>0.96545907833545452</v>
      </c>
      <c r="R9" s="14"/>
      <c r="S9" s="14"/>
    </row>
    <row r="10" spans="2:19" x14ac:dyDescent="0.25">
      <c r="B10" s="17">
        <f t="shared" si="3"/>
        <v>-0.74999999999999978</v>
      </c>
      <c r="C10" s="15">
        <f t="shared" si="0"/>
        <v>0.56249999999999967</v>
      </c>
      <c r="D10" s="15">
        <f t="shared" si="1"/>
        <v>36</v>
      </c>
      <c r="E10" s="15">
        <f t="shared" si="2"/>
        <v>12</v>
      </c>
      <c r="F10" s="15"/>
      <c r="G10" s="15"/>
      <c r="H10" s="15"/>
      <c r="I10" s="15"/>
      <c r="J10" s="15"/>
      <c r="K10" s="15"/>
      <c r="L10" s="15"/>
      <c r="M10" s="15"/>
      <c r="N10" s="17"/>
      <c r="O10" s="15"/>
      <c r="P10" s="15"/>
      <c r="Q10" s="15"/>
      <c r="R10" s="14"/>
      <c r="S10" s="14"/>
    </row>
    <row r="11" spans="2:19" x14ac:dyDescent="0.25">
      <c r="B11" s="17">
        <f t="shared" si="3"/>
        <v>-0.69999999999999973</v>
      </c>
      <c r="C11" s="15">
        <f t="shared" si="0"/>
        <v>0.4899999999999996</v>
      </c>
      <c r="D11" s="15">
        <f t="shared" si="1"/>
        <v>35</v>
      </c>
      <c r="E11" s="15">
        <f t="shared" si="2"/>
        <v>14</v>
      </c>
      <c r="F11" s="15"/>
      <c r="G11" s="15"/>
      <c r="H11" s="15"/>
      <c r="I11" s="15"/>
      <c r="J11" s="15"/>
      <c r="K11" s="15"/>
      <c r="L11" s="15"/>
      <c r="M11" s="15"/>
      <c r="N11" s="17"/>
      <c r="O11" s="15" t="s">
        <v>99</v>
      </c>
      <c r="P11" s="15"/>
      <c r="Q11" s="23">
        <f>CORREL(D5:D45,E5:E45)</f>
        <v>3.6585365853658534E-2</v>
      </c>
      <c r="R11" s="14"/>
      <c r="S11" s="14"/>
    </row>
    <row r="12" spans="2:19" x14ac:dyDescent="0.25">
      <c r="B12" s="17">
        <f t="shared" si="3"/>
        <v>-0.64999999999999969</v>
      </c>
      <c r="C12" s="15">
        <f t="shared" si="0"/>
        <v>0.4224999999999996</v>
      </c>
      <c r="D12" s="15">
        <f t="shared" si="1"/>
        <v>34</v>
      </c>
      <c r="E12" s="15">
        <f t="shared" si="2"/>
        <v>16</v>
      </c>
      <c r="F12" s="15"/>
      <c r="G12" s="15"/>
      <c r="H12" s="15"/>
      <c r="I12" s="15"/>
      <c r="J12" s="15"/>
      <c r="K12" s="15"/>
      <c r="L12" s="15"/>
      <c r="M12" s="15"/>
      <c r="N12" s="17"/>
      <c r="O12" s="15" t="s">
        <v>102</v>
      </c>
      <c r="P12" s="15"/>
      <c r="Q12" s="23">
        <f>CORREL(D5:D25,E5:E25)</f>
        <v>-0.99986475183679868</v>
      </c>
      <c r="R12" s="14"/>
      <c r="S12" s="14"/>
    </row>
    <row r="13" spans="2:19" x14ac:dyDescent="0.25">
      <c r="B13" s="17">
        <f t="shared" si="3"/>
        <v>-0.59999999999999964</v>
      </c>
      <c r="C13" s="15">
        <f t="shared" si="0"/>
        <v>0.3599999999999996</v>
      </c>
      <c r="D13" s="15">
        <f t="shared" si="1"/>
        <v>33</v>
      </c>
      <c r="E13" s="15">
        <f t="shared" si="2"/>
        <v>18</v>
      </c>
      <c r="F13" s="15"/>
      <c r="G13" s="15"/>
      <c r="H13" s="15"/>
      <c r="I13" s="15"/>
      <c r="J13" s="15"/>
      <c r="K13" s="15"/>
      <c r="L13" s="15"/>
      <c r="M13" s="15"/>
      <c r="N13" s="17"/>
      <c r="O13" s="15" t="s">
        <v>103</v>
      </c>
      <c r="P13" s="15"/>
      <c r="Q13" s="23">
        <f>CORREL(D25:D45,E25:E45)</f>
        <v>0.99999999999999978</v>
      </c>
      <c r="R13" s="14"/>
      <c r="S13" s="14"/>
    </row>
    <row r="14" spans="2:19" ht="15.75" thickBot="1" x14ac:dyDescent="0.3">
      <c r="B14" s="17">
        <f t="shared" si="3"/>
        <v>-0.5499999999999996</v>
      </c>
      <c r="C14" s="15">
        <f t="shared" si="0"/>
        <v>0.30249999999999955</v>
      </c>
      <c r="D14" s="15">
        <f t="shared" si="1"/>
        <v>32</v>
      </c>
      <c r="E14" s="15">
        <f t="shared" si="2"/>
        <v>20</v>
      </c>
      <c r="F14" s="15"/>
      <c r="G14" s="15"/>
      <c r="H14" s="15"/>
      <c r="I14" s="15"/>
      <c r="J14" s="15"/>
      <c r="K14" s="15"/>
      <c r="L14" s="15"/>
      <c r="M14" s="15"/>
      <c r="N14" s="13"/>
      <c r="O14" s="12"/>
      <c r="P14" s="12"/>
      <c r="Q14" s="12"/>
      <c r="R14" s="11"/>
      <c r="S14" s="14"/>
    </row>
    <row r="15" spans="2:19" x14ac:dyDescent="0.25">
      <c r="B15" s="17">
        <f t="shared" si="3"/>
        <v>-0.49999999999999961</v>
      </c>
      <c r="C15" s="15">
        <f t="shared" si="0"/>
        <v>0.24999999999999961</v>
      </c>
      <c r="D15" s="15">
        <f t="shared" si="1"/>
        <v>31</v>
      </c>
      <c r="E15" s="15">
        <f t="shared" si="2"/>
        <v>22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4"/>
    </row>
    <row r="16" spans="2:19" x14ac:dyDescent="0.25">
      <c r="B16" s="17">
        <f t="shared" si="3"/>
        <v>-0.44999999999999962</v>
      </c>
      <c r="C16" s="15">
        <f t="shared" si="0"/>
        <v>0.20249999999999965</v>
      </c>
      <c r="D16" s="15">
        <f t="shared" si="1"/>
        <v>30</v>
      </c>
      <c r="E16" s="15">
        <f t="shared" si="2"/>
        <v>24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4"/>
    </row>
    <row r="17" spans="2:19" x14ac:dyDescent="0.25">
      <c r="B17" s="17">
        <f t="shared" si="3"/>
        <v>-0.39999999999999963</v>
      </c>
      <c r="C17" s="15">
        <f t="shared" si="0"/>
        <v>0.1599999999999997</v>
      </c>
      <c r="D17" s="15">
        <f t="shared" si="1"/>
        <v>29</v>
      </c>
      <c r="E17" s="15">
        <f t="shared" si="2"/>
        <v>26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4"/>
    </row>
    <row r="18" spans="2:19" x14ac:dyDescent="0.25">
      <c r="B18" s="17">
        <f t="shared" si="3"/>
        <v>-0.34999999999999964</v>
      </c>
      <c r="C18" s="15">
        <f t="shared" si="0"/>
        <v>0.12249999999999975</v>
      </c>
      <c r="D18" s="15">
        <f t="shared" si="1"/>
        <v>28</v>
      </c>
      <c r="E18" s="15">
        <f t="shared" si="2"/>
        <v>28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"/>
    </row>
    <row r="19" spans="2:19" x14ac:dyDescent="0.25">
      <c r="B19" s="17">
        <f t="shared" si="3"/>
        <v>-0.29999999999999966</v>
      </c>
      <c r="C19" s="15">
        <f t="shared" si="0"/>
        <v>8.9999999999999789E-2</v>
      </c>
      <c r="D19" s="15">
        <f t="shared" si="1"/>
        <v>27</v>
      </c>
      <c r="E19" s="15">
        <f t="shared" si="2"/>
        <v>30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"/>
    </row>
    <row r="20" spans="2:19" x14ac:dyDescent="0.25">
      <c r="B20" s="17">
        <f t="shared" si="3"/>
        <v>-0.24999999999999967</v>
      </c>
      <c r="C20" s="15">
        <f t="shared" si="0"/>
        <v>6.2499999999999833E-2</v>
      </c>
      <c r="D20" s="15">
        <f t="shared" si="1"/>
        <v>26</v>
      </c>
      <c r="E20" s="15">
        <f t="shared" si="2"/>
        <v>32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"/>
    </row>
    <row r="21" spans="2:19" x14ac:dyDescent="0.25">
      <c r="B21" s="17">
        <f t="shared" si="3"/>
        <v>-0.19999999999999968</v>
      </c>
      <c r="C21" s="15">
        <f t="shared" si="0"/>
        <v>3.9999999999999869E-2</v>
      </c>
      <c r="D21" s="15">
        <f t="shared" si="1"/>
        <v>25</v>
      </c>
      <c r="E21" s="15">
        <f t="shared" si="2"/>
        <v>34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"/>
    </row>
    <row r="22" spans="2:19" x14ac:dyDescent="0.25">
      <c r="B22" s="17">
        <f t="shared" si="3"/>
        <v>-0.14999999999999969</v>
      </c>
      <c r="C22" s="15">
        <f t="shared" si="0"/>
        <v>2.2499999999999905E-2</v>
      </c>
      <c r="D22" s="15">
        <f t="shared" si="1"/>
        <v>24</v>
      </c>
      <c r="E22" s="15">
        <f t="shared" si="2"/>
        <v>36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"/>
    </row>
    <row r="23" spans="2:19" x14ac:dyDescent="0.25">
      <c r="B23" s="17">
        <f t="shared" si="3"/>
        <v>-9.9999999999999686E-2</v>
      </c>
      <c r="C23" s="15">
        <f t="shared" si="0"/>
        <v>9.9999999999999378E-3</v>
      </c>
      <c r="D23" s="15">
        <f t="shared" si="1"/>
        <v>23</v>
      </c>
      <c r="E23" s="15">
        <f t="shared" si="2"/>
        <v>38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4"/>
    </row>
    <row r="24" spans="2:19" x14ac:dyDescent="0.25">
      <c r="B24" s="17">
        <f t="shared" si="3"/>
        <v>-4.9999999999999684E-2</v>
      </c>
      <c r="C24" s="15">
        <f t="shared" si="0"/>
        <v>2.4999999999999684E-3</v>
      </c>
      <c r="D24" s="15">
        <f t="shared" si="1"/>
        <v>22</v>
      </c>
      <c r="E24" s="15">
        <f t="shared" si="2"/>
        <v>40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4"/>
    </row>
    <row r="25" spans="2:19" x14ac:dyDescent="0.25">
      <c r="B25" s="17">
        <f t="shared" si="3"/>
        <v>3.1918911957973251E-16</v>
      </c>
      <c r="C25" s="15">
        <f t="shared" si="0"/>
        <v>1.0188169405808478E-31</v>
      </c>
      <c r="D25" s="15">
        <f t="shared" si="1"/>
        <v>21</v>
      </c>
      <c r="E25" s="15">
        <f t="shared" si="2"/>
        <v>41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4"/>
    </row>
    <row r="26" spans="2:19" x14ac:dyDescent="0.25">
      <c r="B26" s="17">
        <f t="shared" si="3"/>
        <v>5.0000000000000322E-2</v>
      </c>
      <c r="C26" s="15">
        <f t="shared" si="0"/>
        <v>2.5000000000000321E-3</v>
      </c>
      <c r="D26" s="15">
        <f t="shared" si="1"/>
        <v>20</v>
      </c>
      <c r="E26" s="15">
        <f t="shared" si="2"/>
        <v>39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"/>
    </row>
    <row r="27" spans="2:19" x14ac:dyDescent="0.25">
      <c r="B27" s="17">
        <f t="shared" si="3"/>
        <v>0.10000000000000032</v>
      </c>
      <c r="C27" s="15">
        <f t="shared" si="0"/>
        <v>1.0000000000000064E-2</v>
      </c>
      <c r="D27" s="15">
        <f t="shared" si="1"/>
        <v>19</v>
      </c>
      <c r="E27" s="15">
        <f t="shared" si="2"/>
        <v>37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4"/>
    </row>
    <row r="28" spans="2:19" x14ac:dyDescent="0.25">
      <c r="B28" s="17">
        <f t="shared" si="3"/>
        <v>0.15000000000000033</v>
      </c>
      <c r="C28" s="15">
        <f t="shared" si="0"/>
        <v>2.25000000000001E-2</v>
      </c>
      <c r="D28" s="15">
        <f t="shared" si="1"/>
        <v>18</v>
      </c>
      <c r="E28" s="15">
        <f t="shared" si="2"/>
        <v>35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"/>
    </row>
    <row r="29" spans="2:19" x14ac:dyDescent="0.25">
      <c r="B29" s="17">
        <f t="shared" si="3"/>
        <v>0.20000000000000034</v>
      </c>
      <c r="C29" s="15">
        <f t="shared" si="0"/>
        <v>4.000000000000014E-2</v>
      </c>
      <c r="D29" s="15">
        <f t="shared" si="1"/>
        <v>17</v>
      </c>
      <c r="E29" s="15">
        <f t="shared" si="2"/>
        <v>33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"/>
    </row>
    <row r="30" spans="2:19" x14ac:dyDescent="0.25">
      <c r="B30" s="17">
        <f t="shared" si="3"/>
        <v>0.25000000000000033</v>
      </c>
      <c r="C30" s="15">
        <f t="shared" si="0"/>
        <v>6.2500000000000167E-2</v>
      </c>
      <c r="D30" s="15">
        <f t="shared" si="1"/>
        <v>16</v>
      </c>
      <c r="E30" s="15">
        <f t="shared" si="2"/>
        <v>31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"/>
    </row>
    <row r="31" spans="2:19" x14ac:dyDescent="0.25">
      <c r="B31" s="17">
        <f t="shared" si="3"/>
        <v>0.30000000000000032</v>
      </c>
      <c r="C31" s="15">
        <f t="shared" si="0"/>
        <v>9.0000000000000191E-2</v>
      </c>
      <c r="D31" s="15">
        <f t="shared" si="1"/>
        <v>15</v>
      </c>
      <c r="E31" s="15">
        <f t="shared" si="2"/>
        <v>29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"/>
    </row>
    <row r="32" spans="2:19" x14ac:dyDescent="0.25">
      <c r="B32" s="17">
        <f t="shared" si="3"/>
        <v>0.35000000000000031</v>
      </c>
      <c r="C32" s="15">
        <f t="shared" si="0"/>
        <v>0.12250000000000022</v>
      </c>
      <c r="D32" s="15">
        <f t="shared" si="1"/>
        <v>14</v>
      </c>
      <c r="E32" s="15">
        <f t="shared" si="2"/>
        <v>27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4"/>
    </row>
    <row r="33" spans="2:19" x14ac:dyDescent="0.25">
      <c r="B33" s="17">
        <f t="shared" si="3"/>
        <v>0.4000000000000003</v>
      </c>
      <c r="C33" s="15">
        <f t="shared" si="0"/>
        <v>0.16000000000000025</v>
      </c>
      <c r="D33" s="15">
        <f t="shared" si="1"/>
        <v>13</v>
      </c>
      <c r="E33" s="15">
        <f t="shared" si="2"/>
        <v>25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4"/>
    </row>
    <row r="34" spans="2:19" x14ac:dyDescent="0.25">
      <c r="B34" s="17">
        <f t="shared" si="3"/>
        <v>0.45000000000000029</v>
      </c>
      <c r="C34" s="15">
        <f t="shared" si="0"/>
        <v>0.20250000000000026</v>
      </c>
      <c r="D34" s="15">
        <f t="shared" si="1"/>
        <v>12</v>
      </c>
      <c r="E34" s="15">
        <f t="shared" si="2"/>
        <v>23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4"/>
    </row>
    <row r="35" spans="2:19" x14ac:dyDescent="0.25">
      <c r="B35" s="17">
        <f t="shared" si="3"/>
        <v>0.50000000000000033</v>
      </c>
      <c r="C35" s="15">
        <f t="shared" si="0"/>
        <v>0.25000000000000033</v>
      </c>
      <c r="D35" s="15">
        <f t="shared" si="1"/>
        <v>11</v>
      </c>
      <c r="E35" s="15">
        <f t="shared" si="2"/>
        <v>21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4"/>
    </row>
    <row r="36" spans="2:19" x14ac:dyDescent="0.25">
      <c r="B36" s="17">
        <f t="shared" si="3"/>
        <v>0.55000000000000038</v>
      </c>
      <c r="C36" s="15">
        <f t="shared" si="0"/>
        <v>0.30250000000000044</v>
      </c>
      <c r="D36" s="15">
        <f t="shared" si="1"/>
        <v>10</v>
      </c>
      <c r="E36" s="15">
        <f t="shared" si="2"/>
        <v>19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4"/>
    </row>
    <row r="37" spans="2:19" x14ac:dyDescent="0.25">
      <c r="B37" s="17">
        <f t="shared" si="3"/>
        <v>0.60000000000000042</v>
      </c>
      <c r="C37" s="15">
        <f t="shared" si="0"/>
        <v>0.36000000000000049</v>
      </c>
      <c r="D37" s="15">
        <f t="shared" si="1"/>
        <v>9</v>
      </c>
      <c r="E37" s="15">
        <f t="shared" si="2"/>
        <v>17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4"/>
    </row>
    <row r="38" spans="2:19" x14ac:dyDescent="0.25">
      <c r="B38" s="17">
        <f t="shared" si="3"/>
        <v>0.65000000000000047</v>
      </c>
      <c r="C38" s="15">
        <f t="shared" si="0"/>
        <v>0.4225000000000006</v>
      </c>
      <c r="D38" s="15">
        <f t="shared" si="1"/>
        <v>8</v>
      </c>
      <c r="E38" s="15">
        <f t="shared" si="2"/>
        <v>15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4"/>
    </row>
    <row r="39" spans="2:19" x14ac:dyDescent="0.25">
      <c r="B39" s="17">
        <f t="shared" si="3"/>
        <v>0.70000000000000051</v>
      </c>
      <c r="C39" s="15">
        <f t="shared" si="0"/>
        <v>0.49000000000000071</v>
      </c>
      <c r="D39" s="15">
        <f t="shared" si="1"/>
        <v>7</v>
      </c>
      <c r="E39" s="15">
        <f t="shared" si="2"/>
        <v>13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4"/>
    </row>
    <row r="40" spans="2:19" x14ac:dyDescent="0.25">
      <c r="B40" s="17">
        <f t="shared" si="3"/>
        <v>0.75000000000000056</v>
      </c>
      <c r="C40" s="15">
        <f t="shared" si="0"/>
        <v>0.56250000000000089</v>
      </c>
      <c r="D40" s="15">
        <f t="shared" si="1"/>
        <v>6</v>
      </c>
      <c r="E40" s="15">
        <f t="shared" si="2"/>
        <v>11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4"/>
    </row>
    <row r="41" spans="2:19" x14ac:dyDescent="0.25">
      <c r="B41" s="17">
        <f t="shared" si="3"/>
        <v>0.8000000000000006</v>
      </c>
      <c r="C41" s="15">
        <f t="shared" si="0"/>
        <v>0.64000000000000101</v>
      </c>
      <c r="D41" s="15">
        <f t="shared" si="1"/>
        <v>5</v>
      </c>
      <c r="E41" s="15">
        <f t="shared" si="2"/>
        <v>9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4"/>
    </row>
    <row r="42" spans="2:19" x14ac:dyDescent="0.25">
      <c r="B42" s="17">
        <f t="shared" si="3"/>
        <v>0.85000000000000064</v>
      </c>
      <c r="C42" s="15">
        <f t="shared" si="0"/>
        <v>0.72250000000000114</v>
      </c>
      <c r="D42" s="15">
        <f t="shared" si="1"/>
        <v>4</v>
      </c>
      <c r="E42" s="15">
        <f t="shared" si="2"/>
        <v>7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4"/>
    </row>
    <row r="43" spans="2:19" x14ac:dyDescent="0.25">
      <c r="B43" s="17">
        <f t="shared" si="3"/>
        <v>0.90000000000000069</v>
      </c>
      <c r="C43" s="15">
        <f t="shared" si="0"/>
        <v>0.81000000000000127</v>
      </c>
      <c r="D43" s="15">
        <f t="shared" si="1"/>
        <v>3</v>
      </c>
      <c r="E43" s="15">
        <f t="shared" si="2"/>
        <v>5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4"/>
    </row>
    <row r="44" spans="2:19" x14ac:dyDescent="0.25">
      <c r="B44" s="17">
        <f t="shared" si="3"/>
        <v>0.95000000000000073</v>
      </c>
      <c r="C44" s="15">
        <f t="shared" si="0"/>
        <v>0.90250000000000141</v>
      </c>
      <c r="D44" s="15">
        <f t="shared" si="1"/>
        <v>2</v>
      </c>
      <c r="E44" s="15">
        <f t="shared" si="2"/>
        <v>3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4"/>
    </row>
    <row r="45" spans="2:19" x14ac:dyDescent="0.25">
      <c r="B45" s="17">
        <f t="shared" si="3"/>
        <v>1.0000000000000007</v>
      </c>
      <c r="C45" s="15">
        <f t="shared" si="0"/>
        <v>1.0000000000000013</v>
      </c>
      <c r="D45" s="15">
        <f t="shared" si="1"/>
        <v>1</v>
      </c>
      <c r="E45" s="15">
        <f t="shared" si="2"/>
        <v>1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4"/>
    </row>
    <row r="46" spans="2:19" ht="15.75" thickBot="1" x14ac:dyDescent="0.3">
      <c r="B46" s="13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1"/>
    </row>
    <row r="47" spans="2:19" s="71" customFormat="1" x14ac:dyDescent="0.25"/>
    <row r="48" spans="2:19" s="71" customFormat="1" x14ac:dyDescent="0.25"/>
    <row r="49" spans="2:19" s="71" customFormat="1" x14ac:dyDescent="0.25"/>
    <row r="50" spans="2:19" s="71" customFormat="1" x14ac:dyDescent="0.25"/>
    <row r="51" spans="2:19" s="71" customFormat="1" x14ac:dyDescent="0.25"/>
    <row r="52" spans="2:19" s="71" customFormat="1" x14ac:dyDescent="0.25"/>
    <row r="53" spans="2:19" s="71" customFormat="1" x14ac:dyDescent="0.25"/>
    <row r="54" spans="2:19" s="71" customFormat="1" x14ac:dyDescent="0.25"/>
    <row r="55" spans="2:19" s="71" customFormat="1" x14ac:dyDescent="0.25"/>
    <row r="56" spans="2:19" s="71" customFormat="1" x14ac:dyDescent="0.25"/>
    <row r="57" spans="2:19" s="71" customFormat="1" x14ac:dyDescent="0.25"/>
    <row r="58" spans="2:19" s="71" customFormat="1" x14ac:dyDescent="0.25"/>
    <row r="59" spans="2:19" s="71" customFormat="1" x14ac:dyDescent="0.25"/>
    <row r="60" spans="2:19" s="71" customFormat="1" x14ac:dyDescent="0.25"/>
    <row r="61" spans="2:19" s="71" customFormat="1" x14ac:dyDescent="0.25"/>
    <row r="62" spans="2:19" s="71" customFormat="1" x14ac:dyDescent="0.25"/>
    <row r="63" spans="2:19" s="71" customFormat="1" x14ac:dyDescent="0.25"/>
    <row r="64" spans="2:1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Correlations</vt:lpstr>
      <vt:lpstr>Correlation_Outlier</vt:lpstr>
      <vt:lpstr>Boostrap</vt:lpstr>
      <vt:lpstr>Quadratic</vt:lpstr>
      <vt:lpstr>Samples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michael pyrcz</cp:lastModifiedBy>
  <dcterms:created xsi:type="dcterms:W3CDTF">2018-01-09T21:05:09Z</dcterms:created>
  <dcterms:modified xsi:type="dcterms:W3CDTF">2019-02-17T19:01:47Z</dcterms:modified>
</cp:coreProperties>
</file>