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christiannilsen/Documents/repos/StormPiper/docs/"/>
    </mc:Choice>
  </mc:AlternateContent>
  <xr:revisionPtr revIDLastSave="0" documentId="13_ncr:1_{C92D8A55-23D6-6F47-9134-42AD478F1FB8}" xr6:coauthVersionLast="47" xr6:coauthVersionMax="47" xr10:uidLastSave="{00000000-0000-0000-0000-000000000000}"/>
  <bookViews>
    <workbookView xWindow="0" yWindow="500" windowWidth="32000" windowHeight="17500" activeTab="5" xr2:uid="{06765B0D-9C2A-1E47-A604-A240BCB41FBB}"/>
  </bookViews>
  <sheets>
    <sheet name="Sheet1" sheetId="1" r:id="rId1"/>
    <sheet name="Sheet2" sheetId="2" r:id="rId2"/>
    <sheet name="Sheet3" sheetId="3" r:id="rId3"/>
    <sheet name="Sheet4" sheetId="4" r:id="rId4"/>
    <sheet name="Sheet5" sheetId="5" r:id="rId5"/>
    <sheet name="fin"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34" i="3" l="1"/>
  <c r="O133" i="3"/>
  <c r="O121" i="3"/>
  <c r="O120" i="3"/>
  <c r="O119" i="3"/>
  <c r="O118" i="3"/>
  <c r="O117" i="3"/>
  <c r="O116" i="3"/>
  <c r="O115" i="3"/>
  <c r="O114" i="3"/>
  <c r="O113" i="3"/>
  <c r="O112" i="3"/>
  <c r="O111" i="3"/>
  <c r="O104" i="3"/>
  <c r="O103" i="3"/>
  <c r="O102" i="3"/>
  <c r="O101" i="3"/>
  <c r="O94" i="3"/>
  <c r="O93" i="3"/>
  <c r="O92" i="3"/>
  <c r="O72" i="3"/>
  <c r="O71" i="3"/>
  <c r="O70" i="3"/>
  <c r="O69" i="3"/>
  <c r="O68" i="3"/>
  <c r="O67" i="3"/>
  <c r="O66" i="3"/>
  <c r="O65" i="3"/>
  <c r="O63" i="3"/>
  <c r="O62" i="3"/>
  <c r="O204" i="3"/>
  <c r="O203" i="3"/>
  <c r="O202" i="3"/>
  <c r="O201" i="3"/>
  <c r="O196" i="3"/>
  <c r="O195" i="3"/>
  <c r="O194" i="3"/>
  <c r="O193" i="3"/>
  <c r="O192" i="3"/>
  <c r="O191" i="3"/>
  <c r="O190" i="3"/>
  <c r="O189" i="3"/>
  <c r="O188" i="3"/>
  <c r="O182" i="3"/>
  <c r="O181" i="3"/>
  <c r="O180" i="3"/>
  <c r="O179" i="3"/>
  <c r="O178" i="3"/>
  <c r="O177" i="3"/>
  <c r="O176" i="3"/>
  <c r="O174" i="3"/>
  <c r="O173" i="3"/>
  <c r="O172" i="3"/>
  <c r="O171" i="3"/>
  <c r="O169" i="3"/>
  <c r="O168" i="3"/>
  <c r="O136" i="3"/>
  <c r="O91" i="3"/>
  <c r="O90" i="3"/>
  <c r="O60" i="3"/>
  <c r="N22" i="3"/>
  <c r="N23" i="3"/>
  <c r="O23" i="3" s="1"/>
  <c r="N24" i="3"/>
  <c r="O24" i="3" s="1"/>
  <c r="N55" i="3"/>
  <c r="N28" i="3"/>
  <c r="O28" i="3" s="1"/>
  <c r="N27" i="3"/>
  <c r="O27" i="3" s="1"/>
  <c r="N26" i="3"/>
  <c r="O26" i="3" s="1"/>
  <c r="N25" i="3"/>
  <c r="O25" i="3" s="1"/>
  <c r="N9" i="3"/>
  <c r="N8" i="3"/>
  <c r="N2" i="3"/>
  <c r="O22" i="3"/>
  <c r="O9" i="3"/>
  <c r="O8" i="3"/>
  <c r="N3" i="3"/>
  <c r="N4" i="3"/>
  <c r="N5" i="3"/>
  <c r="N6" i="3"/>
  <c r="N7" i="3"/>
  <c r="N10" i="3"/>
  <c r="N11" i="3"/>
  <c r="N12" i="3"/>
  <c r="N13" i="3"/>
  <c r="N14" i="3"/>
  <c r="N15" i="3"/>
  <c r="N16" i="3"/>
  <c r="N17" i="3"/>
  <c r="N18" i="3"/>
  <c r="N19" i="3"/>
  <c r="N20" i="3"/>
  <c r="N21" i="3"/>
  <c r="N29" i="3"/>
  <c r="N30" i="3"/>
  <c r="N31" i="3"/>
  <c r="N32" i="3"/>
  <c r="N33" i="3"/>
  <c r="N34" i="3"/>
  <c r="N35" i="3"/>
  <c r="N36" i="3"/>
  <c r="N37" i="3"/>
  <c r="N38" i="3"/>
  <c r="N39" i="3"/>
  <c r="N40" i="3"/>
  <c r="N41" i="3"/>
  <c r="N42" i="3"/>
  <c r="N43" i="3"/>
  <c r="N44" i="3"/>
  <c r="N45" i="3"/>
  <c r="N46" i="3"/>
  <c r="N47" i="3"/>
  <c r="N48" i="3"/>
  <c r="N49" i="3"/>
  <c r="N50" i="3"/>
  <c r="N51" i="3"/>
  <c r="N52" i="3"/>
  <c r="N53" i="3"/>
  <c r="N54"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M17" i="3"/>
  <c r="M18" i="3"/>
  <c r="M19" i="3"/>
  <c r="M20" i="3"/>
  <c r="M21" i="3"/>
  <c r="M200" i="3"/>
  <c r="M199" i="3"/>
  <c r="M197" i="3"/>
  <c r="M187" i="3"/>
  <c r="M186" i="3"/>
  <c r="M185" i="3"/>
  <c r="M184" i="3"/>
  <c r="M183" i="3"/>
  <c r="M175" i="3"/>
  <c r="M170" i="3"/>
  <c r="M154" i="3"/>
  <c r="M153" i="3"/>
  <c r="M152" i="3"/>
  <c r="M151" i="3"/>
  <c r="M150" i="3"/>
  <c r="M149" i="3"/>
  <c r="M148" i="3"/>
  <c r="M147" i="3"/>
  <c r="M146" i="3"/>
  <c r="M145" i="3"/>
  <c r="M144" i="3"/>
  <c r="M143" i="3"/>
  <c r="M142" i="3"/>
  <c r="M141" i="3"/>
  <c r="M140" i="3"/>
  <c r="M139" i="3"/>
  <c r="M138" i="3"/>
  <c r="M132" i="3"/>
  <c r="M131" i="3"/>
  <c r="M130" i="3"/>
  <c r="M129" i="3"/>
  <c r="M128" i="3"/>
  <c r="M127" i="3"/>
  <c r="M126" i="3"/>
  <c r="M125" i="3"/>
  <c r="M124" i="3"/>
  <c r="M123" i="3"/>
  <c r="M122" i="3"/>
  <c r="M110" i="3"/>
  <c r="M109" i="3"/>
  <c r="M108" i="3"/>
  <c r="M107" i="3"/>
  <c r="M106" i="3"/>
  <c r="M105" i="3"/>
  <c r="M100" i="3"/>
  <c r="M99" i="3"/>
  <c r="M98" i="3"/>
  <c r="M97" i="3"/>
  <c r="M96" i="3"/>
  <c r="M95" i="3"/>
  <c r="M56" i="3"/>
  <c r="M54" i="3"/>
  <c r="M53" i="3"/>
  <c r="M52" i="3"/>
  <c r="M51" i="3"/>
  <c r="M50" i="3"/>
  <c r="M49" i="3"/>
  <c r="M48" i="3"/>
  <c r="M47" i="3"/>
  <c r="M46" i="3"/>
  <c r="M45" i="3"/>
  <c r="M44" i="3"/>
  <c r="M43" i="3"/>
  <c r="M41" i="3"/>
  <c r="M40" i="3"/>
  <c r="M39" i="3"/>
  <c r="M38" i="3"/>
  <c r="M37" i="3"/>
  <c r="M36" i="3"/>
  <c r="M35" i="3"/>
  <c r="M34" i="3"/>
  <c r="M33" i="3"/>
  <c r="M32" i="3"/>
  <c r="M31" i="3"/>
  <c r="M30" i="3"/>
  <c r="M29" i="3"/>
  <c r="M16" i="3"/>
  <c r="M15" i="3"/>
  <c r="M14" i="3"/>
  <c r="M13" i="3"/>
  <c r="M12" i="3"/>
  <c r="M7" i="3"/>
  <c r="M6" i="3"/>
  <c r="M5" i="3"/>
  <c r="M4" i="3"/>
  <c r="M3" i="3"/>
  <c r="O21" i="3" l="1"/>
  <c r="O17" i="3"/>
  <c r="O32" i="3"/>
  <c r="O40" i="3"/>
  <c r="O49" i="3"/>
  <c r="O96" i="3"/>
  <c r="O108" i="3"/>
  <c r="O127" i="3"/>
  <c r="O140" i="3"/>
  <c r="O19" i="3"/>
  <c r="O148" i="3"/>
  <c r="O200" i="3"/>
  <c r="O175" i="3"/>
  <c r="O20" i="3"/>
  <c r="O18" i="3"/>
  <c r="O33" i="3"/>
  <c r="O41" i="3"/>
  <c r="O50" i="3"/>
  <c r="O97" i="3"/>
  <c r="O109" i="3"/>
  <c r="O128" i="3"/>
  <c r="O141" i="3"/>
  <c r="O149" i="3"/>
  <c r="O183" i="3"/>
  <c r="O34" i="3"/>
  <c r="O129" i="3"/>
  <c r="O37" i="3"/>
  <c r="O124" i="3"/>
  <c r="O43" i="3"/>
  <c r="O150" i="3"/>
  <c r="O51" i="3"/>
  <c r="O98" i="3"/>
  <c r="O110" i="3"/>
  <c r="O29" i="3"/>
  <c r="O54" i="3"/>
  <c r="O105" i="3"/>
  <c r="O145" i="3"/>
  <c r="O153" i="3"/>
  <c r="O187" i="3"/>
  <c r="O142" i="3"/>
  <c r="O46" i="3"/>
  <c r="O132" i="3"/>
  <c r="O44" i="3"/>
  <c r="O100" i="3"/>
  <c r="O14" i="3"/>
  <c r="O184" i="3"/>
  <c r="O99" i="3"/>
  <c r="O122" i="3"/>
  <c r="O130" i="3"/>
  <c r="O143" i="3"/>
  <c r="O151" i="3"/>
  <c r="O185" i="3"/>
  <c r="O5" i="3"/>
  <c r="O53" i="3"/>
  <c r="O131" i="3"/>
  <c r="O144" i="3"/>
  <c r="O152" i="3"/>
  <c r="O186" i="3"/>
  <c r="O36" i="3"/>
  <c r="O35" i="3"/>
  <c r="O45" i="3"/>
  <c r="O30" i="3"/>
  <c r="O38" i="3"/>
  <c r="O47" i="3"/>
  <c r="O56" i="3"/>
  <c r="O106" i="3"/>
  <c r="O125" i="3"/>
  <c r="O138" i="3"/>
  <c r="O146" i="3"/>
  <c r="O154" i="3"/>
  <c r="O197" i="3"/>
  <c r="O12" i="3"/>
  <c r="O52" i="3"/>
  <c r="O123" i="3"/>
  <c r="O31" i="3"/>
  <c r="O39" i="3"/>
  <c r="O48" i="3"/>
  <c r="O95" i="3"/>
  <c r="O107" i="3"/>
  <c r="O126" i="3"/>
  <c r="O139" i="3"/>
  <c r="O147" i="3"/>
  <c r="O170" i="3"/>
  <c r="O199" i="3"/>
  <c r="O13" i="3"/>
  <c r="O6" i="3"/>
  <c r="O7" i="3"/>
  <c r="O3" i="3"/>
  <c r="O15" i="3"/>
  <c r="O4" i="3"/>
  <c r="O16" i="3"/>
</calcChain>
</file>

<file path=xl/sharedStrings.xml><?xml version="1.0" encoding="utf-8"?>
<sst xmlns="http://schemas.openxmlformats.org/spreadsheetml/2006/main" count="3228" uniqueCount="639">
  <si>
    <t>node_id</t>
  </si>
  <si>
    <t>altid</t>
  </si>
  <si>
    <t>basinname</t>
  </si>
  <si>
    <t>subbasin</t>
  </si>
  <si>
    <t>facilitytype</t>
  </si>
  <si>
    <t>commonname</t>
  </si>
  <si>
    <t>facilitydetail</t>
  </si>
  <si>
    <t>flowcontrol</t>
  </si>
  <si>
    <t>infiltrated</t>
  </si>
  <si>
    <t>waterquality</t>
  </si>
  <si>
    <t>flowcontroltype</t>
  </si>
  <si>
    <t>waterqualitytype</t>
  </si>
  <si>
    <t>facility_type</t>
  </si>
  <si>
    <t>design_storm_depth_inches</t>
  </si>
  <si>
    <t>tributary_area_tc_min</t>
  </si>
  <si>
    <t>total_volume_cuft</t>
  </si>
  <si>
    <t>area_sqft</t>
  </si>
  <si>
    <t>inf_rate_inhr</t>
  </si>
  <si>
    <t>retention_volume_cuft</t>
  </si>
  <si>
    <t>media_filtration_rate_inhr</t>
  </si>
  <si>
    <t>hsg</t>
  </si>
  <si>
    <t>minimum_retention_pct_override</t>
  </si>
  <si>
    <t>treatment_rate_cfs</t>
  </si>
  <si>
    <t>depth_ft</t>
  </si>
  <si>
    <t>captured_pct</t>
  </si>
  <si>
    <t>retained_pct</t>
  </si>
  <si>
    <t>capital_cost</t>
  </si>
  <si>
    <t>capital_cost_basis_year</t>
  </si>
  <si>
    <t>om_cost_per_yr</t>
  </si>
  <si>
    <t>om_cost_basis_year</t>
  </si>
  <si>
    <t>install_year</t>
  </si>
  <si>
    <t>replacement_cost</t>
  </si>
  <si>
    <t>lifespan_yrs</t>
  </si>
  <si>
    <t>discount_rate</t>
  </si>
  <si>
    <t>inflation_rate</t>
  </si>
  <si>
    <t>planning_horizon_yrs</t>
  </si>
  <si>
    <t>cost_basis_year</t>
  </si>
  <si>
    <t>present_value_capital_cost</t>
  </si>
  <si>
    <t>present_value_om_cost</t>
  </si>
  <si>
    <t>present_value_total_cost</t>
  </si>
  <si>
    <t>present_value_cost_table</t>
  </si>
  <si>
    <t>present_value_chart_table</t>
  </si>
  <si>
    <t>TCu_total_cost_dollars_per_load_lbs_removed</t>
  </si>
  <si>
    <t>TN_total_cost_dollars_per_load_lbs_removed</t>
  </si>
  <si>
    <t>TP_total_cost_dollars_per_load_lbs_removed</t>
  </si>
  <si>
    <t>TSS_total_cost_dollars_per_load_lbs_removed</t>
  </si>
  <si>
    <t>TZn_total_cost_dollars_per_load_lbs_removed</t>
  </si>
  <si>
    <t>PHE_total_cost_dollars_per_load_lbs_removed</t>
  </si>
  <si>
    <t>PYR_total_cost_dollars_per_load_lbs_removed</t>
  </si>
  <si>
    <t>DEHP_total_cost_dollars_per_load_lbs_removed</t>
  </si>
  <si>
    <t>SWFA-100002</t>
  </si>
  <si>
    <t>FOSS WATERWAY</t>
  </si>
  <si>
    <t>FS_03</t>
  </si>
  <si>
    <t>Pervious Pavement</t>
  </si>
  <si>
    <t>Little Sprague</t>
  </si>
  <si>
    <t>Concrete</t>
  </si>
  <si>
    <t>Full</t>
  </si>
  <si>
    <t>pervious_pavement_simple</t>
  </si>
  <si>
    <t>SWFA-100005</t>
  </si>
  <si>
    <t>Bioretention</t>
  </si>
  <si>
    <t>Sprague</t>
  </si>
  <si>
    <t>Partial</t>
  </si>
  <si>
    <t>Basic</t>
  </si>
  <si>
    <t>bioretention_with_partial_infiltration_simple</t>
  </si>
  <si>
    <t>SWFA-100006</t>
  </si>
  <si>
    <t>FLETT CREEK</t>
  </si>
  <si>
    <t>FL_02</t>
  </si>
  <si>
    <t>Landfill Parking</t>
  </si>
  <si>
    <t>Asphalt</t>
  </si>
  <si>
    <t>SWFA-100007</t>
  </si>
  <si>
    <t>SWFA-100008</t>
  </si>
  <si>
    <t>Block/Brick</t>
  </si>
  <si>
    <t>SWFA-100009</t>
  </si>
  <si>
    <t>NORTHEAST TACOMA</t>
  </si>
  <si>
    <t>NE_02</t>
  </si>
  <si>
    <t>Tank</t>
  </si>
  <si>
    <t>Heron Ridge</t>
  </si>
  <si>
    <t>Detention</t>
  </si>
  <si>
    <t>IP</t>
  </si>
  <si>
    <t>flow_duration_control_tank_simple</t>
  </si>
  <si>
    <t>SWFA-100013</t>
  </si>
  <si>
    <t>SWFA-100014</t>
  </si>
  <si>
    <t>SWFA-100018</t>
  </si>
  <si>
    <t>FS_05</t>
  </si>
  <si>
    <t>Pacific Avenue</t>
  </si>
  <si>
    <t>bioretention_with_no_infiltration_simple</t>
  </si>
  <si>
    <t>SWFA-100019</t>
  </si>
  <si>
    <t>SWFA-100026</t>
  </si>
  <si>
    <t>SWFA-100027</t>
  </si>
  <si>
    <t>SWFA-100028</t>
  </si>
  <si>
    <t>SWFA-100029</t>
  </si>
  <si>
    <t>SWFA-100030</t>
  </si>
  <si>
    <t>SWFA-100031</t>
  </si>
  <si>
    <t>SWFA-100032</t>
  </si>
  <si>
    <t>SWFA-100033</t>
  </si>
  <si>
    <t>SWFA-100034</t>
  </si>
  <si>
    <t>SWFA-100035</t>
  </si>
  <si>
    <t>ResultName</t>
  </si>
  <si>
    <t>tmnt_facility</t>
  </si>
  <si>
    <t>tmnt_delineation</t>
  </si>
  <si>
    <t>subbasin/wq</t>
  </si>
  <si>
    <t>results</t>
  </si>
  <si>
    <t>Params</t>
  </si>
  <si>
    <t>PYR_conc_mg/l</t>
  </si>
  <si>
    <t>TZn_load_lbs_generated</t>
  </si>
  <si>
    <t>runoff_volume_cuft_generated</t>
  </si>
  <si>
    <t>TCu_yield_lbs_per_acre</t>
  </si>
  <si>
    <t>lu_indh_pct</t>
  </si>
  <si>
    <t>lu_comn_pct</t>
  </si>
  <si>
    <t>basicwq_area_acres</t>
  </si>
  <si>
    <t>lu_commcmu_pct</t>
  </si>
  <si>
    <t>TCu_load_lbs</t>
  </si>
  <si>
    <t>discharge_points_count</t>
  </si>
  <si>
    <t>TN_load_lbs_reduced</t>
  </si>
  <si>
    <t>PYR_load_lbs_reduced</t>
  </si>
  <si>
    <t>PHE_yield_lbs_per_acre</t>
  </si>
  <si>
    <t>enhwq_area_pct</t>
  </si>
  <si>
    <t>TCu_load_lbs_generated</t>
  </si>
  <si>
    <t>TZn_load_pct_reduced</t>
  </si>
  <si>
    <t>PHE_load_lbs</t>
  </si>
  <si>
    <t>biodiversity_pct</t>
  </si>
  <si>
    <t>lu_resmfhd_pct</t>
  </si>
  <si>
    <t>lu_comnmu_pct</t>
  </si>
  <si>
    <t>environmental_value</t>
  </si>
  <si>
    <t>DEHP_load_lbs_reduced</t>
  </si>
  <si>
    <t>PHE_conc_mg/l</t>
  </si>
  <si>
    <t>basicwq_area_pct</t>
  </si>
  <si>
    <t>DEHP_load_lbs_generated</t>
  </si>
  <si>
    <t>TZn_load_lbs</t>
  </si>
  <si>
    <t>PHE_load_lbs_generated</t>
  </si>
  <si>
    <t>eff_area_acres</t>
  </si>
  <si>
    <t>TP_load_lbs_generated</t>
  </si>
  <si>
    <t>runoff_volume_pct_reduced</t>
  </si>
  <si>
    <t>eff_area_pct</t>
  </si>
  <si>
    <t>PYR_yield_lbs_per_acre</t>
  </si>
  <si>
    <t>TSS_load_lbs</t>
  </si>
  <si>
    <t>lc_imp_total_pct</t>
  </si>
  <si>
    <t>TSS_load_pct_reduced</t>
  </si>
  <si>
    <t>TZn_conc_mg/l</t>
  </si>
  <si>
    <t>lc_grass_pct</t>
  </si>
  <si>
    <t>age_of_development_score</t>
  </si>
  <si>
    <t>TCu_load_lbs_reduced</t>
  </si>
  <si>
    <t>TP_load_lbs_reduced</t>
  </si>
  <si>
    <t>lu_resm_pct</t>
  </si>
  <si>
    <t>runoff_volume_cuft_reduced</t>
  </si>
  <si>
    <t>lc_pasture_pct</t>
  </si>
  <si>
    <t>TN_load_pct_reduced</t>
  </si>
  <si>
    <t>runoff_depth_inches</t>
  </si>
  <si>
    <t>TP_conc_mg/l</t>
  </si>
  <si>
    <t>tmnt_facility_count</t>
  </si>
  <si>
    <t>TSS_yield_lbs_per_acre</t>
  </si>
  <si>
    <t>lc_imp_nonroof_pct</t>
  </si>
  <si>
    <t>TN_load_lbs</t>
  </si>
  <si>
    <t>TSS_load_lbs_reduced</t>
  </si>
  <si>
    <t>TSS_load_lbs_generated</t>
  </si>
  <si>
    <t>lu_ins_pct</t>
  </si>
  <si>
    <t>lc_water_pct</t>
  </si>
  <si>
    <t>livability_value</t>
  </si>
  <si>
    <t>lu_resair_pct</t>
  </si>
  <si>
    <t>enhwq_area_acres</t>
  </si>
  <si>
    <t>opportunity_value</t>
  </si>
  <si>
    <t>economic_value</t>
  </si>
  <si>
    <t>TZn_yield_lbs_per_acre</t>
  </si>
  <si>
    <t>TZn_load_lbs_reduced</t>
  </si>
  <si>
    <t>TCu_load_pct_reduced</t>
  </si>
  <si>
    <t>DEHP_load_pct_reduced</t>
  </si>
  <si>
    <t>lu_shore_pct</t>
  </si>
  <si>
    <t>area_acres</t>
  </si>
  <si>
    <t>epoch</t>
  </si>
  <si>
    <t>PYR_load_lbs_generated</t>
  </si>
  <si>
    <t>TN_conc_mg/l</t>
  </si>
  <si>
    <t>fc_area_pct</t>
  </si>
  <si>
    <t>lu_rgctm_pct</t>
  </si>
  <si>
    <t>PYR_load_pct_reduced</t>
  </si>
  <si>
    <t>lu_rgcd_pct</t>
  </si>
  <si>
    <t>TN_yield_lbs_per_acre</t>
  </si>
  <si>
    <t>lu_com_pct</t>
  </si>
  <si>
    <t>PHE_load_pct_reduced</t>
  </si>
  <si>
    <t>TN_load_lbs_generated</t>
  </si>
  <si>
    <t>DEHP_load_lbs</t>
  </si>
  <si>
    <t>treated_area_pct</t>
  </si>
  <si>
    <t>lu_indl_pct</t>
  </si>
  <si>
    <t>TP_load_lbs</t>
  </si>
  <si>
    <t>fc_area_acres</t>
  </si>
  <si>
    <t>lc_imp_roof_pct</t>
  </si>
  <si>
    <t>TP_load_pct_reduced</t>
  </si>
  <si>
    <t>PHE_load_lbs_reduced</t>
  </si>
  <si>
    <t>treated_area_acres</t>
  </si>
  <si>
    <t>pavement_condition_score</t>
  </si>
  <si>
    <t>TP_yield_lbs_per_acre</t>
  </si>
  <si>
    <t>urban_heat_degc</t>
  </si>
  <si>
    <t>DEHP_conc_mg/l</t>
  </si>
  <si>
    <t>lu_os_pct</t>
  </si>
  <si>
    <t>access</t>
  </si>
  <si>
    <t>DEHP_yield_lbs_per_acre</t>
  </si>
  <si>
    <t>TCu_conc_mg/l</t>
  </si>
  <si>
    <t>runoff_volume_cuft</t>
  </si>
  <si>
    <t>PYR_load_lbs</t>
  </si>
  <si>
    <t>lu_resl_pct</t>
  </si>
  <si>
    <t>TSS_conc_mg/l</t>
  </si>
  <si>
    <t>PHE_load_lbs_inflow</t>
  </si>
  <si>
    <t>runoff_volume_cuft_inflow</t>
  </si>
  <si>
    <t>TCu_conc_ug/l</t>
  </si>
  <si>
    <t>PYR_load_lbs_inflow</t>
  </si>
  <si>
    <t>TSS_conc_mg/l_effluent</t>
  </si>
  <si>
    <t>PHE_load_lbs_removed</t>
  </si>
  <si>
    <t>design_intensity_inhr</t>
  </si>
  <si>
    <t>runoff_volume_cuft_total_discharged</t>
  </si>
  <si>
    <t>PHE_conc_mg/l_effluent</t>
  </si>
  <si>
    <t>TSS_load_lbs_total_discharged</t>
  </si>
  <si>
    <t>TSS_load_lbs_removed</t>
  </si>
  <si>
    <t>TZn_conc_ug/l</t>
  </si>
  <si>
    <t>TSS_conc_mg/l_influent</t>
  </si>
  <si>
    <t>TN_conc_mg/l_effluent</t>
  </si>
  <si>
    <t>TN_load_lbs_inflow</t>
  </si>
  <si>
    <t>TP_conc_mg/l_effluent</t>
  </si>
  <si>
    <t>PHE_conc_mg/l_influent</t>
  </si>
  <si>
    <t>PYR_conc_mg/l_effluent</t>
  </si>
  <si>
    <t>TP_load_lbs_total_discharged</t>
  </si>
  <si>
    <t>TN_conc_mg/l_influent</t>
  </si>
  <si>
    <t>TN_load_lbs_removed</t>
  </si>
  <si>
    <t>PHE_load_lbs_total_discharged</t>
  </si>
  <si>
    <t>node_type</t>
  </si>
  <si>
    <t>DEHP_conc_mg/l_influent</t>
  </si>
  <si>
    <t>TZn_load_lbs_total_discharged</t>
  </si>
  <si>
    <t>TP_conc_mg/l_influent</t>
  </si>
  <si>
    <t>TZn_load_lbs_removed</t>
  </si>
  <si>
    <t>PYR_conc_mg/l_influent</t>
  </si>
  <si>
    <t>runoff_volume_cuft_retained</t>
  </si>
  <si>
    <t>ntype</t>
  </si>
  <si>
    <t>TCu_conc_ug/l_influent</t>
  </si>
  <si>
    <t>treated_pct</t>
  </si>
  <si>
    <t>DEHP_load_lbs_inflow</t>
  </si>
  <si>
    <t>TP_load_lbs_removed</t>
  </si>
  <si>
    <t>runoff_volume_cuft_captured</t>
  </si>
  <si>
    <t>DEHP_load_lbs_total_discharged</t>
  </si>
  <si>
    <t>PYR_load_lbs_removed</t>
  </si>
  <si>
    <t>ro_coeff</t>
  </si>
  <si>
    <t>TZn_load_lbs_inflow</t>
  </si>
  <si>
    <t>TZn_conc_ug/l_effluent</t>
  </si>
  <si>
    <t>bypassed_pct</t>
  </si>
  <si>
    <t>PYR_load_lbs_total_discharged</t>
  </si>
  <si>
    <t>valid_model</t>
  </si>
  <si>
    <t>DEHP_conc_mg/l_effluent</t>
  </si>
  <si>
    <t>TN_load_lbs_total_discharged</t>
  </si>
  <si>
    <t>TCu_load_lbs_total_discharged</t>
  </si>
  <si>
    <t>TCu_conc_ug/l_effluent</t>
  </si>
  <si>
    <t>runoff_volume_cuft_bypassed</t>
  </si>
  <si>
    <t>TP_load_lbs_inflow</t>
  </si>
  <si>
    <t>TCu_load_lbs_inflow</t>
  </si>
  <si>
    <t>TSS_load_lbs_inflow</t>
  </si>
  <si>
    <t>design_volume_cuft_cumul</t>
  </si>
  <si>
    <t>DEHP_load_lbs_removed</t>
  </si>
  <si>
    <t>TZn_conc_ug/l_influent</t>
  </si>
  <si>
    <t>runoff_volume_cuft_treated</t>
  </si>
  <si>
    <t>TCu_load_lbs_removed</t>
  </si>
  <si>
    <t xml:space="preserve">Section </t>
  </si>
  <si>
    <t xml:space="preserve">Facility Attribues </t>
  </si>
  <si>
    <t>Subbasin Attributes</t>
  </si>
  <si>
    <t>Facility Inputs</t>
  </si>
  <si>
    <t>Cost Inputs</t>
  </si>
  <si>
    <t>Facility Attributes</t>
  </si>
  <si>
    <t>Param Category</t>
  </si>
  <si>
    <t>Facility Cost Data</t>
  </si>
  <si>
    <t>Global Cost Data</t>
  </si>
  <si>
    <t>Subbasin Results</t>
  </si>
  <si>
    <t>Facility Input Data</t>
  </si>
  <si>
    <t>Prioritization Data</t>
  </si>
  <si>
    <t>Description</t>
  </si>
  <si>
    <t>coc</t>
  </si>
  <si>
    <t>Bis(2-ethylhexyl) phthalate (DEHP)</t>
  </si>
  <si>
    <t xml:space="preserve">Phenanthrene </t>
  </si>
  <si>
    <t>Total Copper</t>
  </si>
  <si>
    <t>Total Nitrogen</t>
  </si>
  <si>
    <t>Total Phosphorus</t>
  </si>
  <si>
    <t>Total Suspended Solids</t>
  </si>
  <si>
    <t>Total Zinc</t>
  </si>
  <si>
    <t>bypassed</t>
  </si>
  <si>
    <t>pct</t>
  </si>
  <si>
    <t>DEHP</t>
  </si>
  <si>
    <t>conc</t>
  </si>
  <si>
    <t>mg/l</t>
  </si>
  <si>
    <t>effluent</t>
  </si>
  <si>
    <t>influent</t>
  </si>
  <si>
    <t>load</t>
  </si>
  <si>
    <t>lbs</t>
  </si>
  <si>
    <t>inflow</t>
  </si>
  <si>
    <t>removed</t>
  </si>
  <si>
    <t>total</t>
  </si>
  <si>
    <t>discharged</t>
  </si>
  <si>
    <t>design</t>
  </si>
  <si>
    <t>intensity</t>
  </si>
  <si>
    <t>inhr</t>
  </si>
  <si>
    <t>volume</t>
  </si>
  <si>
    <t>cuft</t>
  </si>
  <si>
    <t>cumul</t>
  </si>
  <si>
    <t>node</t>
  </si>
  <si>
    <t>type</t>
  </si>
  <si>
    <t>PHE</t>
  </si>
  <si>
    <t>PYR</t>
  </si>
  <si>
    <t>coeff</t>
  </si>
  <si>
    <t>runoff</t>
  </si>
  <si>
    <t>captured</t>
  </si>
  <si>
    <t>retained</t>
  </si>
  <si>
    <t>treated</t>
  </si>
  <si>
    <t>TCu</t>
  </si>
  <si>
    <t>ug/l</t>
  </si>
  <si>
    <t>generated</t>
  </si>
  <si>
    <t>reduced</t>
  </si>
  <si>
    <t>cost</t>
  </si>
  <si>
    <t>dollars</t>
  </si>
  <si>
    <t>per</t>
  </si>
  <si>
    <t>yield</t>
  </si>
  <si>
    <t>acre</t>
  </si>
  <si>
    <t>tmnt</t>
  </si>
  <si>
    <t>facility</t>
  </si>
  <si>
    <t>count</t>
  </si>
  <si>
    <t>TN</t>
  </si>
  <si>
    <t>TP</t>
  </si>
  <si>
    <t>age</t>
  </si>
  <si>
    <t>of</t>
  </si>
  <si>
    <t>development</t>
  </si>
  <si>
    <t>score</t>
  </si>
  <si>
    <t>biodiversity</t>
  </si>
  <si>
    <t>economic</t>
  </si>
  <si>
    <t>value</t>
  </si>
  <si>
    <t>enhwq</t>
  </si>
  <si>
    <t>area</t>
  </si>
  <si>
    <t>acres</t>
  </si>
  <si>
    <t>environmental</t>
  </si>
  <si>
    <t>fc</t>
  </si>
  <si>
    <t>lc</t>
  </si>
  <si>
    <t>grass</t>
  </si>
  <si>
    <t>imp</t>
  </si>
  <si>
    <t>nonroof</t>
  </si>
  <si>
    <t>roof</t>
  </si>
  <si>
    <t>pasture</t>
  </si>
  <si>
    <t>water</t>
  </si>
  <si>
    <t>livability</t>
  </si>
  <si>
    <t>lu</t>
  </si>
  <si>
    <t>com</t>
  </si>
  <si>
    <t>commcmu</t>
  </si>
  <si>
    <t>comn</t>
  </si>
  <si>
    <t>comnmu</t>
  </si>
  <si>
    <t>indh</t>
  </si>
  <si>
    <t>indl</t>
  </si>
  <si>
    <t>ins</t>
  </si>
  <si>
    <t>os</t>
  </si>
  <si>
    <t>resair</t>
  </si>
  <si>
    <t>resl</t>
  </si>
  <si>
    <t>resm</t>
  </si>
  <si>
    <t>resmfhd</t>
  </si>
  <si>
    <t>rgcd</t>
  </si>
  <si>
    <t>rgctm</t>
  </si>
  <si>
    <t>shore</t>
  </si>
  <si>
    <t>opportunity</t>
  </si>
  <si>
    <t>pavement</t>
  </si>
  <si>
    <t>condition</t>
  </si>
  <si>
    <t>urban</t>
  </si>
  <si>
    <t>heat</t>
  </si>
  <si>
    <t>degc</t>
  </si>
  <si>
    <t>basicwq</t>
  </si>
  <si>
    <t>discharge</t>
  </si>
  <si>
    <t>points</t>
  </si>
  <si>
    <t>eff</t>
  </si>
  <si>
    <t>depth</t>
  </si>
  <si>
    <t>inches</t>
  </si>
  <si>
    <t>treatment</t>
  </si>
  <si>
    <t>rate</t>
  </si>
  <si>
    <t>cfs</t>
  </si>
  <si>
    <t>TSS</t>
  </si>
  <si>
    <t>TZn</t>
  </si>
  <si>
    <t>id</t>
  </si>
  <si>
    <t>capital</t>
  </si>
  <si>
    <t>basis</t>
  </si>
  <si>
    <t>year</t>
  </si>
  <si>
    <t>install</t>
  </si>
  <si>
    <t>lifespan</t>
  </si>
  <si>
    <t>yrs</t>
  </si>
  <si>
    <t>om</t>
  </si>
  <si>
    <t>yr</t>
  </si>
  <si>
    <t>present</t>
  </si>
  <si>
    <t>chart</t>
  </si>
  <si>
    <t>table</t>
  </si>
  <si>
    <t>replacement</t>
  </si>
  <si>
    <t>sqft</t>
  </si>
  <si>
    <t>ft</t>
  </si>
  <si>
    <t>inf</t>
  </si>
  <si>
    <t>media</t>
  </si>
  <si>
    <t>filtration</t>
  </si>
  <si>
    <t>minimum</t>
  </si>
  <si>
    <t>retention</t>
  </si>
  <si>
    <t>override</t>
  </si>
  <si>
    <t>discount</t>
  </si>
  <si>
    <t>inflation</t>
  </si>
  <si>
    <t>planning</t>
  </si>
  <si>
    <t>horizon</t>
  </si>
  <si>
    <t>Params2</t>
  </si>
  <si>
    <t>Params3</t>
  </si>
  <si>
    <t>Params4</t>
  </si>
  <si>
    <t>Params5</t>
  </si>
  <si>
    <t>Params6</t>
  </si>
  <si>
    <t>Params7</t>
  </si>
  <si>
    <t>Params8</t>
  </si>
  <si>
    <t>Params9</t>
  </si>
  <si>
    <t>Params10</t>
  </si>
  <si>
    <t>Params11</t>
  </si>
  <si>
    <t xml:space="preserve">verb </t>
  </si>
  <si>
    <t xml:space="preserve">discharged from </t>
  </si>
  <si>
    <t xml:space="preserve">flowing to </t>
  </si>
  <si>
    <t xml:space="preserve">removed by </t>
  </si>
  <si>
    <t xml:space="preserve">entering </t>
  </si>
  <si>
    <t xml:space="preserve">exiting </t>
  </si>
  <si>
    <t>Facility Hydrology Results</t>
  </si>
  <si>
    <t>Facility Water Quality Results</t>
  </si>
  <si>
    <t xml:space="preserve">Pyrene </t>
  </si>
  <si>
    <t>Design storm</t>
  </si>
  <si>
    <t xml:space="preserve">(in/hour) </t>
  </si>
  <si>
    <t>(cubic feet)</t>
  </si>
  <si>
    <t xml:space="preserve">Design runoff coefficient </t>
  </si>
  <si>
    <t xml:space="preserve"> by </t>
  </si>
  <si>
    <t xml:space="preserve"> to </t>
  </si>
  <si>
    <t xml:space="preserve">Percent of mean annual runoff bypassed by a facility </t>
  </si>
  <si>
    <t xml:space="preserve">Node type (land surface or treatment facility) </t>
  </si>
  <si>
    <t>Total number of treatment facilities within a subbasin</t>
  </si>
  <si>
    <t>The accessibility index for a particular subbasin calculated from the City of Tacoma's [Equity Index](https://cityoftacoma.org/EquityIndex)</t>
  </si>
  <si>
    <t>The economic index for a particular subbasin calculated from the City of Tacoma's [Equity Index](https://cityoftacoma.org/EquityIndex)</t>
  </si>
  <si>
    <t>The environmental health index for a particular subbasin calculated from the City of Tacoma's [Equity Index](https://cityoftacoma.org/EquityIndex)</t>
  </si>
  <si>
    <t>The livability index for a particular subbasin calculated from the City of Tacoma's [Equity Index](https://cityoftacoma.org/EquityIndex)</t>
  </si>
  <si>
    <t>The opportunity index for a particular subbasin calculated from the City of Tacoma's [Equity Index](https://cityoftacoma.org/EquityIndex)</t>
  </si>
  <si>
    <t>The age of development score for a particular subbasin. Calculated from the [Stormwater Heatmap](https://www.stormwaterheatmap.org/docs/Data%20Layers/age_of_imperviousness)</t>
  </si>
  <si>
    <t xml:space="preserve">Landuse General Commercial (Percent of Subasin composition) &lt;br&gt;Source: `General/LandUseDesignations/MapServer/0`  </t>
  </si>
  <si>
    <t xml:space="preserve">Landuse Heavy Industrial (Percent of Subasin composition) &lt;br&gt;Source: `General/LandUseDesignations/MapServer/0`  </t>
  </si>
  <si>
    <t xml:space="preserve">Landuse Light Industrial (Percent of Subasin composition) &lt;br&gt;Source: `General/LandUseDesignations/MapServer/0`  </t>
  </si>
  <si>
    <t xml:space="preserve">Landuse Major Institutional Campus (Percent of Subasin composition) &lt;br&gt;Source: `General/LandUseDesignations/MapServer/0`  </t>
  </si>
  <si>
    <t xml:space="preserve">Landuse Parks and Open Space (Percent of Subasin composition) &lt;br&gt;Source: `General/LandUseDesignations/MapServer/0`  </t>
  </si>
  <si>
    <t xml:space="preserve">Landuse Shoreline (Percent of Subasin composition) &lt;br&gt;Source: `General/LandUseDesignations/MapServer/0`  </t>
  </si>
  <si>
    <t>Description of feature access issues</t>
  </si>
  <si>
    <t>Status of an Asset</t>
  </si>
  <si>
    <t>N/A - Not Applicable (Short)</t>
  </si>
  <si>
    <t>N/A domain value</t>
  </si>
  <si>
    <t>Facility types for subtype</t>
  </si>
  <si>
    <t>Yes or No</t>
  </si>
  <si>
    <t>swFacility Infiltrated</t>
  </si>
  <si>
    <t>Measuring Accuracy</t>
  </si>
  <si>
    <t>Location Description</t>
  </si>
  <si>
    <t>Owner of an Asset</t>
  </si>
  <si>
    <t>N/A - Not Applicable (Double)</t>
  </si>
  <si>
    <t>Surfacewater Subbasins</t>
  </si>
  <si>
    <t>Enabled for Geometric Network</t>
  </si>
  <si>
    <t>swFacility Flow Contribution Type</t>
  </si>
  <si>
    <t>swFacility Water Quality Type</t>
  </si>
  <si>
    <t xml:space="preserve">Facility identifier </t>
  </si>
  <si>
    <t>Basin facility is located in</t>
  </si>
  <si>
    <t>Facility Common Name</t>
  </si>
  <si>
    <t>Surfacewater Facility - Pond Subtype</t>
  </si>
  <si>
    <t>Tacoma Facility Type. Options are Bioretention
Holding Basin
Media Filter
Oil Water Separator
Pervious Pavement
Pond
Pump Station
Sand Filter
Swale
Swirl Separator
Tank
To Be Determined
To Be Determined
Trench
Vault
Vegetated Box</t>
  </si>
  <si>
    <t>Modeled Facility type . Options are: facility_type
# Default is No Treatment
no_treatment
# Infiltration BMPs
infiltration
infiltration_simple
dispersion_area
dispersion_area_simple
pervious_pavement
pervious_pavement_simple
# Bioretention BMPs
bioretention_with_full_infiltration
bioretention_with_full_infiltration_simple
bioretention_with_partial_infiltration
bioretention_with_partial_infiltration_simple
bioretention_with_no_infiltration
bioretention_with_no_infiltration_simple
sand_filter
sand_filter_simple
media_filter
media_filter_simple
wet_pond
wet_pond_simple
dry_extended_detention
dry_extended_detention_simple
flow_duration_control_tank
flow_duration_control_tank_simple
hydrodynamic_separator
hydrodynamic_separator_simple
oil_water_separator
oil_water_separator_simple
vegetated_swale
vegetated_swale_simple
vegetated_box
vegetated_box_simple
# Other BMPs
drywell
drywell_simple
vault
vault_simple</t>
  </si>
  <si>
    <t xml:space="preserve">Flow control facility (yes/no) </t>
  </si>
  <si>
    <t>Stormwater Facility Flow Contribution Type. Options are Stream InfraProtection, Wetland, and None</t>
  </si>
  <si>
    <t>Stormwater Facility Infiltration Type. Optons are Full, Partial and None</t>
  </si>
  <si>
    <t>Facility Node ID</t>
  </si>
  <si>
    <t xml:space="preserve">Subbasin Facility is Located in </t>
  </si>
  <si>
    <t xml:space="preserve">Facility is designed for water quality treatment (yes/no) </t>
  </si>
  <si>
    <t>Water Quality Type - options are Pretreatment, Basin Enhanced, Phosphorus, Oil and None</t>
  </si>
  <si>
    <t>Variable</t>
  </si>
  <si>
    <t>The biodiversity index for a particular subbasin.</t>
  </si>
  <si>
    <t>The pavement condition score for a particular subbasin.</t>
  </si>
  <si>
    <t>The urban heat in degree Celsius for a particular subbasin.</t>
  </si>
  <si>
    <t>The treatment rate of the facility in cubic feet per second.</t>
  </si>
  <si>
    <t>The total cost for the establishment of the facility.</t>
  </si>
  <si>
    <t>The base year for the calculation of the capital cost of the facility.</t>
  </si>
  <si>
    <t>The year when the facility was installed.</t>
  </si>
  <si>
    <t>The expected lifespan of the facility in years.</t>
  </si>
  <si>
    <t>The base year for the calculation of the operation and maintenance cost of the facility.</t>
  </si>
  <si>
    <t>The operation and maintenance cost of the facility per year.</t>
  </si>
  <si>
    <t>The present value of the capital cost of the facility.</t>
  </si>
  <si>
    <t>The present value chart table related to the facility.</t>
  </si>
  <si>
    <t>The present value cost table related to the facility.</t>
  </si>
  <si>
    <t>The present value of the operation and maintenance cost of the facility.</t>
  </si>
  <si>
    <t>The total present value cost of the facility.</t>
  </si>
  <si>
    <t>Mean annual total of Pyrene removed at a facility (cost).</t>
  </si>
  <si>
    <t>The cost to replace the facility.</t>
  </si>
  <si>
    <t>The total area of the facility in square feet.</t>
  </si>
  <si>
    <t>The percent of stormwater captured by the facility.</t>
  </si>
  <si>
    <t>The depth of the facility in feet.</t>
  </si>
  <si>
    <t>Hydrologic Soil Group classification at the facility location.</t>
  </si>
  <si>
    <t>The infiltration rate at the facility location in inches per hour.</t>
  </si>
  <si>
    <t>The media filtration rate at the facility in inches per hour.</t>
  </si>
  <si>
    <t>Minimum retention percent override for the facility.</t>
  </si>
  <si>
    <t>The percent of stormwater retained by the facility.</t>
  </si>
  <si>
    <t>The volume of stormwater the facility can retain in cubic feet.</t>
  </si>
  <si>
    <t>Mean Annual total of Total Zinc removed at a facility (cost).</t>
  </si>
  <si>
    <t>The base year for the cost calculation.</t>
  </si>
  <si>
    <t>The rate used for discounting future cash flows.</t>
  </si>
  <si>
    <t>The rate of inflation considered in the cost calculation.</t>
  </si>
  <si>
    <t>The planning horizon in years for cost calculation.</t>
  </si>
  <si>
    <t>The area in acres allocated for enhanced water quality.</t>
  </si>
  <si>
    <t>The percentage of total area allocated for enhanced water quality.</t>
  </si>
  <si>
    <t>The area in acres allocated for flow control.</t>
  </si>
  <si>
    <t>The percentage of total area allocated for flow control.</t>
  </si>
  <si>
    <t>The percentage of land cover composed of grassland.</t>
  </si>
  <si>
    <t>The percentage of impervious land cover excluding rooftops.</t>
  </si>
  <si>
    <t>The percentage of impervious land cover composed of rooftops.</t>
  </si>
  <si>
    <t>The total percentage of land cover that is impervious.</t>
  </si>
  <si>
    <t>The percentage of land cover composed of pasture land.</t>
  </si>
  <si>
    <t>The percentage of land cover composed of water bodies.</t>
  </si>
  <si>
    <t>The total area in acres.</t>
  </si>
  <si>
    <t>The area in acres allocated for basic water quality.</t>
  </si>
  <si>
    <t>The percentage of total area allocated for basic water quality.</t>
  </si>
  <si>
    <t>The count of discharge points.</t>
  </si>
  <si>
    <t>The effective area in acres.</t>
  </si>
  <si>
    <t>The percentage of total area that is effective.</t>
  </si>
  <si>
    <t>A specific point in time or a particular period in history.</t>
  </si>
  <si>
    <t>Concentration of Pyrene in milligrams per liter.</t>
  </si>
  <si>
    <t>Load of Pyrene in pounds.</t>
  </si>
  <si>
    <t>Load of Pyrene generated in pounds.</t>
  </si>
  <si>
    <t>Load of Pyrene reduced in pounds.</t>
  </si>
  <si>
    <t>The percentage of Pyrene load reduced.</t>
  </si>
  <si>
    <t>Yield of Pyrene in pounds per acre.</t>
  </si>
  <si>
    <t>Depth of runoff in inches.</t>
  </si>
  <si>
    <t>Volume of runoff in cubic feet.</t>
  </si>
  <si>
    <t>Volume of runoff generated in cubic feet.</t>
  </si>
  <si>
    <t>Volume of runoff reduced in cubic feet.</t>
  </si>
  <si>
    <t>The percentage of runoff volume reduced.</t>
  </si>
  <si>
    <t>The area in acres that has been treated.</t>
  </si>
  <si>
    <t>The percentage of total area that has been treated.</t>
  </si>
  <si>
    <t>The total volume, measured in cubic feet. Depending on context, this could refer to the total volume of water handled, storage capacity, or another applicable measurement.</t>
  </si>
  <si>
    <t>A binary indicator (often represented as 0 or 1, or as False or True) to denote whether the model used for predictions or simulations in a specific context has passed certain validity checks or criteria.</t>
  </si>
  <si>
    <t>The percentage of an area, volume, or certain type of material (e.g., wastewater, pollutants) that has been treated or processed in some way.</t>
  </si>
  <si>
    <t>This represents the 'time of concentration' in minutes for a given tributary area. The time of concentration is the time it takes for runoff to travel from the most distant point of the watershed to the outlet (usually where measurements are taken).</t>
  </si>
  <si>
    <t>This refers to the amount of rainfall, in inches, that a stormwater system is designed to handle. This is typically a hypothetical 'design storm' based on historical rainfall data and statistical analysis, and it helps determine the necessary capacity of stormwater infrastructure.</t>
  </si>
  <si>
    <t>Mean Annual concentration of Bis(2-ethylhexyl) phthalate (DEHP) discharged from a facility (mg/l)</t>
  </si>
  <si>
    <t>Mean Annual concentration of Bis(2-ethylhexyl) phthalate (DEHP) flowing to a facility (mg/l)</t>
  </si>
  <si>
    <t>Mean Annual load of Bis(2-ethylhexyl) phthalate (DEHP) entering a facility (lbs)</t>
  </si>
  <si>
    <t>Mean Annual load of Bis(2-ethylhexyl) phthalate (DEHP) removed by a facility (lbs)</t>
  </si>
  <si>
    <t>Mean Annual load of Bis(2-ethylhexyl) phthalate (DEHP) exiting a facility (lbs)</t>
  </si>
  <si>
    <t xml:space="preserve">Design storm intensity for a flow-based facility (in/hour) </t>
  </si>
  <si>
    <t>design volume for a volume-based facility (cubic feet)</t>
  </si>
  <si>
    <t>Mean Annual concentration of Phenanthrene  discharged from a facility (mg/l)</t>
  </si>
  <si>
    <t>Mean Annual concentration of Phenanthrene  flowing to a facility (mg/l)</t>
  </si>
  <si>
    <t>Mean Annual load of Phenanthrene  entering a facility (lbs)</t>
  </si>
  <si>
    <t>Mean Annual load of Phenanthrene  removed by a facility (lbs)</t>
  </si>
  <si>
    <t>Mean Annual load of Phenanthrene  exiting a facility (lbs)</t>
  </si>
  <si>
    <t>Mean Annual concentration of Pyrene  discharged from a facility (mg/l)</t>
  </si>
  <si>
    <t>Mean Annual concentration of Pyrene  flowing to a facility (mg/l)</t>
  </si>
  <si>
    <t>Mean Annual load of Pyrene  entering a facility (lbs)</t>
  </si>
  <si>
    <t>Mean Annual load of Pyrene  removed by a facility (lbs)</t>
  </si>
  <si>
    <t>Mean Annual load of Pyrene  exiting a facility (lbs)</t>
  </si>
  <si>
    <t xml:space="preserve">Design runoff coefficient  for a  facility </t>
  </si>
  <si>
    <t>Mean annual runoff volume bypassed by a facility (cubic feet)</t>
  </si>
  <si>
    <t>Mean annual runoff volume captured by a facility (cubic feet)</t>
  </si>
  <si>
    <t>Mean annual runoff volume inflowentering a facility (cubic feet)</t>
  </si>
  <si>
    <t>Mean annual runoff volume retained by a facility (cubic feet)</t>
  </si>
  <si>
    <t>Mean annual runoff volume exiting a facility (cubic feet)</t>
  </si>
  <si>
    <t>Mean annual runoff volume treated by a facility (cubic feet)</t>
  </si>
  <si>
    <t>Mean Annual concentration of Total Copper a facility (mg/l)</t>
  </si>
  <si>
    <t>Mean Annual concentration of Total Copper a facility (ug/l)</t>
  </si>
  <si>
    <t>Mean Annual concentration of Total Copper discharged from a facility (ug/l)</t>
  </si>
  <si>
    <t>Mean Annual concentration of Total Copper flowing to a facility (ug/l)</t>
  </si>
  <si>
    <t>Mean Annual load of Total Copper a facility (lbs)</t>
  </si>
  <si>
    <t>Mean Annual load of Total Copper  by a facility (lbs)</t>
  </si>
  <si>
    <t>Mean Annual load of Total Copper entering a facility (lbs)</t>
  </si>
  <si>
    <t>Mean Annual load of Total Copper removed by a facility (lbs)</t>
  </si>
  <si>
    <t>Mean Annual load of Total Copper exiting a facility (lbs)</t>
  </si>
  <si>
    <t>Mean Annual load of Total Copper  by a facility (pct)</t>
  </si>
  <si>
    <t>Mean Annual total of Total Copper 0a facility (cost)</t>
  </si>
  <si>
    <t>Mean Annual yield of Total Copper 0a facility (lbs)</t>
  </si>
  <si>
    <t>Mean Annual concentration of Total Nitrogen a facility (mg/l)</t>
  </si>
  <si>
    <t>Mean Annual concentration of Total Nitrogen discharged from a facility (mg/l)</t>
  </si>
  <si>
    <t>Mean Annual concentration of Total Nitrogen flowing to a facility (mg/l)</t>
  </si>
  <si>
    <t>Mean Annual load of Total Nitrogen a facility (lbs)</t>
  </si>
  <si>
    <t>Mean Annual load of Total Nitrogen  by a facility (lbs)</t>
  </si>
  <si>
    <t>Mean Annual load of Total Nitrogen entering a facility (lbs)</t>
  </si>
  <si>
    <t>Mean Annual load of Total Nitrogen removed by a facility (lbs)</t>
  </si>
  <si>
    <t>Mean Annual load of Total Nitrogen exiting a facility (lbs)</t>
  </si>
  <si>
    <t>Mean Annual load of Total Nitrogen  by a facility (pct)</t>
  </si>
  <si>
    <t>Mean Annual total of Total Nitrogen 0a facility (cost)</t>
  </si>
  <si>
    <t>Mean Annual yield of Total Nitrogen 0a facility (lbs)</t>
  </si>
  <si>
    <t>Mean Annual concentration of Total Phosphorus a facility (mg/l)</t>
  </si>
  <si>
    <t>Mean Annual concentration of Bis(2-ethylhexyl) phthalate (DEHP) a facility (mg/l)</t>
  </si>
  <si>
    <t>Mean Annual load of Bis(2-ethylhexyl) phthalate (DEHP) a facility (lbs)</t>
  </si>
  <si>
    <t>Mean Annual load of Bis(2-ethylhexyl) phthalate (DEHP)  by a facility (lbs)</t>
  </si>
  <si>
    <t>Mean Annual load of Bis(2-ethylhexyl) phthalate (DEHP)  by a facility (pct)</t>
  </si>
  <si>
    <t>Mean Annual yield of Bis(2-ethylhexyl) phthalate (DEHP) 0a facility (lbs)</t>
  </si>
  <si>
    <t>Mean Annual concentration of Phenanthrene  a facility (mg/l)</t>
  </si>
  <si>
    <t>Mean Annual load of Phenanthrene  a facility (lbs)</t>
  </si>
  <si>
    <t>Mean Annual load of Phenanthrene   by a facility (lbs)</t>
  </si>
  <si>
    <t>Mean Annual load of Phenanthrene   by a facility (pct)</t>
  </si>
  <si>
    <t>Mean Annual yield of Phenanthrene  0a facility (lbs)</t>
  </si>
  <si>
    <t>Mean Annual concentration of Total Phosphorus discharged from a facility (mg/l)</t>
  </si>
  <si>
    <t>Mean Annual concentration of Total Phosphorus flowing to a facility (mg/l)</t>
  </si>
  <si>
    <t>Mean Annual load of Total Phosphorus a facility (lbs)</t>
  </si>
  <si>
    <t>Mean Annual load of Total Phosphorus  by a facility (lbs)</t>
  </si>
  <si>
    <t>Mean Annual load of Total Phosphorus entering a facility (lbs)</t>
  </si>
  <si>
    <t>Mean Annual load of Total Phosphorus removed by a facility (lbs)</t>
  </si>
  <si>
    <t>Mean Annual load of Total Phosphorus exiting a facility (lbs)</t>
  </si>
  <si>
    <t>Mean Annual load of Total Phosphorus  by a facility (pct)</t>
  </si>
  <si>
    <t>Mean Annual total of Total Phosphorus 0a facility (cost)</t>
  </si>
  <si>
    <t>Mean Annual yield of Total Phosphorus 0a facility (lbs)</t>
  </si>
  <si>
    <t>Mean Annual concentration of Total Suspended Solids a facility (mg/l)</t>
  </si>
  <si>
    <t>Mean Annual concentration of Total Suspended Solids discharged from a facility (mg/l)</t>
  </si>
  <si>
    <t>Mean Annual concentration of Total Suspended Solids flowing to a facility (mg/l)</t>
  </si>
  <si>
    <t>Mean Annual load of Total Suspended Solids a facility (lbs)</t>
  </si>
  <si>
    <t>Mean Annual load of Total Suspended Solids  by a facility (lbs)</t>
  </si>
  <si>
    <t>Mean Annual load of Total Suspended Solids entering a facility (lbs)</t>
  </si>
  <si>
    <t>Mean Annual load of Total Suspended Solids removed by a facility (lbs)</t>
  </si>
  <si>
    <t>Mean Annual load of Total Suspended Solids exiting a facility (lbs)</t>
  </si>
  <si>
    <t>Mean Annual load of Total Suspended Solids  by a facility (pct)</t>
  </si>
  <si>
    <t>Mean Annual total of Total Suspended Solids 0a facility (cost)</t>
  </si>
  <si>
    <t>Mean Annual yield of Total Suspended Solids 0a facility (lbs)</t>
  </si>
  <si>
    <t>Mean Annual concentration of Total Zinc a facility (mg/l)</t>
  </si>
  <si>
    <t>Mean Annual concentration of Total Zinc a facility (ug/l)</t>
  </si>
  <si>
    <t>Mean Annual concentration of Total Zinc discharged from a facility (ug/l)</t>
  </si>
  <si>
    <t>Mean Annual concentration of Total Zinc flowing to a facility (ug/l)</t>
  </si>
  <si>
    <t>Mean Annual load of Total Zinc a facility (lbs)</t>
  </si>
  <si>
    <t>Mean Annual total of Bis(2-ethylhexyl) phthalate (DEHP) 0a facility (cost)</t>
  </si>
  <si>
    <t>Mean Annual total of Phenanthrene  0a facility (cost)</t>
  </si>
  <si>
    <t>Mean Annual load of Total Zinc  by a facility (lbs)</t>
  </si>
  <si>
    <t>Mean Annual load of Total Zinc entering a facility (lbs)</t>
  </si>
  <si>
    <t>Mean Annual load of Total Zinc removed by a facility (lbs)</t>
  </si>
  <si>
    <t>Mean Annual load of Total Zinc exiting a facility (lbs)</t>
  </si>
  <si>
    <t>Mean Annual load of Total Zinc  by a facility (pct)</t>
  </si>
  <si>
    <t>Mean Annual total of Total Zinc 0a facility (cost)</t>
  </si>
  <si>
    <t>Mean Annual yield of Total Zinc 0a facility (lbs)</t>
  </si>
  <si>
    <t/>
  </si>
  <si>
    <t>The accessibility index for a particular subbasin calculated from the City of Tacoma's [Equity Index](https//cityoftacoma.org/EquityIndex)</t>
  </si>
  <si>
    <t>The age of development score for a particular subbasin. Calculated from the [Stormwater Heatmap](https//www.stormwaterheatmap.org/docs/Data%20Layers/age_of_imperviousness)</t>
  </si>
  <si>
    <t>The economic index for a particular subbasin calculated from the City of Tacoma's [Equity Index](https//cityoftacoma.org/EquityIndex)</t>
  </si>
  <si>
    <t>The environmental health index for a particular subbasin calculated from the City of Tacoma's [Equity Index](https//cityoftacoma.org/EquityIndex)</t>
  </si>
  <si>
    <t>The livability index for a particular subbasin calculated from the City of Tacoma's [Equity Index](https//cityoftacoma.org/EquityIndex)</t>
  </si>
  <si>
    <t xml:space="preserve">Landuse General Commercial (Percent of Subasin composition) &lt;br&gt;Source `General/LandUseDesignations/MapServer/0`  </t>
  </si>
  <si>
    <t xml:space="preserve">Landuse Heavy Industrial (Percent of Subasin composition) &lt;br&gt;Source `General/LandUseDesignations/MapServer/0`  </t>
  </si>
  <si>
    <t xml:space="preserve">Landuse Light Industrial (Percent of Subasin composition) &lt;br&gt;Source `General/LandUseDesignations/MapServer/0`  </t>
  </si>
  <si>
    <t xml:space="preserve">Landuse Major Institutional Campus (Percent of Subasin composition) &lt;br&gt;Source `General/LandUseDesignations/MapServer/0`  </t>
  </si>
  <si>
    <t xml:space="preserve">Landuse Parks and Open Space (Percent of Subasin composition) &lt;br&gt;Source `General/LandUseDesignations/MapServer/0`  </t>
  </si>
  <si>
    <t xml:space="preserve">Landuse Shoreline (Percent of Subasin composition) &lt;br&gt;Source `General/LandUseDesignations/MapServer/0`  </t>
  </si>
  <si>
    <t>The opportunity index for a particular subbasin calculated from the City of Tacoma's [Equity Index](https//cityoftacoma.org/EquityIndex)</t>
  </si>
  <si>
    <t>Modeled Facility type . Options are: facility_type
 Default is No Treatment
no_treatment
 Infiltration BMPs
infiltration
infiltration_simple
dispersion_area
dispersion_area_simple
pervious_pavement
pervious_pavement_simple
 Bioretention BMPs
bioretention_with_full_infiltration
bioretention_with_full_infiltration_simple
bioretention_with_partial_infiltration
bioretention_with_partial_infiltration_simple
bioretention_with_no_infiltration
bioretention_with_no_infiltration_simple
sand_filter
sand_filter_simple
media_filter
media_filter_simple
wet_pond
wet_pond_simple
dry_extended_detention
dry_extended_detention_simple
flow_duration_control_tank
flow_duration_control_tank_simple
hydrodynamic_separator
hydrodynamic_separator_simple
oil_water_separator
oil_water_separator_simple
vegetated_swale
vegetated_swale_simple
vegetated_box
vegetated_box_simple
 Other BMPs
drywell
drywell_simple
vault
vault_simple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</si>
</sst>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2"/>
      <color rgb="FF000000"/>
      <name val="Calibri"/>
      <family val="2"/>
      <scheme val="minor"/>
    </font>
    <font>
      <sz val="12"/>
      <color theme="1"/>
      <name val="Times New Roman"/>
      <family val="1"/>
    </font>
    <font>
      <sz val="8"/>
      <name val="Calibri"/>
      <family val="2"/>
      <scheme val="minor"/>
    </font>
    <font>
      <sz val="12"/>
      <color rgb="FFCE9178"/>
      <name val="Menlo"/>
      <family val="2"/>
    </font>
    <font>
      <sz val="10.5"/>
      <color rgb="FF374151"/>
      <name val="Arial"/>
      <family val="2"/>
    </font>
    <font>
      <sz val="10.5"/>
      <color rgb="FF374151"/>
      <name val="Arial"/>
      <family val="2"/>
    </font>
  </fonts>
  <fills count="4">
    <fill>
      <patternFill patternType="none"/>
    </fill>
    <fill>
      <patternFill patternType="gray125"/>
    </fill>
    <fill>
      <patternFill patternType="solid">
        <fgColor theme="0" tint="-0.14999847407452621"/>
        <bgColor theme="0" tint="-0.14999847407452621"/>
      </patternFill>
    </fill>
    <fill>
      <patternFill patternType="solid">
        <fgColor rgb="FFD9D9D9"/>
        <bgColor rgb="FFD9D9D9"/>
      </patternFill>
    </fill>
  </fills>
  <borders count="5">
    <border>
      <left/>
      <right/>
      <top/>
      <bottom/>
      <diagonal/>
    </border>
    <border>
      <left/>
      <right style="thin">
        <color theme="4"/>
      </right>
      <top style="thin">
        <color theme="4"/>
      </top>
      <bottom/>
      <diagonal/>
    </border>
    <border>
      <left/>
      <right style="thin">
        <color rgb="FF4472C4"/>
      </right>
      <top style="thin">
        <color rgb="FF4472C4"/>
      </top>
      <bottom/>
      <diagonal/>
    </border>
    <border>
      <left/>
      <right style="thin">
        <color theme="4"/>
      </right>
      <top/>
      <bottom/>
      <diagonal/>
    </border>
    <border>
      <left/>
      <right style="thin">
        <color rgb="FF4472C4"/>
      </right>
      <top/>
      <bottom/>
      <diagonal/>
    </border>
  </borders>
  <cellStyleXfs count="1">
    <xf numFmtId="0" fontId="0" fillId="0" borderId="0"/>
  </cellStyleXfs>
  <cellXfs count="15">
    <xf numFmtId="0" fontId="0" fillId="0" borderId="0" xfId="0"/>
    <xf numFmtId="0" fontId="1" fillId="0" borderId="2" xfId="0" applyFont="1" applyBorder="1"/>
    <xf numFmtId="0" fontId="0" fillId="0" borderId="3" xfId="0" applyBorder="1"/>
    <xf numFmtId="0" fontId="1" fillId="0" borderId="0" xfId="0" applyFont="1"/>
    <xf numFmtId="0" fontId="0" fillId="2" borderId="0" xfId="0" applyFill="1"/>
    <xf numFmtId="0" fontId="0" fillId="0" borderId="1" xfId="0" applyBorder="1"/>
    <xf numFmtId="0" fontId="2" fillId="0" borderId="0" xfId="0" applyFont="1"/>
    <xf numFmtId="0" fontId="1" fillId="3" borderId="2" xfId="0" applyFont="1" applyFill="1" applyBorder="1"/>
    <xf numFmtId="0" fontId="1" fillId="3" borderId="0" xfId="0" applyFont="1" applyFill="1"/>
    <xf numFmtId="0" fontId="1" fillId="3" borderId="4" xfId="0" applyFont="1" applyFill="1" applyBorder="1"/>
    <xf numFmtId="0" fontId="4" fillId="0" borderId="0" xfId="0" applyFont="1"/>
    <xf numFmtId="0" fontId="0" fillId="0" borderId="0" xfId="0" applyAlignment="1">
      <alignment wrapText="1"/>
    </xf>
    <xf numFmtId="0" fontId="4" fillId="0" borderId="0" xfId="0" applyFont="1" applyAlignment="1">
      <alignment wrapText="1"/>
    </xf>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9B2F40-7FA0-2A43-8432-52E4A2504EA2}" name="Table1" displayName="Table1" ref="A1:C288" totalsRowShown="0">
  <autoFilter ref="A1:C288" xr:uid="{529B2F40-7FA0-2A43-8432-52E4A2504EA2}"/>
  <sortState xmlns:xlrd2="http://schemas.microsoft.com/office/spreadsheetml/2017/richdata2" ref="A2:C288">
    <sortCondition descending="1" ref="A1:A288"/>
  </sortState>
  <tableColumns count="3">
    <tableColumn id="1" xr3:uid="{7F921BA6-C6E5-F946-B4C4-87831932FDDE}" name="ResultName"/>
    <tableColumn id="2" xr3:uid="{E0BF2AE9-6739-1D49-B67E-B2288CFE4A54}" name="Params"/>
    <tableColumn id="3" xr3:uid="{8D27875B-8358-5E41-8819-25D43BB616D8}" name="Section "/>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536C27-5064-1E4B-9D6A-15E1534BAC50}" name="Table2" displayName="Table2" ref="A1:O204" totalsRowShown="0">
  <autoFilter ref="A1:O204" xr:uid="{50536C27-5064-1E4B-9D6A-15E1534BAC50}"/>
  <tableColumns count="15">
    <tableColumn id="1" xr3:uid="{AF957667-FD14-3D46-8D06-276C365AA0C2}" name="ResultName"/>
    <tableColumn id="2" xr3:uid="{FACCC8D8-3718-B447-9523-87EE96E678A5}" name="Param Category"/>
    <tableColumn id="3" xr3:uid="{9CAABD3A-B53F-C344-9168-C7CEFEFEF091}" name="Params"/>
    <tableColumn id="6" xr3:uid="{3642D560-521A-C340-A287-1718FC6E19CD}" name="coc"/>
    <tableColumn id="7" xr3:uid="{89F5F3FB-152C-AA47-98A7-CDF3631E852B}" name="Params2"/>
    <tableColumn id="8" xr3:uid="{DCA743EE-717E-AE4D-90AE-B384C3219469}" name="Params3"/>
    <tableColumn id="9" xr3:uid="{FEFAB98B-340C-F343-BC06-C287C1280B04}" name="Params4"/>
    <tableColumn id="10" xr3:uid="{0E030423-940F-3F47-B637-0060B9CE7172}" name="Params5"/>
    <tableColumn id="11" xr3:uid="{6589F513-BC17-E047-9130-52EDA803CB6B}" name="Params6"/>
    <tableColumn id="12" xr3:uid="{CA2AAE0B-F68B-1545-8ADC-CFF80A460750}" name="Params7"/>
    <tableColumn id="13" xr3:uid="{9910A303-B081-7748-80BE-308FE32CC32A}" name="Params8"/>
    <tableColumn id="14" xr3:uid="{65A27C95-AACA-094A-81DE-30D3A901EDD1}" name="Params9"/>
    <tableColumn id="16" xr3:uid="{C3E88276-1244-FD44-96B9-F426A3C48E0A}" name="Params10"/>
    <tableColumn id="17" xr3:uid="{65CC5ABB-409D-6F48-B7F7-D96EFEB50EBD}" name="Params11"/>
    <tableColumn id="15" xr3:uid="{9E85AC42-9B8A-1C40-8354-01EF3424A779}" name="Descrip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E44BD-2DB3-E94C-88A2-93D035D92C61}">
  <dimension ref="A1:AX21"/>
  <sheetViews>
    <sheetView workbookViewId="0">
      <selection activeCell="F19" sqref="F19"/>
    </sheetView>
  </sheetViews>
  <sheetFormatPr baseColWidth="10" defaultRowHeight="16" x14ac:dyDescent="0.2"/>
  <sheetData>
    <row r="1" spans="1:50"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row>
    <row r="2" spans="1:50" x14ac:dyDescent="0.2">
      <c r="A2" t="s">
        <v>50</v>
      </c>
      <c r="B2" t="s">
        <v>50</v>
      </c>
      <c r="C2" t="s">
        <v>51</v>
      </c>
      <c r="D2" t="s">
        <v>52</v>
      </c>
      <c r="E2" t="s">
        <v>53</v>
      </c>
      <c r="F2" t="s">
        <v>54</v>
      </c>
      <c r="G2" t="s">
        <v>55</v>
      </c>
      <c r="I2" t="s">
        <v>56</v>
      </c>
      <c r="M2" t="s">
        <v>57</v>
      </c>
      <c r="Y2">
        <v>91</v>
      </c>
      <c r="Z2">
        <v>91</v>
      </c>
    </row>
    <row r="3" spans="1:50" x14ac:dyDescent="0.2">
      <c r="A3" t="s">
        <v>58</v>
      </c>
      <c r="B3" t="s">
        <v>58</v>
      </c>
      <c r="C3" t="s">
        <v>51</v>
      </c>
      <c r="D3" t="s">
        <v>52</v>
      </c>
      <c r="E3" t="s">
        <v>59</v>
      </c>
      <c r="F3" t="s">
        <v>60</v>
      </c>
      <c r="I3" t="s">
        <v>61</v>
      </c>
      <c r="L3" t="s">
        <v>62</v>
      </c>
      <c r="M3" t="s">
        <v>63</v>
      </c>
      <c r="Y3">
        <v>91</v>
      </c>
      <c r="Z3">
        <v>20</v>
      </c>
    </row>
    <row r="4" spans="1:50" x14ac:dyDescent="0.2">
      <c r="A4" t="s">
        <v>64</v>
      </c>
      <c r="B4" t="s">
        <v>64</v>
      </c>
      <c r="C4" t="s">
        <v>65</v>
      </c>
      <c r="D4" t="s">
        <v>66</v>
      </c>
      <c r="E4" t="s">
        <v>53</v>
      </c>
      <c r="F4" t="s">
        <v>67</v>
      </c>
      <c r="G4" t="s">
        <v>68</v>
      </c>
      <c r="M4" t="s">
        <v>57</v>
      </c>
      <c r="Y4">
        <v>91</v>
      </c>
      <c r="Z4">
        <v>91</v>
      </c>
    </row>
    <row r="5" spans="1:50" x14ac:dyDescent="0.2">
      <c r="A5" t="s">
        <v>69</v>
      </c>
      <c r="B5" t="s">
        <v>69</v>
      </c>
      <c r="C5" t="s">
        <v>65</v>
      </c>
      <c r="D5" t="s">
        <v>66</v>
      </c>
      <c r="E5" t="s">
        <v>53</v>
      </c>
      <c r="F5" t="s">
        <v>67</v>
      </c>
      <c r="G5" t="s">
        <v>55</v>
      </c>
      <c r="M5" t="s">
        <v>57</v>
      </c>
      <c r="Y5">
        <v>91</v>
      </c>
      <c r="Z5">
        <v>91</v>
      </c>
    </row>
    <row r="6" spans="1:50" x14ac:dyDescent="0.2">
      <c r="A6" t="s">
        <v>70</v>
      </c>
      <c r="B6" t="s">
        <v>70</v>
      </c>
      <c r="C6" t="s">
        <v>65</v>
      </c>
      <c r="D6" t="s">
        <v>66</v>
      </c>
      <c r="E6" t="s">
        <v>53</v>
      </c>
      <c r="F6" t="s">
        <v>67</v>
      </c>
      <c r="G6" t="s">
        <v>71</v>
      </c>
      <c r="M6" t="s">
        <v>57</v>
      </c>
      <c r="Y6">
        <v>91</v>
      </c>
      <c r="Z6">
        <v>91</v>
      </c>
    </row>
    <row r="7" spans="1:50" x14ac:dyDescent="0.2">
      <c r="A7" t="s">
        <v>72</v>
      </c>
      <c r="B7" t="s">
        <v>72</v>
      </c>
      <c r="C7" t="s">
        <v>73</v>
      </c>
      <c r="D7" t="s">
        <v>74</v>
      </c>
      <c r="E7" t="s">
        <v>75</v>
      </c>
      <c r="F7" t="s">
        <v>76</v>
      </c>
      <c r="G7" t="s">
        <v>77</v>
      </c>
      <c r="K7" t="s">
        <v>78</v>
      </c>
      <c r="M7" t="s">
        <v>79</v>
      </c>
      <c r="Y7">
        <v>91</v>
      </c>
      <c r="Z7">
        <v>20</v>
      </c>
    </row>
    <row r="8" spans="1:50" x14ac:dyDescent="0.2">
      <c r="A8" t="s">
        <v>80</v>
      </c>
      <c r="B8" t="s">
        <v>80</v>
      </c>
      <c r="C8" t="s">
        <v>51</v>
      </c>
      <c r="D8" t="s">
        <v>52</v>
      </c>
      <c r="E8" t="s">
        <v>53</v>
      </c>
      <c r="F8" t="s">
        <v>54</v>
      </c>
      <c r="G8" t="s">
        <v>55</v>
      </c>
      <c r="I8" t="s">
        <v>56</v>
      </c>
      <c r="M8" t="s">
        <v>57</v>
      </c>
      <c r="Y8">
        <v>91</v>
      </c>
      <c r="Z8">
        <v>91</v>
      </c>
    </row>
    <row r="9" spans="1:50" x14ac:dyDescent="0.2">
      <c r="A9" t="s">
        <v>81</v>
      </c>
      <c r="B9" t="s">
        <v>81</v>
      </c>
      <c r="C9" t="s">
        <v>51</v>
      </c>
      <c r="D9" t="s">
        <v>52</v>
      </c>
      <c r="E9" t="s">
        <v>53</v>
      </c>
      <c r="F9" t="s">
        <v>54</v>
      </c>
      <c r="G9" t="s">
        <v>55</v>
      </c>
      <c r="I9" t="s">
        <v>56</v>
      </c>
      <c r="M9" t="s">
        <v>57</v>
      </c>
      <c r="Y9">
        <v>91</v>
      </c>
      <c r="Z9">
        <v>91</v>
      </c>
    </row>
    <row r="10" spans="1:50" x14ac:dyDescent="0.2">
      <c r="A10" t="s">
        <v>82</v>
      </c>
      <c r="B10" t="s">
        <v>82</v>
      </c>
      <c r="C10" t="s">
        <v>51</v>
      </c>
      <c r="D10" t="s">
        <v>83</v>
      </c>
      <c r="E10" t="s">
        <v>59</v>
      </c>
      <c r="F10" t="s">
        <v>84</v>
      </c>
      <c r="L10" t="s">
        <v>62</v>
      </c>
      <c r="M10" t="s">
        <v>85</v>
      </c>
      <c r="Y10">
        <v>91</v>
      </c>
      <c r="Z10">
        <v>0</v>
      </c>
    </row>
    <row r="11" spans="1:50" x14ac:dyDescent="0.2">
      <c r="A11" t="s">
        <v>86</v>
      </c>
      <c r="B11" t="s">
        <v>86</v>
      </c>
      <c r="C11" t="s">
        <v>51</v>
      </c>
      <c r="D11" t="s">
        <v>83</v>
      </c>
      <c r="E11" t="s">
        <v>59</v>
      </c>
      <c r="F11" t="s">
        <v>84</v>
      </c>
      <c r="L11" t="s">
        <v>62</v>
      </c>
      <c r="M11" t="s">
        <v>85</v>
      </c>
      <c r="Y11">
        <v>91</v>
      </c>
      <c r="Z11">
        <v>0</v>
      </c>
    </row>
    <row r="12" spans="1:50" x14ac:dyDescent="0.2">
      <c r="A12" t="s">
        <v>87</v>
      </c>
      <c r="B12" t="s">
        <v>87</v>
      </c>
      <c r="C12" t="s">
        <v>51</v>
      </c>
      <c r="D12" t="s">
        <v>83</v>
      </c>
      <c r="E12" t="s">
        <v>59</v>
      </c>
      <c r="F12" t="s">
        <v>84</v>
      </c>
      <c r="L12" t="s">
        <v>62</v>
      </c>
      <c r="M12" t="s">
        <v>85</v>
      </c>
      <c r="Y12">
        <v>91</v>
      </c>
      <c r="Z12">
        <v>0</v>
      </c>
    </row>
    <row r="13" spans="1:50" x14ac:dyDescent="0.2">
      <c r="A13" t="s">
        <v>88</v>
      </c>
      <c r="B13" t="s">
        <v>88</v>
      </c>
      <c r="C13" t="s">
        <v>51</v>
      </c>
      <c r="D13" t="s">
        <v>83</v>
      </c>
      <c r="E13" t="s">
        <v>59</v>
      </c>
      <c r="F13" t="s">
        <v>84</v>
      </c>
      <c r="L13" t="s">
        <v>62</v>
      </c>
      <c r="M13" t="s">
        <v>85</v>
      </c>
      <c r="Y13">
        <v>91</v>
      </c>
      <c r="Z13">
        <v>0</v>
      </c>
    </row>
    <row r="14" spans="1:50" x14ac:dyDescent="0.2">
      <c r="A14" t="s">
        <v>89</v>
      </c>
      <c r="B14" t="s">
        <v>89</v>
      </c>
      <c r="C14" t="s">
        <v>51</v>
      </c>
      <c r="D14" t="s">
        <v>83</v>
      </c>
      <c r="E14" t="s">
        <v>59</v>
      </c>
      <c r="F14" t="s">
        <v>84</v>
      </c>
      <c r="L14" t="s">
        <v>62</v>
      </c>
      <c r="M14" t="s">
        <v>85</v>
      </c>
      <c r="Y14">
        <v>91</v>
      </c>
      <c r="Z14">
        <v>0</v>
      </c>
    </row>
    <row r="15" spans="1:50" x14ac:dyDescent="0.2">
      <c r="A15" t="s">
        <v>90</v>
      </c>
      <c r="B15" t="s">
        <v>90</v>
      </c>
      <c r="C15" t="s">
        <v>51</v>
      </c>
      <c r="D15" t="s">
        <v>83</v>
      </c>
      <c r="E15" t="s">
        <v>59</v>
      </c>
      <c r="F15" t="s">
        <v>84</v>
      </c>
      <c r="L15" t="s">
        <v>62</v>
      </c>
      <c r="M15" t="s">
        <v>85</v>
      </c>
      <c r="Y15">
        <v>91</v>
      </c>
      <c r="Z15">
        <v>0</v>
      </c>
    </row>
    <row r="16" spans="1:50" x14ac:dyDescent="0.2">
      <c r="A16" t="s">
        <v>91</v>
      </c>
      <c r="B16" t="s">
        <v>91</v>
      </c>
      <c r="C16" t="s">
        <v>51</v>
      </c>
      <c r="D16" t="s">
        <v>83</v>
      </c>
      <c r="E16" t="s">
        <v>59</v>
      </c>
      <c r="F16" t="s">
        <v>84</v>
      </c>
      <c r="L16" t="s">
        <v>62</v>
      </c>
      <c r="M16" t="s">
        <v>85</v>
      </c>
      <c r="Y16">
        <v>91</v>
      </c>
      <c r="Z16">
        <v>0</v>
      </c>
    </row>
    <row r="17" spans="1:26" x14ac:dyDescent="0.2">
      <c r="A17" t="s">
        <v>92</v>
      </c>
      <c r="B17" t="s">
        <v>92</v>
      </c>
      <c r="C17" t="s">
        <v>51</v>
      </c>
      <c r="D17" t="s">
        <v>83</v>
      </c>
      <c r="E17" t="s">
        <v>59</v>
      </c>
      <c r="F17" t="s">
        <v>84</v>
      </c>
      <c r="L17" t="s">
        <v>62</v>
      </c>
      <c r="M17" t="s">
        <v>85</v>
      </c>
      <c r="Y17">
        <v>91</v>
      </c>
      <c r="Z17">
        <v>0</v>
      </c>
    </row>
    <row r="18" spans="1:26" x14ac:dyDescent="0.2">
      <c r="A18" t="s">
        <v>93</v>
      </c>
      <c r="B18" t="s">
        <v>93</v>
      </c>
      <c r="C18" t="s">
        <v>51</v>
      </c>
      <c r="D18" t="s">
        <v>83</v>
      </c>
      <c r="E18" t="s">
        <v>59</v>
      </c>
      <c r="F18" t="s">
        <v>84</v>
      </c>
      <c r="L18" t="s">
        <v>62</v>
      </c>
      <c r="M18" t="s">
        <v>85</v>
      </c>
      <c r="Y18">
        <v>91</v>
      </c>
      <c r="Z18">
        <v>0</v>
      </c>
    </row>
    <row r="19" spans="1:26" x14ac:dyDescent="0.2">
      <c r="A19" t="s">
        <v>94</v>
      </c>
      <c r="B19" t="s">
        <v>94</v>
      </c>
      <c r="C19" t="s">
        <v>51</v>
      </c>
      <c r="D19" t="s">
        <v>83</v>
      </c>
      <c r="E19" t="s">
        <v>59</v>
      </c>
      <c r="F19" t="s">
        <v>84</v>
      </c>
      <c r="L19" t="s">
        <v>62</v>
      </c>
      <c r="M19" t="s">
        <v>85</v>
      </c>
      <c r="Y19">
        <v>91</v>
      </c>
      <c r="Z19">
        <v>0</v>
      </c>
    </row>
    <row r="20" spans="1:26" x14ac:dyDescent="0.2">
      <c r="A20" t="s">
        <v>95</v>
      </c>
      <c r="B20" t="s">
        <v>95</v>
      </c>
      <c r="C20" t="s">
        <v>51</v>
      </c>
      <c r="D20" t="s">
        <v>83</v>
      </c>
      <c r="E20" t="s">
        <v>59</v>
      </c>
      <c r="F20" t="s">
        <v>84</v>
      </c>
      <c r="L20" t="s">
        <v>62</v>
      </c>
      <c r="M20" t="s">
        <v>85</v>
      </c>
      <c r="Y20">
        <v>91</v>
      </c>
      <c r="Z20">
        <v>0</v>
      </c>
    </row>
    <row r="21" spans="1:26" x14ac:dyDescent="0.2">
      <c r="A21" t="s">
        <v>96</v>
      </c>
      <c r="B21" t="s">
        <v>96</v>
      </c>
      <c r="C21" t="s">
        <v>51</v>
      </c>
      <c r="D21" t="s">
        <v>83</v>
      </c>
      <c r="E21" t="s">
        <v>59</v>
      </c>
      <c r="F21" t="s">
        <v>84</v>
      </c>
      <c r="L21" t="s">
        <v>62</v>
      </c>
      <c r="M21" t="s">
        <v>85</v>
      </c>
      <c r="Y21">
        <v>91</v>
      </c>
      <c r="Z2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AFF6B-ED7C-0640-9966-2CDD63E6D228}">
  <dimension ref="A1:C288"/>
  <sheetViews>
    <sheetView workbookViewId="0">
      <selection activeCell="B2" sqref="B2:C8"/>
    </sheetView>
  </sheetViews>
  <sheetFormatPr baseColWidth="10" defaultRowHeight="16" x14ac:dyDescent="0.2"/>
  <cols>
    <col min="1" max="1" width="15.33203125" bestFit="1" customWidth="1"/>
    <col min="2" max="2" width="41.6640625" bestFit="1" customWidth="1"/>
    <col min="3" max="3" width="16.83203125" customWidth="1"/>
  </cols>
  <sheetData>
    <row r="1" spans="1:3" x14ac:dyDescent="0.2">
      <c r="A1" t="s">
        <v>97</v>
      </c>
      <c r="B1" t="s">
        <v>102</v>
      </c>
      <c r="C1" t="s">
        <v>256</v>
      </c>
    </row>
    <row r="2" spans="1:3" x14ac:dyDescent="0.2">
      <c r="A2" t="s">
        <v>98</v>
      </c>
      <c r="B2" t="s">
        <v>1</v>
      </c>
      <c r="C2" t="s">
        <v>257</v>
      </c>
    </row>
    <row r="3" spans="1:3" x14ac:dyDescent="0.2">
      <c r="A3" t="s">
        <v>98</v>
      </c>
      <c r="B3" t="s">
        <v>16</v>
      </c>
      <c r="C3" t="s">
        <v>259</v>
      </c>
    </row>
    <row r="4" spans="1:3" x14ac:dyDescent="0.2">
      <c r="A4" t="s">
        <v>98</v>
      </c>
      <c r="B4" t="s">
        <v>2</v>
      </c>
      <c r="C4" t="s">
        <v>258</v>
      </c>
    </row>
    <row r="5" spans="1:3" x14ac:dyDescent="0.2">
      <c r="A5" t="s">
        <v>98</v>
      </c>
      <c r="B5" t="s">
        <v>26</v>
      </c>
      <c r="C5" s="1" t="s">
        <v>260</v>
      </c>
    </row>
    <row r="6" spans="1:3" x14ac:dyDescent="0.2">
      <c r="A6" t="s">
        <v>98</v>
      </c>
      <c r="B6" t="s">
        <v>27</v>
      </c>
      <c r="C6" s="1" t="s">
        <v>260</v>
      </c>
    </row>
    <row r="7" spans="1:3" x14ac:dyDescent="0.2">
      <c r="A7" t="s">
        <v>98</v>
      </c>
      <c r="B7" t="s">
        <v>24</v>
      </c>
      <c r="C7" t="s">
        <v>259</v>
      </c>
    </row>
    <row r="8" spans="1:3" x14ac:dyDescent="0.2">
      <c r="A8" t="s">
        <v>98</v>
      </c>
      <c r="B8" t="s">
        <v>5</v>
      </c>
      <c r="C8" t="s">
        <v>261</v>
      </c>
    </row>
    <row r="9" spans="1:3" x14ac:dyDescent="0.2">
      <c r="A9" t="s">
        <v>98</v>
      </c>
      <c r="B9" t="s">
        <v>36</v>
      </c>
    </row>
    <row r="10" spans="1:3" x14ac:dyDescent="0.2">
      <c r="A10" t="s">
        <v>98</v>
      </c>
      <c r="B10" t="s">
        <v>49</v>
      </c>
    </row>
    <row r="11" spans="1:3" x14ac:dyDescent="0.2">
      <c r="A11" t="s">
        <v>98</v>
      </c>
      <c r="B11" t="s">
        <v>23</v>
      </c>
    </row>
    <row r="12" spans="1:3" x14ac:dyDescent="0.2">
      <c r="A12" t="s">
        <v>98</v>
      </c>
      <c r="B12" t="s">
        <v>13</v>
      </c>
    </row>
    <row r="13" spans="1:3" x14ac:dyDescent="0.2">
      <c r="A13" t="s">
        <v>98</v>
      </c>
      <c r="B13" t="s">
        <v>33</v>
      </c>
    </row>
    <row r="14" spans="1:3" x14ac:dyDescent="0.2">
      <c r="A14" t="s">
        <v>98</v>
      </c>
      <c r="B14" t="s">
        <v>12</v>
      </c>
    </row>
    <row r="15" spans="1:3" x14ac:dyDescent="0.2">
      <c r="A15" t="s">
        <v>98</v>
      </c>
      <c r="B15" t="s">
        <v>6</v>
      </c>
    </row>
    <row r="16" spans="1:3" x14ac:dyDescent="0.2">
      <c r="A16" t="s">
        <v>98</v>
      </c>
      <c r="B16" t="s">
        <v>4</v>
      </c>
    </row>
    <row r="17" spans="1:3" x14ac:dyDescent="0.2">
      <c r="A17" t="s">
        <v>98</v>
      </c>
      <c r="B17" t="s">
        <v>7</v>
      </c>
    </row>
    <row r="18" spans="1:3" x14ac:dyDescent="0.2">
      <c r="A18" t="s">
        <v>98</v>
      </c>
      <c r="B18" t="s">
        <v>10</v>
      </c>
    </row>
    <row r="19" spans="1:3" x14ac:dyDescent="0.2">
      <c r="A19" t="s">
        <v>98</v>
      </c>
      <c r="B19" t="s">
        <v>20</v>
      </c>
    </row>
    <row r="20" spans="1:3" x14ac:dyDescent="0.2">
      <c r="A20" t="s">
        <v>98</v>
      </c>
      <c r="B20" t="s">
        <v>17</v>
      </c>
    </row>
    <row r="21" spans="1:3" x14ac:dyDescent="0.2">
      <c r="A21" t="s">
        <v>98</v>
      </c>
      <c r="B21" t="s">
        <v>8</v>
      </c>
    </row>
    <row r="22" spans="1:3" x14ac:dyDescent="0.2">
      <c r="A22" t="s">
        <v>98</v>
      </c>
      <c r="B22" t="s">
        <v>34</v>
      </c>
    </row>
    <row r="23" spans="1:3" x14ac:dyDescent="0.2">
      <c r="A23" t="s">
        <v>98</v>
      </c>
      <c r="B23" t="s">
        <v>30</v>
      </c>
    </row>
    <row r="24" spans="1:3" x14ac:dyDescent="0.2">
      <c r="A24" t="s">
        <v>98</v>
      </c>
      <c r="B24" t="s">
        <v>32</v>
      </c>
    </row>
    <row r="25" spans="1:3" x14ac:dyDescent="0.2">
      <c r="A25" t="s">
        <v>98</v>
      </c>
      <c r="B25" t="s">
        <v>19</v>
      </c>
    </row>
    <row r="26" spans="1:3" x14ac:dyDescent="0.2">
      <c r="A26" t="s">
        <v>98</v>
      </c>
      <c r="B26" t="s">
        <v>21</v>
      </c>
    </row>
    <row r="27" spans="1:3" x14ac:dyDescent="0.2">
      <c r="A27" t="s">
        <v>98</v>
      </c>
      <c r="B27" t="s">
        <v>0</v>
      </c>
      <c r="C27" t="s">
        <v>257</v>
      </c>
    </row>
    <row r="28" spans="1:3" x14ac:dyDescent="0.2">
      <c r="A28" t="s">
        <v>98</v>
      </c>
      <c r="B28" t="s">
        <v>29</v>
      </c>
    </row>
    <row r="29" spans="1:3" x14ac:dyDescent="0.2">
      <c r="A29" t="s">
        <v>98</v>
      </c>
      <c r="B29" t="s">
        <v>28</v>
      </c>
    </row>
    <row r="30" spans="1:3" x14ac:dyDescent="0.2">
      <c r="A30" t="s">
        <v>98</v>
      </c>
      <c r="B30" t="s">
        <v>47</v>
      </c>
    </row>
    <row r="31" spans="1:3" x14ac:dyDescent="0.2">
      <c r="A31" t="s">
        <v>98</v>
      </c>
      <c r="B31" t="s">
        <v>35</v>
      </c>
    </row>
    <row r="32" spans="1:3" x14ac:dyDescent="0.2">
      <c r="A32" t="s">
        <v>98</v>
      </c>
      <c r="B32" t="s">
        <v>37</v>
      </c>
    </row>
    <row r="33" spans="1:3" x14ac:dyDescent="0.2">
      <c r="A33" t="s">
        <v>98</v>
      </c>
      <c r="B33" t="s">
        <v>41</v>
      </c>
    </row>
    <row r="34" spans="1:3" x14ac:dyDescent="0.2">
      <c r="A34" t="s">
        <v>98</v>
      </c>
      <c r="B34" t="s">
        <v>40</v>
      </c>
    </row>
    <row r="35" spans="1:3" x14ac:dyDescent="0.2">
      <c r="A35" t="s">
        <v>98</v>
      </c>
      <c r="B35" t="s">
        <v>38</v>
      </c>
    </row>
    <row r="36" spans="1:3" x14ac:dyDescent="0.2">
      <c r="A36" t="s">
        <v>98</v>
      </c>
      <c r="B36" t="s">
        <v>39</v>
      </c>
    </row>
    <row r="37" spans="1:3" x14ac:dyDescent="0.2">
      <c r="A37" t="s">
        <v>98</v>
      </c>
      <c r="B37" t="s">
        <v>48</v>
      </c>
    </row>
    <row r="38" spans="1:3" x14ac:dyDescent="0.2">
      <c r="A38" t="s">
        <v>98</v>
      </c>
      <c r="B38" t="s">
        <v>31</v>
      </c>
    </row>
    <row r="39" spans="1:3" x14ac:dyDescent="0.2">
      <c r="A39" t="s">
        <v>98</v>
      </c>
      <c r="B39" t="s">
        <v>25</v>
      </c>
    </row>
    <row r="40" spans="1:3" x14ac:dyDescent="0.2">
      <c r="A40" t="s">
        <v>98</v>
      </c>
      <c r="B40" t="s">
        <v>18</v>
      </c>
    </row>
    <row r="41" spans="1:3" x14ac:dyDescent="0.2">
      <c r="A41" t="s">
        <v>98</v>
      </c>
      <c r="B41" t="s">
        <v>3</v>
      </c>
      <c r="C41" t="s">
        <v>258</v>
      </c>
    </row>
    <row r="42" spans="1:3" x14ac:dyDescent="0.2">
      <c r="A42" t="s">
        <v>98</v>
      </c>
      <c r="B42" t="s">
        <v>42</v>
      </c>
    </row>
    <row r="43" spans="1:3" x14ac:dyDescent="0.2">
      <c r="A43" t="s">
        <v>98</v>
      </c>
      <c r="B43" t="s">
        <v>43</v>
      </c>
    </row>
    <row r="44" spans="1:3" x14ac:dyDescent="0.2">
      <c r="A44" t="s">
        <v>98</v>
      </c>
      <c r="B44" t="s">
        <v>15</v>
      </c>
    </row>
    <row r="45" spans="1:3" x14ac:dyDescent="0.2">
      <c r="A45" t="s">
        <v>98</v>
      </c>
      <c r="B45" t="s">
        <v>44</v>
      </c>
    </row>
    <row r="46" spans="1:3" x14ac:dyDescent="0.2">
      <c r="A46" t="s">
        <v>98</v>
      </c>
      <c r="B46" t="s">
        <v>22</v>
      </c>
    </row>
    <row r="47" spans="1:3" x14ac:dyDescent="0.2">
      <c r="A47" t="s">
        <v>98</v>
      </c>
      <c r="B47" t="s">
        <v>14</v>
      </c>
    </row>
    <row r="48" spans="1:3" x14ac:dyDescent="0.2">
      <c r="A48" t="s">
        <v>98</v>
      </c>
      <c r="B48" t="s">
        <v>45</v>
      </c>
    </row>
    <row r="49" spans="1:2" x14ac:dyDescent="0.2">
      <c r="A49" t="s">
        <v>98</v>
      </c>
      <c r="B49" t="s">
        <v>46</v>
      </c>
    </row>
    <row r="50" spans="1:2" x14ac:dyDescent="0.2">
      <c r="A50" t="s">
        <v>98</v>
      </c>
      <c r="B50" t="s">
        <v>9</v>
      </c>
    </row>
    <row r="51" spans="1:2" x14ac:dyDescent="0.2">
      <c r="A51" t="s">
        <v>98</v>
      </c>
      <c r="B51" t="s">
        <v>11</v>
      </c>
    </row>
    <row r="52" spans="1:2" x14ac:dyDescent="0.2">
      <c r="A52" t="s">
        <v>99</v>
      </c>
      <c r="B52" t="s">
        <v>1</v>
      </c>
    </row>
    <row r="53" spans="1:2" x14ac:dyDescent="0.2">
      <c r="A53" t="s">
        <v>99</v>
      </c>
      <c r="B53" t="s">
        <v>0</v>
      </c>
    </row>
    <row r="54" spans="1:2" x14ac:dyDescent="0.2">
      <c r="A54" t="s">
        <v>100</v>
      </c>
      <c r="B54" t="s">
        <v>2</v>
      </c>
    </row>
    <row r="55" spans="1:2" x14ac:dyDescent="0.2">
      <c r="A55" t="s">
        <v>100</v>
      </c>
      <c r="B55" t="s">
        <v>191</v>
      </c>
    </row>
    <row r="56" spans="1:2" x14ac:dyDescent="0.2">
      <c r="A56" t="s">
        <v>100</v>
      </c>
      <c r="B56" t="s">
        <v>179</v>
      </c>
    </row>
    <row r="57" spans="1:2" x14ac:dyDescent="0.2">
      <c r="A57" t="s">
        <v>100</v>
      </c>
      <c r="B57" t="s">
        <v>127</v>
      </c>
    </row>
    <row r="58" spans="1:2" x14ac:dyDescent="0.2">
      <c r="A58" t="s">
        <v>100</v>
      </c>
      <c r="B58" t="s">
        <v>124</v>
      </c>
    </row>
    <row r="59" spans="1:2" x14ac:dyDescent="0.2">
      <c r="A59" t="s">
        <v>100</v>
      </c>
      <c r="B59" t="s">
        <v>165</v>
      </c>
    </row>
    <row r="60" spans="1:2" x14ac:dyDescent="0.2">
      <c r="A60" t="s">
        <v>100</v>
      </c>
      <c r="B60" t="s">
        <v>194</v>
      </c>
    </row>
    <row r="61" spans="1:2" x14ac:dyDescent="0.2">
      <c r="A61" t="s">
        <v>100</v>
      </c>
      <c r="B61" t="s">
        <v>168</v>
      </c>
    </row>
    <row r="62" spans="1:2" x14ac:dyDescent="0.2">
      <c r="A62" t="s">
        <v>100</v>
      </c>
      <c r="B62" t="s">
        <v>0</v>
      </c>
    </row>
    <row r="63" spans="1:2" x14ac:dyDescent="0.2">
      <c r="A63" t="s">
        <v>100</v>
      </c>
      <c r="B63" t="s">
        <v>125</v>
      </c>
    </row>
    <row r="64" spans="1:2" x14ac:dyDescent="0.2">
      <c r="A64" t="s">
        <v>100</v>
      </c>
      <c r="B64" t="s">
        <v>119</v>
      </c>
    </row>
    <row r="65" spans="1:2" x14ac:dyDescent="0.2">
      <c r="A65" t="s">
        <v>100</v>
      </c>
      <c r="B65" t="s">
        <v>129</v>
      </c>
    </row>
    <row r="66" spans="1:2" x14ac:dyDescent="0.2">
      <c r="A66" t="s">
        <v>100</v>
      </c>
      <c r="B66" t="s">
        <v>186</v>
      </c>
    </row>
    <row r="67" spans="1:2" x14ac:dyDescent="0.2">
      <c r="A67" t="s">
        <v>100</v>
      </c>
      <c r="B67" t="s">
        <v>177</v>
      </c>
    </row>
    <row r="68" spans="1:2" x14ac:dyDescent="0.2">
      <c r="A68" t="s">
        <v>100</v>
      </c>
      <c r="B68" t="s">
        <v>115</v>
      </c>
    </row>
    <row r="69" spans="1:2" x14ac:dyDescent="0.2">
      <c r="A69" t="s">
        <v>100</v>
      </c>
      <c r="B69" t="s">
        <v>103</v>
      </c>
    </row>
    <row r="70" spans="1:2" x14ac:dyDescent="0.2">
      <c r="A70" t="s">
        <v>100</v>
      </c>
      <c r="B70" t="s">
        <v>197</v>
      </c>
    </row>
    <row r="71" spans="1:2" x14ac:dyDescent="0.2">
      <c r="A71" t="s">
        <v>100</v>
      </c>
      <c r="B71" t="s">
        <v>169</v>
      </c>
    </row>
    <row r="72" spans="1:2" x14ac:dyDescent="0.2">
      <c r="A72" t="s">
        <v>100</v>
      </c>
      <c r="B72" t="s">
        <v>114</v>
      </c>
    </row>
    <row r="73" spans="1:2" x14ac:dyDescent="0.2">
      <c r="A73" t="s">
        <v>100</v>
      </c>
      <c r="B73" t="s">
        <v>173</v>
      </c>
    </row>
    <row r="74" spans="1:2" x14ac:dyDescent="0.2">
      <c r="A74" t="s">
        <v>100</v>
      </c>
      <c r="B74" t="s">
        <v>134</v>
      </c>
    </row>
    <row r="75" spans="1:2" x14ac:dyDescent="0.2">
      <c r="A75" t="s">
        <v>100</v>
      </c>
      <c r="B75" t="s">
        <v>147</v>
      </c>
    </row>
    <row r="76" spans="1:2" x14ac:dyDescent="0.2">
      <c r="A76" t="s">
        <v>100</v>
      </c>
      <c r="B76" t="s">
        <v>196</v>
      </c>
    </row>
    <row r="77" spans="1:2" x14ac:dyDescent="0.2">
      <c r="A77" t="s">
        <v>100</v>
      </c>
      <c r="B77" t="s">
        <v>105</v>
      </c>
    </row>
    <row r="78" spans="1:2" x14ac:dyDescent="0.2">
      <c r="A78" t="s">
        <v>100</v>
      </c>
      <c r="B78" t="s">
        <v>144</v>
      </c>
    </row>
    <row r="79" spans="1:2" x14ac:dyDescent="0.2">
      <c r="A79" t="s">
        <v>100</v>
      </c>
      <c r="B79" t="s">
        <v>132</v>
      </c>
    </row>
    <row r="80" spans="1:2" x14ac:dyDescent="0.2">
      <c r="A80" t="s">
        <v>100</v>
      </c>
      <c r="B80" t="s">
        <v>3</v>
      </c>
    </row>
    <row r="81" spans="1:2" x14ac:dyDescent="0.2">
      <c r="A81" t="s">
        <v>100</v>
      </c>
      <c r="B81" t="s">
        <v>195</v>
      </c>
    </row>
    <row r="82" spans="1:2" x14ac:dyDescent="0.2">
      <c r="A82" t="s">
        <v>100</v>
      </c>
      <c r="B82" t="s">
        <v>111</v>
      </c>
    </row>
    <row r="83" spans="1:2" x14ac:dyDescent="0.2">
      <c r="A83" t="s">
        <v>100</v>
      </c>
      <c r="B83" t="s">
        <v>117</v>
      </c>
    </row>
    <row r="84" spans="1:2" x14ac:dyDescent="0.2">
      <c r="A84" t="s">
        <v>100</v>
      </c>
      <c r="B84" t="s">
        <v>141</v>
      </c>
    </row>
    <row r="85" spans="1:2" x14ac:dyDescent="0.2">
      <c r="A85" t="s">
        <v>100</v>
      </c>
      <c r="B85" t="s">
        <v>164</v>
      </c>
    </row>
    <row r="86" spans="1:2" x14ac:dyDescent="0.2">
      <c r="A86" t="s">
        <v>100</v>
      </c>
      <c r="B86" t="s">
        <v>106</v>
      </c>
    </row>
    <row r="87" spans="1:2" x14ac:dyDescent="0.2">
      <c r="A87" t="s">
        <v>100</v>
      </c>
      <c r="B87" t="s">
        <v>170</v>
      </c>
    </row>
    <row r="88" spans="1:2" x14ac:dyDescent="0.2">
      <c r="A88" t="s">
        <v>100</v>
      </c>
      <c r="B88" t="s">
        <v>152</v>
      </c>
    </row>
    <row r="89" spans="1:2" x14ac:dyDescent="0.2">
      <c r="A89" t="s">
        <v>100</v>
      </c>
      <c r="B89" t="s">
        <v>178</v>
      </c>
    </row>
    <row r="90" spans="1:2" x14ac:dyDescent="0.2">
      <c r="A90" t="s">
        <v>100</v>
      </c>
      <c r="B90" t="s">
        <v>113</v>
      </c>
    </row>
    <row r="91" spans="1:2" x14ac:dyDescent="0.2">
      <c r="A91" t="s">
        <v>100</v>
      </c>
      <c r="B91" t="s">
        <v>146</v>
      </c>
    </row>
    <row r="92" spans="1:2" x14ac:dyDescent="0.2">
      <c r="A92" t="s">
        <v>100</v>
      </c>
      <c r="B92" t="s">
        <v>175</v>
      </c>
    </row>
    <row r="93" spans="1:2" x14ac:dyDescent="0.2">
      <c r="A93" t="s">
        <v>100</v>
      </c>
      <c r="B93" t="s">
        <v>148</v>
      </c>
    </row>
    <row r="94" spans="1:2" x14ac:dyDescent="0.2">
      <c r="A94" t="s">
        <v>100</v>
      </c>
      <c r="B94" t="s">
        <v>182</v>
      </c>
    </row>
    <row r="95" spans="1:2" x14ac:dyDescent="0.2">
      <c r="A95" t="s">
        <v>100</v>
      </c>
      <c r="B95" t="s">
        <v>131</v>
      </c>
    </row>
    <row r="96" spans="1:2" x14ac:dyDescent="0.2">
      <c r="A96" t="s">
        <v>100</v>
      </c>
      <c r="B96" t="s">
        <v>142</v>
      </c>
    </row>
    <row r="97" spans="1:2" x14ac:dyDescent="0.2">
      <c r="A97" t="s">
        <v>100</v>
      </c>
      <c r="B97" t="s">
        <v>185</v>
      </c>
    </row>
    <row r="98" spans="1:2" x14ac:dyDescent="0.2">
      <c r="A98" t="s">
        <v>100</v>
      </c>
      <c r="B98" t="s">
        <v>189</v>
      </c>
    </row>
    <row r="99" spans="1:2" x14ac:dyDescent="0.2">
      <c r="A99" t="s">
        <v>100</v>
      </c>
      <c r="B99" t="s">
        <v>199</v>
      </c>
    </row>
    <row r="100" spans="1:2" x14ac:dyDescent="0.2">
      <c r="A100" t="s">
        <v>100</v>
      </c>
      <c r="B100" t="s">
        <v>135</v>
      </c>
    </row>
    <row r="101" spans="1:2" x14ac:dyDescent="0.2">
      <c r="A101" t="s">
        <v>100</v>
      </c>
      <c r="B101" t="s">
        <v>154</v>
      </c>
    </row>
    <row r="102" spans="1:2" x14ac:dyDescent="0.2">
      <c r="A102" t="s">
        <v>100</v>
      </c>
      <c r="B102" t="s">
        <v>153</v>
      </c>
    </row>
    <row r="103" spans="1:2" x14ac:dyDescent="0.2">
      <c r="A103" t="s">
        <v>100</v>
      </c>
      <c r="B103" t="s">
        <v>137</v>
      </c>
    </row>
    <row r="104" spans="1:2" x14ac:dyDescent="0.2">
      <c r="A104" t="s">
        <v>100</v>
      </c>
      <c r="B104" t="s">
        <v>150</v>
      </c>
    </row>
    <row r="105" spans="1:2" x14ac:dyDescent="0.2">
      <c r="A105" t="s">
        <v>100</v>
      </c>
      <c r="B105" t="s">
        <v>138</v>
      </c>
    </row>
    <row r="106" spans="1:2" x14ac:dyDescent="0.2">
      <c r="A106" t="s">
        <v>100</v>
      </c>
      <c r="B106" t="s">
        <v>128</v>
      </c>
    </row>
    <row r="107" spans="1:2" x14ac:dyDescent="0.2">
      <c r="A107" t="s">
        <v>100</v>
      </c>
      <c r="B107" t="s">
        <v>104</v>
      </c>
    </row>
    <row r="108" spans="1:2" x14ac:dyDescent="0.2">
      <c r="A108" t="s">
        <v>100</v>
      </c>
      <c r="B108" t="s">
        <v>163</v>
      </c>
    </row>
    <row r="109" spans="1:2" x14ac:dyDescent="0.2">
      <c r="A109" t="s">
        <v>100</v>
      </c>
      <c r="B109" t="s">
        <v>118</v>
      </c>
    </row>
    <row r="110" spans="1:2" x14ac:dyDescent="0.2">
      <c r="A110" t="s">
        <v>100</v>
      </c>
      <c r="B110" t="s">
        <v>162</v>
      </c>
    </row>
    <row r="111" spans="1:2" x14ac:dyDescent="0.2">
      <c r="A111" t="s">
        <v>3</v>
      </c>
      <c r="B111" t="s">
        <v>193</v>
      </c>
    </row>
    <row r="112" spans="1:2" x14ac:dyDescent="0.2">
      <c r="A112" t="s">
        <v>3</v>
      </c>
      <c r="B112" t="s">
        <v>140</v>
      </c>
    </row>
    <row r="113" spans="1:2" x14ac:dyDescent="0.2">
      <c r="A113" t="s">
        <v>3</v>
      </c>
      <c r="B113" t="s">
        <v>167</v>
      </c>
    </row>
    <row r="114" spans="1:2" x14ac:dyDescent="0.2">
      <c r="A114" t="s">
        <v>3</v>
      </c>
      <c r="B114" t="s">
        <v>109</v>
      </c>
    </row>
    <row r="115" spans="1:2" x14ac:dyDescent="0.2">
      <c r="A115" t="s">
        <v>3</v>
      </c>
      <c r="B115" t="s">
        <v>126</v>
      </c>
    </row>
    <row r="116" spans="1:2" x14ac:dyDescent="0.2">
      <c r="A116" t="s">
        <v>3</v>
      </c>
      <c r="B116" t="s">
        <v>2</v>
      </c>
    </row>
    <row r="117" spans="1:2" x14ac:dyDescent="0.2">
      <c r="A117" t="s">
        <v>3</v>
      </c>
      <c r="B117" t="s">
        <v>120</v>
      </c>
    </row>
    <row r="118" spans="1:2" x14ac:dyDescent="0.2">
      <c r="A118" t="s">
        <v>3</v>
      </c>
      <c r="B118" t="s">
        <v>191</v>
      </c>
    </row>
    <row r="119" spans="1:2" x14ac:dyDescent="0.2">
      <c r="A119" t="s">
        <v>3</v>
      </c>
      <c r="B119" t="s">
        <v>179</v>
      </c>
    </row>
    <row r="120" spans="1:2" x14ac:dyDescent="0.2">
      <c r="A120" t="s">
        <v>3</v>
      </c>
      <c r="B120" t="s">
        <v>127</v>
      </c>
    </row>
    <row r="121" spans="1:2" x14ac:dyDescent="0.2">
      <c r="A121" t="s">
        <v>3</v>
      </c>
      <c r="B121" t="s">
        <v>124</v>
      </c>
    </row>
    <row r="122" spans="1:2" x14ac:dyDescent="0.2">
      <c r="A122" t="s">
        <v>3</v>
      </c>
      <c r="B122" t="s">
        <v>165</v>
      </c>
    </row>
    <row r="123" spans="1:2" x14ac:dyDescent="0.2">
      <c r="A123" t="s">
        <v>3</v>
      </c>
      <c r="B123" t="s">
        <v>194</v>
      </c>
    </row>
    <row r="124" spans="1:2" x14ac:dyDescent="0.2">
      <c r="A124" t="s">
        <v>3</v>
      </c>
      <c r="B124" t="s">
        <v>112</v>
      </c>
    </row>
    <row r="125" spans="1:2" x14ac:dyDescent="0.2">
      <c r="A125" t="s">
        <v>3</v>
      </c>
      <c r="B125" t="s">
        <v>161</v>
      </c>
    </row>
    <row r="126" spans="1:2" x14ac:dyDescent="0.2">
      <c r="A126" t="s">
        <v>3</v>
      </c>
      <c r="B126" t="s">
        <v>130</v>
      </c>
    </row>
    <row r="127" spans="1:2" x14ac:dyDescent="0.2">
      <c r="A127" t="s">
        <v>3</v>
      </c>
      <c r="B127" t="s">
        <v>133</v>
      </c>
    </row>
    <row r="128" spans="1:2" x14ac:dyDescent="0.2">
      <c r="A128" t="s">
        <v>3</v>
      </c>
      <c r="B128" t="s">
        <v>159</v>
      </c>
    </row>
    <row r="129" spans="1:2" x14ac:dyDescent="0.2">
      <c r="A129" t="s">
        <v>3</v>
      </c>
      <c r="B129" t="s">
        <v>116</v>
      </c>
    </row>
    <row r="130" spans="1:2" x14ac:dyDescent="0.2">
      <c r="A130" t="s">
        <v>3</v>
      </c>
      <c r="B130" t="s">
        <v>123</v>
      </c>
    </row>
    <row r="131" spans="1:2" x14ac:dyDescent="0.2">
      <c r="A131" t="s">
        <v>3</v>
      </c>
      <c r="B131" t="s">
        <v>168</v>
      </c>
    </row>
    <row r="132" spans="1:2" x14ac:dyDescent="0.2">
      <c r="A132" t="s">
        <v>3</v>
      </c>
      <c r="B132" t="s">
        <v>183</v>
      </c>
    </row>
    <row r="133" spans="1:2" x14ac:dyDescent="0.2">
      <c r="A133" t="s">
        <v>3</v>
      </c>
      <c r="B133" t="s">
        <v>171</v>
      </c>
    </row>
    <row r="134" spans="1:2" x14ac:dyDescent="0.2">
      <c r="A134" t="s">
        <v>3</v>
      </c>
      <c r="B134" t="s">
        <v>139</v>
      </c>
    </row>
    <row r="135" spans="1:2" x14ac:dyDescent="0.2">
      <c r="A135" t="s">
        <v>3</v>
      </c>
      <c r="B135" t="s">
        <v>151</v>
      </c>
    </row>
    <row r="136" spans="1:2" x14ac:dyDescent="0.2">
      <c r="A136" t="s">
        <v>3</v>
      </c>
      <c r="B136" t="s">
        <v>184</v>
      </c>
    </row>
    <row r="137" spans="1:2" x14ac:dyDescent="0.2">
      <c r="A137" t="s">
        <v>3</v>
      </c>
      <c r="B137" t="s">
        <v>136</v>
      </c>
    </row>
    <row r="138" spans="1:2" x14ac:dyDescent="0.2">
      <c r="A138" t="s">
        <v>3</v>
      </c>
      <c r="B138" t="s">
        <v>145</v>
      </c>
    </row>
    <row r="139" spans="1:2" x14ac:dyDescent="0.2">
      <c r="A139" t="s">
        <v>3</v>
      </c>
      <c r="B139" t="s">
        <v>156</v>
      </c>
    </row>
    <row r="140" spans="1:2" x14ac:dyDescent="0.2">
      <c r="A140" t="s">
        <v>3</v>
      </c>
      <c r="B140" t="s">
        <v>157</v>
      </c>
    </row>
    <row r="141" spans="1:2" x14ac:dyDescent="0.2">
      <c r="A141" t="s">
        <v>3</v>
      </c>
      <c r="B141" t="s">
        <v>176</v>
      </c>
    </row>
    <row r="142" spans="1:2" x14ac:dyDescent="0.2">
      <c r="A142" t="s">
        <v>3</v>
      </c>
      <c r="B142" t="s">
        <v>110</v>
      </c>
    </row>
    <row r="143" spans="1:2" x14ac:dyDescent="0.2">
      <c r="A143" t="s">
        <v>3</v>
      </c>
      <c r="B143" t="s">
        <v>108</v>
      </c>
    </row>
    <row r="144" spans="1:2" x14ac:dyDescent="0.2">
      <c r="A144" t="s">
        <v>3</v>
      </c>
      <c r="B144" t="s">
        <v>122</v>
      </c>
    </row>
    <row r="145" spans="1:2" x14ac:dyDescent="0.2">
      <c r="A145" t="s">
        <v>3</v>
      </c>
      <c r="B145" t="s">
        <v>107</v>
      </c>
    </row>
    <row r="146" spans="1:2" x14ac:dyDescent="0.2">
      <c r="A146" t="s">
        <v>3</v>
      </c>
      <c r="B146" t="s">
        <v>181</v>
      </c>
    </row>
    <row r="147" spans="1:2" x14ac:dyDescent="0.2">
      <c r="A147" t="s">
        <v>3</v>
      </c>
      <c r="B147" t="s">
        <v>155</v>
      </c>
    </row>
    <row r="148" spans="1:2" x14ac:dyDescent="0.2">
      <c r="A148" t="s">
        <v>3</v>
      </c>
      <c r="B148" t="s">
        <v>192</v>
      </c>
    </row>
    <row r="149" spans="1:2" x14ac:dyDescent="0.2">
      <c r="A149" t="s">
        <v>3</v>
      </c>
      <c r="B149" t="s">
        <v>158</v>
      </c>
    </row>
    <row r="150" spans="1:2" x14ac:dyDescent="0.2">
      <c r="A150" t="s">
        <v>3</v>
      </c>
      <c r="B150" t="s">
        <v>198</v>
      </c>
    </row>
    <row r="151" spans="1:2" x14ac:dyDescent="0.2">
      <c r="A151" t="s">
        <v>3</v>
      </c>
      <c r="B151" t="s">
        <v>143</v>
      </c>
    </row>
    <row r="152" spans="1:2" x14ac:dyDescent="0.2">
      <c r="A152" t="s">
        <v>3</v>
      </c>
      <c r="B152" t="s">
        <v>121</v>
      </c>
    </row>
    <row r="153" spans="1:2" x14ac:dyDescent="0.2">
      <c r="A153" t="s">
        <v>3</v>
      </c>
      <c r="B153" t="s">
        <v>174</v>
      </c>
    </row>
    <row r="154" spans="1:2" x14ac:dyDescent="0.2">
      <c r="A154" t="s">
        <v>3</v>
      </c>
      <c r="B154" t="s">
        <v>172</v>
      </c>
    </row>
    <row r="155" spans="1:2" x14ac:dyDescent="0.2">
      <c r="A155" t="s">
        <v>3</v>
      </c>
      <c r="B155" t="s">
        <v>166</v>
      </c>
    </row>
    <row r="156" spans="1:2" x14ac:dyDescent="0.2">
      <c r="A156" t="s">
        <v>3</v>
      </c>
      <c r="B156" t="s">
        <v>0</v>
      </c>
    </row>
    <row r="157" spans="1:2" x14ac:dyDescent="0.2">
      <c r="A157" t="s">
        <v>3</v>
      </c>
      <c r="B157" t="s">
        <v>160</v>
      </c>
    </row>
    <row r="158" spans="1:2" x14ac:dyDescent="0.2">
      <c r="A158" t="s">
        <v>3</v>
      </c>
      <c r="B158" t="s">
        <v>188</v>
      </c>
    </row>
    <row r="159" spans="1:2" x14ac:dyDescent="0.2">
      <c r="A159" t="s">
        <v>3</v>
      </c>
      <c r="B159" t="s">
        <v>125</v>
      </c>
    </row>
    <row r="160" spans="1:2" x14ac:dyDescent="0.2">
      <c r="A160" t="s">
        <v>3</v>
      </c>
      <c r="B160" t="s">
        <v>119</v>
      </c>
    </row>
    <row r="161" spans="1:2" x14ac:dyDescent="0.2">
      <c r="A161" t="s">
        <v>3</v>
      </c>
      <c r="B161" t="s">
        <v>129</v>
      </c>
    </row>
    <row r="162" spans="1:2" x14ac:dyDescent="0.2">
      <c r="A162" t="s">
        <v>3</v>
      </c>
      <c r="B162" t="s">
        <v>186</v>
      </c>
    </row>
    <row r="163" spans="1:2" x14ac:dyDescent="0.2">
      <c r="A163" t="s">
        <v>3</v>
      </c>
      <c r="B163" t="s">
        <v>177</v>
      </c>
    </row>
    <row r="164" spans="1:2" x14ac:dyDescent="0.2">
      <c r="A164" t="s">
        <v>3</v>
      </c>
      <c r="B164" t="s">
        <v>115</v>
      </c>
    </row>
    <row r="165" spans="1:2" x14ac:dyDescent="0.2">
      <c r="A165" t="s">
        <v>3</v>
      </c>
      <c r="B165" t="s">
        <v>103</v>
      </c>
    </row>
    <row r="166" spans="1:2" x14ac:dyDescent="0.2">
      <c r="A166" t="s">
        <v>3</v>
      </c>
      <c r="B166" t="s">
        <v>197</v>
      </c>
    </row>
    <row r="167" spans="1:2" x14ac:dyDescent="0.2">
      <c r="A167" t="s">
        <v>3</v>
      </c>
      <c r="B167" t="s">
        <v>169</v>
      </c>
    </row>
    <row r="168" spans="1:2" x14ac:dyDescent="0.2">
      <c r="A168" t="s">
        <v>3</v>
      </c>
      <c r="B168" t="s">
        <v>114</v>
      </c>
    </row>
    <row r="169" spans="1:2" x14ac:dyDescent="0.2">
      <c r="A169" t="s">
        <v>3</v>
      </c>
      <c r="B169" t="s">
        <v>173</v>
      </c>
    </row>
    <row r="170" spans="1:2" x14ac:dyDescent="0.2">
      <c r="A170" t="s">
        <v>3</v>
      </c>
      <c r="B170" t="s">
        <v>134</v>
      </c>
    </row>
    <row r="171" spans="1:2" x14ac:dyDescent="0.2">
      <c r="A171" t="s">
        <v>3</v>
      </c>
      <c r="B171" t="s">
        <v>147</v>
      </c>
    </row>
    <row r="172" spans="1:2" x14ac:dyDescent="0.2">
      <c r="A172" t="s">
        <v>3</v>
      </c>
      <c r="B172" t="s">
        <v>196</v>
      </c>
    </row>
    <row r="173" spans="1:2" x14ac:dyDescent="0.2">
      <c r="A173" t="s">
        <v>3</v>
      </c>
      <c r="B173" t="s">
        <v>105</v>
      </c>
    </row>
    <row r="174" spans="1:2" x14ac:dyDescent="0.2">
      <c r="A174" t="s">
        <v>3</v>
      </c>
      <c r="B174" t="s">
        <v>144</v>
      </c>
    </row>
    <row r="175" spans="1:2" x14ac:dyDescent="0.2">
      <c r="A175" t="s">
        <v>3</v>
      </c>
      <c r="B175" t="s">
        <v>132</v>
      </c>
    </row>
    <row r="176" spans="1:2" x14ac:dyDescent="0.2">
      <c r="A176" t="s">
        <v>3</v>
      </c>
      <c r="B176" t="s">
        <v>3</v>
      </c>
    </row>
    <row r="177" spans="1:2" x14ac:dyDescent="0.2">
      <c r="A177" t="s">
        <v>3</v>
      </c>
      <c r="B177" t="s">
        <v>195</v>
      </c>
    </row>
    <row r="178" spans="1:2" x14ac:dyDescent="0.2">
      <c r="A178" t="s">
        <v>3</v>
      </c>
      <c r="B178" t="s">
        <v>111</v>
      </c>
    </row>
    <row r="179" spans="1:2" x14ac:dyDescent="0.2">
      <c r="A179" t="s">
        <v>3</v>
      </c>
      <c r="B179" t="s">
        <v>117</v>
      </c>
    </row>
    <row r="180" spans="1:2" x14ac:dyDescent="0.2">
      <c r="A180" t="s">
        <v>3</v>
      </c>
      <c r="B180" t="s">
        <v>141</v>
      </c>
    </row>
    <row r="181" spans="1:2" x14ac:dyDescent="0.2">
      <c r="A181" t="s">
        <v>3</v>
      </c>
      <c r="B181" t="s">
        <v>164</v>
      </c>
    </row>
    <row r="182" spans="1:2" x14ac:dyDescent="0.2">
      <c r="A182" t="s">
        <v>3</v>
      </c>
      <c r="B182" t="s">
        <v>106</v>
      </c>
    </row>
    <row r="183" spans="1:2" x14ac:dyDescent="0.2">
      <c r="A183" t="s">
        <v>3</v>
      </c>
      <c r="B183" t="s">
        <v>149</v>
      </c>
    </row>
    <row r="184" spans="1:2" x14ac:dyDescent="0.2">
      <c r="A184" t="s">
        <v>3</v>
      </c>
      <c r="B184" t="s">
        <v>170</v>
      </c>
    </row>
    <row r="185" spans="1:2" x14ac:dyDescent="0.2">
      <c r="A185" t="s">
        <v>3</v>
      </c>
      <c r="B185" t="s">
        <v>152</v>
      </c>
    </row>
    <row r="186" spans="1:2" x14ac:dyDescent="0.2">
      <c r="A186" t="s">
        <v>3</v>
      </c>
      <c r="B186" t="s">
        <v>178</v>
      </c>
    </row>
    <row r="187" spans="1:2" x14ac:dyDescent="0.2">
      <c r="A187" t="s">
        <v>3</v>
      </c>
      <c r="B187" t="s">
        <v>113</v>
      </c>
    </row>
    <row r="188" spans="1:2" x14ac:dyDescent="0.2">
      <c r="A188" t="s">
        <v>3</v>
      </c>
      <c r="B188" t="s">
        <v>146</v>
      </c>
    </row>
    <row r="189" spans="1:2" x14ac:dyDescent="0.2">
      <c r="A189" t="s">
        <v>3</v>
      </c>
      <c r="B189" t="s">
        <v>175</v>
      </c>
    </row>
    <row r="190" spans="1:2" x14ac:dyDescent="0.2">
      <c r="A190" t="s">
        <v>3</v>
      </c>
      <c r="B190" t="s">
        <v>148</v>
      </c>
    </row>
    <row r="191" spans="1:2" x14ac:dyDescent="0.2">
      <c r="A191" t="s">
        <v>3</v>
      </c>
      <c r="B191" t="s">
        <v>182</v>
      </c>
    </row>
    <row r="192" spans="1:2" x14ac:dyDescent="0.2">
      <c r="A192" t="s">
        <v>3</v>
      </c>
      <c r="B192" t="s">
        <v>131</v>
      </c>
    </row>
    <row r="193" spans="1:2" x14ac:dyDescent="0.2">
      <c r="A193" t="s">
        <v>3</v>
      </c>
      <c r="B193" t="s">
        <v>142</v>
      </c>
    </row>
    <row r="194" spans="1:2" x14ac:dyDescent="0.2">
      <c r="A194" t="s">
        <v>3</v>
      </c>
      <c r="B194" t="s">
        <v>185</v>
      </c>
    </row>
    <row r="195" spans="1:2" x14ac:dyDescent="0.2">
      <c r="A195" t="s">
        <v>3</v>
      </c>
      <c r="B195" t="s">
        <v>189</v>
      </c>
    </row>
    <row r="196" spans="1:2" x14ac:dyDescent="0.2">
      <c r="A196" t="s">
        <v>3</v>
      </c>
      <c r="B196" t="s">
        <v>187</v>
      </c>
    </row>
    <row r="197" spans="1:2" x14ac:dyDescent="0.2">
      <c r="A197" t="s">
        <v>3</v>
      </c>
      <c r="B197" t="s">
        <v>180</v>
      </c>
    </row>
    <row r="198" spans="1:2" x14ac:dyDescent="0.2">
      <c r="A198" t="s">
        <v>3</v>
      </c>
      <c r="B198" t="s">
        <v>199</v>
      </c>
    </row>
    <row r="199" spans="1:2" x14ac:dyDescent="0.2">
      <c r="A199" t="s">
        <v>3</v>
      </c>
      <c r="B199" t="s">
        <v>135</v>
      </c>
    </row>
    <row r="200" spans="1:2" x14ac:dyDescent="0.2">
      <c r="A200" t="s">
        <v>3</v>
      </c>
      <c r="B200" t="s">
        <v>154</v>
      </c>
    </row>
    <row r="201" spans="1:2" x14ac:dyDescent="0.2">
      <c r="A201" t="s">
        <v>3</v>
      </c>
      <c r="B201" t="s">
        <v>153</v>
      </c>
    </row>
    <row r="202" spans="1:2" x14ac:dyDescent="0.2">
      <c r="A202" t="s">
        <v>3</v>
      </c>
      <c r="B202" t="s">
        <v>137</v>
      </c>
    </row>
    <row r="203" spans="1:2" x14ac:dyDescent="0.2">
      <c r="A203" t="s">
        <v>3</v>
      </c>
      <c r="B203" t="s">
        <v>150</v>
      </c>
    </row>
    <row r="204" spans="1:2" x14ac:dyDescent="0.2">
      <c r="A204" t="s">
        <v>3</v>
      </c>
      <c r="B204" t="s">
        <v>138</v>
      </c>
    </row>
    <row r="205" spans="1:2" x14ac:dyDescent="0.2">
      <c r="A205" t="s">
        <v>3</v>
      </c>
      <c r="B205" t="s">
        <v>128</v>
      </c>
    </row>
    <row r="206" spans="1:2" x14ac:dyDescent="0.2">
      <c r="A206" t="s">
        <v>3</v>
      </c>
      <c r="B206" t="s">
        <v>104</v>
      </c>
    </row>
    <row r="207" spans="1:2" x14ac:dyDescent="0.2">
      <c r="A207" t="s">
        <v>3</v>
      </c>
      <c r="B207" t="s">
        <v>163</v>
      </c>
    </row>
    <row r="208" spans="1:2" x14ac:dyDescent="0.2">
      <c r="A208" t="s">
        <v>3</v>
      </c>
      <c r="B208" t="s">
        <v>118</v>
      </c>
    </row>
    <row r="209" spans="1:2" x14ac:dyDescent="0.2">
      <c r="A209" t="s">
        <v>3</v>
      </c>
      <c r="B209" t="s">
        <v>162</v>
      </c>
    </row>
    <row r="210" spans="1:2" x14ac:dyDescent="0.2">
      <c r="A210" t="s">
        <v>3</v>
      </c>
      <c r="B210" t="s">
        <v>190</v>
      </c>
    </row>
    <row r="211" spans="1:2" x14ac:dyDescent="0.2">
      <c r="A211" t="s">
        <v>101</v>
      </c>
      <c r="B211" t="s">
        <v>167</v>
      </c>
    </row>
    <row r="212" spans="1:2" x14ac:dyDescent="0.2">
      <c r="A212" t="s">
        <v>101</v>
      </c>
      <c r="B212" t="s">
        <v>240</v>
      </c>
    </row>
    <row r="213" spans="1:2" x14ac:dyDescent="0.2">
      <c r="A213" t="s">
        <v>101</v>
      </c>
      <c r="B213" t="s">
        <v>24</v>
      </c>
    </row>
    <row r="214" spans="1:2" x14ac:dyDescent="0.2">
      <c r="A214" t="s">
        <v>101</v>
      </c>
      <c r="B214" t="s">
        <v>191</v>
      </c>
    </row>
    <row r="215" spans="1:2" x14ac:dyDescent="0.2">
      <c r="A215" t="s">
        <v>101</v>
      </c>
      <c r="B215" t="s">
        <v>243</v>
      </c>
    </row>
    <row r="216" spans="1:2" x14ac:dyDescent="0.2">
      <c r="A216" t="s">
        <v>101</v>
      </c>
      <c r="B216" t="s">
        <v>223</v>
      </c>
    </row>
    <row r="217" spans="1:2" x14ac:dyDescent="0.2">
      <c r="A217" t="s">
        <v>101</v>
      </c>
      <c r="B217" t="s">
        <v>179</v>
      </c>
    </row>
    <row r="218" spans="1:2" x14ac:dyDescent="0.2">
      <c r="A218" t="s">
        <v>101</v>
      </c>
      <c r="B218" t="s">
        <v>232</v>
      </c>
    </row>
    <row r="219" spans="1:2" x14ac:dyDescent="0.2">
      <c r="A219" t="s">
        <v>101</v>
      </c>
      <c r="B219" t="s">
        <v>252</v>
      </c>
    </row>
    <row r="220" spans="1:2" x14ac:dyDescent="0.2">
      <c r="A220" t="s">
        <v>101</v>
      </c>
      <c r="B220" t="s">
        <v>235</v>
      </c>
    </row>
    <row r="221" spans="1:2" x14ac:dyDescent="0.2">
      <c r="A221" t="s">
        <v>101</v>
      </c>
      <c r="B221" t="s">
        <v>206</v>
      </c>
    </row>
    <row r="222" spans="1:2" x14ac:dyDescent="0.2">
      <c r="A222" t="s">
        <v>101</v>
      </c>
      <c r="B222" t="s">
        <v>251</v>
      </c>
    </row>
    <row r="223" spans="1:2" x14ac:dyDescent="0.2">
      <c r="A223" t="s">
        <v>101</v>
      </c>
      <c r="B223" t="s">
        <v>130</v>
      </c>
    </row>
    <row r="224" spans="1:2" x14ac:dyDescent="0.2">
      <c r="A224" t="s">
        <v>101</v>
      </c>
      <c r="B224" t="s">
        <v>168</v>
      </c>
    </row>
    <row r="225" spans="1:2" x14ac:dyDescent="0.2">
      <c r="A225" t="s">
        <v>101</v>
      </c>
      <c r="B225" t="s">
        <v>12</v>
      </c>
    </row>
    <row r="226" spans="1:2" x14ac:dyDescent="0.2">
      <c r="A226" t="s">
        <v>101</v>
      </c>
      <c r="B226" t="s">
        <v>0</v>
      </c>
    </row>
    <row r="227" spans="1:2" x14ac:dyDescent="0.2">
      <c r="A227" t="s">
        <v>101</v>
      </c>
      <c r="B227" t="s">
        <v>222</v>
      </c>
    </row>
    <row r="228" spans="1:2" x14ac:dyDescent="0.2">
      <c r="A228" t="s">
        <v>101</v>
      </c>
      <c r="B228" t="s">
        <v>229</v>
      </c>
    </row>
    <row r="229" spans="1:2" x14ac:dyDescent="0.2">
      <c r="A229" t="s">
        <v>101</v>
      </c>
      <c r="B229" t="s">
        <v>125</v>
      </c>
    </row>
    <row r="230" spans="1:2" x14ac:dyDescent="0.2">
      <c r="A230" t="s">
        <v>101</v>
      </c>
      <c r="B230" t="s">
        <v>208</v>
      </c>
    </row>
    <row r="231" spans="1:2" x14ac:dyDescent="0.2">
      <c r="A231" t="s">
        <v>101</v>
      </c>
      <c r="B231" t="s">
        <v>216</v>
      </c>
    </row>
    <row r="232" spans="1:2" x14ac:dyDescent="0.2">
      <c r="A232" t="s">
        <v>101</v>
      </c>
      <c r="B232" t="s">
        <v>119</v>
      </c>
    </row>
    <row r="233" spans="1:2" x14ac:dyDescent="0.2">
      <c r="A233" t="s">
        <v>101</v>
      </c>
      <c r="B233" t="s">
        <v>200</v>
      </c>
    </row>
    <row r="234" spans="1:2" x14ac:dyDescent="0.2">
      <c r="A234" t="s">
        <v>101</v>
      </c>
      <c r="B234" t="s">
        <v>205</v>
      </c>
    </row>
    <row r="235" spans="1:2" x14ac:dyDescent="0.2">
      <c r="A235" t="s">
        <v>101</v>
      </c>
      <c r="B235" t="s">
        <v>221</v>
      </c>
    </row>
    <row r="236" spans="1:2" x14ac:dyDescent="0.2">
      <c r="A236" t="s">
        <v>101</v>
      </c>
      <c r="B236" t="s">
        <v>103</v>
      </c>
    </row>
    <row r="237" spans="1:2" x14ac:dyDescent="0.2">
      <c r="A237" t="s">
        <v>101</v>
      </c>
      <c r="B237" t="s">
        <v>217</v>
      </c>
    </row>
    <row r="238" spans="1:2" x14ac:dyDescent="0.2">
      <c r="A238" t="s">
        <v>101</v>
      </c>
      <c r="B238" t="s">
        <v>227</v>
      </c>
    </row>
    <row r="239" spans="1:2" x14ac:dyDescent="0.2">
      <c r="A239" t="s">
        <v>101</v>
      </c>
      <c r="B239" t="s">
        <v>197</v>
      </c>
    </row>
    <row r="240" spans="1:2" x14ac:dyDescent="0.2">
      <c r="A240" t="s">
        <v>101</v>
      </c>
      <c r="B240" t="s">
        <v>203</v>
      </c>
    </row>
    <row r="241" spans="1:2" x14ac:dyDescent="0.2">
      <c r="A241" t="s">
        <v>101</v>
      </c>
      <c r="B241" t="s">
        <v>236</v>
      </c>
    </row>
    <row r="242" spans="1:2" x14ac:dyDescent="0.2">
      <c r="A242" t="s">
        <v>101</v>
      </c>
      <c r="B242" t="s">
        <v>241</v>
      </c>
    </row>
    <row r="243" spans="1:2" x14ac:dyDescent="0.2">
      <c r="A243" t="s">
        <v>101</v>
      </c>
      <c r="B243" t="s">
        <v>25</v>
      </c>
    </row>
    <row r="244" spans="1:2" x14ac:dyDescent="0.2">
      <c r="A244" t="s">
        <v>101</v>
      </c>
      <c r="B244" t="s">
        <v>237</v>
      </c>
    </row>
    <row r="245" spans="1:2" x14ac:dyDescent="0.2">
      <c r="A245" t="s">
        <v>101</v>
      </c>
      <c r="B245" t="s">
        <v>196</v>
      </c>
    </row>
    <row r="246" spans="1:2" x14ac:dyDescent="0.2">
      <c r="A246" t="s">
        <v>101</v>
      </c>
      <c r="B246" t="s">
        <v>247</v>
      </c>
    </row>
    <row r="247" spans="1:2" x14ac:dyDescent="0.2">
      <c r="A247" t="s">
        <v>101</v>
      </c>
      <c r="B247" t="s">
        <v>234</v>
      </c>
    </row>
    <row r="248" spans="1:2" x14ac:dyDescent="0.2">
      <c r="A248" t="s">
        <v>101</v>
      </c>
      <c r="B248" t="s">
        <v>201</v>
      </c>
    </row>
    <row r="249" spans="1:2" x14ac:dyDescent="0.2">
      <c r="A249" t="s">
        <v>101</v>
      </c>
      <c r="B249" t="s">
        <v>228</v>
      </c>
    </row>
    <row r="250" spans="1:2" x14ac:dyDescent="0.2">
      <c r="A250" t="s">
        <v>101</v>
      </c>
      <c r="B250" t="s">
        <v>207</v>
      </c>
    </row>
    <row r="251" spans="1:2" x14ac:dyDescent="0.2">
      <c r="A251" t="s">
        <v>101</v>
      </c>
      <c r="B251" t="s">
        <v>254</v>
      </c>
    </row>
    <row r="252" spans="1:2" x14ac:dyDescent="0.2">
      <c r="A252" t="s">
        <v>101</v>
      </c>
      <c r="B252" t="s">
        <v>202</v>
      </c>
    </row>
    <row r="253" spans="1:2" x14ac:dyDescent="0.2">
      <c r="A253" t="s">
        <v>101</v>
      </c>
      <c r="B253" t="s">
        <v>246</v>
      </c>
    </row>
    <row r="254" spans="1:2" x14ac:dyDescent="0.2">
      <c r="A254" t="s">
        <v>101</v>
      </c>
      <c r="B254" t="s">
        <v>230</v>
      </c>
    </row>
    <row r="255" spans="1:2" x14ac:dyDescent="0.2">
      <c r="A255" t="s">
        <v>101</v>
      </c>
      <c r="B255" t="s">
        <v>111</v>
      </c>
    </row>
    <row r="256" spans="1:2" x14ac:dyDescent="0.2">
      <c r="A256" t="s">
        <v>101</v>
      </c>
      <c r="B256" t="s">
        <v>249</v>
      </c>
    </row>
    <row r="257" spans="1:2" x14ac:dyDescent="0.2">
      <c r="A257" t="s">
        <v>101</v>
      </c>
      <c r="B257" t="s">
        <v>255</v>
      </c>
    </row>
    <row r="258" spans="1:2" x14ac:dyDescent="0.2">
      <c r="A258" t="s">
        <v>101</v>
      </c>
      <c r="B258" t="s">
        <v>245</v>
      </c>
    </row>
    <row r="259" spans="1:2" x14ac:dyDescent="0.2">
      <c r="A259" t="s">
        <v>101</v>
      </c>
      <c r="B259" t="s">
        <v>170</v>
      </c>
    </row>
    <row r="260" spans="1:2" x14ac:dyDescent="0.2">
      <c r="A260" t="s">
        <v>101</v>
      </c>
      <c r="B260" t="s">
        <v>213</v>
      </c>
    </row>
    <row r="261" spans="1:2" x14ac:dyDescent="0.2">
      <c r="A261" t="s">
        <v>101</v>
      </c>
      <c r="B261" t="s">
        <v>219</v>
      </c>
    </row>
    <row r="262" spans="1:2" x14ac:dyDescent="0.2">
      <c r="A262" t="s">
        <v>101</v>
      </c>
      <c r="B262" t="s">
        <v>152</v>
      </c>
    </row>
    <row r="263" spans="1:2" x14ac:dyDescent="0.2">
      <c r="A263" t="s">
        <v>101</v>
      </c>
      <c r="B263" t="s">
        <v>214</v>
      </c>
    </row>
    <row r="264" spans="1:2" x14ac:dyDescent="0.2">
      <c r="A264" t="s">
        <v>101</v>
      </c>
      <c r="B264" t="s">
        <v>220</v>
      </c>
    </row>
    <row r="265" spans="1:2" x14ac:dyDescent="0.2">
      <c r="A265" t="s">
        <v>101</v>
      </c>
      <c r="B265" t="s">
        <v>244</v>
      </c>
    </row>
    <row r="266" spans="1:2" x14ac:dyDescent="0.2">
      <c r="A266" t="s">
        <v>101</v>
      </c>
      <c r="B266" t="s">
        <v>148</v>
      </c>
    </row>
    <row r="267" spans="1:2" x14ac:dyDescent="0.2">
      <c r="A267" t="s">
        <v>101</v>
      </c>
      <c r="B267" t="s">
        <v>215</v>
      </c>
    </row>
    <row r="268" spans="1:2" x14ac:dyDescent="0.2">
      <c r="A268" t="s">
        <v>101</v>
      </c>
      <c r="B268" t="s">
        <v>225</v>
      </c>
    </row>
    <row r="269" spans="1:2" x14ac:dyDescent="0.2">
      <c r="A269" t="s">
        <v>101</v>
      </c>
      <c r="B269" t="s">
        <v>182</v>
      </c>
    </row>
    <row r="270" spans="1:2" x14ac:dyDescent="0.2">
      <c r="A270" t="s">
        <v>101</v>
      </c>
      <c r="B270" t="s">
        <v>248</v>
      </c>
    </row>
    <row r="271" spans="1:2" x14ac:dyDescent="0.2">
      <c r="A271" t="s">
        <v>101</v>
      </c>
      <c r="B271" t="s">
        <v>233</v>
      </c>
    </row>
    <row r="272" spans="1:2" x14ac:dyDescent="0.2">
      <c r="A272" t="s">
        <v>101</v>
      </c>
      <c r="B272" t="s">
        <v>218</v>
      </c>
    </row>
    <row r="273" spans="1:2" x14ac:dyDescent="0.2">
      <c r="A273" t="s">
        <v>101</v>
      </c>
      <c r="B273" t="s">
        <v>231</v>
      </c>
    </row>
    <row r="274" spans="1:2" x14ac:dyDescent="0.2">
      <c r="A274" t="s">
        <v>101</v>
      </c>
      <c r="B274" t="s">
        <v>199</v>
      </c>
    </row>
    <row r="275" spans="1:2" x14ac:dyDescent="0.2">
      <c r="A275" t="s">
        <v>101</v>
      </c>
      <c r="B275" t="s">
        <v>204</v>
      </c>
    </row>
    <row r="276" spans="1:2" x14ac:dyDescent="0.2">
      <c r="A276" t="s">
        <v>101</v>
      </c>
      <c r="B276" t="s">
        <v>212</v>
      </c>
    </row>
    <row r="277" spans="1:2" x14ac:dyDescent="0.2">
      <c r="A277" t="s">
        <v>101</v>
      </c>
      <c r="B277" t="s">
        <v>135</v>
      </c>
    </row>
    <row r="278" spans="1:2" x14ac:dyDescent="0.2">
      <c r="A278" t="s">
        <v>101</v>
      </c>
      <c r="B278" t="s">
        <v>250</v>
      </c>
    </row>
    <row r="279" spans="1:2" x14ac:dyDescent="0.2">
      <c r="A279" t="s">
        <v>101</v>
      </c>
      <c r="B279" t="s">
        <v>210</v>
      </c>
    </row>
    <row r="280" spans="1:2" x14ac:dyDescent="0.2">
      <c r="A280" t="s">
        <v>101</v>
      </c>
      <c r="B280" t="s">
        <v>209</v>
      </c>
    </row>
    <row r="281" spans="1:2" x14ac:dyDescent="0.2">
      <c r="A281" t="s">
        <v>101</v>
      </c>
      <c r="B281" t="s">
        <v>211</v>
      </c>
    </row>
    <row r="282" spans="1:2" x14ac:dyDescent="0.2">
      <c r="A282" t="s">
        <v>101</v>
      </c>
      <c r="B282" t="s">
        <v>239</v>
      </c>
    </row>
    <row r="283" spans="1:2" x14ac:dyDescent="0.2">
      <c r="A283" t="s">
        <v>101</v>
      </c>
      <c r="B283" t="s">
        <v>253</v>
      </c>
    </row>
    <row r="284" spans="1:2" x14ac:dyDescent="0.2">
      <c r="A284" t="s">
        <v>101</v>
      </c>
      <c r="B284" t="s">
        <v>128</v>
      </c>
    </row>
    <row r="285" spans="1:2" x14ac:dyDescent="0.2">
      <c r="A285" t="s">
        <v>101</v>
      </c>
      <c r="B285" t="s">
        <v>238</v>
      </c>
    </row>
    <row r="286" spans="1:2" x14ac:dyDescent="0.2">
      <c r="A286" t="s">
        <v>101</v>
      </c>
      <c r="B286" t="s">
        <v>226</v>
      </c>
    </row>
    <row r="287" spans="1:2" x14ac:dyDescent="0.2">
      <c r="A287" t="s">
        <v>101</v>
      </c>
      <c r="B287" t="s">
        <v>224</v>
      </c>
    </row>
    <row r="288" spans="1:2" x14ac:dyDescent="0.2">
      <c r="A288" t="s">
        <v>101</v>
      </c>
      <c r="B288" t="s">
        <v>242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73220-00B0-3E41-89DB-CE46A8FEB621}">
  <dimension ref="A1:O231"/>
  <sheetViews>
    <sheetView workbookViewId="0">
      <pane xSplit="3" topLeftCell="E1" activePane="topRight" state="frozen"/>
      <selection pane="topRight" sqref="A1:XFD1"/>
    </sheetView>
  </sheetViews>
  <sheetFormatPr baseColWidth="10" defaultRowHeight="16" x14ac:dyDescent="0.2"/>
  <cols>
    <col min="1" max="1" width="15.33203125" bestFit="1" customWidth="1"/>
    <col min="2" max="2" width="25.83203125" bestFit="1" customWidth="1"/>
    <col min="3" max="3" width="41.6640625" bestFit="1" customWidth="1"/>
    <col min="4" max="4" width="34.83203125" customWidth="1"/>
    <col min="5" max="5" width="41.6640625" bestFit="1" customWidth="1"/>
    <col min="13" max="13" width="12.33203125" bestFit="1" customWidth="1"/>
    <col min="14" max="14" width="12.33203125" customWidth="1"/>
    <col min="15" max="15" width="44.5" bestFit="1" customWidth="1"/>
  </cols>
  <sheetData>
    <row r="1" spans="1:15" x14ac:dyDescent="0.2">
      <c r="A1" t="s">
        <v>97</v>
      </c>
      <c r="B1" t="s">
        <v>262</v>
      </c>
      <c r="C1" t="s">
        <v>102</v>
      </c>
      <c r="D1" t="s">
        <v>269</v>
      </c>
      <c r="E1" t="s">
        <v>397</v>
      </c>
      <c r="F1" t="s">
        <v>398</v>
      </c>
      <c r="G1" t="s">
        <v>399</v>
      </c>
      <c r="H1" t="s">
        <v>400</v>
      </c>
      <c r="I1" t="s">
        <v>401</v>
      </c>
      <c r="J1" t="s">
        <v>402</v>
      </c>
      <c r="K1" t="s">
        <v>403</v>
      </c>
      <c r="L1" t="s">
        <v>404</v>
      </c>
      <c r="M1" t="s">
        <v>405</v>
      </c>
      <c r="N1" t="s">
        <v>406</v>
      </c>
      <c r="O1" t="s">
        <v>268</v>
      </c>
    </row>
    <row r="2" spans="1:15" x14ac:dyDescent="0.2">
      <c r="A2" t="s">
        <v>101</v>
      </c>
      <c r="B2" s="5" t="s">
        <v>413</v>
      </c>
      <c r="C2" t="s">
        <v>240</v>
      </c>
      <c r="E2" t="s">
        <v>277</v>
      </c>
      <c r="F2" t="s">
        <v>278</v>
      </c>
      <c r="N2" t="str">
        <f>IFERROR(VLOOKUP(Table2[[#This Row],[Params5]],Sheet4!$A$1:$B$10,2,FALSE),"")</f>
        <v/>
      </c>
      <c r="O2" t="s">
        <v>422</v>
      </c>
    </row>
    <row r="3" spans="1:15" x14ac:dyDescent="0.2">
      <c r="A3" t="s">
        <v>101</v>
      </c>
      <c r="B3" s="5" t="s">
        <v>414</v>
      </c>
      <c r="C3" t="s">
        <v>243</v>
      </c>
      <c r="D3" t="s">
        <v>270</v>
      </c>
      <c r="E3" t="s">
        <v>279</v>
      </c>
      <c r="F3" t="s">
        <v>280</v>
      </c>
      <c r="G3" t="s">
        <v>281</v>
      </c>
      <c r="H3" t="s">
        <v>282</v>
      </c>
      <c r="M3" t="str">
        <f>IF(Table2[[#This Row],[Params3]]="conc","concentration",Table2[[#This Row],[Params3]])</f>
        <v>concentration</v>
      </c>
      <c r="N3" t="str">
        <f>IFERROR(VLOOKUP(Table2[[#This Row],[Params5]],Sheet4!$A$1:$B$10,2,FALSE),"")</f>
        <v xml:space="preserve">discharged from </v>
      </c>
      <c r="O3" t="str">
        <f>"Mean Annual "&amp;Table2[[#This Row],[Params10]]&amp;" of "&amp;Table2[[#This Row],[coc]]&amp;" "&amp;Table2[[#This Row],[Params11]]&amp;"a facility ("&amp;Table2[[#This Row],[Params4]]&amp;")"</f>
        <v>Mean Annual concentration of Bis(2-ethylhexyl) phthalate (DEHP) discharged from a facility (mg/l)</v>
      </c>
    </row>
    <row r="4" spans="1:15" x14ac:dyDescent="0.2">
      <c r="A4" t="s">
        <v>101</v>
      </c>
      <c r="B4" s="5" t="s">
        <v>414</v>
      </c>
      <c r="C4" t="s">
        <v>223</v>
      </c>
      <c r="D4" t="s">
        <v>270</v>
      </c>
      <c r="E4" t="s">
        <v>279</v>
      </c>
      <c r="F4" t="s">
        <v>280</v>
      </c>
      <c r="G4" t="s">
        <v>281</v>
      </c>
      <c r="H4" t="s">
        <v>283</v>
      </c>
      <c r="M4" t="str">
        <f>IF(Table2[[#This Row],[Params3]]="conc","concentration",Table2[[#This Row],[Params3]])</f>
        <v>concentration</v>
      </c>
      <c r="N4" t="str">
        <f>IFERROR(VLOOKUP(Table2[[#This Row],[Params5]],Sheet4!$A$1:$B$10,2,FALSE),"")</f>
        <v xml:space="preserve">flowing to </v>
      </c>
      <c r="O4" t="str">
        <f>"Mean Annual "&amp;Table2[[#This Row],[Params10]]&amp;" of "&amp;Table2[[#This Row],[coc]]&amp;" "&amp;Table2[[#This Row],[Params11]]&amp;"a facility ("&amp;Table2[[#This Row],[Params4]]&amp;")"</f>
        <v>Mean Annual concentration of Bis(2-ethylhexyl) phthalate (DEHP) flowing to a facility (mg/l)</v>
      </c>
    </row>
    <row r="5" spans="1:15" x14ac:dyDescent="0.2">
      <c r="A5" t="s">
        <v>101</v>
      </c>
      <c r="B5" s="5" t="s">
        <v>414</v>
      </c>
      <c r="C5" t="s">
        <v>232</v>
      </c>
      <c r="D5" t="s">
        <v>270</v>
      </c>
      <c r="E5" t="s">
        <v>279</v>
      </c>
      <c r="F5" t="s">
        <v>284</v>
      </c>
      <c r="G5" t="s">
        <v>285</v>
      </c>
      <c r="H5" t="s">
        <v>286</v>
      </c>
      <c r="M5" t="str">
        <f>IF(Table2[[#This Row],[Params3]]="conc","concentration",Table2[[#This Row],[Params3]])</f>
        <v>load</v>
      </c>
      <c r="N5" t="str">
        <f>IFERROR(VLOOKUP(Table2[[#This Row],[Params5]],Sheet4!$A$1:$B$10,2,FALSE),"")</f>
        <v xml:space="preserve">entering </v>
      </c>
      <c r="O5" t="str">
        <f>"Mean Annual "&amp;Table2[[#This Row],[Params10]]&amp;" of "&amp;Table2[[#This Row],[coc]]&amp;" "&amp;Table2[[#This Row],[Params11]]&amp;"a facility ("&amp;Table2[[#This Row],[Params4]]&amp;")"</f>
        <v>Mean Annual load of Bis(2-ethylhexyl) phthalate (DEHP) entering a facility (lbs)</v>
      </c>
    </row>
    <row r="6" spans="1:15" x14ac:dyDescent="0.2">
      <c r="A6" t="s">
        <v>101</v>
      </c>
      <c r="B6" s="5" t="s">
        <v>414</v>
      </c>
      <c r="C6" t="s">
        <v>252</v>
      </c>
      <c r="D6" t="s">
        <v>270</v>
      </c>
      <c r="E6" t="s">
        <v>279</v>
      </c>
      <c r="F6" t="s">
        <v>284</v>
      </c>
      <c r="G6" t="s">
        <v>285</v>
      </c>
      <c r="H6" t="s">
        <v>287</v>
      </c>
      <c r="M6" t="str">
        <f>IF(Table2[[#This Row],[Params3]]="conc","concentration",Table2[[#This Row],[Params3]])</f>
        <v>load</v>
      </c>
      <c r="N6" t="str">
        <f>IFERROR(VLOOKUP(Table2[[#This Row],[Params5]],Sheet4!$A$1:$B$10,2,FALSE),"")</f>
        <v xml:space="preserve">removed by </v>
      </c>
      <c r="O6" t="str">
        <f>"Mean Annual "&amp;Table2[[#This Row],[Params10]]&amp;" of "&amp;Table2[[#This Row],[coc]]&amp;" "&amp;Table2[[#This Row],[Params11]]&amp;"a facility ("&amp;Table2[[#This Row],[Params4]]&amp;")"</f>
        <v>Mean Annual load of Bis(2-ethylhexyl) phthalate (DEHP) removed by a facility (lbs)</v>
      </c>
    </row>
    <row r="7" spans="1:15" x14ac:dyDescent="0.2">
      <c r="A7" t="s">
        <v>101</v>
      </c>
      <c r="B7" s="5" t="s">
        <v>414</v>
      </c>
      <c r="C7" t="s">
        <v>235</v>
      </c>
      <c r="D7" t="s">
        <v>270</v>
      </c>
      <c r="E7" t="s">
        <v>279</v>
      </c>
      <c r="F7" t="s">
        <v>284</v>
      </c>
      <c r="G7" t="s">
        <v>285</v>
      </c>
      <c r="H7" t="s">
        <v>288</v>
      </c>
      <c r="I7" t="s">
        <v>289</v>
      </c>
      <c r="M7" t="str">
        <f>IF(Table2[[#This Row],[Params3]]="conc","concentration",Table2[[#This Row],[Params3]])</f>
        <v>load</v>
      </c>
      <c r="N7" t="str">
        <f>IFERROR(VLOOKUP(Table2[[#This Row],[Params5]],Sheet4!$A$1:$B$10,2,FALSE),"")</f>
        <v xml:space="preserve">exiting </v>
      </c>
      <c r="O7" t="str">
        <f>"Mean Annual "&amp;Table2[[#This Row],[Params10]]&amp;" of "&amp;Table2[[#This Row],[coc]]&amp;" "&amp;Table2[[#This Row],[Params11]]&amp;"a facility ("&amp;Table2[[#This Row],[Params4]]&amp;")"</f>
        <v>Mean Annual load of Bis(2-ethylhexyl) phthalate (DEHP) exiting a facility (lbs)</v>
      </c>
    </row>
    <row r="8" spans="1:15" x14ac:dyDescent="0.2">
      <c r="A8" t="s">
        <v>101</v>
      </c>
      <c r="B8" s="5" t="s">
        <v>413</v>
      </c>
      <c r="C8" t="s">
        <v>206</v>
      </c>
      <c r="E8" t="s">
        <v>416</v>
      </c>
      <c r="F8" t="s">
        <v>291</v>
      </c>
      <c r="G8" t="s">
        <v>417</v>
      </c>
      <c r="N8" t="str">
        <f>IFERROR(VLOOKUP(Table2[[#This Row],[Params5]],Sheet4!$A$1:$B$10,2,FALSE),"")</f>
        <v/>
      </c>
      <c r="O8" t="str">
        <f>Table2[[#This Row],[Params2]]&amp;" "&amp;Table2[[#This Row],[Params3]]&amp;" for a flow-based facility "&amp;Table2[[#This Row],[Params4]]</f>
        <v xml:space="preserve">Design storm intensity for a flow-based facility (in/hour) </v>
      </c>
    </row>
    <row r="9" spans="1:15" x14ac:dyDescent="0.2">
      <c r="A9" t="s">
        <v>101</v>
      </c>
      <c r="B9" s="5" t="s">
        <v>413</v>
      </c>
      <c r="C9" t="s">
        <v>251</v>
      </c>
      <c r="E9" t="s">
        <v>290</v>
      </c>
      <c r="F9" t="s">
        <v>293</v>
      </c>
      <c r="G9" t="s">
        <v>418</v>
      </c>
      <c r="H9" t="s">
        <v>295</v>
      </c>
      <c r="N9" t="str">
        <f>IFERROR(VLOOKUP(Table2[[#This Row],[Params5]],Sheet4!$A$1:$B$10,2,FALSE),"")</f>
        <v/>
      </c>
      <c r="O9" t="str">
        <f>Table2[[#This Row],[Params2]]&amp;" "&amp;Table2[[#This Row],[Params3]]&amp;" for a volume-based facility "&amp;Table2[[#This Row],[Params4]]</f>
        <v>design volume for a volume-based facility (cubic feet)</v>
      </c>
    </row>
    <row r="10" spans="1:15" x14ac:dyDescent="0.2">
      <c r="A10" t="s">
        <v>101</v>
      </c>
      <c r="B10" s="5" t="s">
        <v>261</v>
      </c>
      <c r="C10" t="s">
        <v>222</v>
      </c>
      <c r="E10" t="s">
        <v>296</v>
      </c>
      <c r="F10" t="s">
        <v>297</v>
      </c>
      <c r="N10" t="str">
        <f>IFERROR(VLOOKUP(Table2[[#This Row],[Params5]],Sheet4!$A$1:$B$10,2,FALSE),"")</f>
        <v/>
      </c>
      <c r="O10" t="s">
        <v>423</v>
      </c>
    </row>
    <row r="11" spans="1:15" x14ac:dyDescent="0.2">
      <c r="A11" t="s">
        <v>101</v>
      </c>
      <c r="B11" s="5" t="s">
        <v>261</v>
      </c>
      <c r="C11" t="s">
        <v>229</v>
      </c>
      <c r="E11" t="s">
        <v>229</v>
      </c>
      <c r="N11" t="str">
        <f>IFERROR(VLOOKUP(Table2[[#This Row],[Params5]],Sheet4!$A$1:$B$10,2,FALSE),"")</f>
        <v/>
      </c>
      <c r="O11" t="s">
        <v>423</v>
      </c>
    </row>
    <row r="12" spans="1:15" x14ac:dyDescent="0.2">
      <c r="A12" t="s">
        <v>101</v>
      </c>
      <c r="B12" s="5" t="s">
        <v>414</v>
      </c>
      <c r="C12" t="s">
        <v>208</v>
      </c>
      <c r="D12" s="6" t="s">
        <v>271</v>
      </c>
      <c r="E12" t="s">
        <v>298</v>
      </c>
      <c r="F12" t="s">
        <v>280</v>
      </c>
      <c r="G12" t="s">
        <v>281</v>
      </c>
      <c r="H12" t="s">
        <v>282</v>
      </c>
      <c r="M12" t="str">
        <f>IF(Table2[[#This Row],[Params3]]="conc","concentration",Table2[[#This Row],[Params3]])</f>
        <v>concentration</v>
      </c>
      <c r="N12" t="str">
        <f>IFERROR(VLOOKUP(Table2[[#This Row],[Params5]],Sheet4!$A$1:$B$10,2,FALSE),"")</f>
        <v xml:space="preserve">discharged from </v>
      </c>
      <c r="O12" t="str">
        <f>"Mean Annual "&amp;Table2[[#This Row],[Params10]]&amp;" of "&amp;Table2[[#This Row],[coc]]&amp;" "&amp;Table2[[#This Row],[Params11]]&amp;"a facility ("&amp;Table2[[#This Row],[Params4]]&amp;")"</f>
        <v>Mean Annual concentration of Phenanthrene  discharged from a facility (mg/l)</v>
      </c>
    </row>
    <row r="13" spans="1:15" x14ac:dyDescent="0.2">
      <c r="A13" t="s">
        <v>101</v>
      </c>
      <c r="B13" s="5" t="s">
        <v>414</v>
      </c>
      <c r="C13" t="s">
        <v>216</v>
      </c>
      <c r="D13" s="6" t="s">
        <v>271</v>
      </c>
      <c r="E13" t="s">
        <v>298</v>
      </c>
      <c r="F13" t="s">
        <v>280</v>
      </c>
      <c r="G13" t="s">
        <v>281</v>
      </c>
      <c r="H13" t="s">
        <v>283</v>
      </c>
      <c r="M13" t="str">
        <f>IF(Table2[[#This Row],[Params3]]="conc","concentration",Table2[[#This Row],[Params3]])</f>
        <v>concentration</v>
      </c>
      <c r="N13" t="str">
        <f>IFERROR(VLOOKUP(Table2[[#This Row],[Params5]],Sheet4!$A$1:$B$10,2,FALSE),"")</f>
        <v xml:space="preserve">flowing to </v>
      </c>
      <c r="O13" t="str">
        <f>"Mean Annual "&amp;Table2[[#This Row],[Params10]]&amp;" of "&amp;Table2[[#This Row],[coc]]&amp;" "&amp;Table2[[#This Row],[Params11]]&amp;"a facility ("&amp;Table2[[#This Row],[Params4]]&amp;")"</f>
        <v>Mean Annual concentration of Phenanthrene  flowing to a facility (mg/l)</v>
      </c>
    </row>
    <row r="14" spans="1:15" x14ac:dyDescent="0.2">
      <c r="A14" t="s">
        <v>101</v>
      </c>
      <c r="B14" s="5" t="s">
        <v>414</v>
      </c>
      <c r="C14" t="s">
        <v>200</v>
      </c>
      <c r="D14" s="6" t="s">
        <v>271</v>
      </c>
      <c r="E14" t="s">
        <v>298</v>
      </c>
      <c r="F14" t="s">
        <v>284</v>
      </c>
      <c r="G14" t="s">
        <v>285</v>
      </c>
      <c r="H14" t="s">
        <v>286</v>
      </c>
      <c r="M14" t="str">
        <f>IF(Table2[[#This Row],[Params3]]="conc","concentration",Table2[[#This Row],[Params3]])</f>
        <v>load</v>
      </c>
      <c r="N14" t="str">
        <f>IFERROR(VLOOKUP(Table2[[#This Row],[Params5]],Sheet4!$A$1:$B$10,2,FALSE),"")</f>
        <v xml:space="preserve">entering </v>
      </c>
      <c r="O14" t="str">
        <f>"Mean Annual "&amp;Table2[[#This Row],[Params10]]&amp;" of "&amp;Table2[[#This Row],[coc]]&amp;" "&amp;Table2[[#This Row],[Params11]]&amp;"a facility ("&amp;Table2[[#This Row],[Params4]]&amp;")"</f>
        <v>Mean Annual load of Phenanthrene  entering a facility (lbs)</v>
      </c>
    </row>
    <row r="15" spans="1:15" x14ac:dyDescent="0.2">
      <c r="A15" t="s">
        <v>101</v>
      </c>
      <c r="B15" s="5" t="s">
        <v>414</v>
      </c>
      <c r="C15" t="s">
        <v>205</v>
      </c>
      <c r="D15" s="6" t="s">
        <v>271</v>
      </c>
      <c r="E15" t="s">
        <v>298</v>
      </c>
      <c r="F15" t="s">
        <v>284</v>
      </c>
      <c r="G15" t="s">
        <v>285</v>
      </c>
      <c r="H15" t="s">
        <v>287</v>
      </c>
      <c r="M15" t="str">
        <f>IF(Table2[[#This Row],[Params3]]="conc","concentration",Table2[[#This Row],[Params3]])</f>
        <v>load</v>
      </c>
      <c r="N15" t="str">
        <f>IFERROR(VLOOKUP(Table2[[#This Row],[Params5]],Sheet4!$A$1:$B$10,2,FALSE),"")</f>
        <v xml:space="preserve">removed by </v>
      </c>
      <c r="O15" t="str">
        <f>"Mean Annual "&amp;Table2[[#This Row],[Params10]]&amp;" of "&amp;Table2[[#This Row],[coc]]&amp;" "&amp;Table2[[#This Row],[Params11]]&amp;"a facility ("&amp;Table2[[#This Row],[Params4]]&amp;")"</f>
        <v>Mean Annual load of Phenanthrene  removed by a facility (lbs)</v>
      </c>
    </row>
    <row r="16" spans="1:15" x14ac:dyDescent="0.2">
      <c r="A16" t="s">
        <v>101</v>
      </c>
      <c r="B16" s="5" t="s">
        <v>414</v>
      </c>
      <c r="C16" t="s">
        <v>221</v>
      </c>
      <c r="D16" s="6" t="s">
        <v>271</v>
      </c>
      <c r="E16" t="s">
        <v>298</v>
      </c>
      <c r="F16" t="s">
        <v>284</v>
      </c>
      <c r="G16" t="s">
        <v>285</v>
      </c>
      <c r="H16" t="s">
        <v>288</v>
      </c>
      <c r="I16" t="s">
        <v>289</v>
      </c>
      <c r="M16" t="str">
        <f>IF(Table2[[#This Row],[Params3]]="conc","concentration",Table2[[#This Row],[Params3]])</f>
        <v>load</v>
      </c>
      <c r="N16" t="str">
        <f>IFERROR(VLOOKUP(Table2[[#This Row],[Params5]],Sheet4!$A$1:$B$10,2,FALSE),"")</f>
        <v xml:space="preserve">exiting </v>
      </c>
      <c r="O16" t="str">
        <f>"Mean Annual "&amp;Table2[[#This Row],[Params10]]&amp;" of "&amp;Table2[[#This Row],[coc]]&amp;" "&amp;Table2[[#This Row],[Params11]]&amp;"a facility ("&amp;Table2[[#This Row],[Params4]]&amp;")"</f>
        <v>Mean Annual load of Phenanthrene  exiting a facility (lbs)</v>
      </c>
    </row>
    <row r="17" spans="1:15" x14ac:dyDescent="0.2">
      <c r="A17" t="s">
        <v>101</v>
      </c>
      <c r="B17" s="5" t="s">
        <v>414</v>
      </c>
      <c r="C17" t="s">
        <v>217</v>
      </c>
      <c r="D17" s="6" t="s">
        <v>415</v>
      </c>
      <c r="E17" t="s">
        <v>299</v>
      </c>
      <c r="F17" t="s">
        <v>280</v>
      </c>
      <c r="G17" t="s">
        <v>281</v>
      </c>
      <c r="H17" t="s">
        <v>282</v>
      </c>
      <c r="M17" t="str">
        <f>IF(Table2[[#This Row],[Params3]]="conc","concentration",Table2[[#This Row],[Params3]])</f>
        <v>concentration</v>
      </c>
      <c r="N17" t="str">
        <f>IFERROR(VLOOKUP(Table2[[#This Row],[Params5]],Sheet4!$A$1:$B$10,2,FALSE),"")</f>
        <v xml:space="preserve">discharged from </v>
      </c>
      <c r="O17" t="str">
        <f>"Mean Annual "&amp;Table2[[#This Row],[Params10]]&amp;" of "&amp;Table2[[#This Row],[coc]]&amp;" "&amp;Table2[[#This Row],[Params11]]&amp;"a facility ("&amp;Table2[[#This Row],[Params4]]&amp;")"</f>
        <v>Mean Annual concentration of Pyrene  discharged from a facility (mg/l)</v>
      </c>
    </row>
    <row r="18" spans="1:15" x14ac:dyDescent="0.2">
      <c r="A18" t="s">
        <v>101</v>
      </c>
      <c r="B18" s="5" t="s">
        <v>414</v>
      </c>
      <c r="C18" t="s">
        <v>227</v>
      </c>
      <c r="D18" s="6" t="s">
        <v>415</v>
      </c>
      <c r="E18" t="s">
        <v>299</v>
      </c>
      <c r="F18" t="s">
        <v>280</v>
      </c>
      <c r="G18" t="s">
        <v>281</v>
      </c>
      <c r="H18" t="s">
        <v>283</v>
      </c>
      <c r="M18" t="str">
        <f>IF(Table2[[#This Row],[Params3]]="conc","concentration",Table2[[#This Row],[Params3]])</f>
        <v>concentration</v>
      </c>
      <c r="N18" t="str">
        <f>IFERROR(VLOOKUP(Table2[[#This Row],[Params5]],Sheet4!$A$1:$B$10,2,FALSE),"")</f>
        <v xml:space="preserve">flowing to </v>
      </c>
      <c r="O18" t="str">
        <f>"Mean Annual "&amp;Table2[[#This Row],[Params10]]&amp;" of "&amp;Table2[[#This Row],[coc]]&amp;" "&amp;Table2[[#This Row],[Params11]]&amp;"a facility ("&amp;Table2[[#This Row],[Params4]]&amp;")"</f>
        <v>Mean Annual concentration of Pyrene  flowing to a facility (mg/l)</v>
      </c>
    </row>
    <row r="19" spans="1:15" x14ac:dyDescent="0.2">
      <c r="A19" t="s">
        <v>101</v>
      </c>
      <c r="B19" s="5" t="s">
        <v>414</v>
      </c>
      <c r="C19" t="s">
        <v>203</v>
      </c>
      <c r="D19" s="6" t="s">
        <v>415</v>
      </c>
      <c r="E19" t="s">
        <v>299</v>
      </c>
      <c r="F19" t="s">
        <v>284</v>
      </c>
      <c r="G19" t="s">
        <v>285</v>
      </c>
      <c r="H19" t="s">
        <v>286</v>
      </c>
      <c r="M19" t="str">
        <f>IF(Table2[[#This Row],[Params3]]="conc","concentration",Table2[[#This Row],[Params3]])</f>
        <v>load</v>
      </c>
      <c r="N19" t="str">
        <f>IFERROR(VLOOKUP(Table2[[#This Row],[Params5]],Sheet4!$A$1:$B$10,2,FALSE),"")</f>
        <v xml:space="preserve">entering </v>
      </c>
      <c r="O19" t="str">
        <f>"Mean Annual "&amp;Table2[[#This Row],[Params10]]&amp;" of "&amp;Table2[[#This Row],[coc]]&amp;" "&amp;Table2[[#This Row],[Params11]]&amp;"a facility ("&amp;Table2[[#This Row],[Params4]]&amp;")"</f>
        <v>Mean Annual load of Pyrene  entering a facility (lbs)</v>
      </c>
    </row>
    <row r="20" spans="1:15" x14ac:dyDescent="0.2">
      <c r="A20" t="s">
        <v>101</v>
      </c>
      <c r="B20" s="5" t="s">
        <v>414</v>
      </c>
      <c r="C20" t="s">
        <v>236</v>
      </c>
      <c r="D20" s="6" t="s">
        <v>415</v>
      </c>
      <c r="E20" t="s">
        <v>299</v>
      </c>
      <c r="F20" t="s">
        <v>284</v>
      </c>
      <c r="G20" t="s">
        <v>285</v>
      </c>
      <c r="H20" t="s">
        <v>287</v>
      </c>
      <c r="M20" t="str">
        <f>IF(Table2[[#This Row],[Params3]]="conc","concentration",Table2[[#This Row],[Params3]])</f>
        <v>load</v>
      </c>
      <c r="N20" t="str">
        <f>IFERROR(VLOOKUP(Table2[[#This Row],[Params5]],Sheet4!$A$1:$B$10,2,FALSE),"")</f>
        <v xml:space="preserve">removed by </v>
      </c>
      <c r="O20" t="str">
        <f>"Mean Annual "&amp;Table2[[#This Row],[Params10]]&amp;" of "&amp;Table2[[#This Row],[coc]]&amp;" "&amp;Table2[[#This Row],[Params11]]&amp;"a facility ("&amp;Table2[[#This Row],[Params4]]&amp;")"</f>
        <v>Mean Annual load of Pyrene  removed by a facility (lbs)</v>
      </c>
    </row>
    <row r="21" spans="1:15" x14ac:dyDescent="0.2">
      <c r="A21" t="s">
        <v>101</v>
      </c>
      <c r="B21" s="5" t="s">
        <v>414</v>
      </c>
      <c r="C21" t="s">
        <v>241</v>
      </c>
      <c r="D21" s="6" t="s">
        <v>415</v>
      </c>
      <c r="E21" t="s">
        <v>299</v>
      </c>
      <c r="F21" t="s">
        <v>284</v>
      </c>
      <c r="G21" t="s">
        <v>285</v>
      </c>
      <c r="H21" t="s">
        <v>288</v>
      </c>
      <c r="I21" t="s">
        <v>289</v>
      </c>
      <c r="M21" t="str">
        <f>IF(Table2[[#This Row],[Params3]]="conc","concentration",Table2[[#This Row],[Params3]])</f>
        <v>load</v>
      </c>
      <c r="N21" t="str">
        <f>IFERROR(VLOOKUP(Table2[[#This Row],[Params5]],Sheet4!$A$1:$B$10,2,FALSE),"")</f>
        <v xml:space="preserve">exiting </v>
      </c>
      <c r="O21" t="str">
        <f>"Mean Annual "&amp;Table2[[#This Row],[Params10]]&amp;" of "&amp;Table2[[#This Row],[coc]]&amp;" "&amp;Table2[[#This Row],[Params11]]&amp;"a facility ("&amp;Table2[[#This Row],[Params4]]&amp;")"</f>
        <v>Mean Annual load of Pyrene  exiting a facility (lbs)</v>
      </c>
    </row>
    <row r="22" spans="1:15" x14ac:dyDescent="0.2">
      <c r="A22" t="s">
        <v>101</v>
      </c>
      <c r="B22" s="5" t="s">
        <v>413</v>
      </c>
      <c r="C22" t="s">
        <v>237</v>
      </c>
      <c r="E22" t="s">
        <v>419</v>
      </c>
      <c r="F22" t="s">
        <v>300</v>
      </c>
      <c r="N22" t="str">
        <f>IFERROR(VLOOKUP(Table2[[#This Row],[Params5]],Sheet4!$A$1:$B$16,2,FALSE),"")</f>
        <v/>
      </c>
      <c r="O22" t="str">
        <f>Table2[[#This Row],[Params2]]&amp;" for a  facility "</f>
        <v xml:space="preserve">Design runoff coefficient  for a  facility </v>
      </c>
    </row>
    <row r="23" spans="1:15" x14ac:dyDescent="0.2">
      <c r="A23" t="s">
        <v>101</v>
      </c>
      <c r="B23" s="5" t="s">
        <v>413</v>
      </c>
      <c r="C23" t="s">
        <v>247</v>
      </c>
      <c r="E23" t="s">
        <v>301</v>
      </c>
      <c r="F23" t="s">
        <v>293</v>
      </c>
      <c r="G23" t="s">
        <v>418</v>
      </c>
      <c r="H23" t="s">
        <v>277</v>
      </c>
      <c r="N23" t="str">
        <f>IFERROR(VLOOKUP(Table2[[#This Row],[Params5]],Sheet4!$A$1:$B$16,2,FALSE),"")</f>
        <v xml:space="preserve"> by </v>
      </c>
      <c r="O23" t="str">
        <f>"Mean annual "&amp;Table2[[#This Row],[Params2]]&amp;" "&amp;Table2[[#This Row],[Params3]]&amp;" "&amp;Table2[[#This Row],[Params5]]&amp;Table2[[#This Row],[Params11]]&amp;"a facility "&amp;Table2[[#This Row],[Params4]]</f>
        <v>Mean annual runoff volume bypassed by a facility (cubic feet)</v>
      </c>
    </row>
    <row r="24" spans="1:15" x14ac:dyDescent="0.2">
      <c r="A24" t="s">
        <v>101</v>
      </c>
      <c r="B24" s="5" t="s">
        <v>413</v>
      </c>
      <c r="C24" t="s">
        <v>234</v>
      </c>
      <c r="E24" t="s">
        <v>301</v>
      </c>
      <c r="F24" t="s">
        <v>293</v>
      </c>
      <c r="G24" t="s">
        <v>418</v>
      </c>
      <c r="H24" t="s">
        <v>302</v>
      </c>
      <c r="N24" t="str">
        <f>IFERROR(VLOOKUP(Table2[[#This Row],[Params5]],Sheet4!$A$1:$B$16,2,FALSE),"")</f>
        <v xml:space="preserve"> by </v>
      </c>
      <c r="O24" t="str">
        <f>"Mean annual "&amp;Table2[[#This Row],[Params2]]&amp;" "&amp;Table2[[#This Row],[Params3]]&amp;" "&amp;Table2[[#This Row],[Params5]]&amp;Table2[[#This Row],[Params11]]&amp;"a facility "&amp;Table2[[#This Row],[Params4]]</f>
        <v>Mean annual runoff volume captured by a facility (cubic feet)</v>
      </c>
    </row>
    <row r="25" spans="1:15" x14ac:dyDescent="0.2">
      <c r="A25" t="s">
        <v>101</v>
      </c>
      <c r="B25" s="5" t="s">
        <v>413</v>
      </c>
      <c r="C25" t="s">
        <v>201</v>
      </c>
      <c r="E25" t="s">
        <v>301</v>
      </c>
      <c r="F25" t="s">
        <v>293</v>
      </c>
      <c r="G25" t="s">
        <v>418</v>
      </c>
      <c r="H25" t="s">
        <v>286</v>
      </c>
      <c r="N25" t="str">
        <f>IFERROR(VLOOKUP(Table2[[#This Row],[Params5]],Sheet4!$A$1:$B$16,2,FALSE),"")</f>
        <v xml:space="preserve">entering </v>
      </c>
      <c r="O25" t="str">
        <f>"Mean annual "&amp;Table2[[#This Row],[Params2]]&amp;" "&amp;Table2[[#This Row],[Params3]]&amp;" "&amp;Table2[[#This Row],[Params5]]&amp;Table2[[#This Row],[Params11]]&amp;"a facility "&amp;Table2[[#This Row],[Params4]]</f>
        <v>Mean annual runoff volume inflowentering a facility (cubic feet)</v>
      </c>
    </row>
    <row r="26" spans="1:15" x14ac:dyDescent="0.2">
      <c r="A26" t="s">
        <v>101</v>
      </c>
      <c r="B26" s="7" t="s">
        <v>413</v>
      </c>
      <c r="C26" t="s">
        <v>228</v>
      </c>
      <c r="E26" t="s">
        <v>301</v>
      </c>
      <c r="F26" t="s">
        <v>293</v>
      </c>
      <c r="G26" t="s">
        <v>418</v>
      </c>
      <c r="H26" t="s">
        <v>303</v>
      </c>
      <c r="N26" t="str">
        <f>IFERROR(VLOOKUP(Table2[[#This Row],[Params5]],Sheet4!$A$1:$B$16,2,FALSE),"")</f>
        <v xml:space="preserve"> by </v>
      </c>
      <c r="O26" t="str">
        <f>"Mean annual "&amp;Table2[[#This Row],[Params2]]&amp;" "&amp;Table2[[#This Row],[Params3]]&amp;" "&amp;Table2[[#This Row],[Params5]]&amp;Table2[[#This Row],[Params11]]&amp;"a facility "&amp;Table2[[#This Row],[Params4]]</f>
        <v>Mean annual runoff volume retained by a facility (cubic feet)</v>
      </c>
    </row>
    <row r="27" spans="1:15" x14ac:dyDescent="0.2">
      <c r="A27" t="s">
        <v>101</v>
      </c>
      <c r="B27" s="7" t="s">
        <v>413</v>
      </c>
      <c r="C27" t="s">
        <v>207</v>
      </c>
      <c r="E27" t="s">
        <v>301</v>
      </c>
      <c r="F27" t="s">
        <v>293</v>
      </c>
      <c r="G27" t="s">
        <v>418</v>
      </c>
      <c r="H27" t="s">
        <v>288</v>
      </c>
      <c r="I27" t="s">
        <v>289</v>
      </c>
      <c r="N27" t="str">
        <f>IFERROR(VLOOKUP(Table2[[#This Row],[Params5]],Sheet4!$A$1:$B$16,2,FALSE),"")</f>
        <v xml:space="preserve">exiting </v>
      </c>
      <c r="O27" t="str">
        <f>"Mean annual "&amp;Table2[[#This Row],[Params2]]&amp;" "&amp;Table2[[#This Row],[Params3]]&amp;" "&amp;Table2[[#This Row],[Params11]]&amp;"a facility "&amp;Table2[[#This Row],[Params4]]</f>
        <v>Mean annual runoff volume exiting a facility (cubic feet)</v>
      </c>
    </row>
    <row r="28" spans="1:15" x14ac:dyDescent="0.2">
      <c r="A28" t="s">
        <v>101</v>
      </c>
      <c r="B28" s="7" t="s">
        <v>413</v>
      </c>
      <c r="C28" t="s">
        <v>254</v>
      </c>
      <c r="E28" t="s">
        <v>301</v>
      </c>
      <c r="F28" t="s">
        <v>293</v>
      </c>
      <c r="G28" t="s">
        <v>418</v>
      </c>
      <c r="H28" t="s">
        <v>304</v>
      </c>
      <c r="N28" t="str">
        <f>IFERROR(VLOOKUP(Table2[[#This Row],[Params5]],Sheet4!$A$1:$B$16,2,FALSE),"")</f>
        <v xml:space="preserve"> by </v>
      </c>
      <c r="O28" t="str">
        <f>"Mean annual "&amp;Table2[[#This Row],[Params2]]&amp;" "&amp;Table2[[#This Row],[Params3]]&amp;" "&amp;Table2[[#This Row],[Params5]]&amp;Table2[[#This Row],[Params11]]&amp;"a facility "&amp;Table2[[#This Row],[Params4]]</f>
        <v>Mean annual runoff volume treated by a facility (cubic feet)</v>
      </c>
    </row>
    <row r="29" spans="1:15" x14ac:dyDescent="0.2">
      <c r="A29" t="s">
        <v>3</v>
      </c>
      <c r="B29" s="2" t="s">
        <v>265</v>
      </c>
      <c r="C29" t="s">
        <v>195</v>
      </c>
      <c r="D29" t="s">
        <v>272</v>
      </c>
      <c r="E29" t="s">
        <v>305</v>
      </c>
      <c r="F29" t="s">
        <v>280</v>
      </c>
      <c r="G29" t="s">
        <v>281</v>
      </c>
      <c r="M29" t="str">
        <f>IF(Table2[[#This Row],[Params3]]="conc","concentration",Table2[[#This Row],[Params3]])</f>
        <v>concentration</v>
      </c>
      <c r="N29" t="str">
        <f>IFERROR(VLOOKUP(Table2[[#This Row],[Params5]],Sheet4!$A$1:$B$10,2,FALSE),"")</f>
        <v/>
      </c>
      <c r="O29" t="str">
        <f>"Mean Annual "&amp;Table2[[#This Row],[Params10]]&amp;" of "&amp;Table2[[#This Row],[coc]]&amp;" "&amp;Table2[[#This Row],[Params11]]&amp;"a facility ("&amp;Table2[[#This Row],[Params4]]&amp;")"</f>
        <v>Mean Annual concentration of Total Copper a facility (mg/l)</v>
      </c>
    </row>
    <row r="30" spans="1:15" x14ac:dyDescent="0.2">
      <c r="A30" t="s">
        <v>101</v>
      </c>
      <c r="B30" s="3" t="s">
        <v>265</v>
      </c>
      <c r="C30" t="s">
        <v>202</v>
      </c>
      <c r="D30" t="s">
        <v>272</v>
      </c>
      <c r="E30" t="s">
        <v>305</v>
      </c>
      <c r="F30" t="s">
        <v>280</v>
      </c>
      <c r="G30" t="s">
        <v>306</v>
      </c>
      <c r="M30" t="str">
        <f>IF(Table2[[#This Row],[Params3]]="conc","concentration",Table2[[#This Row],[Params3]])</f>
        <v>concentration</v>
      </c>
      <c r="N30" t="str">
        <f>IFERROR(VLOOKUP(Table2[[#This Row],[Params5]],Sheet4!$A$1:$B$10,2,FALSE),"")</f>
        <v/>
      </c>
      <c r="O30" t="str">
        <f>"Mean Annual "&amp;Table2[[#This Row],[Params10]]&amp;" of "&amp;Table2[[#This Row],[coc]]&amp;" "&amp;Table2[[#This Row],[Params11]]&amp;"a facility ("&amp;Table2[[#This Row],[Params4]]&amp;")"</f>
        <v>Mean Annual concentration of Total Copper a facility (ug/l)</v>
      </c>
    </row>
    <row r="31" spans="1:15" x14ac:dyDescent="0.2">
      <c r="A31" t="s">
        <v>101</v>
      </c>
      <c r="B31" s="5" t="s">
        <v>414</v>
      </c>
      <c r="C31" t="s">
        <v>246</v>
      </c>
      <c r="D31" t="s">
        <v>272</v>
      </c>
      <c r="E31" t="s">
        <v>305</v>
      </c>
      <c r="F31" t="s">
        <v>280</v>
      </c>
      <c r="G31" t="s">
        <v>306</v>
      </c>
      <c r="H31" t="s">
        <v>282</v>
      </c>
      <c r="M31" t="str">
        <f>IF(Table2[[#This Row],[Params3]]="conc","concentration",Table2[[#This Row],[Params3]])</f>
        <v>concentration</v>
      </c>
      <c r="N31" t="str">
        <f>IFERROR(VLOOKUP(Table2[[#This Row],[Params5]],Sheet4!$A$1:$B$10,2,FALSE),"")</f>
        <v xml:space="preserve">discharged from </v>
      </c>
      <c r="O31" t="str">
        <f>"Mean Annual "&amp;Table2[[#This Row],[Params10]]&amp;" of "&amp;Table2[[#This Row],[coc]]&amp;" "&amp;Table2[[#This Row],[Params11]]&amp;"a facility ("&amp;Table2[[#This Row],[Params4]]&amp;")"</f>
        <v>Mean Annual concentration of Total Copper discharged from a facility (ug/l)</v>
      </c>
    </row>
    <row r="32" spans="1:15" x14ac:dyDescent="0.2">
      <c r="A32" t="s">
        <v>101</v>
      </c>
      <c r="B32" s="5" t="s">
        <v>414</v>
      </c>
      <c r="C32" t="s">
        <v>230</v>
      </c>
      <c r="D32" t="s">
        <v>272</v>
      </c>
      <c r="E32" t="s">
        <v>305</v>
      </c>
      <c r="F32" t="s">
        <v>280</v>
      </c>
      <c r="G32" t="s">
        <v>306</v>
      </c>
      <c r="H32" t="s">
        <v>283</v>
      </c>
      <c r="M32" t="str">
        <f>IF(Table2[[#This Row],[Params3]]="conc","concentration",Table2[[#This Row],[Params3]])</f>
        <v>concentration</v>
      </c>
      <c r="N32" t="str">
        <f>IFERROR(VLOOKUP(Table2[[#This Row],[Params5]],Sheet4!$A$1:$B$10,2,FALSE),"")</f>
        <v xml:space="preserve">flowing to </v>
      </c>
      <c r="O32" t="str">
        <f>"Mean Annual "&amp;Table2[[#This Row],[Params10]]&amp;" of "&amp;Table2[[#This Row],[coc]]&amp;" "&amp;Table2[[#This Row],[Params11]]&amp;"a facility ("&amp;Table2[[#This Row],[Params4]]&amp;")"</f>
        <v>Mean Annual concentration of Total Copper flowing to a facility (ug/l)</v>
      </c>
    </row>
    <row r="33" spans="1:15" x14ac:dyDescent="0.2">
      <c r="A33" t="s">
        <v>3</v>
      </c>
      <c r="B33" s="2" t="s">
        <v>265</v>
      </c>
      <c r="C33" t="s">
        <v>111</v>
      </c>
      <c r="D33" t="s">
        <v>272</v>
      </c>
      <c r="E33" t="s">
        <v>305</v>
      </c>
      <c r="F33" t="s">
        <v>284</v>
      </c>
      <c r="G33" t="s">
        <v>285</v>
      </c>
      <c r="M33" t="str">
        <f>IF(Table2[[#This Row],[Params3]]="conc","concentration",Table2[[#This Row],[Params3]])</f>
        <v>load</v>
      </c>
      <c r="N33" t="str">
        <f>IFERROR(VLOOKUP(Table2[[#This Row],[Params5]],Sheet4!$A$1:$B$10,2,FALSE),"")</f>
        <v/>
      </c>
      <c r="O33" t="str">
        <f>"Mean Annual "&amp;Table2[[#This Row],[Params10]]&amp;" of "&amp;Table2[[#This Row],[coc]]&amp;" "&amp;Table2[[#This Row],[Params11]]&amp;"a facility ("&amp;Table2[[#This Row],[Params4]]&amp;")"</f>
        <v>Mean Annual load of Total Copper a facility (lbs)</v>
      </c>
    </row>
    <row r="34" spans="1:15" x14ac:dyDescent="0.2">
      <c r="A34" t="s">
        <v>3</v>
      </c>
      <c r="B34" s="2" t="s">
        <v>265</v>
      </c>
      <c r="C34" t="s">
        <v>117</v>
      </c>
      <c r="D34" t="s">
        <v>272</v>
      </c>
      <c r="E34" t="s">
        <v>305</v>
      </c>
      <c r="F34" t="s">
        <v>284</v>
      </c>
      <c r="G34" t="s">
        <v>285</v>
      </c>
      <c r="H34" t="s">
        <v>307</v>
      </c>
      <c r="M34" t="str">
        <f>IF(Table2[[#This Row],[Params3]]="conc","concentration",Table2[[#This Row],[Params3]])</f>
        <v>load</v>
      </c>
      <c r="N34" t="str">
        <f>IFERROR(VLOOKUP(Table2[[#This Row],[Params5]],Sheet4!$A$1:$B$10,2,FALSE),"")</f>
        <v xml:space="preserve"> by </v>
      </c>
      <c r="O34" t="str">
        <f>"Mean Annual "&amp;Table2[[#This Row],[Params10]]&amp;" of "&amp;Table2[[#This Row],[coc]]&amp;" "&amp;Table2[[#This Row],[Params11]]&amp;"a facility ("&amp;Table2[[#This Row],[Params4]]&amp;")"</f>
        <v>Mean Annual load of Total Copper  by a facility (lbs)</v>
      </c>
    </row>
    <row r="35" spans="1:15" x14ac:dyDescent="0.2">
      <c r="A35" t="s">
        <v>101</v>
      </c>
      <c r="B35" s="5" t="s">
        <v>414</v>
      </c>
      <c r="C35" t="s">
        <v>249</v>
      </c>
      <c r="D35" t="s">
        <v>272</v>
      </c>
      <c r="E35" t="s">
        <v>305</v>
      </c>
      <c r="F35" t="s">
        <v>284</v>
      </c>
      <c r="G35" t="s">
        <v>285</v>
      </c>
      <c r="H35" t="s">
        <v>286</v>
      </c>
      <c r="M35" t="str">
        <f>IF(Table2[[#This Row],[Params3]]="conc","concentration",Table2[[#This Row],[Params3]])</f>
        <v>load</v>
      </c>
      <c r="N35" t="str">
        <f>IFERROR(VLOOKUP(Table2[[#This Row],[Params5]],Sheet4!$A$1:$B$10,2,FALSE),"")</f>
        <v xml:space="preserve">entering </v>
      </c>
      <c r="O35" t="str">
        <f>"Mean Annual "&amp;Table2[[#This Row],[Params10]]&amp;" of "&amp;Table2[[#This Row],[coc]]&amp;" "&amp;Table2[[#This Row],[Params11]]&amp;"a facility ("&amp;Table2[[#This Row],[Params4]]&amp;")"</f>
        <v>Mean Annual load of Total Copper entering a facility (lbs)</v>
      </c>
    </row>
    <row r="36" spans="1:15" x14ac:dyDescent="0.2">
      <c r="A36" t="s">
        <v>3</v>
      </c>
      <c r="B36" s="2" t="s">
        <v>265</v>
      </c>
      <c r="C36" t="s">
        <v>141</v>
      </c>
      <c r="D36" t="s">
        <v>272</v>
      </c>
      <c r="E36" t="s">
        <v>305</v>
      </c>
      <c r="F36" t="s">
        <v>284</v>
      </c>
      <c r="G36" t="s">
        <v>285</v>
      </c>
      <c r="H36" t="s">
        <v>308</v>
      </c>
      <c r="M36" t="str">
        <f>IF(Table2[[#This Row],[Params3]]="conc","concentration",Table2[[#This Row],[Params3]])</f>
        <v>load</v>
      </c>
      <c r="N36" t="str">
        <f>IFERROR(VLOOKUP(Table2[[#This Row],[Params5]],Sheet4!$A$1:$B$10,2,FALSE),"")</f>
        <v xml:space="preserve"> by </v>
      </c>
      <c r="O36" t="str">
        <f>"Mean Annual "&amp;Table2[[#This Row],[Params10]]&amp;" of "&amp;Table2[[#This Row],[coc]]&amp;" "&amp;Table2[[#This Row],[Params11]]&amp;"a facility ("&amp;Table2[[#This Row],[Params4]]&amp;")"</f>
        <v>Mean Annual load of Total Copper  by a facility (lbs)</v>
      </c>
    </row>
    <row r="37" spans="1:15" x14ac:dyDescent="0.2">
      <c r="A37" t="s">
        <v>101</v>
      </c>
      <c r="B37" s="5" t="s">
        <v>414</v>
      </c>
      <c r="C37" t="s">
        <v>255</v>
      </c>
      <c r="D37" t="s">
        <v>272</v>
      </c>
      <c r="E37" t="s">
        <v>305</v>
      </c>
      <c r="F37" t="s">
        <v>284</v>
      </c>
      <c r="G37" t="s">
        <v>285</v>
      </c>
      <c r="H37" t="s">
        <v>287</v>
      </c>
      <c r="M37" t="str">
        <f>IF(Table2[[#This Row],[Params3]]="conc","concentration",Table2[[#This Row],[Params3]])</f>
        <v>load</v>
      </c>
      <c r="N37" t="str">
        <f>IFERROR(VLOOKUP(Table2[[#This Row],[Params5]],Sheet4!$A$1:$B$10,2,FALSE),"")</f>
        <v xml:space="preserve">removed by </v>
      </c>
      <c r="O37" t="str">
        <f>"Mean Annual "&amp;Table2[[#This Row],[Params10]]&amp;" of "&amp;Table2[[#This Row],[coc]]&amp;" "&amp;Table2[[#This Row],[Params11]]&amp;"a facility ("&amp;Table2[[#This Row],[Params4]]&amp;")"</f>
        <v>Mean Annual load of Total Copper removed by a facility (lbs)</v>
      </c>
    </row>
    <row r="38" spans="1:15" x14ac:dyDescent="0.2">
      <c r="A38" t="s">
        <v>101</v>
      </c>
      <c r="B38" s="5" t="s">
        <v>414</v>
      </c>
      <c r="C38" t="s">
        <v>245</v>
      </c>
      <c r="D38" t="s">
        <v>272</v>
      </c>
      <c r="E38" t="s">
        <v>305</v>
      </c>
      <c r="F38" t="s">
        <v>284</v>
      </c>
      <c r="G38" t="s">
        <v>285</v>
      </c>
      <c r="H38" t="s">
        <v>288</v>
      </c>
      <c r="I38" t="s">
        <v>289</v>
      </c>
      <c r="M38" t="str">
        <f>IF(Table2[[#This Row],[Params3]]="conc","concentration",Table2[[#This Row],[Params3]])</f>
        <v>load</v>
      </c>
      <c r="N38" t="str">
        <f>IFERROR(VLOOKUP(Table2[[#This Row],[Params5]],Sheet4!$A$1:$B$10,2,FALSE),"")</f>
        <v xml:space="preserve">exiting </v>
      </c>
      <c r="O38" t="str">
        <f>"Mean Annual "&amp;Table2[[#This Row],[Params10]]&amp;" of "&amp;Table2[[#This Row],[coc]]&amp;" "&amp;Table2[[#This Row],[Params11]]&amp;"a facility ("&amp;Table2[[#This Row],[Params4]]&amp;")"</f>
        <v>Mean Annual load of Total Copper exiting a facility (lbs)</v>
      </c>
    </row>
    <row r="39" spans="1:15" x14ac:dyDescent="0.2">
      <c r="A39" t="s">
        <v>3</v>
      </c>
      <c r="B39" s="2" t="s">
        <v>265</v>
      </c>
      <c r="C39" t="s">
        <v>164</v>
      </c>
      <c r="D39" t="s">
        <v>272</v>
      </c>
      <c r="E39" t="s">
        <v>305</v>
      </c>
      <c r="F39" t="s">
        <v>284</v>
      </c>
      <c r="G39" t="s">
        <v>278</v>
      </c>
      <c r="H39" t="s">
        <v>308</v>
      </c>
      <c r="M39" t="str">
        <f>IF(Table2[[#This Row],[Params3]]="conc","concentration",Table2[[#This Row],[Params3]])</f>
        <v>load</v>
      </c>
      <c r="N39" t="str">
        <f>IFERROR(VLOOKUP(Table2[[#This Row],[Params5]],Sheet4!$A$1:$B$10,2,FALSE),"")</f>
        <v xml:space="preserve"> by </v>
      </c>
      <c r="O39" t="str">
        <f>"Mean Annual "&amp;Table2[[#This Row],[Params10]]&amp;" of "&amp;Table2[[#This Row],[coc]]&amp;" "&amp;Table2[[#This Row],[Params11]]&amp;"a facility ("&amp;Table2[[#This Row],[Params4]]&amp;")"</f>
        <v>Mean Annual load of Total Copper  by a facility (pct)</v>
      </c>
    </row>
    <row r="40" spans="1:15" x14ac:dyDescent="0.2">
      <c r="A40" t="s">
        <v>98</v>
      </c>
      <c r="B40" s="2" t="s">
        <v>263</v>
      </c>
      <c r="C40" t="s">
        <v>42</v>
      </c>
      <c r="D40" t="s">
        <v>272</v>
      </c>
      <c r="E40" t="s">
        <v>305</v>
      </c>
      <c r="F40" t="s">
        <v>288</v>
      </c>
      <c r="G40" t="s">
        <v>309</v>
      </c>
      <c r="H40" t="s">
        <v>310</v>
      </c>
      <c r="I40" t="s">
        <v>311</v>
      </c>
      <c r="J40" t="s">
        <v>284</v>
      </c>
      <c r="K40" t="s">
        <v>285</v>
      </c>
      <c r="L40" t="s">
        <v>287</v>
      </c>
      <c r="M40" t="str">
        <f>IF(Table2[[#This Row],[Params3]]="conc","concentration",Table2[[#This Row],[Params3]])</f>
        <v>total</v>
      </c>
      <c r="N40">
        <f>IFERROR(VLOOKUP(Table2[[#This Row],[Params5]],Sheet4!$A$1:$B$10,2,FALSE),"")</f>
        <v>0</v>
      </c>
      <c r="O40" t="str">
        <f>"Mean Annual "&amp;Table2[[#This Row],[Params10]]&amp;" of "&amp;Table2[[#This Row],[coc]]&amp;" "&amp;Table2[[#This Row],[Params11]]&amp;"a facility ("&amp;Table2[[#This Row],[Params4]]&amp;")"</f>
        <v>Mean Annual total of Total Copper 0a facility (cost)</v>
      </c>
    </row>
    <row r="41" spans="1:15" x14ac:dyDescent="0.2">
      <c r="A41" t="s">
        <v>3</v>
      </c>
      <c r="B41" s="2" t="s">
        <v>265</v>
      </c>
      <c r="C41" t="s">
        <v>106</v>
      </c>
      <c r="D41" t="s">
        <v>272</v>
      </c>
      <c r="E41" t="s">
        <v>305</v>
      </c>
      <c r="F41" t="s">
        <v>312</v>
      </c>
      <c r="G41" t="s">
        <v>285</v>
      </c>
      <c r="H41" t="s">
        <v>311</v>
      </c>
      <c r="I41" t="s">
        <v>313</v>
      </c>
      <c r="M41" t="str">
        <f>IF(Table2[[#This Row],[Params3]]="conc","concentration",Table2[[#This Row],[Params3]])</f>
        <v>yield</v>
      </c>
      <c r="N41">
        <f>IFERROR(VLOOKUP(Table2[[#This Row],[Params5]],Sheet4!$A$1:$B$10,2,FALSE),"")</f>
        <v>0</v>
      </c>
      <c r="O41" t="str">
        <f>"Mean Annual "&amp;Table2[[#This Row],[Params10]]&amp;" of "&amp;Table2[[#This Row],[coc]]&amp;" "&amp;Table2[[#This Row],[Params11]]&amp;"a facility ("&amp;Table2[[#This Row],[Params4]]&amp;")"</f>
        <v>Mean Annual yield of Total Copper 0a facility (lbs)</v>
      </c>
    </row>
    <row r="42" spans="1:15" x14ac:dyDescent="0.2">
      <c r="A42" t="s">
        <v>3</v>
      </c>
      <c r="B42" s="2" t="s">
        <v>265</v>
      </c>
      <c r="C42" t="s">
        <v>149</v>
      </c>
      <c r="E42" t="s">
        <v>314</v>
      </c>
      <c r="F42" t="s">
        <v>315</v>
      </c>
      <c r="G42" t="s">
        <v>316</v>
      </c>
      <c r="N42" t="str">
        <f>IFERROR(VLOOKUP(Table2[[#This Row],[Params5]],Sheet4!$A$1:$B$10,2,FALSE),"")</f>
        <v/>
      </c>
      <c r="O42" t="s">
        <v>424</v>
      </c>
    </row>
    <row r="43" spans="1:15" x14ac:dyDescent="0.2">
      <c r="A43" t="s">
        <v>3</v>
      </c>
      <c r="B43" s="2" t="s">
        <v>265</v>
      </c>
      <c r="C43" t="s">
        <v>170</v>
      </c>
      <c r="D43" t="s">
        <v>273</v>
      </c>
      <c r="E43" t="s">
        <v>317</v>
      </c>
      <c r="F43" t="s">
        <v>280</v>
      </c>
      <c r="G43" t="s">
        <v>281</v>
      </c>
      <c r="M43" t="str">
        <f>IF(Table2[[#This Row],[Params3]]="conc","concentration",Table2[[#This Row],[Params3]])</f>
        <v>concentration</v>
      </c>
      <c r="N43" t="str">
        <f>IFERROR(VLOOKUP(Table2[[#This Row],[Params5]],Sheet4!$A$1:$B$10,2,FALSE),"")</f>
        <v/>
      </c>
      <c r="O43" t="str">
        <f>"Mean Annual "&amp;Table2[[#This Row],[Params10]]&amp;" of "&amp;Table2[[#This Row],[coc]]&amp;" "&amp;Table2[[#This Row],[Params11]]&amp;"a facility ("&amp;Table2[[#This Row],[Params4]]&amp;")"</f>
        <v>Mean Annual concentration of Total Nitrogen a facility (mg/l)</v>
      </c>
    </row>
    <row r="44" spans="1:15" x14ac:dyDescent="0.2">
      <c r="A44" t="s">
        <v>101</v>
      </c>
      <c r="B44" s="5" t="s">
        <v>414</v>
      </c>
      <c r="C44" t="s">
        <v>213</v>
      </c>
      <c r="D44" t="s">
        <v>273</v>
      </c>
      <c r="E44" t="s">
        <v>317</v>
      </c>
      <c r="F44" t="s">
        <v>280</v>
      </c>
      <c r="G44" t="s">
        <v>281</v>
      </c>
      <c r="H44" t="s">
        <v>282</v>
      </c>
      <c r="M44" t="str">
        <f>IF(Table2[[#This Row],[Params3]]="conc","concentration",Table2[[#This Row],[Params3]])</f>
        <v>concentration</v>
      </c>
      <c r="N44" t="str">
        <f>IFERROR(VLOOKUP(Table2[[#This Row],[Params5]],Sheet4!$A$1:$B$10,2,FALSE),"")</f>
        <v xml:space="preserve">discharged from </v>
      </c>
      <c r="O44" t="str">
        <f>"Mean Annual "&amp;Table2[[#This Row],[Params10]]&amp;" of "&amp;Table2[[#This Row],[coc]]&amp;" "&amp;Table2[[#This Row],[Params11]]&amp;"a facility ("&amp;Table2[[#This Row],[Params4]]&amp;")"</f>
        <v>Mean Annual concentration of Total Nitrogen discharged from a facility (mg/l)</v>
      </c>
    </row>
    <row r="45" spans="1:15" x14ac:dyDescent="0.2">
      <c r="A45" t="s">
        <v>101</v>
      </c>
      <c r="B45" s="5" t="s">
        <v>414</v>
      </c>
      <c r="C45" t="s">
        <v>219</v>
      </c>
      <c r="D45" t="s">
        <v>273</v>
      </c>
      <c r="E45" t="s">
        <v>317</v>
      </c>
      <c r="F45" t="s">
        <v>280</v>
      </c>
      <c r="G45" t="s">
        <v>281</v>
      </c>
      <c r="H45" t="s">
        <v>283</v>
      </c>
      <c r="M45" t="str">
        <f>IF(Table2[[#This Row],[Params3]]="conc","concentration",Table2[[#This Row],[Params3]])</f>
        <v>concentration</v>
      </c>
      <c r="N45" t="str">
        <f>IFERROR(VLOOKUP(Table2[[#This Row],[Params5]],Sheet4!$A$1:$B$10,2,FALSE),"")</f>
        <v xml:space="preserve">flowing to </v>
      </c>
      <c r="O45" t="str">
        <f>"Mean Annual "&amp;Table2[[#This Row],[Params10]]&amp;" of "&amp;Table2[[#This Row],[coc]]&amp;" "&amp;Table2[[#This Row],[Params11]]&amp;"a facility ("&amp;Table2[[#This Row],[Params4]]&amp;")"</f>
        <v>Mean Annual concentration of Total Nitrogen flowing to a facility (mg/l)</v>
      </c>
    </row>
    <row r="46" spans="1:15" x14ac:dyDescent="0.2">
      <c r="A46" t="s">
        <v>3</v>
      </c>
      <c r="B46" s="2" t="s">
        <v>265</v>
      </c>
      <c r="C46" t="s">
        <v>152</v>
      </c>
      <c r="D46" t="s">
        <v>273</v>
      </c>
      <c r="E46" t="s">
        <v>317</v>
      </c>
      <c r="F46" t="s">
        <v>284</v>
      </c>
      <c r="G46" t="s">
        <v>285</v>
      </c>
      <c r="M46" t="str">
        <f>IF(Table2[[#This Row],[Params3]]="conc","concentration",Table2[[#This Row],[Params3]])</f>
        <v>load</v>
      </c>
      <c r="N46" t="str">
        <f>IFERROR(VLOOKUP(Table2[[#This Row],[Params5]],Sheet4!$A$1:$B$10,2,FALSE),"")</f>
        <v/>
      </c>
      <c r="O46" t="str">
        <f>"Mean Annual "&amp;Table2[[#This Row],[Params10]]&amp;" of "&amp;Table2[[#This Row],[coc]]&amp;" "&amp;Table2[[#This Row],[Params11]]&amp;"a facility ("&amp;Table2[[#This Row],[Params4]]&amp;")"</f>
        <v>Mean Annual load of Total Nitrogen a facility (lbs)</v>
      </c>
    </row>
    <row r="47" spans="1:15" x14ac:dyDescent="0.2">
      <c r="A47" t="s">
        <v>3</v>
      </c>
      <c r="B47" s="2" t="s">
        <v>265</v>
      </c>
      <c r="C47" t="s">
        <v>178</v>
      </c>
      <c r="D47" t="s">
        <v>273</v>
      </c>
      <c r="E47" t="s">
        <v>317</v>
      </c>
      <c r="F47" t="s">
        <v>284</v>
      </c>
      <c r="G47" t="s">
        <v>285</v>
      </c>
      <c r="H47" t="s">
        <v>307</v>
      </c>
      <c r="M47" t="str">
        <f>IF(Table2[[#This Row],[Params3]]="conc","concentration",Table2[[#This Row],[Params3]])</f>
        <v>load</v>
      </c>
      <c r="N47" t="str">
        <f>IFERROR(VLOOKUP(Table2[[#This Row],[Params5]],Sheet4!$A$1:$B$10,2,FALSE),"")</f>
        <v xml:space="preserve"> by </v>
      </c>
      <c r="O47" t="str">
        <f>"Mean Annual "&amp;Table2[[#This Row],[Params10]]&amp;" of "&amp;Table2[[#This Row],[coc]]&amp;" "&amp;Table2[[#This Row],[Params11]]&amp;"a facility ("&amp;Table2[[#This Row],[Params4]]&amp;")"</f>
        <v>Mean Annual load of Total Nitrogen  by a facility (lbs)</v>
      </c>
    </row>
    <row r="48" spans="1:15" x14ac:dyDescent="0.2">
      <c r="A48" t="s">
        <v>101</v>
      </c>
      <c r="B48" s="5" t="s">
        <v>414</v>
      </c>
      <c r="C48" t="s">
        <v>214</v>
      </c>
      <c r="D48" t="s">
        <v>273</v>
      </c>
      <c r="E48" t="s">
        <v>317</v>
      </c>
      <c r="F48" t="s">
        <v>284</v>
      </c>
      <c r="G48" t="s">
        <v>285</v>
      </c>
      <c r="H48" t="s">
        <v>286</v>
      </c>
      <c r="M48" t="str">
        <f>IF(Table2[[#This Row],[Params3]]="conc","concentration",Table2[[#This Row],[Params3]])</f>
        <v>load</v>
      </c>
      <c r="N48" t="str">
        <f>IFERROR(VLOOKUP(Table2[[#This Row],[Params5]],Sheet4!$A$1:$B$10,2,FALSE),"")</f>
        <v xml:space="preserve">entering </v>
      </c>
      <c r="O48" t="str">
        <f>"Mean Annual "&amp;Table2[[#This Row],[Params10]]&amp;" of "&amp;Table2[[#This Row],[coc]]&amp;" "&amp;Table2[[#This Row],[Params11]]&amp;"a facility ("&amp;Table2[[#This Row],[Params4]]&amp;")"</f>
        <v>Mean Annual load of Total Nitrogen entering a facility (lbs)</v>
      </c>
    </row>
    <row r="49" spans="1:15" x14ac:dyDescent="0.2">
      <c r="A49" t="s">
        <v>3</v>
      </c>
      <c r="B49" s="2" t="s">
        <v>265</v>
      </c>
      <c r="C49" t="s">
        <v>113</v>
      </c>
      <c r="D49" t="s">
        <v>273</v>
      </c>
      <c r="E49" t="s">
        <v>317</v>
      </c>
      <c r="F49" t="s">
        <v>284</v>
      </c>
      <c r="G49" t="s">
        <v>285</v>
      </c>
      <c r="H49" t="s">
        <v>308</v>
      </c>
      <c r="M49" t="str">
        <f>IF(Table2[[#This Row],[Params3]]="conc","concentration",Table2[[#This Row],[Params3]])</f>
        <v>load</v>
      </c>
      <c r="N49" t="str">
        <f>IFERROR(VLOOKUP(Table2[[#This Row],[Params5]],Sheet4!$A$1:$B$10,2,FALSE),"")</f>
        <v xml:space="preserve"> by </v>
      </c>
      <c r="O49" t="str">
        <f>"Mean Annual "&amp;Table2[[#This Row],[Params10]]&amp;" of "&amp;Table2[[#This Row],[coc]]&amp;" "&amp;Table2[[#This Row],[Params11]]&amp;"a facility ("&amp;Table2[[#This Row],[Params4]]&amp;")"</f>
        <v>Mean Annual load of Total Nitrogen  by a facility (lbs)</v>
      </c>
    </row>
    <row r="50" spans="1:15" x14ac:dyDescent="0.2">
      <c r="A50" t="s">
        <v>101</v>
      </c>
      <c r="B50" s="5" t="s">
        <v>414</v>
      </c>
      <c r="C50" t="s">
        <v>220</v>
      </c>
      <c r="D50" t="s">
        <v>273</v>
      </c>
      <c r="E50" t="s">
        <v>317</v>
      </c>
      <c r="F50" t="s">
        <v>284</v>
      </c>
      <c r="G50" t="s">
        <v>285</v>
      </c>
      <c r="H50" t="s">
        <v>287</v>
      </c>
      <c r="M50" t="str">
        <f>IF(Table2[[#This Row],[Params3]]="conc","concentration",Table2[[#This Row],[Params3]])</f>
        <v>load</v>
      </c>
      <c r="N50" t="str">
        <f>IFERROR(VLOOKUP(Table2[[#This Row],[Params5]],Sheet4!$A$1:$B$10,2,FALSE),"")</f>
        <v xml:space="preserve">removed by </v>
      </c>
      <c r="O50" t="str">
        <f>"Mean Annual "&amp;Table2[[#This Row],[Params10]]&amp;" of "&amp;Table2[[#This Row],[coc]]&amp;" "&amp;Table2[[#This Row],[Params11]]&amp;"a facility ("&amp;Table2[[#This Row],[Params4]]&amp;")"</f>
        <v>Mean Annual load of Total Nitrogen removed by a facility (lbs)</v>
      </c>
    </row>
    <row r="51" spans="1:15" x14ac:dyDescent="0.2">
      <c r="A51" t="s">
        <v>101</v>
      </c>
      <c r="B51" s="5" t="s">
        <v>414</v>
      </c>
      <c r="C51" t="s">
        <v>244</v>
      </c>
      <c r="D51" t="s">
        <v>273</v>
      </c>
      <c r="E51" t="s">
        <v>317</v>
      </c>
      <c r="F51" t="s">
        <v>284</v>
      </c>
      <c r="G51" t="s">
        <v>285</v>
      </c>
      <c r="H51" t="s">
        <v>288</v>
      </c>
      <c r="I51" t="s">
        <v>289</v>
      </c>
      <c r="M51" t="str">
        <f>IF(Table2[[#This Row],[Params3]]="conc","concentration",Table2[[#This Row],[Params3]])</f>
        <v>load</v>
      </c>
      <c r="N51" t="str">
        <f>IFERROR(VLOOKUP(Table2[[#This Row],[Params5]],Sheet4!$A$1:$B$10,2,FALSE),"")</f>
        <v xml:space="preserve">exiting </v>
      </c>
      <c r="O51" t="str">
        <f>"Mean Annual "&amp;Table2[[#This Row],[Params10]]&amp;" of "&amp;Table2[[#This Row],[coc]]&amp;" "&amp;Table2[[#This Row],[Params11]]&amp;"a facility ("&amp;Table2[[#This Row],[Params4]]&amp;")"</f>
        <v>Mean Annual load of Total Nitrogen exiting a facility (lbs)</v>
      </c>
    </row>
    <row r="52" spans="1:15" x14ac:dyDescent="0.2">
      <c r="A52" t="s">
        <v>3</v>
      </c>
      <c r="B52" t="s">
        <v>265</v>
      </c>
      <c r="C52" t="s">
        <v>146</v>
      </c>
      <c r="D52" t="s">
        <v>273</v>
      </c>
      <c r="E52" t="s">
        <v>317</v>
      </c>
      <c r="F52" t="s">
        <v>284</v>
      </c>
      <c r="G52" t="s">
        <v>278</v>
      </c>
      <c r="H52" t="s">
        <v>308</v>
      </c>
      <c r="M52" t="str">
        <f>IF(Table2[[#This Row],[Params3]]="conc","concentration",Table2[[#This Row],[Params3]])</f>
        <v>load</v>
      </c>
      <c r="N52" t="str">
        <f>IFERROR(VLOOKUP(Table2[[#This Row],[Params5]],Sheet4!$A$1:$B$10,2,FALSE),"")</f>
        <v xml:space="preserve"> by </v>
      </c>
      <c r="O52" t="str">
        <f>"Mean Annual "&amp;Table2[[#This Row],[Params10]]&amp;" of "&amp;Table2[[#This Row],[coc]]&amp;" "&amp;Table2[[#This Row],[Params11]]&amp;"a facility ("&amp;Table2[[#This Row],[Params4]]&amp;")"</f>
        <v>Mean Annual load of Total Nitrogen  by a facility (pct)</v>
      </c>
    </row>
    <row r="53" spans="1:15" x14ac:dyDescent="0.2">
      <c r="A53" t="s">
        <v>98</v>
      </c>
      <c r="B53" t="s">
        <v>263</v>
      </c>
      <c r="C53" t="s">
        <v>43</v>
      </c>
      <c r="D53" t="s">
        <v>273</v>
      </c>
      <c r="E53" t="s">
        <v>317</v>
      </c>
      <c r="F53" t="s">
        <v>288</v>
      </c>
      <c r="G53" t="s">
        <v>309</v>
      </c>
      <c r="H53" t="s">
        <v>310</v>
      </c>
      <c r="I53" t="s">
        <v>311</v>
      </c>
      <c r="J53" t="s">
        <v>284</v>
      </c>
      <c r="K53" t="s">
        <v>285</v>
      </c>
      <c r="L53" t="s">
        <v>287</v>
      </c>
      <c r="M53" t="str">
        <f>IF(Table2[[#This Row],[Params3]]="conc","concentration",Table2[[#This Row],[Params3]])</f>
        <v>total</v>
      </c>
      <c r="N53">
        <f>IFERROR(VLOOKUP(Table2[[#This Row],[Params5]],Sheet4!$A$1:$B$10,2,FALSE),"")</f>
        <v>0</v>
      </c>
      <c r="O53" t="str">
        <f>"Mean Annual "&amp;Table2[[#This Row],[Params10]]&amp;" of "&amp;Table2[[#This Row],[coc]]&amp;" "&amp;Table2[[#This Row],[Params11]]&amp;"a facility ("&amp;Table2[[#This Row],[Params4]]&amp;")"</f>
        <v>Mean Annual total of Total Nitrogen 0a facility (cost)</v>
      </c>
    </row>
    <row r="54" spans="1:15" x14ac:dyDescent="0.2">
      <c r="A54" t="s">
        <v>3</v>
      </c>
      <c r="B54" t="s">
        <v>265</v>
      </c>
      <c r="C54" t="s">
        <v>175</v>
      </c>
      <c r="D54" t="s">
        <v>273</v>
      </c>
      <c r="E54" t="s">
        <v>317</v>
      </c>
      <c r="F54" t="s">
        <v>312</v>
      </c>
      <c r="G54" t="s">
        <v>285</v>
      </c>
      <c r="H54" t="s">
        <v>311</v>
      </c>
      <c r="I54" t="s">
        <v>313</v>
      </c>
      <c r="M54" t="str">
        <f>IF(Table2[[#This Row],[Params3]]="conc","concentration",Table2[[#This Row],[Params3]])</f>
        <v>yield</v>
      </c>
      <c r="N54">
        <f>IFERROR(VLOOKUP(Table2[[#This Row],[Params5]],Sheet4!$A$1:$B$10,2,FALSE),"")</f>
        <v>0</v>
      </c>
      <c r="O54" t="str">
        <f>"Mean Annual "&amp;Table2[[#This Row],[Params10]]&amp;" of "&amp;Table2[[#This Row],[coc]]&amp;" "&amp;Table2[[#This Row],[Params11]]&amp;"a facility ("&amp;Table2[[#This Row],[Params4]]&amp;")"</f>
        <v>Mean Annual yield of Total Nitrogen 0a facility (lbs)</v>
      </c>
    </row>
    <row r="55" spans="1:15" x14ac:dyDescent="0.2">
      <c r="B55" s="7"/>
      <c r="N55" t="str">
        <f>IFERROR(VLOOKUP(Table2[[#This Row],[Params5]],Sheet4!$A$1:$B$16,2,FALSE),"")</f>
        <v/>
      </c>
    </row>
    <row r="56" spans="1:15" x14ac:dyDescent="0.2">
      <c r="A56" t="s">
        <v>3</v>
      </c>
      <c r="B56" t="s">
        <v>265</v>
      </c>
      <c r="C56" t="s">
        <v>148</v>
      </c>
      <c r="D56" t="s">
        <v>274</v>
      </c>
      <c r="E56" t="s">
        <v>318</v>
      </c>
      <c r="F56" t="s">
        <v>280</v>
      </c>
      <c r="G56" t="s">
        <v>281</v>
      </c>
      <c r="M56" t="str">
        <f>IF(Table2[[#This Row],[Params3]]="conc","concentration",Table2[[#This Row],[Params3]])</f>
        <v>concentration</v>
      </c>
      <c r="N56" t="str">
        <f>IFERROR(VLOOKUP(Table2[[#This Row],[Params5]],Sheet4!$A$1:$B$10,2,FALSE),"")</f>
        <v/>
      </c>
      <c r="O56" t="str">
        <f>"Mean Annual "&amp;Table2[[#This Row],[Params10]]&amp;" of "&amp;Table2[[#This Row],[coc]]&amp;" "&amp;Table2[[#This Row],[Params11]]&amp;"a facility ("&amp;Table2[[#This Row],[Params4]]&amp;")"</f>
        <v>Mean Annual concentration of Total Phosphorus a facility (mg/l)</v>
      </c>
    </row>
    <row r="57" spans="1:15" x14ac:dyDescent="0.2">
      <c r="B57" s="5"/>
      <c r="N57" t="str">
        <f>IFERROR(VLOOKUP(Table2[[#This Row],[Params5]],Sheet4!$A$1:$B$10,2,FALSE),"")</f>
        <v/>
      </c>
    </row>
    <row r="58" spans="1:15" x14ac:dyDescent="0.2">
      <c r="A58" t="s">
        <v>3</v>
      </c>
      <c r="B58" s="3" t="s">
        <v>267</v>
      </c>
      <c r="C58" t="s">
        <v>193</v>
      </c>
      <c r="E58" t="s">
        <v>193</v>
      </c>
      <c r="N58" t="str">
        <f>IFERROR(VLOOKUP(Table2[[#This Row],[Params5]],Sheet4!$A$1:$B$10,2,FALSE),"")</f>
        <v/>
      </c>
      <c r="O58" t="s">
        <v>425</v>
      </c>
    </row>
    <row r="59" spans="1:15" x14ac:dyDescent="0.2">
      <c r="A59" t="s">
        <v>3</v>
      </c>
      <c r="B59" s="3" t="s">
        <v>267</v>
      </c>
      <c r="C59" t="s">
        <v>140</v>
      </c>
      <c r="E59" t="s">
        <v>319</v>
      </c>
      <c r="F59" t="s">
        <v>320</v>
      </c>
      <c r="G59" t="s">
        <v>321</v>
      </c>
      <c r="H59" t="s">
        <v>322</v>
      </c>
      <c r="N59" t="str">
        <f>IFERROR(VLOOKUP(Table2[[#This Row],[Params5]],Sheet4!$A$1:$B$10,2,FALSE),"")</f>
        <v/>
      </c>
      <c r="O59" t="s">
        <v>430</v>
      </c>
    </row>
    <row r="60" spans="1:15" x14ac:dyDescent="0.2">
      <c r="A60" t="s">
        <v>3</v>
      </c>
      <c r="B60" s="3" t="s">
        <v>267</v>
      </c>
      <c r="C60" t="s">
        <v>120</v>
      </c>
      <c r="E60" t="s">
        <v>323</v>
      </c>
      <c r="F60" t="s">
        <v>278</v>
      </c>
      <c r="N60" t="str">
        <f>IFERROR(VLOOKUP(Table2[[#This Row],[Params5]],Sheet4!$A$1:$B$10,2,FALSE),"")</f>
        <v/>
      </c>
      <c r="O60" t="str">
        <f>VLOOKUP(Table2[[#This Row],[Params]],Sheet5!$A$2:$B$32,2,FALSE)</f>
        <v>The biodiversity index for a particular subbasin.</v>
      </c>
    </row>
    <row r="61" spans="1:15" x14ac:dyDescent="0.2">
      <c r="A61" t="s">
        <v>3</v>
      </c>
      <c r="B61" s="3" t="s">
        <v>267</v>
      </c>
      <c r="C61" t="s">
        <v>161</v>
      </c>
      <c r="E61" t="s">
        <v>324</v>
      </c>
      <c r="F61" t="s">
        <v>325</v>
      </c>
      <c r="N61" t="str">
        <f>IFERROR(VLOOKUP(Table2[[#This Row],[Params5]],Sheet4!$A$1:$B$10,2,FALSE),"")</f>
        <v/>
      </c>
      <c r="O61" s="3" t="s">
        <v>426</v>
      </c>
    </row>
    <row r="62" spans="1:15" x14ac:dyDescent="0.2">
      <c r="A62" t="s">
        <v>3</v>
      </c>
      <c r="B62" s="2" t="s">
        <v>265</v>
      </c>
      <c r="C62" t="s">
        <v>159</v>
      </c>
      <c r="E62" t="s">
        <v>326</v>
      </c>
      <c r="F62" t="s">
        <v>327</v>
      </c>
      <c r="G62" t="s">
        <v>328</v>
      </c>
      <c r="N62" t="str">
        <f>IFERROR(VLOOKUP(Table2[[#This Row],[Params5]],Sheet4!$A$1:$B$10,2,FALSE),"")</f>
        <v/>
      </c>
      <c r="O62" t="str">
        <f>VLOOKUP(Table2[[#This Row],[Params]],Sheet5!$A$2:$B$62,2,FALSE)</f>
        <v>The area in acres allocated for enhanced water quality.</v>
      </c>
    </row>
    <row r="63" spans="1:15" x14ac:dyDescent="0.2">
      <c r="A63" t="s">
        <v>3</v>
      </c>
      <c r="B63" s="2" t="s">
        <v>265</v>
      </c>
      <c r="C63" t="s">
        <v>116</v>
      </c>
      <c r="E63" t="s">
        <v>326</v>
      </c>
      <c r="F63" t="s">
        <v>327</v>
      </c>
      <c r="G63" t="s">
        <v>278</v>
      </c>
      <c r="N63" t="str">
        <f>IFERROR(VLOOKUP(Table2[[#This Row],[Params5]],Sheet4!$A$1:$B$10,2,FALSE),"")</f>
        <v/>
      </c>
      <c r="O63" t="str">
        <f>VLOOKUP(Table2[[#This Row],[Params]],Sheet5!$A$2:$B$62,2,FALSE)</f>
        <v>The percentage of total area allocated for enhanced water quality.</v>
      </c>
    </row>
    <row r="64" spans="1:15" x14ac:dyDescent="0.2">
      <c r="A64" t="s">
        <v>3</v>
      </c>
      <c r="B64" s="3" t="s">
        <v>267</v>
      </c>
      <c r="C64" t="s">
        <v>123</v>
      </c>
      <c r="E64" t="s">
        <v>329</v>
      </c>
      <c r="F64" t="s">
        <v>325</v>
      </c>
      <c r="N64" t="str">
        <f>IFERROR(VLOOKUP(Table2[[#This Row],[Params5]],Sheet4!$A$1:$B$10,2,FALSE),"")</f>
        <v/>
      </c>
      <c r="O64" s="3" t="s">
        <v>427</v>
      </c>
    </row>
    <row r="65" spans="1:15" x14ac:dyDescent="0.2">
      <c r="A65" t="s">
        <v>3</v>
      </c>
      <c r="B65" s="9" t="s">
        <v>265</v>
      </c>
      <c r="C65" t="s">
        <v>183</v>
      </c>
      <c r="E65" t="s">
        <v>330</v>
      </c>
      <c r="F65" t="s">
        <v>327</v>
      </c>
      <c r="G65" t="s">
        <v>328</v>
      </c>
      <c r="N65" t="str">
        <f>IFERROR(VLOOKUP(Table2[[#This Row],[Params5]],Sheet4!$A$1:$B$10,2,FALSE),"")</f>
        <v/>
      </c>
      <c r="O65" t="str">
        <f>VLOOKUP(Table2[[#This Row],[Params]],Sheet5!$A$2:$B$62,2,FALSE)</f>
        <v>The area in acres allocated for flow control.</v>
      </c>
    </row>
    <row r="66" spans="1:15" x14ac:dyDescent="0.2">
      <c r="A66" t="s">
        <v>3</v>
      </c>
      <c r="B66" s="9" t="s">
        <v>265</v>
      </c>
      <c r="C66" t="s">
        <v>171</v>
      </c>
      <c r="E66" t="s">
        <v>330</v>
      </c>
      <c r="F66" t="s">
        <v>327</v>
      </c>
      <c r="G66" t="s">
        <v>278</v>
      </c>
      <c r="N66" t="str">
        <f>IFERROR(VLOOKUP(Table2[[#This Row],[Params5]],Sheet4!$A$1:$B$10,2,FALSE),"")</f>
        <v/>
      </c>
      <c r="O66" t="str">
        <f>VLOOKUP(Table2[[#This Row],[Params]],Sheet5!$A$2:$B$62,2,FALSE)</f>
        <v>The percentage of total area allocated for flow control.</v>
      </c>
    </row>
    <row r="67" spans="1:15" x14ac:dyDescent="0.2">
      <c r="A67" t="s">
        <v>3</v>
      </c>
      <c r="B67" s="9" t="s">
        <v>265</v>
      </c>
      <c r="C67" t="s">
        <v>139</v>
      </c>
      <c r="E67" t="s">
        <v>331</v>
      </c>
      <c r="F67" t="s">
        <v>332</v>
      </c>
      <c r="G67" t="s">
        <v>278</v>
      </c>
      <c r="N67" t="str">
        <f>IFERROR(VLOOKUP(Table2[[#This Row],[Params5]],Sheet4!$A$1:$B$10,2,FALSE),"")</f>
        <v/>
      </c>
      <c r="O67" t="str">
        <f>VLOOKUP(Table2[[#This Row],[Params]],Sheet5!$A$2:$B$62,2,FALSE)</f>
        <v>The percentage of land cover composed of grassland.</v>
      </c>
    </row>
    <row r="68" spans="1:15" x14ac:dyDescent="0.2">
      <c r="A68" t="s">
        <v>3</v>
      </c>
      <c r="B68" s="9" t="s">
        <v>265</v>
      </c>
      <c r="C68" t="s">
        <v>151</v>
      </c>
      <c r="E68" t="s">
        <v>331</v>
      </c>
      <c r="F68" t="s">
        <v>333</v>
      </c>
      <c r="G68" t="s">
        <v>334</v>
      </c>
      <c r="H68" t="s">
        <v>278</v>
      </c>
      <c r="N68" t="str">
        <f>IFERROR(VLOOKUP(Table2[[#This Row],[Params5]],Sheet4!$A$1:$B$10,2,FALSE),"")</f>
        <v/>
      </c>
      <c r="O68" t="str">
        <f>VLOOKUP(Table2[[#This Row],[Params]],Sheet5!$A$2:$B$62,2,FALSE)</f>
        <v>The percentage of impervious land cover excluding rooftops.</v>
      </c>
    </row>
    <row r="69" spans="1:15" x14ac:dyDescent="0.2">
      <c r="A69" t="s">
        <v>3</v>
      </c>
      <c r="B69" s="9" t="s">
        <v>265</v>
      </c>
      <c r="C69" t="s">
        <v>184</v>
      </c>
      <c r="E69" t="s">
        <v>331</v>
      </c>
      <c r="F69" t="s">
        <v>333</v>
      </c>
      <c r="G69" t="s">
        <v>335</v>
      </c>
      <c r="H69" t="s">
        <v>278</v>
      </c>
      <c r="N69" t="str">
        <f>IFERROR(VLOOKUP(Table2[[#This Row],[Params5]],Sheet4!$A$1:$B$10,2,FALSE),"")</f>
        <v/>
      </c>
      <c r="O69" t="str">
        <f>VLOOKUP(Table2[[#This Row],[Params]],Sheet5!$A$2:$B$62,2,FALSE)</f>
        <v>The percentage of impervious land cover composed of rooftops.</v>
      </c>
    </row>
    <row r="70" spans="1:15" x14ac:dyDescent="0.2">
      <c r="A70" t="s">
        <v>3</v>
      </c>
      <c r="B70" s="9" t="s">
        <v>265</v>
      </c>
      <c r="C70" t="s">
        <v>136</v>
      </c>
      <c r="E70" t="s">
        <v>331</v>
      </c>
      <c r="F70" t="s">
        <v>333</v>
      </c>
      <c r="G70" t="s">
        <v>288</v>
      </c>
      <c r="H70" t="s">
        <v>278</v>
      </c>
      <c r="N70" t="str">
        <f>IFERROR(VLOOKUP(Table2[[#This Row],[Params5]],Sheet4!$A$1:$B$10,2,FALSE),"")</f>
        <v/>
      </c>
      <c r="O70" t="str">
        <f>VLOOKUP(Table2[[#This Row],[Params]],Sheet5!$A$2:$B$62,2,FALSE)</f>
        <v>The total percentage of land cover that is impervious.</v>
      </c>
    </row>
    <row r="71" spans="1:15" x14ac:dyDescent="0.2">
      <c r="A71" t="s">
        <v>3</v>
      </c>
      <c r="B71" s="9" t="s">
        <v>265</v>
      </c>
      <c r="C71" t="s">
        <v>145</v>
      </c>
      <c r="E71" t="s">
        <v>331</v>
      </c>
      <c r="F71" t="s">
        <v>336</v>
      </c>
      <c r="G71" t="s">
        <v>278</v>
      </c>
      <c r="N71" t="str">
        <f>IFERROR(VLOOKUP(Table2[[#This Row],[Params5]],Sheet4!$A$1:$B$10,2,FALSE),"")</f>
        <v/>
      </c>
      <c r="O71" t="str">
        <f>VLOOKUP(Table2[[#This Row],[Params]],Sheet5!$A$2:$B$62,2,FALSE)</f>
        <v>The percentage of land cover composed of pasture land.</v>
      </c>
    </row>
    <row r="72" spans="1:15" x14ac:dyDescent="0.2">
      <c r="A72" t="s">
        <v>3</v>
      </c>
      <c r="B72" s="9" t="s">
        <v>265</v>
      </c>
      <c r="C72" t="s">
        <v>156</v>
      </c>
      <c r="E72" t="s">
        <v>331</v>
      </c>
      <c r="F72" t="s">
        <v>337</v>
      </c>
      <c r="G72" t="s">
        <v>278</v>
      </c>
      <c r="N72" t="str">
        <f>IFERROR(VLOOKUP(Table2[[#This Row],[Params5]],Sheet4!$A$1:$B$10,2,FALSE),"")</f>
        <v/>
      </c>
      <c r="O72" t="str">
        <f>VLOOKUP(Table2[[#This Row],[Params]],Sheet5!$A$2:$B$62,2,FALSE)</f>
        <v>The percentage of land cover composed of water bodies.</v>
      </c>
    </row>
    <row r="73" spans="1:15" x14ac:dyDescent="0.2">
      <c r="A73" t="s">
        <v>3</v>
      </c>
      <c r="B73" s="3" t="s">
        <v>267</v>
      </c>
      <c r="C73" t="s">
        <v>157</v>
      </c>
      <c r="E73" t="s">
        <v>338</v>
      </c>
      <c r="F73" t="s">
        <v>325</v>
      </c>
      <c r="N73" t="str">
        <f>IFERROR(VLOOKUP(Table2[[#This Row],[Params5]],Sheet4!$A$1:$B$10,2,FALSE),"")</f>
        <v/>
      </c>
      <c r="O73" s="8" t="s">
        <v>428</v>
      </c>
    </row>
    <row r="74" spans="1:15" x14ac:dyDescent="0.2">
      <c r="A74" t="s">
        <v>3</v>
      </c>
      <c r="B74" s="9" t="s">
        <v>265</v>
      </c>
      <c r="C74" t="s">
        <v>176</v>
      </c>
      <c r="E74" t="s">
        <v>339</v>
      </c>
      <c r="F74" t="s">
        <v>340</v>
      </c>
      <c r="G74" t="s">
        <v>278</v>
      </c>
      <c r="N74" t="str">
        <f>IFERROR(VLOOKUP(Table2[[#This Row],[Params5]],Sheet4!$A$1:$B$10,2,FALSE),"")</f>
        <v/>
      </c>
      <c r="O74" t="s">
        <v>431</v>
      </c>
    </row>
    <row r="75" spans="1:15" x14ac:dyDescent="0.2">
      <c r="A75" t="s">
        <v>3</v>
      </c>
      <c r="B75" s="9" t="s">
        <v>265</v>
      </c>
      <c r="C75" t="s">
        <v>110</v>
      </c>
      <c r="E75" t="s">
        <v>339</v>
      </c>
      <c r="F75" t="s">
        <v>341</v>
      </c>
      <c r="G75" t="s">
        <v>278</v>
      </c>
      <c r="N75" t="str">
        <f>IFERROR(VLOOKUP(Table2[[#This Row],[Params5]],Sheet4!$A$1:$B$10,2,FALSE),"")</f>
        <v/>
      </c>
      <c r="O75" t="s">
        <v>431</v>
      </c>
    </row>
    <row r="76" spans="1:15" x14ac:dyDescent="0.2">
      <c r="A76" t="s">
        <v>3</v>
      </c>
      <c r="B76" s="9" t="s">
        <v>265</v>
      </c>
      <c r="C76" t="s">
        <v>108</v>
      </c>
      <c r="E76" t="s">
        <v>339</v>
      </c>
      <c r="F76" t="s">
        <v>342</v>
      </c>
      <c r="G76" t="s">
        <v>278</v>
      </c>
      <c r="N76" t="str">
        <f>IFERROR(VLOOKUP(Table2[[#This Row],[Params5]],Sheet4!$A$1:$B$10,2,FALSE),"")</f>
        <v/>
      </c>
      <c r="O76" t="s">
        <v>431</v>
      </c>
    </row>
    <row r="77" spans="1:15" x14ac:dyDescent="0.2">
      <c r="A77" t="s">
        <v>3</v>
      </c>
      <c r="B77" s="9" t="s">
        <v>265</v>
      </c>
      <c r="C77" t="s">
        <v>122</v>
      </c>
      <c r="E77" t="s">
        <v>339</v>
      </c>
      <c r="F77" t="s">
        <v>343</v>
      </c>
      <c r="G77" t="s">
        <v>278</v>
      </c>
      <c r="N77" t="str">
        <f>IFERROR(VLOOKUP(Table2[[#This Row],[Params5]],Sheet4!$A$1:$B$10,2,FALSE),"")</f>
        <v/>
      </c>
      <c r="O77" t="s">
        <v>431</v>
      </c>
    </row>
    <row r="78" spans="1:15" x14ac:dyDescent="0.2">
      <c r="A78" t="s">
        <v>3</v>
      </c>
      <c r="B78" s="9" t="s">
        <v>265</v>
      </c>
      <c r="C78" t="s">
        <v>107</v>
      </c>
      <c r="E78" t="s">
        <v>339</v>
      </c>
      <c r="F78" t="s">
        <v>344</v>
      </c>
      <c r="G78" t="s">
        <v>278</v>
      </c>
      <c r="N78" t="str">
        <f>IFERROR(VLOOKUP(Table2[[#This Row],[Params5]],Sheet4!$A$1:$B$10,2,FALSE),"")</f>
        <v/>
      </c>
      <c r="O78" t="s">
        <v>432</v>
      </c>
    </row>
    <row r="79" spans="1:15" x14ac:dyDescent="0.2">
      <c r="A79" t="s">
        <v>3</v>
      </c>
      <c r="B79" s="9" t="s">
        <v>265</v>
      </c>
      <c r="C79" t="s">
        <v>181</v>
      </c>
      <c r="E79" t="s">
        <v>339</v>
      </c>
      <c r="F79" t="s">
        <v>345</v>
      </c>
      <c r="G79" t="s">
        <v>278</v>
      </c>
      <c r="N79" t="str">
        <f>IFERROR(VLOOKUP(Table2[[#This Row],[Params5]],Sheet4!$A$1:$B$10,2,FALSE),"")</f>
        <v/>
      </c>
      <c r="O79" t="s">
        <v>433</v>
      </c>
    </row>
    <row r="80" spans="1:15" x14ac:dyDescent="0.2">
      <c r="A80" t="s">
        <v>3</v>
      </c>
      <c r="B80" s="9" t="s">
        <v>265</v>
      </c>
      <c r="C80" t="s">
        <v>155</v>
      </c>
      <c r="E80" t="s">
        <v>339</v>
      </c>
      <c r="F80" t="s">
        <v>346</v>
      </c>
      <c r="G80" t="s">
        <v>278</v>
      </c>
      <c r="N80" t="str">
        <f>IFERROR(VLOOKUP(Table2[[#This Row],[Params5]],Sheet4!$A$1:$B$10,2,FALSE),"")</f>
        <v/>
      </c>
      <c r="O80" t="s">
        <v>434</v>
      </c>
    </row>
    <row r="81" spans="1:15" x14ac:dyDescent="0.2">
      <c r="A81" t="s">
        <v>3</v>
      </c>
      <c r="B81" s="9" t="s">
        <v>265</v>
      </c>
      <c r="C81" t="s">
        <v>192</v>
      </c>
      <c r="E81" t="s">
        <v>339</v>
      </c>
      <c r="F81" t="s">
        <v>347</v>
      </c>
      <c r="G81" t="s">
        <v>278</v>
      </c>
      <c r="N81" t="str">
        <f>IFERROR(VLOOKUP(Table2[[#This Row],[Params5]],Sheet4!$A$1:$B$10,2,FALSE),"")</f>
        <v/>
      </c>
      <c r="O81" t="s">
        <v>435</v>
      </c>
    </row>
    <row r="82" spans="1:15" x14ac:dyDescent="0.2">
      <c r="A82" t="s">
        <v>3</v>
      </c>
      <c r="B82" s="9" t="s">
        <v>265</v>
      </c>
      <c r="C82" t="s">
        <v>158</v>
      </c>
      <c r="E82" t="s">
        <v>339</v>
      </c>
      <c r="F82" t="s">
        <v>348</v>
      </c>
      <c r="G82" t="s">
        <v>278</v>
      </c>
      <c r="N82" t="str">
        <f>IFERROR(VLOOKUP(Table2[[#This Row],[Params5]],Sheet4!$A$1:$B$10,2,FALSE),"")</f>
        <v/>
      </c>
      <c r="O82" t="s">
        <v>435</v>
      </c>
    </row>
    <row r="83" spans="1:15" x14ac:dyDescent="0.2">
      <c r="A83" t="s">
        <v>3</v>
      </c>
      <c r="B83" s="9" t="s">
        <v>265</v>
      </c>
      <c r="C83" t="s">
        <v>198</v>
      </c>
      <c r="E83" t="s">
        <v>339</v>
      </c>
      <c r="F83" t="s">
        <v>349</v>
      </c>
      <c r="G83" t="s">
        <v>278</v>
      </c>
      <c r="N83" t="str">
        <f>IFERROR(VLOOKUP(Table2[[#This Row],[Params5]],Sheet4!$A$1:$B$10,2,FALSE),"")</f>
        <v/>
      </c>
      <c r="O83" t="s">
        <v>435</v>
      </c>
    </row>
    <row r="84" spans="1:15" x14ac:dyDescent="0.2">
      <c r="A84" t="s">
        <v>3</v>
      </c>
      <c r="B84" s="9" t="s">
        <v>265</v>
      </c>
      <c r="C84" t="s">
        <v>143</v>
      </c>
      <c r="E84" t="s">
        <v>339</v>
      </c>
      <c r="F84" t="s">
        <v>350</v>
      </c>
      <c r="G84" t="s">
        <v>278</v>
      </c>
      <c r="N84" t="str">
        <f>IFERROR(VLOOKUP(Table2[[#This Row],[Params5]],Sheet4!$A$1:$B$10,2,FALSE),"")</f>
        <v/>
      </c>
      <c r="O84" t="s">
        <v>435</v>
      </c>
    </row>
    <row r="85" spans="1:15" x14ac:dyDescent="0.2">
      <c r="A85" t="s">
        <v>3</v>
      </c>
      <c r="B85" s="9" t="s">
        <v>265</v>
      </c>
      <c r="C85" t="s">
        <v>121</v>
      </c>
      <c r="E85" t="s">
        <v>339</v>
      </c>
      <c r="F85" t="s">
        <v>351</v>
      </c>
      <c r="G85" t="s">
        <v>278</v>
      </c>
      <c r="N85" t="str">
        <f>IFERROR(VLOOKUP(Table2[[#This Row],[Params5]],Sheet4!$A$1:$B$10,2,FALSE),"")</f>
        <v/>
      </c>
      <c r="O85" t="s">
        <v>435</v>
      </c>
    </row>
    <row r="86" spans="1:15" x14ac:dyDescent="0.2">
      <c r="A86" t="s">
        <v>3</v>
      </c>
      <c r="B86" s="9" t="s">
        <v>265</v>
      </c>
      <c r="C86" t="s">
        <v>174</v>
      </c>
      <c r="E86" t="s">
        <v>339</v>
      </c>
      <c r="F86" t="s">
        <v>352</v>
      </c>
      <c r="G86" t="s">
        <v>278</v>
      </c>
      <c r="N86" t="str">
        <f>IFERROR(VLOOKUP(Table2[[#This Row],[Params5]],Sheet4!$A$1:$B$10,2,FALSE),"")</f>
        <v/>
      </c>
      <c r="O86" t="s">
        <v>435</v>
      </c>
    </row>
    <row r="87" spans="1:15" x14ac:dyDescent="0.2">
      <c r="A87" t="s">
        <v>3</v>
      </c>
      <c r="B87" s="9" t="s">
        <v>265</v>
      </c>
      <c r="C87" t="s">
        <v>172</v>
      </c>
      <c r="E87" t="s">
        <v>339</v>
      </c>
      <c r="F87" t="s">
        <v>353</v>
      </c>
      <c r="G87" t="s">
        <v>278</v>
      </c>
      <c r="N87" t="str">
        <f>IFERROR(VLOOKUP(Table2[[#This Row],[Params5]],Sheet4!$A$1:$B$10,2,FALSE),"")</f>
        <v/>
      </c>
      <c r="O87" t="s">
        <v>435</v>
      </c>
    </row>
    <row r="88" spans="1:15" x14ac:dyDescent="0.2">
      <c r="A88" t="s">
        <v>3</v>
      </c>
      <c r="B88" s="9" t="s">
        <v>265</v>
      </c>
      <c r="C88" t="s">
        <v>166</v>
      </c>
      <c r="E88" t="s">
        <v>339</v>
      </c>
      <c r="F88" t="s">
        <v>354</v>
      </c>
      <c r="G88" t="s">
        <v>278</v>
      </c>
      <c r="N88" t="str">
        <f>IFERROR(VLOOKUP(Table2[[#This Row],[Params5]],Sheet4!$A$1:$B$10,2,FALSE),"")</f>
        <v/>
      </c>
      <c r="O88" t="s">
        <v>436</v>
      </c>
    </row>
    <row r="89" spans="1:15" x14ac:dyDescent="0.2">
      <c r="A89" t="s">
        <v>3</v>
      </c>
      <c r="B89" s="3" t="s">
        <v>267</v>
      </c>
      <c r="C89" t="s">
        <v>160</v>
      </c>
      <c r="E89" t="s">
        <v>355</v>
      </c>
      <c r="F89" t="s">
        <v>325</v>
      </c>
      <c r="N89" t="str">
        <f>IFERROR(VLOOKUP(Table2[[#This Row],[Params5]],Sheet4!$A$1:$B$10,2,FALSE),"")</f>
        <v/>
      </c>
      <c r="O89" s="8" t="s">
        <v>429</v>
      </c>
    </row>
    <row r="90" spans="1:15" x14ac:dyDescent="0.2">
      <c r="A90" t="s">
        <v>3</v>
      </c>
      <c r="B90" s="3" t="s">
        <v>267</v>
      </c>
      <c r="C90" t="s">
        <v>188</v>
      </c>
      <c r="E90" t="s">
        <v>356</v>
      </c>
      <c r="F90" t="s">
        <v>357</v>
      </c>
      <c r="G90" t="s">
        <v>322</v>
      </c>
      <c r="N90" t="str">
        <f>IFERROR(VLOOKUP(Table2[[#This Row],[Params5]],Sheet4!$A$1:$B$10,2,FALSE),"")</f>
        <v/>
      </c>
      <c r="O90" t="str">
        <f>VLOOKUP(Table2[[#This Row],[Params]],Sheet5!$A$2:$B$32,2,FALSE)</f>
        <v>The pavement condition score for a particular subbasin.</v>
      </c>
    </row>
    <row r="91" spans="1:15" x14ac:dyDescent="0.2">
      <c r="A91" t="s">
        <v>3</v>
      </c>
      <c r="B91" s="3" t="s">
        <v>267</v>
      </c>
      <c r="C91" t="s">
        <v>190</v>
      </c>
      <c r="E91" t="s">
        <v>358</v>
      </c>
      <c r="F91" t="s">
        <v>359</v>
      </c>
      <c r="G91" t="s">
        <v>360</v>
      </c>
      <c r="N91" t="str">
        <f>IFERROR(VLOOKUP(Table2[[#This Row],[Params5]],Sheet4!$A$1:$B$10,2,FALSE),"")</f>
        <v/>
      </c>
      <c r="O91" t="str">
        <f>VLOOKUP(Table2[[#This Row],[Params]],Sheet5!$A$2:$B$32,2,FALSE)</f>
        <v>The urban heat in degree Celsius for a particular subbasin.</v>
      </c>
    </row>
    <row r="92" spans="1:15" x14ac:dyDescent="0.2">
      <c r="A92" t="s">
        <v>3</v>
      </c>
      <c r="B92" t="s">
        <v>265</v>
      </c>
      <c r="C92" t="s">
        <v>167</v>
      </c>
      <c r="E92" t="s">
        <v>327</v>
      </c>
      <c r="F92" t="s">
        <v>328</v>
      </c>
      <c r="N92" t="str">
        <f>IFERROR(VLOOKUP(Table2[[#This Row],[Params5]],Sheet4!$A$1:$B$10,2,FALSE),"")</f>
        <v/>
      </c>
      <c r="O92" t="str">
        <f>VLOOKUP(Table2[[#This Row],[Params]],Sheet5!$A$2:$B$62,2,FALSE)</f>
        <v>The total area in acres.</v>
      </c>
    </row>
    <row r="93" spans="1:15" x14ac:dyDescent="0.2">
      <c r="A93" t="s">
        <v>3</v>
      </c>
      <c r="B93" t="s">
        <v>265</v>
      </c>
      <c r="C93" t="s">
        <v>109</v>
      </c>
      <c r="E93" t="s">
        <v>361</v>
      </c>
      <c r="F93" t="s">
        <v>327</v>
      </c>
      <c r="G93" t="s">
        <v>328</v>
      </c>
      <c r="N93" t="str">
        <f>IFERROR(VLOOKUP(Table2[[#This Row],[Params5]],Sheet4!$A$1:$B$10,2,FALSE),"")</f>
        <v/>
      </c>
      <c r="O93" t="str">
        <f>VLOOKUP(Table2[[#This Row],[Params]],Sheet5!$A$2:$B$62,2,FALSE)</f>
        <v>The area in acres allocated for basic water quality.</v>
      </c>
    </row>
    <row r="94" spans="1:15" x14ac:dyDescent="0.2">
      <c r="A94" t="s">
        <v>3</v>
      </c>
      <c r="B94" t="s">
        <v>265</v>
      </c>
      <c r="C94" t="s">
        <v>126</v>
      </c>
      <c r="E94" t="s">
        <v>361</v>
      </c>
      <c r="F94" t="s">
        <v>327</v>
      </c>
      <c r="G94" t="s">
        <v>278</v>
      </c>
      <c r="N94" t="str">
        <f>IFERROR(VLOOKUP(Table2[[#This Row],[Params5]],Sheet4!$A$1:$B$10,2,FALSE),"")</f>
        <v/>
      </c>
      <c r="O94" t="str">
        <f>VLOOKUP(Table2[[#This Row],[Params]],Sheet5!$A$2:$B$62,2,FALSE)</f>
        <v>The percentage of total area allocated for basic water quality.</v>
      </c>
    </row>
    <row r="95" spans="1:15" x14ac:dyDescent="0.2">
      <c r="A95" t="s">
        <v>3</v>
      </c>
      <c r="B95" t="s">
        <v>265</v>
      </c>
      <c r="C95" t="s">
        <v>191</v>
      </c>
      <c r="D95" t="s">
        <v>270</v>
      </c>
      <c r="E95" t="s">
        <v>279</v>
      </c>
      <c r="F95" t="s">
        <v>280</v>
      </c>
      <c r="G95" t="s">
        <v>281</v>
      </c>
      <c r="M95" t="str">
        <f>IF(Table2[[#This Row],[Params3]]="conc","concentration",Table2[[#This Row],[Params3]])</f>
        <v>concentration</v>
      </c>
      <c r="N95" t="str">
        <f>IFERROR(VLOOKUP(Table2[[#This Row],[Params5]],Sheet4!$A$1:$B$10,2,FALSE),"")</f>
        <v/>
      </c>
      <c r="O95" t="str">
        <f>"Mean Annual "&amp;Table2[[#This Row],[Params10]]&amp;" of "&amp;Table2[[#This Row],[coc]]&amp;" "&amp;Table2[[#This Row],[Params11]]&amp;"a facility ("&amp;Table2[[#This Row],[Params4]]&amp;")"</f>
        <v>Mean Annual concentration of Bis(2-ethylhexyl) phthalate (DEHP) a facility (mg/l)</v>
      </c>
    </row>
    <row r="96" spans="1:15" x14ac:dyDescent="0.2">
      <c r="A96" t="s">
        <v>3</v>
      </c>
      <c r="B96" t="s">
        <v>265</v>
      </c>
      <c r="C96" t="s">
        <v>179</v>
      </c>
      <c r="D96" t="s">
        <v>270</v>
      </c>
      <c r="E96" t="s">
        <v>279</v>
      </c>
      <c r="F96" t="s">
        <v>284</v>
      </c>
      <c r="G96" t="s">
        <v>285</v>
      </c>
      <c r="M96" t="str">
        <f>IF(Table2[[#This Row],[Params3]]="conc","concentration",Table2[[#This Row],[Params3]])</f>
        <v>load</v>
      </c>
      <c r="N96" t="str">
        <f>IFERROR(VLOOKUP(Table2[[#This Row],[Params5]],Sheet4!$A$1:$B$10,2,FALSE),"")</f>
        <v/>
      </c>
      <c r="O96" t="str">
        <f>"Mean Annual "&amp;Table2[[#This Row],[Params10]]&amp;" of "&amp;Table2[[#This Row],[coc]]&amp;" "&amp;Table2[[#This Row],[Params11]]&amp;"a facility ("&amp;Table2[[#This Row],[Params4]]&amp;")"</f>
        <v>Mean Annual load of Bis(2-ethylhexyl) phthalate (DEHP) a facility (lbs)</v>
      </c>
    </row>
    <row r="97" spans="1:15" x14ac:dyDescent="0.2">
      <c r="A97" t="s">
        <v>3</v>
      </c>
      <c r="B97" t="s">
        <v>265</v>
      </c>
      <c r="C97" t="s">
        <v>127</v>
      </c>
      <c r="D97" t="s">
        <v>270</v>
      </c>
      <c r="E97" t="s">
        <v>279</v>
      </c>
      <c r="F97" t="s">
        <v>284</v>
      </c>
      <c r="G97" t="s">
        <v>285</v>
      </c>
      <c r="H97" t="s">
        <v>307</v>
      </c>
      <c r="M97" t="str">
        <f>IF(Table2[[#This Row],[Params3]]="conc","concentration",Table2[[#This Row],[Params3]])</f>
        <v>load</v>
      </c>
      <c r="N97" t="str">
        <f>IFERROR(VLOOKUP(Table2[[#This Row],[Params5]],Sheet4!$A$1:$B$10,2,FALSE),"")</f>
        <v xml:space="preserve"> by </v>
      </c>
      <c r="O97" t="str">
        <f>"Mean Annual "&amp;Table2[[#This Row],[Params10]]&amp;" of "&amp;Table2[[#This Row],[coc]]&amp;" "&amp;Table2[[#This Row],[Params11]]&amp;"a facility ("&amp;Table2[[#This Row],[Params4]]&amp;")"</f>
        <v>Mean Annual load of Bis(2-ethylhexyl) phthalate (DEHP)  by a facility (lbs)</v>
      </c>
    </row>
    <row r="98" spans="1:15" x14ac:dyDescent="0.2">
      <c r="A98" t="s">
        <v>3</v>
      </c>
      <c r="B98" t="s">
        <v>265</v>
      </c>
      <c r="C98" t="s">
        <v>124</v>
      </c>
      <c r="D98" t="s">
        <v>270</v>
      </c>
      <c r="E98" t="s">
        <v>279</v>
      </c>
      <c r="F98" t="s">
        <v>284</v>
      </c>
      <c r="G98" t="s">
        <v>285</v>
      </c>
      <c r="H98" t="s">
        <v>308</v>
      </c>
      <c r="M98" t="str">
        <f>IF(Table2[[#This Row],[Params3]]="conc","concentration",Table2[[#This Row],[Params3]])</f>
        <v>load</v>
      </c>
      <c r="N98" t="str">
        <f>IFERROR(VLOOKUP(Table2[[#This Row],[Params5]],Sheet4!$A$1:$B$10,2,FALSE),"")</f>
        <v xml:space="preserve"> by </v>
      </c>
      <c r="O98" t="str">
        <f>"Mean Annual "&amp;Table2[[#This Row],[Params10]]&amp;" of "&amp;Table2[[#This Row],[coc]]&amp;" "&amp;Table2[[#This Row],[Params11]]&amp;"a facility ("&amp;Table2[[#This Row],[Params4]]&amp;")"</f>
        <v>Mean Annual load of Bis(2-ethylhexyl) phthalate (DEHP)  by a facility (lbs)</v>
      </c>
    </row>
    <row r="99" spans="1:15" x14ac:dyDescent="0.2">
      <c r="A99" t="s">
        <v>3</v>
      </c>
      <c r="B99" t="s">
        <v>265</v>
      </c>
      <c r="C99" t="s">
        <v>165</v>
      </c>
      <c r="D99" t="s">
        <v>270</v>
      </c>
      <c r="E99" t="s">
        <v>279</v>
      </c>
      <c r="F99" t="s">
        <v>284</v>
      </c>
      <c r="G99" t="s">
        <v>278</v>
      </c>
      <c r="H99" t="s">
        <v>308</v>
      </c>
      <c r="M99" t="str">
        <f>IF(Table2[[#This Row],[Params3]]="conc","concentration",Table2[[#This Row],[Params3]])</f>
        <v>load</v>
      </c>
      <c r="N99" t="str">
        <f>IFERROR(VLOOKUP(Table2[[#This Row],[Params5]],Sheet4!$A$1:$B$10,2,FALSE),"")</f>
        <v xml:space="preserve"> by </v>
      </c>
      <c r="O99" t="str">
        <f>"Mean Annual "&amp;Table2[[#This Row],[Params10]]&amp;" of "&amp;Table2[[#This Row],[coc]]&amp;" "&amp;Table2[[#This Row],[Params11]]&amp;"a facility ("&amp;Table2[[#This Row],[Params4]]&amp;")"</f>
        <v>Mean Annual load of Bis(2-ethylhexyl) phthalate (DEHP)  by a facility (pct)</v>
      </c>
    </row>
    <row r="100" spans="1:15" x14ac:dyDescent="0.2">
      <c r="A100" t="s">
        <v>3</v>
      </c>
      <c r="B100" t="s">
        <v>265</v>
      </c>
      <c r="C100" t="s">
        <v>194</v>
      </c>
      <c r="D100" t="s">
        <v>270</v>
      </c>
      <c r="E100" t="s">
        <v>279</v>
      </c>
      <c r="F100" t="s">
        <v>312</v>
      </c>
      <c r="G100" t="s">
        <v>285</v>
      </c>
      <c r="H100" t="s">
        <v>311</v>
      </c>
      <c r="I100" t="s">
        <v>313</v>
      </c>
      <c r="M100" t="str">
        <f>IF(Table2[[#This Row],[Params3]]="conc","concentration",Table2[[#This Row],[Params3]])</f>
        <v>yield</v>
      </c>
      <c r="N100">
        <f>IFERROR(VLOOKUP(Table2[[#This Row],[Params5]],Sheet4!$A$1:$B$10,2,FALSE),"")</f>
        <v>0</v>
      </c>
      <c r="O100" t="str">
        <f>"Mean Annual "&amp;Table2[[#This Row],[Params10]]&amp;" of "&amp;Table2[[#This Row],[coc]]&amp;" "&amp;Table2[[#This Row],[Params11]]&amp;"a facility ("&amp;Table2[[#This Row],[Params4]]&amp;")"</f>
        <v>Mean Annual yield of Bis(2-ethylhexyl) phthalate (DEHP) 0a facility (lbs)</v>
      </c>
    </row>
    <row r="101" spans="1:15" x14ac:dyDescent="0.2">
      <c r="A101" t="s">
        <v>3</v>
      </c>
      <c r="B101" t="s">
        <v>265</v>
      </c>
      <c r="C101" t="s">
        <v>112</v>
      </c>
      <c r="E101" t="s">
        <v>362</v>
      </c>
      <c r="F101" t="s">
        <v>363</v>
      </c>
      <c r="G101" t="s">
        <v>316</v>
      </c>
      <c r="N101" t="str">
        <f>IFERROR(VLOOKUP(Table2[[#This Row],[Params5]],Sheet4!$A$1:$B$10,2,FALSE),"")</f>
        <v/>
      </c>
      <c r="O101" t="str">
        <f>VLOOKUP(Table2[[#This Row],[Params]],Sheet5!$A$2:$B$62,2,FALSE)</f>
        <v>The count of discharge points.</v>
      </c>
    </row>
    <row r="102" spans="1:15" x14ac:dyDescent="0.2">
      <c r="A102" t="s">
        <v>3</v>
      </c>
      <c r="B102" t="s">
        <v>265</v>
      </c>
      <c r="C102" t="s">
        <v>130</v>
      </c>
      <c r="E102" t="s">
        <v>364</v>
      </c>
      <c r="F102" t="s">
        <v>327</v>
      </c>
      <c r="G102" t="s">
        <v>328</v>
      </c>
      <c r="N102" t="str">
        <f>IFERROR(VLOOKUP(Table2[[#This Row],[Params5]],Sheet4!$A$1:$B$10,2,FALSE),"")</f>
        <v/>
      </c>
      <c r="O102" t="str">
        <f>VLOOKUP(Table2[[#This Row],[Params]],Sheet5!$A$2:$B$62,2,FALSE)</f>
        <v>The effective area in acres.</v>
      </c>
    </row>
    <row r="103" spans="1:15" x14ac:dyDescent="0.2">
      <c r="A103" t="s">
        <v>3</v>
      </c>
      <c r="B103" t="s">
        <v>265</v>
      </c>
      <c r="C103" t="s">
        <v>133</v>
      </c>
      <c r="E103" t="s">
        <v>364</v>
      </c>
      <c r="F103" t="s">
        <v>327</v>
      </c>
      <c r="G103" t="s">
        <v>278</v>
      </c>
      <c r="N103" t="str">
        <f>IFERROR(VLOOKUP(Table2[[#This Row],[Params5]],Sheet4!$A$1:$B$10,2,FALSE),"")</f>
        <v/>
      </c>
      <c r="O103" t="str">
        <f>VLOOKUP(Table2[[#This Row],[Params]],Sheet5!$A$2:$B$62,2,FALSE)</f>
        <v>The percentage of total area that is effective.</v>
      </c>
    </row>
    <row r="104" spans="1:15" x14ac:dyDescent="0.2">
      <c r="A104" t="s">
        <v>3</v>
      </c>
      <c r="B104" t="s">
        <v>265</v>
      </c>
      <c r="C104" t="s">
        <v>168</v>
      </c>
      <c r="E104" t="s">
        <v>168</v>
      </c>
      <c r="N104" t="str">
        <f>IFERROR(VLOOKUP(Table2[[#This Row],[Params5]],Sheet4!$A$1:$B$10,2,FALSE),"")</f>
        <v/>
      </c>
      <c r="O104" t="str">
        <f>VLOOKUP(Table2[[#This Row],[Params]],Sheet5!$A$2:$B$62,2,FALSE)</f>
        <v>A specific point in time or a particular period in history.</v>
      </c>
    </row>
    <row r="105" spans="1:15" x14ac:dyDescent="0.2">
      <c r="A105" t="s">
        <v>3</v>
      </c>
      <c r="B105" t="s">
        <v>265</v>
      </c>
      <c r="C105" t="s">
        <v>125</v>
      </c>
      <c r="D105" s="6" t="s">
        <v>271</v>
      </c>
      <c r="E105" t="s">
        <v>298</v>
      </c>
      <c r="F105" t="s">
        <v>280</v>
      </c>
      <c r="G105" t="s">
        <v>281</v>
      </c>
      <c r="M105" t="str">
        <f>IF(Table2[[#This Row],[Params3]]="conc","concentration",Table2[[#This Row],[Params3]])</f>
        <v>concentration</v>
      </c>
      <c r="N105" t="str">
        <f>IFERROR(VLOOKUP(Table2[[#This Row],[Params5]],Sheet4!$A$1:$B$10,2,FALSE),"")</f>
        <v/>
      </c>
      <c r="O105" t="str">
        <f>"Mean Annual "&amp;Table2[[#This Row],[Params10]]&amp;" of "&amp;Table2[[#This Row],[coc]]&amp;" "&amp;Table2[[#This Row],[Params11]]&amp;"a facility ("&amp;Table2[[#This Row],[Params4]]&amp;")"</f>
        <v>Mean Annual concentration of Phenanthrene  a facility (mg/l)</v>
      </c>
    </row>
    <row r="106" spans="1:15" x14ac:dyDescent="0.2">
      <c r="A106" t="s">
        <v>3</v>
      </c>
      <c r="B106" t="s">
        <v>265</v>
      </c>
      <c r="C106" t="s">
        <v>119</v>
      </c>
      <c r="D106" s="6" t="s">
        <v>271</v>
      </c>
      <c r="E106" t="s">
        <v>298</v>
      </c>
      <c r="F106" t="s">
        <v>284</v>
      </c>
      <c r="G106" t="s">
        <v>285</v>
      </c>
      <c r="M106" t="str">
        <f>IF(Table2[[#This Row],[Params3]]="conc","concentration",Table2[[#This Row],[Params3]])</f>
        <v>load</v>
      </c>
      <c r="N106" t="str">
        <f>IFERROR(VLOOKUP(Table2[[#This Row],[Params5]],Sheet4!$A$1:$B$10,2,FALSE),"")</f>
        <v/>
      </c>
      <c r="O106" t="str">
        <f>"Mean Annual "&amp;Table2[[#This Row],[Params10]]&amp;" of "&amp;Table2[[#This Row],[coc]]&amp;" "&amp;Table2[[#This Row],[Params11]]&amp;"a facility ("&amp;Table2[[#This Row],[Params4]]&amp;")"</f>
        <v>Mean Annual load of Phenanthrene  a facility (lbs)</v>
      </c>
    </row>
    <row r="107" spans="1:15" x14ac:dyDescent="0.2">
      <c r="A107" t="s">
        <v>3</v>
      </c>
      <c r="B107" t="s">
        <v>265</v>
      </c>
      <c r="C107" t="s">
        <v>129</v>
      </c>
      <c r="D107" s="6" t="s">
        <v>271</v>
      </c>
      <c r="E107" t="s">
        <v>298</v>
      </c>
      <c r="F107" t="s">
        <v>284</v>
      </c>
      <c r="G107" t="s">
        <v>285</v>
      </c>
      <c r="H107" t="s">
        <v>307</v>
      </c>
      <c r="M107" t="str">
        <f>IF(Table2[[#This Row],[Params3]]="conc","concentration",Table2[[#This Row],[Params3]])</f>
        <v>load</v>
      </c>
      <c r="N107" t="str">
        <f>IFERROR(VLOOKUP(Table2[[#This Row],[Params5]],Sheet4!$A$1:$B$10,2,FALSE),"")</f>
        <v xml:space="preserve"> by </v>
      </c>
      <c r="O107" t="str">
        <f>"Mean Annual "&amp;Table2[[#This Row],[Params10]]&amp;" of "&amp;Table2[[#This Row],[coc]]&amp;" "&amp;Table2[[#This Row],[Params11]]&amp;"a facility ("&amp;Table2[[#This Row],[Params4]]&amp;")"</f>
        <v>Mean Annual load of Phenanthrene   by a facility (lbs)</v>
      </c>
    </row>
    <row r="108" spans="1:15" x14ac:dyDescent="0.2">
      <c r="A108" t="s">
        <v>3</v>
      </c>
      <c r="B108" t="s">
        <v>265</v>
      </c>
      <c r="C108" t="s">
        <v>186</v>
      </c>
      <c r="D108" s="6" t="s">
        <v>271</v>
      </c>
      <c r="E108" t="s">
        <v>298</v>
      </c>
      <c r="F108" t="s">
        <v>284</v>
      </c>
      <c r="G108" t="s">
        <v>285</v>
      </c>
      <c r="H108" t="s">
        <v>308</v>
      </c>
      <c r="M108" t="str">
        <f>IF(Table2[[#This Row],[Params3]]="conc","concentration",Table2[[#This Row],[Params3]])</f>
        <v>load</v>
      </c>
      <c r="N108" t="str">
        <f>IFERROR(VLOOKUP(Table2[[#This Row],[Params5]],Sheet4!$A$1:$B$10,2,FALSE),"")</f>
        <v xml:space="preserve"> by </v>
      </c>
      <c r="O108" t="str">
        <f>"Mean Annual "&amp;Table2[[#This Row],[Params10]]&amp;" of "&amp;Table2[[#This Row],[coc]]&amp;" "&amp;Table2[[#This Row],[Params11]]&amp;"a facility ("&amp;Table2[[#This Row],[Params4]]&amp;")"</f>
        <v>Mean Annual load of Phenanthrene   by a facility (lbs)</v>
      </c>
    </row>
    <row r="109" spans="1:15" x14ac:dyDescent="0.2">
      <c r="A109" t="s">
        <v>3</v>
      </c>
      <c r="B109" t="s">
        <v>265</v>
      </c>
      <c r="C109" t="s">
        <v>177</v>
      </c>
      <c r="D109" s="6" t="s">
        <v>271</v>
      </c>
      <c r="E109" t="s">
        <v>298</v>
      </c>
      <c r="F109" t="s">
        <v>284</v>
      </c>
      <c r="G109" t="s">
        <v>278</v>
      </c>
      <c r="H109" t="s">
        <v>308</v>
      </c>
      <c r="M109" t="str">
        <f>IF(Table2[[#This Row],[Params3]]="conc","concentration",Table2[[#This Row],[Params3]])</f>
        <v>load</v>
      </c>
      <c r="N109" t="str">
        <f>IFERROR(VLOOKUP(Table2[[#This Row],[Params5]],Sheet4!$A$1:$B$10,2,FALSE),"")</f>
        <v xml:space="preserve"> by </v>
      </c>
      <c r="O109" t="str">
        <f>"Mean Annual "&amp;Table2[[#This Row],[Params10]]&amp;" of "&amp;Table2[[#This Row],[coc]]&amp;" "&amp;Table2[[#This Row],[Params11]]&amp;"a facility ("&amp;Table2[[#This Row],[Params4]]&amp;")"</f>
        <v>Mean Annual load of Phenanthrene   by a facility (pct)</v>
      </c>
    </row>
    <row r="110" spans="1:15" x14ac:dyDescent="0.2">
      <c r="A110" t="s">
        <v>3</v>
      </c>
      <c r="B110" t="s">
        <v>265</v>
      </c>
      <c r="C110" t="s">
        <v>115</v>
      </c>
      <c r="D110" s="6" t="s">
        <v>271</v>
      </c>
      <c r="E110" t="s">
        <v>298</v>
      </c>
      <c r="F110" t="s">
        <v>312</v>
      </c>
      <c r="G110" t="s">
        <v>285</v>
      </c>
      <c r="H110" t="s">
        <v>311</v>
      </c>
      <c r="I110" t="s">
        <v>313</v>
      </c>
      <c r="M110" t="str">
        <f>IF(Table2[[#This Row],[Params3]]="conc","concentration",Table2[[#This Row],[Params3]])</f>
        <v>yield</v>
      </c>
      <c r="N110">
        <f>IFERROR(VLOOKUP(Table2[[#This Row],[Params5]],Sheet4!$A$1:$B$10,2,FALSE),"")</f>
        <v>0</v>
      </c>
      <c r="O110" t="str">
        <f>"Mean Annual "&amp;Table2[[#This Row],[Params10]]&amp;" of "&amp;Table2[[#This Row],[coc]]&amp;" "&amp;Table2[[#This Row],[Params11]]&amp;"a facility ("&amp;Table2[[#This Row],[Params4]]&amp;")"</f>
        <v>Mean Annual yield of Phenanthrene  0a facility (lbs)</v>
      </c>
    </row>
    <row r="111" spans="1:15" x14ac:dyDescent="0.2">
      <c r="A111" t="s">
        <v>3</v>
      </c>
      <c r="B111" t="s">
        <v>265</v>
      </c>
      <c r="C111" t="s">
        <v>103</v>
      </c>
      <c r="D111" s="6" t="s">
        <v>415</v>
      </c>
      <c r="E111" t="s">
        <v>299</v>
      </c>
      <c r="F111" t="s">
        <v>280</v>
      </c>
      <c r="G111" t="s">
        <v>281</v>
      </c>
      <c r="N111" t="str">
        <f>IFERROR(VLOOKUP(Table2[[#This Row],[Params5]],Sheet4!$A$1:$B$10,2,FALSE),"")</f>
        <v/>
      </c>
      <c r="O111" t="str">
        <f>VLOOKUP(Table2[[#This Row],[Params]],Sheet5!$A$2:$B$62,2,FALSE)</f>
        <v>Concentration of Pyrene in milligrams per liter.</v>
      </c>
    </row>
    <row r="112" spans="1:15" x14ac:dyDescent="0.2">
      <c r="A112" t="s">
        <v>3</v>
      </c>
      <c r="B112" t="s">
        <v>265</v>
      </c>
      <c r="C112" t="s">
        <v>197</v>
      </c>
      <c r="D112" s="6" t="s">
        <v>415</v>
      </c>
      <c r="E112" t="s">
        <v>299</v>
      </c>
      <c r="F112" t="s">
        <v>284</v>
      </c>
      <c r="G112" t="s">
        <v>285</v>
      </c>
      <c r="N112" t="str">
        <f>IFERROR(VLOOKUP(Table2[[#This Row],[Params5]],Sheet4!$A$1:$B$10,2,FALSE),"")</f>
        <v/>
      </c>
      <c r="O112" t="str">
        <f>VLOOKUP(Table2[[#This Row],[Params]],Sheet5!$A$2:$B$62,2,FALSE)</f>
        <v>Load of Pyrene in pounds.</v>
      </c>
    </row>
    <row r="113" spans="1:15" x14ac:dyDescent="0.2">
      <c r="A113" t="s">
        <v>3</v>
      </c>
      <c r="B113" t="s">
        <v>265</v>
      </c>
      <c r="C113" t="s">
        <v>169</v>
      </c>
      <c r="D113" s="6" t="s">
        <v>415</v>
      </c>
      <c r="E113" t="s">
        <v>299</v>
      </c>
      <c r="F113" t="s">
        <v>284</v>
      </c>
      <c r="G113" t="s">
        <v>285</v>
      </c>
      <c r="H113" t="s">
        <v>307</v>
      </c>
      <c r="N113" t="str">
        <f>IFERROR(VLOOKUP(Table2[[#This Row],[Params5]],Sheet4!$A$1:$B$10,2,FALSE),"")</f>
        <v xml:space="preserve"> by </v>
      </c>
      <c r="O113" t="str">
        <f>VLOOKUP(Table2[[#This Row],[Params]],Sheet5!$A$2:$B$62,2,FALSE)</f>
        <v>Load of Pyrene generated in pounds.</v>
      </c>
    </row>
    <row r="114" spans="1:15" x14ac:dyDescent="0.2">
      <c r="A114" t="s">
        <v>3</v>
      </c>
      <c r="B114" t="s">
        <v>265</v>
      </c>
      <c r="C114" t="s">
        <v>114</v>
      </c>
      <c r="D114" s="6" t="s">
        <v>415</v>
      </c>
      <c r="E114" t="s">
        <v>299</v>
      </c>
      <c r="F114" t="s">
        <v>284</v>
      </c>
      <c r="G114" t="s">
        <v>285</v>
      </c>
      <c r="H114" t="s">
        <v>308</v>
      </c>
      <c r="N114" t="str">
        <f>IFERROR(VLOOKUP(Table2[[#This Row],[Params5]],Sheet4!$A$1:$B$10,2,FALSE),"")</f>
        <v xml:space="preserve"> by </v>
      </c>
      <c r="O114" t="str">
        <f>VLOOKUP(Table2[[#This Row],[Params]],Sheet5!$A$2:$B$62,2,FALSE)</f>
        <v>Load of Pyrene reduced in pounds.</v>
      </c>
    </row>
    <row r="115" spans="1:15" x14ac:dyDescent="0.2">
      <c r="A115" t="s">
        <v>3</v>
      </c>
      <c r="B115" t="s">
        <v>265</v>
      </c>
      <c r="C115" t="s">
        <v>173</v>
      </c>
      <c r="D115" s="6" t="s">
        <v>415</v>
      </c>
      <c r="E115" t="s">
        <v>299</v>
      </c>
      <c r="F115" t="s">
        <v>284</v>
      </c>
      <c r="G115" t="s">
        <v>278</v>
      </c>
      <c r="H115" t="s">
        <v>308</v>
      </c>
      <c r="N115" t="str">
        <f>IFERROR(VLOOKUP(Table2[[#This Row],[Params5]],Sheet4!$A$1:$B$10,2,FALSE),"")</f>
        <v xml:space="preserve"> by </v>
      </c>
      <c r="O115" t="str">
        <f>VLOOKUP(Table2[[#This Row],[Params]],Sheet5!$A$2:$B$62,2,FALSE)</f>
        <v>The percentage of Pyrene load reduced.</v>
      </c>
    </row>
    <row r="116" spans="1:15" x14ac:dyDescent="0.2">
      <c r="A116" t="s">
        <v>3</v>
      </c>
      <c r="B116" t="s">
        <v>265</v>
      </c>
      <c r="C116" t="s">
        <v>134</v>
      </c>
      <c r="D116" s="6" t="s">
        <v>415</v>
      </c>
      <c r="E116" t="s">
        <v>299</v>
      </c>
      <c r="F116" t="s">
        <v>312</v>
      </c>
      <c r="G116" t="s">
        <v>285</v>
      </c>
      <c r="H116" t="s">
        <v>311</v>
      </c>
      <c r="I116" t="s">
        <v>313</v>
      </c>
      <c r="N116">
        <f>IFERROR(VLOOKUP(Table2[[#This Row],[Params5]],Sheet4!$A$1:$B$10,2,FALSE),"")</f>
        <v>0</v>
      </c>
      <c r="O116" t="str">
        <f>VLOOKUP(Table2[[#This Row],[Params]],Sheet5!$A$2:$B$62,2,FALSE)</f>
        <v>Yield of Pyrene in pounds per acre.</v>
      </c>
    </row>
    <row r="117" spans="1:15" x14ac:dyDescent="0.2">
      <c r="A117" t="s">
        <v>3</v>
      </c>
      <c r="B117" t="s">
        <v>265</v>
      </c>
      <c r="C117" t="s">
        <v>147</v>
      </c>
      <c r="E117" t="s">
        <v>301</v>
      </c>
      <c r="F117" t="s">
        <v>365</v>
      </c>
      <c r="G117" t="s">
        <v>366</v>
      </c>
      <c r="N117" t="str">
        <f>IFERROR(VLOOKUP(Table2[[#This Row],[Params5]],Sheet4!$A$1:$B$10,2,FALSE),"")</f>
        <v/>
      </c>
      <c r="O117" t="str">
        <f>VLOOKUP(Table2[[#This Row],[Params]],Sheet5!$A$2:$B$62,2,FALSE)</f>
        <v>Depth of runoff in inches.</v>
      </c>
    </row>
    <row r="118" spans="1:15" x14ac:dyDescent="0.2">
      <c r="A118" t="s">
        <v>3</v>
      </c>
      <c r="B118" t="s">
        <v>265</v>
      </c>
      <c r="C118" t="s">
        <v>196</v>
      </c>
      <c r="E118" t="s">
        <v>301</v>
      </c>
      <c r="F118" t="s">
        <v>293</v>
      </c>
      <c r="G118" t="s">
        <v>294</v>
      </c>
      <c r="N118" t="str">
        <f>IFERROR(VLOOKUP(Table2[[#This Row],[Params5]],Sheet4!$A$1:$B$10,2,FALSE),"")</f>
        <v/>
      </c>
      <c r="O118" t="str">
        <f>VLOOKUP(Table2[[#This Row],[Params]],Sheet5!$A$2:$B$62,2,FALSE)</f>
        <v>Volume of runoff in cubic feet.</v>
      </c>
    </row>
    <row r="119" spans="1:15" x14ac:dyDescent="0.2">
      <c r="A119" t="s">
        <v>3</v>
      </c>
      <c r="B119" t="s">
        <v>265</v>
      </c>
      <c r="C119" t="s">
        <v>105</v>
      </c>
      <c r="E119" t="s">
        <v>301</v>
      </c>
      <c r="F119" t="s">
        <v>293</v>
      </c>
      <c r="G119" t="s">
        <v>294</v>
      </c>
      <c r="H119" t="s">
        <v>307</v>
      </c>
      <c r="N119" t="str">
        <f>IFERROR(VLOOKUP(Table2[[#This Row],[Params5]],Sheet4!$A$1:$B$10,2,FALSE),"")</f>
        <v xml:space="preserve"> by </v>
      </c>
      <c r="O119" t="str">
        <f>VLOOKUP(Table2[[#This Row],[Params]],Sheet5!$A$2:$B$62,2,FALSE)</f>
        <v>Volume of runoff generated in cubic feet.</v>
      </c>
    </row>
    <row r="120" spans="1:15" x14ac:dyDescent="0.2">
      <c r="A120" t="s">
        <v>3</v>
      </c>
      <c r="B120" t="s">
        <v>265</v>
      </c>
      <c r="C120" t="s">
        <v>144</v>
      </c>
      <c r="E120" t="s">
        <v>301</v>
      </c>
      <c r="F120" t="s">
        <v>293</v>
      </c>
      <c r="G120" t="s">
        <v>294</v>
      </c>
      <c r="H120" t="s">
        <v>308</v>
      </c>
      <c r="N120" t="str">
        <f>IFERROR(VLOOKUP(Table2[[#This Row],[Params5]],Sheet4!$A$1:$B$10,2,FALSE),"")</f>
        <v xml:space="preserve"> by </v>
      </c>
      <c r="O120" t="str">
        <f>VLOOKUP(Table2[[#This Row],[Params]],Sheet5!$A$2:$B$62,2,FALSE)</f>
        <v>Volume of runoff reduced in cubic feet.</v>
      </c>
    </row>
    <row r="121" spans="1:15" x14ac:dyDescent="0.2">
      <c r="A121" t="s">
        <v>3</v>
      </c>
      <c r="B121" t="s">
        <v>265</v>
      </c>
      <c r="C121" t="s">
        <v>132</v>
      </c>
      <c r="E121" t="s">
        <v>301</v>
      </c>
      <c r="F121" t="s">
        <v>293</v>
      </c>
      <c r="G121" t="s">
        <v>278</v>
      </c>
      <c r="H121" t="s">
        <v>308</v>
      </c>
      <c r="N121" t="str">
        <f>IFERROR(VLOOKUP(Table2[[#This Row],[Params5]],Sheet4!$A$1:$B$10,2,FALSE),"")</f>
        <v xml:space="preserve"> by </v>
      </c>
      <c r="O121" t="str">
        <f>VLOOKUP(Table2[[#This Row],[Params]],Sheet5!$A$2:$B$62,2,FALSE)</f>
        <v>The percentage of runoff volume reduced.</v>
      </c>
    </row>
    <row r="122" spans="1:15" x14ac:dyDescent="0.2">
      <c r="A122" t="s">
        <v>101</v>
      </c>
      <c r="B122" s="5" t="s">
        <v>414</v>
      </c>
      <c r="C122" t="s">
        <v>215</v>
      </c>
      <c r="D122" t="s">
        <v>274</v>
      </c>
      <c r="E122" t="s">
        <v>318</v>
      </c>
      <c r="F122" t="s">
        <v>280</v>
      </c>
      <c r="G122" t="s">
        <v>281</v>
      </c>
      <c r="H122" t="s">
        <v>282</v>
      </c>
      <c r="M122" t="str">
        <f>IF(Table2[[#This Row],[Params3]]="conc","concentration",Table2[[#This Row],[Params3]])</f>
        <v>concentration</v>
      </c>
      <c r="N122" t="str">
        <f>IFERROR(VLOOKUP(Table2[[#This Row],[Params5]],Sheet4!$A$1:$B$10,2,FALSE),"")</f>
        <v xml:space="preserve">discharged from </v>
      </c>
      <c r="O122" t="str">
        <f>"Mean Annual "&amp;Table2[[#This Row],[Params10]]&amp;" of "&amp;Table2[[#This Row],[coc]]&amp;" "&amp;Table2[[#This Row],[Params11]]&amp;"a facility ("&amp;Table2[[#This Row],[Params4]]&amp;")"</f>
        <v>Mean Annual concentration of Total Phosphorus discharged from a facility (mg/l)</v>
      </c>
    </row>
    <row r="123" spans="1:15" x14ac:dyDescent="0.2">
      <c r="A123" t="s">
        <v>101</v>
      </c>
      <c r="B123" s="5" t="s">
        <v>414</v>
      </c>
      <c r="C123" t="s">
        <v>225</v>
      </c>
      <c r="D123" t="s">
        <v>274</v>
      </c>
      <c r="E123" t="s">
        <v>318</v>
      </c>
      <c r="F123" t="s">
        <v>280</v>
      </c>
      <c r="G123" t="s">
        <v>281</v>
      </c>
      <c r="H123" t="s">
        <v>283</v>
      </c>
      <c r="M123" t="str">
        <f>IF(Table2[[#This Row],[Params3]]="conc","concentration",Table2[[#This Row],[Params3]])</f>
        <v>concentration</v>
      </c>
      <c r="N123" t="str">
        <f>IFERROR(VLOOKUP(Table2[[#This Row],[Params5]],Sheet4!$A$1:$B$10,2,FALSE),"")</f>
        <v xml:space="preserve">flowing to </v>
      </c>
      <c r="O123" t="str">
        <f>"Mean Annual "&amp;Table2[[#This Row],[Params10]]&amp;" of "&amp;Table2[[#This Row],[coc]]&amp;" "&amp;Table2[[#This Row],[Params11]]&amp;"a facility ("&amp;Table2[[#This Row],[Params4]]&amp;")"</f>
        <v>Mean Annual concentration of Total Phosphorus flowing to a facility (mg/l)</v>
      </c>
    </row>
    <row r="124" spans="1:15" x14ac:dyDescent="0.2">
      <c r="A124" t="s">
        <v>3</v>
      </c>
      <c r="B124" t="s">
        <v>265</v>
      </c>
      <c r="C124" t="s">
        <v>182</v>
      </c>
      <c r="D124" t="s">
        <v>274</v>
      </c>
      <c r="E124" t="s">
        <v>318</v>
      </c>
      <c r="F124" t="s">
        <v>284</v>
      </c>
      <c r="G124" t="s">
        <v>285</v>
      </c>
      <c r="M124" t="str">
        <f>IF(Table2[[#This Row],[Params3]]="conc","concentration",Table2[[#This Row],[Params3]])</f>
        <v>load</v>
      </c>
      <c r="N124" t="str">
        <f>IFERROR(VLOOKUP(Table2[[#This Row],[Params5]],Sheet4!$A$1:$B$10,2,FALSE),"")</f>
        <v/>
      </c>
      <c r="O124" t="str">
        <f>"Mean Annual "&amp;Table2[[#This Row],[Params10]]&amp;" of "&amp;Table2[[#This Row],[coc]]&amp;" "&amp;Table2[[#This Row],[Params11]]&amp;"a facility ("&amp;Table2[[#This Row],[Params4]]&amp;")"</f>
        <v>Mean Annual load of Total Phosphorus a facility (lbs)</v>
      </c>
    </row>
    <row r="125" spans="1:15" x14ac:dyDescent="0.2">
      <c r="A125" t="s">
        <v>3</v>
      </c>
      <c r="B125" t="s">
        <v>265</v>
      </c>
      <c r="C125" t="s">
        <v>131</v>
      </c>
      <c r="D125" t="s">
        <v>274</v>
      </c>
      <c r="E125" t="s">
        <v>318</v>
      </c>
      <c r="F125" t="s">
        <v>284</v>
      </c>
      <c r="G125" t="s">
        <v>285</v>
      </c>
      <c r="H125" t="s">
        <v>307</v>
      </c>
      <c r="M125" t="str">
        <f>IF(Table2[[#This Row],[Params3]]="conc","concentration",Table2[[#This Row],[Params3]])</f>
        <v>load</v>
      </c>
      <c r="N125" t="str">
        <f>IFERROR(VLOOKUP(Table2[[#This Row],[Params5]],Sheet4!$A$1:$B$10,2,FALSE),"")</f>
        <v xml:space="preserve"> by </v>
      </c>
      <c r="O125" t="str">
        <f>"Mean Annual "&amp;Table2[[#This Row],[Params10]]&amp;" of "&amp;Table2[[#This Row],[coc]]&amp;" "&amp;Table2[[#This Row],[Params11]]&amp;"a facility ("&amp;Table2[[#This Row],[Params4]]&amp;")"</f>
        <v>Mean Annual load of Total Phosphorus  by a facility (lbs)</v>
      </c>
    </row>
    <row r="126" spans="1:15" x14ac:dyDescent="0.2">
      <c r="A126" t="s">
        <v>101</v>
      </c>
      <c r="B126" s="5" t="s">
        <v>414</v>
      </c>
      <c r="C126" t="s">
        <v>248</v>
      </c>
      <c r="D126" t="s">
        <v>274</v>
      </c>
      <c r="E126" t="s">
        <v>318</v>
      </c>
      <c r="F126" t="s">
        <v>284</v>
      </c>
      <c r="G126" t="s">
        <v>285</v>
      </c>
      <c r="H126" t="s">
        <v>286</v>
      </c>
      <c r="M126" t="str">
        <f>IF(Table2[[#This Row],[Params3]]="conc","concentration",Table2[[#This Row],[Params3]])</f>
        <v>load</v>
      </c>
      <c r="N126" t="str">
        <f>IFERROR(VLOOKUP(Table2[[#This Row],[Params5]],Sheet4!$A$1:$B$10,2,FALSE),"")</f>
        <v xml:space="preserve">entering </v>
      </c>
      <c r="O126" t="str">
        <f>"Mean Annual "&amp;Table2[[#This Row],[Params10]]&amp;" of "&amp;Table2[[#This Row],[coc]]&amp;" "&amp;Table2[[#This Row],[Params11]]&amp;"a facility ("&amp;Table2[[#This Row],[Params4]]&amp;")"</f>
        <v>Mean Annual load of Total Phosphorus entering a facility (lbs)</v>
      </c>
    </row>
    <row r="127" spans="1:15" x14ac:dyDescent="0.2">
      <c r="A127" t="s">
        <v>3</v>
      </c>
      <c r="B127" t="s">
        <v>265</v>
      </c>
      <c r="C127" t="s">
        <v>142</v>
      </c>
      <c r="D127" t="s">
        <v>274</v>
      </c>
      <c r="E127" t="s">
        <v>318</v>
      </c>
      <c r="F127" t="s">
        <v>284</v>
      </c>
      <c r="G127" t="s">
        <v>285</v>
      </c>
      <c r="H127" t="s">
        <v>308</v>
      </c>
      <c r="M127" t="str">
        <f>IF(Table2[[#This Row],[Params3]]="conc","concentration",Table2[[#This Row],[Params3]])</f>
        <v>load</v>
      </c>
      <c r="N127" t="str">
        <f>IFERROR(VLOOKUP(Table2[[#This Row],[Params5]],Sheet4!$A$1:$B$10,2,FALSE),"")</f>
        <v xml:space="preserve"> by </v>
      </c>
      <c r="O127" t="str">
        <f>"Mean Annual "&amp;Table2[[#This Row],[Params10]]&amp;" of "&amp;Table2[[#This Row],[coc]]&amp;" "&amp;Table2[[#This Row],[Params11]]&amp;"a facility ("&amp;Table2[[#This Row],[Params4]]&amp;")"</f>
        <v>Mean Annual load of Total Phosphorus  by a facility (lbs)</v>
      </c>
    </row>
    <row r="128" spans="1:15" x14ac:dyDescent="0.2">
      <c r="A128" t="s">
        <v>101</v>
      </c>
      <c r="B128" s="5" t="s">
        <v>414</v>
      </c>
      <c r="C128" t="s">
        <v>233</v>
      </c>
      <c r="D128" t="s">
        <v>274</v>
      </c>
      <c r="E128" t="s">
        <v>318</v>
      </c>
      <c r="F128" t="s">
        <v>284</v>
      </c>
      <c r="G128" t="s">
        <v>285</v>
      </c>
      <c r="H128" t="s">
        <v>287</v>
      </c>
      <c r="M128" t="str">
        <f>IF(Table2[[#This Row],[Params3]]="conc","concentration",Table2[[#This Row],[Params3]])</f>
        <v>load</v>
      </c>
      <c r="N128" t="str">
        <f>IFERROR(VLOOKUP(Table2[[#This Row],[Params5]],Sheet4!$A$1:$B$10,2,FALSE),"")</f>
        <v xml:space="preserve">removed by </v>
      </c>
      <c r="O128" t="str">
        <f>"Mean Annual "&amp;Table2[[#This Row],[Params10]]&amp;" of "&amp;Table2[[#This Row],[coc]]&amp;" "&amp;Table2[[#This Row],[Params11]]&amp;"a facility ("&amp;Table2[[#This Row],[Params4]]&amp;")"</f>
        <v>Mean Annual load of Total Phosphorus removed by a facility (lbs)</v>
      </c>
    </row>
    <row r="129" spans="1:15" x14ac:dyDescent="0.2">
      <c r="A129" t="s">
        <v>101</v>
      </c>
      <c r="B129" s="5" t="s">
        <v>414</v>
      </c>
      <c r="C129" t="s">
        <v>218</v>
      </c>
      <c r="D129" t="s">
        <v>274</v>
      </c>
      <c r="E129" t="s">
        <v>318</v>
      </c>
      <c r="F129" t="s">
        <v>284</v>
      </c>
      <c r="G129" t="s">
        <v>285</v>
      </c>
      <c r="H129" t="s">
        <v>288</v>
      </c>
      <c r="I129" t="s">
        <v>289</v>
      </c>
      <c r="M129" t="str">
        <f>IF(Table2[[#This Row],[Params3]]="conc","concentration",Table2[[#This Row],[Params3]])</f>
        <v>load</v>
      </c>
      <c r="N129" t="str">
        <f>IFERROR(VLOOKUP(Table2[[#This Row],[Params5]],Sheet4!$A$1:$B$10,2,FALSE),"")</f>
        <v xml:space="preserve">exiting </v>
      </c>
      <c r="O129" t="str">
        <f>"Mean Annual "&amp;Table2[[#This Row],[Params10]]&amp;" of "&amp;Table2[[#This Row],[coc]]&amp;" "&amp;Table2[[#This Row],[Params11]]&amp;"a facility ("&amp;Table2[[#This Row],[Params4]]&amp;")"</f>
        <v>Mean Annual load of Total Phosphorus exiting a facility (lbs)</v>
      </c>
    </row>
    <row r="130" spans="1:15" x14ac:dyDescent="0.2">
      <c r="A130" t="s">
        <v>3</v>
      </c>
      <c r="B130" t="s">
        <v>265</v>
      </c>
      <c r="C130" t="s">
        <v>185</v>
      </c>
      <c r="D130" t="s">
        <v>274</v>
      </c>
      <c r="E130" t="s">
        <v>318</v>
      </c>
      <c r="F130" t="s">
        <v>284</v>
      </c>
      <c r="G130" t="s">
        <v>278</v>
      </c>
      <c r="H130" t="s">
        <v>308</v>
      </c>
      <c r="M130" t="str">
        <f>IF(Table2[[#This Row],[Params3]]="conc","concentration",Table2[[#This Row],[Params3]])</f>
        <v>load</v>
      </c>
      <c r="N130" t="str">
        <f>IFERROR(VLOOKUP(Table2[[#This Row],[Params5]],Sheet4!$A$1:$B$10,2,FALSE),"")</f>
        <v xml:space="preserve"> by </v>
      </c>
      <c r="O130" t="str">
        <f>"Mean Annual "&amp;Table2[[#This Row],[Params10]]&amp;" of "&amp;Table2[[#This Row],[coc]]&amp;" "&amp;Table2[[#This Row],[Params11]]&amp;"a facility ("&amp;Table2[[#This Row],[Params4]]&amp;")"</f>
        <v>Mean Annual load of Total Phosphorus  by a facility (pct)</v>
      </c>
    </row>
    <row r="131" spans="1:15" x14ac:dyDescent="0.2">
      <c r="A131" t="s">
        <v>98</v>
      </c>
      <c r="B131" t="s">
        <v>263</v>
      </c>
      <c r="C131" t="s">
        <v>44</v>
      </c>
      <c r="D131" t="s">
        <v>274</v>
      </c>
      <c r="E131" t="s">
        <v>318</v>
      </c>
      <c r="F131" t="s">
        <v>288</v>
      </c>
      <c r="G131" t="s">
        <v>309</v>
      </c>
      <c r="H131" t="s">
        <v>310</v>
      </c>
      <c r="I131" t="s">
        <v>311</v>
      </c>
      <c r="J131" t="s">
        <v>284</v>
      </c>
      <c r="K131" t="s">
        <v>285</v>
      </c>
      <c r="L131" t="s">
        <v>287</v>
      </c>
      <c r="M131" t="str">
        <f>IF(Table2[[#This Row],[Params3]]="conc","concentration",Table2[[#This Row],[Params3]])</f>
        <v>total</v>
      </c>
      <c r="N131">
        <f>IFERROR(VLOOKUP(Table2[[#This Row],[Params5]],Sheet4!$A$1:$B$10,2,FALSE),"")</f>
        <v>0</v>
      </c>
      <c r="O131" t="str">
        <f>"Mean Annual "&amp;Table2[[#This Row],[Params10]]&amp;" of "&amp;Table2[[#This Row],[coc]]&amp;" "&amp;Table2[[#This Row],[Params11]]&amp;"a facility ("&amp;Table2[[#This Row],[Params4]]&amp;")"</f>
        <v>Mean Annual total of Total Phosphorus 0a facility (cost)</v>
      </c>
    </row>
    <row r="132" spans="1:15" x14ac:dyDescent="0.2">
      <c r="A132" t="s">
        <v>3</v>
      </c>
      <c r="B132" t="s">
        <v>265</v>
      </c>
      <c r="C132" t="s">
        <v>189</v>
      </c>
      <c r="D132" t="s">
        <v>274</v>
      </c>
      <c r="E132" t="s">
        <v>318</v>
      </c>
      <c r="F132" t="s">
        <v>312</v>
      </c>
      <c r="G132" t="s">
        <v>285</v>
      </c>
      <c r="H132" t="s">
        <v>311</v>
      </c>
      <c r="I132" t="s">
        <v>313</v>
      </c>
      <c r="M132" t="str">
        <f>IF(Table2[[#This Row],[Params3]]="conc","concentration",Table2[[#This Row],[Params3]])</f>
        <v>yield</v>
      </c>
      <c r="N132">
        <f>IFERROR(VLOOKUP(Table2[[#This Row],[Params5]],Sheet4!$A$1:$B$10,2,FALSE),"")</f>
        <v>0</v>
      </c>
      <c r="O132" t="str">
        <f>"Mean Annual "&amp;Table2[[#This Row],[Params10]]&amp;" of "&amp;Table2[[#This Row],[coc]]&amp;" "&amp;Table2[[#This Row],[Params11]]&amp;"a facility ("&amp;Table2[[#This Row],[Params4]]&amp;")"</f>
        <v>Mean Annual yield of Total Phosphorus 0a facility (lbs)</v>
      </c>
    </row>
    <row r="133" spans="1:15" x14ac:dyDescent="0.2">
      <c r="A133" t="s">
        <v>3</v>
      </c>
      <c r="B133" t="s">
        <v>265</v>
      </c>
      <c r="C133" t="s">
        <v>187</v>
      </c>
      <c r="E133" t="s">
        <v>304</v>
      </c>
      <c r="F133" t="s">
        <v>327</v>
      </c>
      <c r="G133" t="s">
        <v>328</v>
      </c>
      <c r="N133" t="str">
        <f>IFERROR(VLOOKUP(Table2[[#This Row],[Params5]],Sheet4!$A$1:$B$10,2,FALSE),"")</f>
        <v/>
      </c>
      <c r="O133" t="str">
        <f>VLOOKUP(Table2[[#This Row],[Params]],Sheet5!$A$2:$B$62,2,FALSE)</f>
        <v>The area in acres that has been treated.</v>
      </c>
    </row>
    <row r="134" spans="1:15" x14ac:dyDescent="0.2">
      <c r="A134" t="s">
        <v>3</v>
      </c>
      <c r="B134" t="s">
        <v>265</v>
      </c>
      <c r="C134" t="s">
        <v>180</v>
      </c>
      <c r="E134" t="s">
        <v>304</v>
      </c>
      <c r="F134" t="s">
        <v>327</v>
      </c>
      <c r="G134" t="s">
        <v>278</v>
      </c>
      <c r="N134" t="str">
        <f>IFERROR(VLOOKUP(Table2[[#This Row],[Params5]],Sheet4!$A$1:$B$10,2,FALSE),"")</f>
        <v/>
      </c>
      <c r="O134" t="str">
        <f>VLOOKUP(Table2[[#This Row],[Params]],Sheet5!$A$2:$B$62,2,FALSE)</f>
        <v>The percentage of total area that has been treated.</v>
      </c>
    </row>
    <row r="135" spans="1:15" x14ac:dyDescent="0.2">
      <c r="B135" s="5"/>
      <c r="N135" t="str">
        <f>IFERROR(VLOOKUP(Table2[[#This Row],[Params5]],Sheet4!$A$1:$B$10,2,FALSE),"")</f>
        <v/>
      </c>
    </row>
    <row r="136" spans="1:15" x14ac:dyDescent="0.2">
      <c r="A136" t="s">
        <v>98</v>
      </c>
      <c r="B136" t="s">
        <v>266</v>
      </c>
      <c r="C136" t="s">
        <v>22</v>
      </c>
      <c r="E136" t="s">
        <v>367</v>
      </c>
      <c r="F136" t="s">
        <v>368</v>
      </c>
      <c r="G136" t="s">
        <v>369</v>
      </c>
      <c r="N136" t="str">
        <f>IFERROR(VLOOKUP(Table2[[#This Row],[Params5]],Sheet4!$A$1:$B$10,2,FALSE),"")</f>
        <v/>
      </c>
      <c r="O136" t="str">
        <f>VLOOKUP(Table2[[#This Row],[Params]],Sheet5!$A$2:$B$32,2,FALSE)</f>
        <v>The treatment rate of the facility in cubic feet per second.</v>
      </c>
    </row>
    <row r="137" spans="1:15" x14ac:dyDescent="0.2">
      <c r="B137" s="5"/>
      <c r="N137" t="str">
        <f>IFERROR(VLOOKUP(Table2[[#This Row],[Params5]],Sheet4!$A$1:$B$10,2,FALSE),"")</f>
        <v/>
      </c>
    </row>
    <row r="138" spans="1:15" x14ac:dyDescent="0.2">
      <c r="A138" t="s">
        <v>3</v>
      </c>
      <c r="B138" t="s">
        <v>265</v>
      </c>
      <c r="C138" t="s">
        <v>199</v>
      </c>
      <c r="D138" t="s">
        <v>275</v>
      </c>
      <c r="E138" t="s">
        <v>370</v>
      </c>
      <c r="F138" t="s">
        <v>280</v>
      </c>
      <c r="G138" t="s">
        <v>281</v>
      </c>
      <c r="M138" t="str">
        <f>IF(Table2[[#This Row],[Params3]]="conc","concentration",Table2[[#This Row],[Params3]])</f>
        <v>concentration</v>
      </c>
      <c r="N138" t="str">
        <f>IFERROR(VLOOKUP(Table2[[#This Row],[Params5]],Sheet4!$A$1:$B$10,2,FALSE),"")</f>
        <v/>
      </c>
      <c r="O138" t="str">
        <f>"Mean Annual "&amp;Table2[[#This Row],[Params10]]&amp;" of "&amp;Table2[[#This Row],[coc]]&amp;" "&amp;Table2[[#This Row],[Params11]]&amp;"a facility ("&amp;Table2[[#This Row],[Params4]]&amp;")"</f>
        <v>Mean Annual concentration of Total Suspended Solids a facility (mg/l)</v>
      </c>
    </row>
    <row r="139" spans="1:15" x14ac:dyDescent="0.2">
      <c r="A139" t="s">
        <v>101</v>
      </c>
      <c r="B139" s="5" t="s">
        <v>414</v>
      </c>
      <c r="C139" t="s">
        <v>204</v>
      </c>
      <c r="D139" t="s">
        <v>275</v>
      </c>
      <c r="E139" t="s">
        <v>370</v>
      </c>
      <c r="F139" t="s">
        <v>280</v>
      </c>
      <c r="G139" t="s">
        <v>281</v>
      </c>
      <c r="H139" t="s">
        <v>282</v>
      </c>
      <c r="M139" t="str">
        <f>IF(Table2[[#This Row],[Params3]]="conc","concentration",Table2[[#This Row],[Params3]])</f>
        <v>concentration</v>
      </c>
      <c r="N139" t="str">
        <f>IFERROR(VLOOKUP(Table2[[#This Row],[Params5]],Sheet4!$A$1:$B$10,2,FALSE),"")</f>
        <v xml:space="preserve">discharged from </v>
      </c>
      <c r="O139" t="str">
        <f>"Mean Annual "&amp;Table2[[#This Row],[Params10]]&amp;" of "&amp;Table2[[#This Row],[coc]]&amp;" "&amp;Table2[[#This Row],[Params11]]&amp;"a facility ("&amp;Table2[[#This Row],[Params4]]&amp;")"</f>
        <v>Mean Annual concentration of Total Suspended Solids discharged from a facility (mg/l)</v>
      </c>
    </row>
    <row r="140" spans="1:15" x14ac:dyDescent="0.2">
      <c r="A140" t="s">
        <v>101</v>
      </c>
      <c r="B140" s="5" t="s">
        <v>414</v>
      </c>
      <c r="C140" t="s">
        <v>212</v>
      </c>
      <c r="D140" t="s">
        <v>275</v>
      </c>
      <c r="E140" t="s">
        <v>370</v>
      </c>
      <c r="F140" t="s">
        <v>280</v>
      </c>
      <c r="G140" t="s">
        <v>281</v>
      </c>
      <c r="H140" t="s">
        <v>283</v>
      </c>
      <c r="M140" t="str">
        <f>IF(Table2[[#This Row],[Params3]]="conc","concentration",Table2[[#This Row],[Params3]])</f>
        <v>concentration</v>
      </c>
      <c r="N140" t="str">
        <f>IFERROR(VLOOKUP(Table2[[#This Row],[Params5]],Sheet4!$A$1:$B$10,2,FALSE),"")</f>
        <v xml:space="preserve">flowing to </v>
      </c>
      <c r="O140" t="str">
        <f>"Mean Annual "&amp;Table2[[#This Row],[Params10]]&amp;" of "&amp;Table2[[#This Row],[coc]]&amp;" "&amp;Table2[[#This Row],[Params11]]&amp;"a facility ("&amp;Table2[[#This Row],[Params4]]&amp;")"</f>
        <v>Mean Annual concentration of Total Suspended Solids flowing to a facility (mg/l)</v>
      </c>
    </row>
    <row r="141" spans="1:15" x14ac:dyDescent="0.2">
      <c r="A141" t="s">
        <v>3</v>
      </c>
      <c r="B141" t="s">
        <v>265</v>
      </c>
      <c r="C141" t="s">
        <v>135</v>
      </c>
      <c r="D141" t="s">
        <v>275</v>
      </c>
      <c r="E141" t="s">
        <v>370</v>
      </c>
      <c r="F141" t="s">
        <v>284</v>
      </c>
      <c r="G141" t="s">
        <v>285</v>
      </c>
      <c r="M141" t="str">
        <f>IF(Table2[[#This Row],[Params3]]="conc","concentration",Table2[[#This Row],[Params3]])</f>
        <v>load</v>
      </c>
      <c r="N141" t="str">
        <f>IFERROR(VLOOKUP(Table2[[#This Row],[Params5]],Sheet4!$A$1:$B$10,2,FALSE),"")</f>
        <v/>
      </c>
      <c r="O141" t="str">
        <f>"Mean Annual "&amp;Table2[[#This Row],[Params10]]&amp;" of "&amp;Table2[[#This Row],[coc]]&amp;" "&amp;Table2[[#This Row],[Params11]]&amp;"a facility ("&amp;Table2[[#This Row],[Params4]]&amp;")"</f>
        <v>Mean Annual load of Total Suspended Solids a facility (lbs)</v>
      </c>
    </row>
    <row r="142" spans="1:15" x14ac:dyDescent="0.2">
      <c r="A142" t="s">
        <v>3</v>
      </c>
      <c r="B142" t="s">
        <v>265</v>
      </c>
      <c r="C142" t="s">
        <v>154</v>
      </c>
      <c r="D142" t="s">
        <v>275</v>
      </c>
      <c r="E142" t="s">
        <v>370</v>
      </c>
      <c r="F142" t="s">
        <v>284</v>
      </c>
      <c r="G142" t="s">
        <v>285</v>
      </c>
      <c r="H142" t="s">
        <v>307</v>
      </c>
      <c r="M142" t="str">
        <f>IF(Table2[[#This Row],[Params3]]="conc","concentration",Table2[[#This Row],[Params3]])</f>
        <v>load</v>
      </c>
      <c r="N142" t="str">
        <f>IFERROR(VLOOKUP(Table2[[#This Row],[Params5]],Sheet4!$A$1:$B$10,2,FALSE),"")</f>
        <v xml:space="preserve"> by </v>
      </c>
      <c r="O142" t="str">
        <f>"Mean Annual "&amp;Table2[[#This Row],[Params10]]&amp;" of "&amp;Table2[[#This Row],[coc]]&amp;" "&amp;Table2[[#This Row],[Params11]]&amp;"a facility ("&amp;Table2[[#This Row],[Params4]]&amp;")"</f>
        <v>Mean Annual load of Total Suspended Solids  by a facility (lbs)</v>
      </c>
    </row>
    <row r="143" spans="1:15" x14ac:dyDescent="0.2">
      <c r="A143" t="s">
        <v>101</v>
      </c>
      <c r="B143" s="5" t="s">
        <v>414</v>
      </c>
      <c r="C143" t="s">
        <v>250</v>
      </c>
      <c r="D143" t="s">
        <v>275</v>
      </c>
      <c r="E143" t="s">
        <v>370</v>
      </c>
      <c r="F143" t="s">
        <v>284</v>
      </c>
      <c r="G143" t="s">
        <v>285</v>
      </c>
      <c r="H143" t="s">
        <v>286</v>
      </c>
      <c r="M143" t="str">
        <f>IF(Table2[[#This Row],[Params3]]="conc","concentration",Table2[[#This Row],[Params3]])</f>
        <v>load</v>
      </c>
      <c r="N143" t="str">
        <f>IFERROR(VLOOKUP(Table2[[#This Row],[Params5]],Sheet4!$A$1:$B$10,2,FALSE),"")</f>
        <v xml:space="preserve">entering </v>
      </c>
      <c r="O143" t="str">
        <f>"Mean Annual "&amp;Table2[[#This Row],[Params10]]&amp;" of "&amp;Table2[[#This Row],[coc]]&amp;" "&amp;Table2[[#This Row],[Params11]]&amp;"a facility ("&amp;Table2[[#This Row],[Params4]]&amp;")"</f>
        <v>Mean Annual load of Total Suspended Solids entering a facility (lbs)</v>
      </c>
    </row>
    <row r="144" spans="1:15" x14ac:dyDescent="0.2">
      <c r="A144" t="s">
        <v>3</v>
      </c>
      <c r="B144" t="s">
        <v>265</v>
      </c>
      <c r="C144" t="s">
        <v>153</v>
      </c>
      <c r="D144" t="s">
        <v>275</v>
      </c>
      <c r="E144" t="s">
        <v>370</v>
      </c>
      <c r="F144" t="s">
        <v>284</v>
      </c>
      <c r="G144" t="s">
        <v>285</v>
      </c>
      <c r="H144" t="s">
        <v>308</v>
      </c>
      <c r="M144" t="str">
        <f>IF(Table2[[#This Row],[Params3]]="conc","concentration",Table2[[#This Row],[Params3]])</f>
        <v>load</v>
      </c>
      <c r="N144" t="str">
        <f>IFERROR(VLOOKUP(Table2[[#This Row],[Params5]],Sheet4!$A$1:$B$10,2,FALSE),"")</f>
        <v xml:space="preserve"> by </v>
      </c>
      <c r="O144" t="str">
        <f>"Mean Annual "&amp;Table2[[#This Row],[Params10]]&amp;" of "&amp;Table2[[#This Row],[coc]]&amp;" "&amp;Table2[[#This Row],[Params11]]&amp;"a facility ("&amp;Table2[[#This Row],[Params4]]&amp;")"</f>
        <v>Mean Annual load of Total Suspended Solids  by a facility (lbs)</v>
      </c>
    </row>
    <row r="145" spans="1:15" x14ac:dyDescent="0.2">
      <c r="A145" t="s">
        <v>101</v>
      </c>
      <c r="B145" s="5" t="s">
        <v>414</v>
      </c>
      <c r="C145" t="s">
        <v>210</v>
      </c>
      <c r="D145" t="s">
        <v>275</v>
      </c>
      <c r="E145" t="s">
        <v>370</v>
      </c>
      <c r="F145" t="s">
        <v>284</v>
      </c>
      <c r="G145" t="s">
        <v>285</v>
      </c>
      <c r="H145" t="s">
        <v>287</v>
      </c>
      <c r="M145" t="str">
        <f>IF(Table2[[#This Row],[Params3]]="conc","concentration",Table2[[#This Row],[Params3]])</f>
        <v>load</v>
      </c>
      <c r="N145" t="str">
        <f>IFERROR(VLOOKUP(Table2[[#This Row],[Params5]],Sheet4!$A$1:$B$10,2,FALSE),"")</f>
        <v xml:space="preserve">removed by </v>
      </c>
      <c r="O145" t="str">
        <f>"Mean Annual "&amp;Table2[[#This Row],[Params10]]&amp;" of "&amp;Table2[[#This Row],[coc]]&amp;" "&amp;Table2[[#This Row],[Params11]]&amp;"a facility ("&amp;Table2[[#This Row],[Params4]]&amp;")"</f>
        <v>Mean Annual load of Total Suspended Solids removed by a facility (lbs)</v>
      </c>
    </row>
    <row r="146" spans="1:15" x14ac:dyDescent="0.2">
      <c r="A146" t="s">
        <v>101</v>
      </c>
      <c r="B146" s="5" t="s">
        <v>414</v>
      </c>
      <c r="C146" t="s">
        <v>209</v>
      </c>
      <c r="D146" t="s">
        <v>275</v>
      </c>
      <c r="E146" t="s">
        <v>370</v>
      </c>
      <c r="F146" t="s">
        <v>284</v>
      </c>
      <c r="G146" t="s">
        <v>285</v>
      </c>
      <c r="H146" t="s">
        <v>288</v>
      </c>
      <c r="I146" t="s">
        <v>289</v>
      </c>
      <c r="M146" t="str">
        <f>IF(Table2[[#This Row],[Params3]]="conc","concentration",Table2[[#This Row],[Params3]])</f>
        <v>load</v>
      </c>
      <c r="N146" t="str">
        <f>IFERROR(VLOOKUP(Table2[[#This Row],[Params5]],Sheet4!$A$1:$B$10,2,FALSE),"")</f>
        <v xml:space="preserve">exiting </v>
      </c>
      <c r="O146" t="str">
        <f>"Mean Annual "&amp;Table2[[#This Row],[Params10]]&amp;" of "&amp;Table2[[#This Row],[coc]]&amp;" "&amp;Table2[[#This Row],[Params11]]&amp;"a facility ("&amp;Table2[[#This Row],[Params4]]&amp;")"</f>
        <v>Mean Annual load of Total Suspended Solids exiting a facility (lbs)</v>
      </c>
    </row>
    <row r="147" spans="1:15" x14ac:dyDescent="0.2">
      <c r="A147" t="s">
        <v>3</v>
      </c>
      <c r="B147" t="s">
        <v>265</v>
      </c>
      <c r="C147" t="s">
        <v>137</v>
      </c>
      <c r="D147" t="s">
        <v>275</v>
      </c>
      <c r="E147" t="s">
        <v>370</v>
      </c>
      <c r="F147" t="s">
        <v>284</v>
      </c>
      <c r="G147" t="s">
        <v>278</v>
      </c>
      <c r="H147" t="s">
        <v>308</v>
      </c>
      <c r="M147" t="str">
        <f>IF(Table2[[#This Row],[Params3]]="conc","concentration",Table2[[#This Row],[Params3]])</f>
        <v>load</v>
      </c>
      <c r="N147" t="str">
        <f>IFERROR(VLOOKUP(Table2[[#This Row],[Params5]],Sheet4!$A$1:$B$10,2,FALSE),"")</f>
        <v xml:space="preserve"> by </v>
      </c>
      <c r="O147" t="str">
        <f>"Mean Annual "&amp;Table2[[#This Row],[Params10]]&amp;" of "&amp;Table2[[#This Row],[coc]]&amp;" "&amp;Table2[[#This Row],[Params11]]&amp;"a facility ("&amp;Table2[[#This Row],[Params4]]&amp;")"</f>
        <v>Mean Annual load of Total Suspended Solids  by a facility (pct)</v>
      </c>
    </row>
    <row r="148" spans="1:15" x14ac:dyDescent="0.2">
      <c r="A148" t="s">
        <v>98</v>
      </c>
      <c r="B148" t="s">
        <v>263</v>
      </c>
      <c r="C148" t="s">
        <v>45</v>
      </c>
      <c r="D148" t="s">
        <v>275</v>
      </c>
      <c r="E148" t="s">
        <v>370</v>
      </c>
      <c r="F148" t="s">
        <v>288</v>
      </c>
      <c r="G148" t="s">
        <v>309</v>
      </c>
      <c r="H148" t="s">
        <v>310</v>
      </c>
      <c r="I148" t="s">
        <v>311</v>
      </c>
      <c r="J148" t="s">
        <v>284</v>
      </c>
      <c r="K148" t="s">
        <v>285</v>
      </c>
      <c r="L148" t="s">
        <v>287</v>
      </c>
      <c r="M148" t="str">
        <f>IF(Table2[[#This Row],[Params3]]="conc","concentration",Table2[[#This Row],[Params3]])</f>
        <v>total</v>
      </c>
      <c r="N148">
        <f>IFERROR(VLOOKUP(Table2[[#This Row],[Params5]],Sheet4!$A$1:$B$10,2,FALSE),"")</f>
        <v>0</v>
      </c>
      <c r="O148" t="str">
        <f>"Mean Annual "&amp;Table2[[#This Row],[Params10]]&amp;" of "&amp;Table2[[#This Row],[coc]]&amp;" "&amp;Table2[[#This Row],[Params11]]&amp;"a facility ("&amp;Table2[[#This Row],[Params4]]&amp;")"</f>
        <v>Mean Annual total of Total Suspended Solids 0a facility (cost)</v>
      </c>
    </row>
    <row r="149" spans="1:15" x14ac:dyDescent="0.2">
      <c r="A149" t="s">
        <v>3</v>
      </c>
      <c r="B149" t="s">
        <v>265</v>
      </c>
      <c r="C149" t="s">
        <v>150</v>
      </c>
      <c r="D149" t="s">
        <v>275</v>
      </c>
      <c r="E149" t="s">
        <v>370</v>
      </c>
      <c r="F149" t="s">
        <v>312</v>
      </c>
      <c r="G149" t="s">
        <v>285</v>
      </c>
      <c r="H149" t="s">
        <v>311</v>
      </c>
      <c r="I149" t="s">
        <v>313</v>
      </c>
      <c r="M149" t="str">
        <f>IF(Table2[[#This Row],[Params3]]="conc","concentration",Table2[[#This Row],[Params3]])</f>
        <v>yield</v>
      </c>
      <c r="N149">
        <f>IFERROR(VLOOKUP(Table2[[#This Row],[Params5]],Sheet4!$A$1:$B$10,2,FALSE),"")</f>
        <v>0</v>
      </c>
      <c r="O149" t="str">
        <f>"Mean Annual "&amp;Table2[[#This Row],[Params10]]&amp;" of "&amp;Table2[[#This Row],[coc]]&amp;" "&amp;Table2[[#This Row],[Params11]]&amp;"a facility ("&amp;Table2[[#This Row],[Params4]]&amp;")"</f>
        <v>Mean Annual yield of Total Suspended Solids 0a facility (lbs)</v>
      </c>
    </row>
    <row r="150" spans="1:15" x14ac:dyDescent="0.2">
      <c r="A150" t="s">
        <v>3</v>
      </c>
      <c r="B150" t="s">
        <v>265</v>
      </c>
      <c r="C150" t="s">
        <v>138</v>
      </c>
      <c r="D150" t="s">
        <v>276</v>
      </c>
      <c r="E150" t="s">
        <v>371</v>
      </c>
      <c r="F150" t="s">
        <v>280</v>
      </c>
      <c r="G150" t="s">
        <v>281</v>
      </c>
      <c r="M150" t="str">
        <f>IF(Table2[[#This Row],[Params3]]="conc","concentration",Table2[[#This Row],[Params3]])</f>
        <v>concentration</v>
      </c>
      <c r="N150" t="str">
        <f>IFERROR(VLOOKUP(Table2[[#This Row],[Params5]],Sheet4!$A$1:$B$10,2,FALSE),"")</f>
        <v/>
      </c>
      <c r="O150" t="str">
        <f>"Mean Annual "&amp;Table2[[#This Row],[Params10]]&amp;" of "&amp;Table2[[#This Row],[coc]]&amp;" "&amp;Table2[[#This Row],[Params11]]&amp;"a facility ("&amp;Table2[[#This Row],[Params4]]&amp;")"</f>
        <v>Mean Annual concentration of Total Zinc a facility (mg/l)</v>
      </c>
    </row>
    <row r="151" spans="1:15" x14ac:dyDescent="0.2">
      <c r="A151" t="s">
        <v>101</v>
      </c>
      <c r="B151" t="s">
        <v>265</v>
      </c>
      <c r="C151" t="s">
        <v>211</v>
      </c>
      <c r="D151" t="s">
        <v>276</v>
      </c>
      <c r="E151" t="s">
        <v>371</v>
      </c>
      <c r="F151" t="s">
        <v>280</v>
      </c>
      <c r="G151" t="s">
        <v>306</v>
      </c>
      <c r="M151" t="str">
        <f>IF(Table2[[#This Row],[Params3]]="conc","concentration",Table2[[#This Row],[Params3]])</f>
        <v>concentration</v>
      </c>
      <c r="N151" t="str">
        <f>IFERROR(VLOOKUP(Table2[[#This Row],[Params5]],Sheet4!$A$1:$B$10,2,FALSE),"")</f>
        <v/>
      </c>
      <c r="O151" t="str">
        <f>"Mean Annual "&amp;Table2[[#This Row],[Params10]]&amp;" of "&amp;Table2[[#This Row],[coc]]&amp;" "&amp;Table2[[#This Row],[Params11]]&amp;"a facility ("&amp;Table2[[#This Row],[Params4]]&amp;")"</f>
        <v>Mean Annual concentration of Total Zinc a facility (ug/l)</v>
      </c>
    </row>
    <row r="152" spans="1:15" x14ac:dyDescent="0.2">
      <c r="A152" t="s">
        <v>101</v>
      </c>
      <c r="B152" s="5" t="s">
        <v>414</v>
      </c>
      <c r="C152" t="s">
        <v>239</v>
      </c>
      <c r="D152" t="s">
        <v>276</v>
      </c>
      <c r="E152" t="s">
        <v>371</v>
      </c>
      <c r="F152" t="s">
        <v>280</v>
      </c>
      <c r="G152" t="s">
        <v>306</v>
      </c>
      <c r="H152" t="s">
        <v>282</v>
      </c>
      <c r="M152" t="str">
        <f>IF(Table2[[#This Row],[Params3]]="conc","concentration",Table2[[#This Row],[Params3]])</f>
        <v>concentration</v>
      </c>
      <c r="N152" t="str">
        <f>IFERROR(VLOOKUP(Table2[[#This Row],[Params5]],Sheet4!$A$1:$B$10,2,FALSE),"")</f>
        <v xml:space="preserve">discharged from </v>
      </c>
      <c r="O152" t="str">
        <f>"Mean Annual "&amp;Table2[[#This Row],[Params10]]&amp;" of "&amp;Table2[[#This Row],[coc]]&amp;" "&amp;Table2[[#This Row],[Params11]]&amp;"a facility ("&amp;Table2[[#This Row],[Params4]]&amp;")"</f>
        <v>Mean Annual concentration of Total Zinc discharged from a facility (ug/l)</v>
      </c>
    </row>
    <row r="153" spans="1:15" x14ac:dyDescent="0.2">
      <c r="A153" t="s">
        <v>101</v>
      </c>
      <c r="B153" s="5" t="s">
        <v>414</v>
      </c>
      <c r="C153" t="s">
        <v>253</v>
      </c>
      <c r="D153" t="s">
        <v>276</v>
      </c>
      <c r="E153" t="s">
        <v>371</v>
      </c>
      <c r="F153" t="s">
        <v>280</v>
      </c>
      <c r="G153" t="s">
        <v>306</v>
      </c>
      <c r="H153" t="s">
        <v>283</v>
      </c>
      <c r="M153" t="str">
        <f>IF(Table2[[#This Row],[Params3]]="conc","concentration",Table2[[#This Row],[Params3]])</f>
        <v>concentration</v>
      </c>
      <c r="N153" t="str">
        <f>IFERROR(VLOOKUP(Table2[[#This Row],[Params5]],Sheet4!$A$1:$B$10,2,FALSE),"")</f>
        <v xml:space="preserve">flowing to </v>
      </c>
      <c r="O153" t="str">
        <f>"Mean Annual "&amp;Table2[[#This Row],[Params10]]&amp;" of "&amp;Table2[[#This Row],[coc]]&amp;" "&amp;Table2[[#This Row],[Params11]]&amp;"a facility ("&amp;Table2[[#This Row],[Params4]]&amp;")"</f>
        <v>Mean Annual concentration of Total Zinc flowing to a facility (ug/l)</v>
      </c>
    </row>
    <row r="154" spans="1:15" x14ac:dyDescent="0.2">
      <c r="A154" t="s">
        <v>3</v>
      </c>
      <c r="B154" t="s">
        <v>265</v>
      </c>
      <c r="C154" t="s">
        <v>128</v>
      </c>
      <c r="D154" t="s">
        <v>276</v>
      </c>
      <c r="E154" t="s">
        <v>371</v>
      </c>
      <c r="F154" t="s">
        <v>284</v>
      </c>
      <c r="G154" t="s">
        <v>285</v>
      </c>
      <c r="M154" t="str">
        <f>IF(Table2[[#This Row],[Params3]]="conc","concentration",Table2[[#This Row],[Params3]])</f>
        <v>load</v>
      </c>
      <c r="N154" t="str">
        <f>IFERROR(VLOOKUP(Table2[[#This Row],[Params5]],Sheet4!$A$1:$B$10,2,FALSE),"")</f>
        <v/>
      </c>
      <c r="O154" t="str">
        <f>"Mean Annual "&amp;Table2[[#This Row],[Params10]]&amp;" of "&amp;Table2[[#This Row],[coc]]&amp;" "&amp;Table2[[#This Row],[Params11]]&amp;"a facility ("&amp;Table2[[#This Row],[Params4]]&amp;")"</f>
        <v>Mean Annual load of Total Zinc a facility (lbs)</v>
      </c>
    </row>
    <row r="155" spans="1:15" x14ac:dyDescent="0.2">
      <c r="A155" t="s">
        <v>98</v>
      </c>
      <c r="B155" t="s">
        <v>257</v>
      </c>
      <c r="C155" t="s">
        <v>1</v>
      </c>
      <c r="E155" t="s">
        <v>1</v>
      </c>
      <c r="N155" t="str">
        <f>IFERROR(VLOOKUP(Table2[[#This Row],[Params5]],Sheet4!$A$1:$B$10,2,FALSE),"")</f>
        <v/>
      </c>
      <c r="O155" t="s">
        <v>452</v>
      </c>
    </row>
    <row r="156" spans="1:15" x14ac:dyDescent="0.2">
      <c r="A156" t="s">
        <v>98</v>
      </c>
      <c r="B156" t="s">
        <v>257</v>
      </c>
      <c r="C156" t="s">
        <v>2</v>
      </c>
      <c r="E156" t="s">
        <v>2</v>
      </c>
      <c r="N156" t="str">
        <f>IFERROR(VLOOKUP(Table2[[#This Row],[Params5]],Sheet4!$A$1:$B$10,2,FALSE),"")</f>
        <v/>
      </c>
      <c r="O156" t="s">
        <v>453</v>
      </c>
    </row>
    <row r="157" spans="1:15" x14ac:dyDescent="0.2">
      <c r="A157" t="s">
        <v>98</v>
      </c>
      <c r="B157" t="s">
        <v>257</v>
      </c>
      <c r="C157" t="s">
        <v>5</v>
      </c>
      <c r="E157" t="s">
        <v>5</v>
      </c>
      <c r="N157" t="str">
        <f>IFERROR(VLOOKUP(Table2[[#This Row],[Params5]],Sheet4!$A$1:$B$10,2,FALSE),"")</f>
        <v/>
      </c>
      <c r="O157" t="s">
        <v>454</v>
      </c>
    </row>
    <row r="158" spans="1:15" ht="409.6" x14ac:dyDescent="0.2">
      <c r="A158" t="s">
        <v>98</v>
      </c>
      <c r="B158" t="s">
        <v>257</v>
      </c>
      <c r="C158" t="s">
        <v>12</v>
      </c>
      <c r="E158" t="s">
        <v>315</v>
      </c>
      <c r="F158" t="s">
        <v>297</v>
      </c>
      <c r="N158" t="str">
        <f>IFERROR(VLOOKUP(Table2[[#This Row],[Params5]],Sheet4!$A$1:$B$10,2,FALSE),"")</f>
        <v/>
      </c>
      <c r="O158" s="12" t="s">
        <v>457</v>
      </c>
    </row>
    <row r="159" spans="1:15" x14ac:dyDescent="0.2">
      <c r="A159" t="s">
        <v>98</v>
      </c>
      <c r="B159" t="s">
        <v>257</v>
      </c>
      <c r="C159" t="s">
        <v>6</v>
      </c>
      <c r="E159" t="s">
        <v>6</v>
      </c>
      <c r="N159" t="str">
        <f>IFERROR(VLOOKUP(Table2[[#This Row],[Params5]],Sheet4!$A$1:$B$10,2,FALSE),"")</f>
        <v/>
      </c>
      <c r="O159" s="10" t="s">
        <v>455</v>
      </c>
    </row>
    <row r="160" spans="1:15" ht="272" x14ac:dyDescent="0.2">
      <c r="A160" t="s">
        <v>98</v>
      </c>
      <c r="B160" t="s">
        <v>257</v>
      </c>
      <c r="C160" t="s">
        <v>4</v>
      </c>
      <c r="E160" t="s">
        <v>4</v>
      </c>
      <c r="N160" t="str">
        <f>IFERROR(VLOOKUP(Table2[[#This Row],[Params5]],Sheet4!$A$1:$B$10,2,FALSE),"")</f>
        <v/>
      </c>
      <c r="O160" s="11" t="s">
        <v>456</v>
      </c>
    </row>
    <row r="161" spans="1:15" x14ac:dyDescent="0.2">
      <c r="A161" t="s">
        <v>98</v>
      </c>
      <c r="B161" t="s">
        <v>257</v>
      </c>
      <c r="C161" t="s">
        <v>7</v>
      </c>
      <c r="E161" t="s">
        <v>7</v>
      </c>
      <c r="N161" t="str">
        <f>IFERROR(VLOOKUP(Table2[[#This Row],[Params5]],Sheet4!$A$1:$B$10,2,FALSE),"")</f>
        <v/>
      </c>
      <c r="O161" t="s">
        <v>458</v>
      </c>
    </row>
    <row r="162" spans="1:15" x14ac:dyDescent="0.2">
      <c r="A162" t="s">
        <v>98</v>
      </c>
      <c r="B162" t="s">
        <v>257</v>
      </c>
      <c r="C162" t="s">
        <v>10</v>
      </c>
      <c r="E162" t="s">
        <v>10</v>
      </c>
      <c r="N162" t="str">
        <f>IFERROR(VLOOKUP(Table2[[#This Row],[Params5]],Sheet4!$A$1:$B$10,2,FALSE),"")</f>
        <v/>
      </c>
      <c r="O162" t="s">
        <v>459</v>
      </c>
    </row>
    <row r="163" spans="1:15" x14ac:dyDescent="0.2">
      <c r="A163" t="s">
        <v>98</v>
      </c>
      <c r="B163" t="s">
        <v>257</v>
      </c>
      <c r="C163" t="s">
        <v>8</v>
      </c>
      <c r="E163" t="s">
        <v>8</v>
      </c>
      <c r="N163" t="str">
        <f>IFERROR(VLOOKUP(Table2[[#This Row],[Params5]],Sheet4!$A$1:$B$10,2,FALSE),"")</f>
        <v/>
      </c>
      <c r="O163" t="s">
        <v>460</v>
      </c>
    </row>
    <row r="164" spans="1:15" x14ac:dyDescent="0.2">
      <c r="A164" t="s">
        <v>98</v>
      </c>
      <c r="B164" t="s">
        <v>257</v>
      </c>
      <c r="C164" t="s">
        <v>0</v>
      </c>
      <c r="E164" t="s">
        <v>296</v>
      </c>
      <c r="F164" t="s">
        <v>372</v>
      </c>
      <c r="N164" t="str">
        <f>IFERROR(VLOOKUP(Table2[[#This Row],[Params5]],Sheet4!$A$1:$B$10,2,FALSE),"")</f>
        <v/>
      </c>
      <c r="O164" t="s">
        <v>461</v>
      </c>
    </row>
    <row r="165" spans="1:15" x14ac:dyDescent="0.2">
      <c r="A165" t="s">
        <v>98</v>
      </c>
      <c r="B165" t="s">
        <v>257</v>
      </c>
      <c r="C165" t="s">
        <v>3</v>
      </c>
      <c r="E165" t="s">
        <v>3</v>
      </c>
      <c r="N165" t="str">
        <f>IFERROR(VLOOKUP(Table2[[#This Row],[Params5]],Sheet4!$A$1:$B$10,2,FALSE),"")</f>
        <v/>
      </c>
      <c r="O165" t="s">
        <v>462</v>
      </c>
    </row>
    <row r="166" spans="1:15" x14ac:dyDescent="0.2">
      <c r="A166" t="s">
        <v>98</v>
      </c>
      <c r="B166" t="s">
        <v>257</v>
      </c>
      <c r="C166" t="s">
        <v>9</v>
      </c>
      <c r="E166" t="s">
        <v>9</v>
      </c>
      <c r="N166" t="str">
        <f>IFERROR(VLOOKUP(Table2[[#This Row],[Params5]],Sheet4!$A$1:$B$10,2,FALSE),"")</f>
        <v/>
      </c>
      <c r="O166" t="s">
        <v>463</v>
      </c>
    </row>
    <row r="167" spans="1:15" x14ac:dyDescent="0.2">
      <c r="A167" t="s">
        <v>98</v>
      </c>
      <c r="B167" t="s">
        <v>257</v>
      </c>
      <c r="C167" t="s">
        <v>11</v>
      </c>
      <c r="E167" t="s">
        <v>11</v>
      </c>
      <c r="N167" t="str">
        <f>IFERROR(VLOOKUP(Table2[[#This Row],[Params5]],Sheet4!$A$1:$B$10,2,FALSE),"")</f>
        <v/>
      </c>
      <c r="O167" t="s">
        <v>464</v>
      </c>
    </row>
    <row r="168" spans="1:15" x14ac:dyDescent="0.2">
      <c r="A168" t="s">
        <v>98</v>
      </c>
      <c r="B168" t="s">
        <v>263</v>
      </c>
      <c r="C168" t="s">
        <v>26</v>
      </c>
      <c r="E168" t="s">
        <v>373</v>
      </c>
      <c r="F168" t="s">
        <v>309</v>
      </c>
      <c r="N168" t="str">
        <f>IFERROR(VLOOKUP(Table2[[#This Row],[Params5]],Sheet4!$A$1:$B$10,2,FALSE),"")</f>
        <v/>
      </c>
      <c r="O168" t="str">
        <f>VLOOKUP(Table2[[#This Row],[Params]],Sheet5!$A$2:$B$32,2,FALSE)</f>
        <v>The total cost for the establishment of the facility.</v>
      </c>
    </row>
    <row r="169" spans="1:15" x14ac:dyDescent="0.2">
      <c r="A169" t="s">
        <v>98</v>
      </c>
      <c r="B169" t="s">
        <v>263</v>
      </c>
      <c r="C169" t="s">
        <v>27</v>
      </c>
      <c r="E169" t="s">
        <v>373</v>
      </c>
      <c r="F169" t="s">
        <v>309</v>
      </c>
      <c r="G169" t="s">
        <v>374</v>
      </c>
      <c r="H169" t="s">
        <v>375</v>
      </c>
      <c r="N169" t="str">
        <f>IFERROR(VLOOKUP(Table2[[#This Row],[Params5]],Sheet4!$A$1:$B$10,2,FALSE),"")</f>
        <v/>
      </c>
      <c r="O169" t="str">
        <f>VLOOKUP(Table2[[#This Row],[Params]],Sheet5!$A$2:$B$32,2,FALSE)</f>
        <v>The base year for the calculation of the capital cost of the facility.</v>
      </c>
    </row>
    <row r="170" spans="1:15" x14ac:dyDescent="0.2">
      <c r="A170" t="s">
        <v>98</v>
      </c>
      <c r="B170" t="s">
        <v>263</v>
      </c>
      <c r="C170" t="s">
        <v>49</v>
      </c>
      <c r="D170" t="s">
        <v>270</v>
      </c>
      <c r="E170" t="s">
        <v>279</v>
      </c>
      <c r="F170" t="s">
        <v>288</v>
      </c>
      <c r="G170" t="s">
        <v>309</v>
      </c>
      <c r="H170" t="s">
        <v>310</v>
      </c>
      <c r="I170" t="s">
        <v>311</v>
      </c>
      <c r="J170" t="s">
        <v>284</v>
      </c>
      <c r="K170" t="s">
        <v>285</v>
      </c>
      <c r="L170" t="s">
        <v>287</v>
      </c>
      <c r="M170" t="str">
        <f>IF(Table2[[#This Row],[Params3]]="conc","concentration",Table2[[#This Row],[Params3]])</f>
        <v>total</v>
      </c>
      <c r="N170">
        <f>IFERROR(VLOOKUP(Table2[[#This Row],[Params5]],Sheet4!$A$1:$B$10,2,FALSE),"")</f>
        <v>0</v>
      </c>
      <c r="O170" t="str">
        <f>"Mean Annual "&amp;Table2[[#This Row],[Params10]]&amp;" of "&amp;Table2[[#This Row],[coc]]&amp;" "&amp;Table2[[#This Row],[Params11]]&amp;"a facility ("&amp;Table2[[#This Row],[Params4]]&amp;")"</f>
        <v>Mean Annual total of Bis(2-ethylhexyl) phthalate (DEHP) 0a facility (cost)</v>
      </c>
    </row>
    <row r="171" spans="1:15" x14ac:dyDescent="0.2">
      <c r="A171" t="s">
        <v>98</v>
      </c>
      <c r="B171" t="s">
        <v>263</v>
      </c>
      <c r="C171" t="s">
        <v>30</v>
      </c>
      <c r="E171" t="s">
        <v>376</v>
      </c>
      <c r="F171" t="s">
        <v>375</v>
      </c>
      <c r="N171" t="str">
        <f>IFERROR(VLOOKUP(Table2[[#This Row],[Params5]],Sheet4!$A$1:$B$10,2,FALSE),"")</f>
        <v/>
      </c>
      <c r="O171" t="str">
        <f>VLOOKUP(Table2[[#This Row],[Params]],Sheet5!$A$2:$B$32,2,FALSE)</f>
        <v>The year when the facility was installed.</v>
      </c>
    </row>
    <row r="172" spans="1:15" x14ac:dyDescent="0.2">
      <c r="A172" t="s">
        <v>98</v>
      </c>
      <c r="B172" t="s">
        <v>263</v>
      </c>
      <c r="C172" t="s">
        <v>32</v>
      </c>
      <c r="E172" t="s">
        <v>377</v>
      </c>
      <c r="F172" t="s">
        <v>378</v>
      </c>
      <c r="N172" t="str">
        <f>IFERROR(VLOOKUP(Table2[[#This Row],[Params5]],Sheet4!$A$1:$B$10,2,FALSE),"")</f>
        <v/>
      </c>
      <c r="O172" t="str">
        <f>VLOOKUP(Table2[[#This Row],[Params]],Sheet5!$A$2:$B$32,2,FALSE)</f>
        <v>The expected lifespan of the facility in years.</v>
      </c>
    </row>
    <row r="173" spans="1:15" x14ac:dyDescent="0.2">
      <c r="A173" t="s">
        <v>98</v>
      </c>
      <c r="B173" t="s">
        <v>263</v>
      </c>
      <c r="C173" t="s">
        <v>29</v>
      </c>
      <c r="E173" t="s">
        <v>379</v>
      </c>
      <c r="F173" t="s">
        <v>309</v>
      </c>
      <c r="G173" t="s">
        <v>374</v>
      </c>
      <c r="H173" t="s">
        <v>375</v>
      </c>
      <c r="N173" t="str">
        <f>IFERROR(VLOOKUP(Table2[[#This Row],[Params5]],Sheet4!$A$1:$B$10,2,FALSE),"")</f>
        <v/>
      </c>
      <c r="O173" t="str">
        <f>VLOOKUP(Table2[[#This Row],[Params]],Sheet5!$A$2:$B$32,2,FALSE)</f>
        <v>The base year for the calculation of the operation and maintenance cost of the facility.</v>
      </c>
    </row>
    <row r="174" spans="1:15" x14ac:dyDescent="0.2">
      <c r="A174" t="s">
        <v>98</v>
      </c>
      <c r="B174" t="s">
        <v>263</v>
      </c>
      <c r="C174" t="s">
        <v>28</v>
      </c>
      <c r="E174" t="s">
        <v>379</v>
      </c>
      <c r="F174" t="s">
        <v>309</v>
      </c>
      <c r="G174" t="s">
        <v>311</v>
      </c>
      <c r="H174" t="s">
        <v>380</v>
      </c>
      <c r="N174" t="str">
        <f>IFERROR(VLOOKUP(Table2[[#This Row],[Params5]],Sheet4!$A$1:$B$10,2,FALSE),"")</f>
        <v/>
      </c>
      <c r="O174" t="str">
        <f>VLOOKUP(Table2[[#This Row],[Params]],Sheet5!$A$2:$B$32,2,FALSE)</f>
        <v>The operation and maintenance cost of the facility per year.</v>
      </c>
    </row>
    <row r="175" spans="1:15" x14ac:dyDescent="0.2">
      <c r="A175" t="s">
        <v>98</v>
      </c>
      <c r="B175" t="s">
        <v>263</v>
      </c>
      <c r="C175" t="s">
        <v>47</v>
      </c>
      <c r="D175" s="6" t="s">
        <v>271</v>
      </c>
      <c r="E175" t="s">
        <v>298</v>
      </c>
      <c r="F175" t="s">
        <v>288</v>
      </c>
      <c r="G175" t="s">
        <v>309</v>
      </c>
      <c r="H175" t="s">
        <v>310</v>
      </c>
      <c r="I175" t="s">
        <v>311</v>
      </c>
      <c r="J175" t="s">
        <v>284</v>
      </c>
      <c r="K175" t="s">
        <v>285</v>
      </c>
      <c r="L175" t="s">
        <v>287</v>
      </c>
      <c r="M175" t="str">
        <f>IF(Table2[[#This Row],[Params3]]="conc","concentration",Table2[[#This Row],[Params3]])</f>
        <v>total</v>
      </c>
      <c r="N175">
        <f>IFERROR(VLOOKUP(Table2[[#This Row],[Params5]],Sheet4!$A$1:$B$10,2,FALSE),"")</f>
        <v>0</v>
      </c>
      <c r="O175" t="str">
        <f>"Mean Annual "&amp;Table2[[#This Row],[Params10]]&amp;" of "&amp;Table2[[#This Row],[coc]]&amp;" "&amp;Table2[[#This Row],[Params11]]&amp;"a facility ("&amp;Table2[[#This Row],[Params4]]&amp;")"</f>
        <v>Mean Annual total of Phenanthrene  0a facility (cost)</v>
      </c>
    </row>
    <row r="176" spans="1:15" x14ac:dyDescent="0.2">
      <c r="A176" t="s">
        <v>98</v>
      </c>
      <c r="B176" t="s">
        <v>263</v>
      </c>
      <c r="C176" t="s">
        <v>37</v>
      </c>
      <c r="E176" t="s">
        <v>381</v>
      </c>
      <c r="F176" t="s">
        <v>325</v>
      </c>
      <c r="G176" t="s">
        <v>373</v>
      </c>
      <c r="H176" t="s">
        <v>309</v>
      </c>
      <c r="N176" t="str">
        <f>IFERROR(VLOOKUP(Table2[[#This Row],[Params5]],Sheet4!$A$1:$B$10,2,FALSE),"")</f>
        <v/>
      </c>
      <c r="O176" t="str">
        <f>VLOOKUP(Table2[[#This Row],[Params]],Sheet5!$A$2:$B$32,2,FALSE)</f>
        <v>The present value of the capital cost of the facility.</v>
      </c>
    </row>
    <row r="177" spans="1:15" x14ac:dyDescent="0.2">
      <c r="A177" t="s">
        <v>98</v>
      </c>
      <c r="B177" t="s">
        <v>263</v>
      </c>
      <c r="C177" t="s">
        <v>41</v>
      </c>
      <c r="E177" t="s">
        <v>381</v>
      </c>
      <c r="F177" t="s">
        <v>325</v>
      </c>
      <c r="G177" t="s">
        <v>382</v>
      </c>
      <c r="H177" t="s">
        <v>383</v>
      </c>
      <c r="N177" t="str">
        <f>IFERROR(VLOOKUP(Table2[[#This Row],[Params5]],Sheet4!$A$1:$B$10,2,FALSE),"")</f>
        <v/>
      </c>
      <c r="O177" t="str">
        <f>VLOOKUP(Table2[[#This Row],[Params]],Sheet5!$A$2:$B$32,2,FALSE)</f>
        <v>The present value chart table related to the facility.</v>
      </c>
    </row>
    <row r="178" spans="1:15" x14ac:dyDescent="0.2">
      <c r="A178" t="s">
        <v>98</v>
      </c>
      <c r="B178" t="s">
        <v>263</v>
      </c>
      <c r="C178" t="s">
        <v>40</v>
      </c>
      <c r="E178" t="s">
        <v>381</v>
      </c>
      <c r="F178" t="s">
        <v>325</v>
      </c>
      <c r="G178" t="s">
        <v>309</v>
      </c>
      <c r="H178" t="s">
        <v>383</v>
      </c>
      <c r="N178" t="str">
        <f>IFERROR(VLOOKUP(Table2[[#This Row],[Params5]],Sheet4!$A$1:$B$10,2,FALSE),"")</f>
        <v/>
      </c>
      <c r="O178" t="str">
        <f>VLOOKUP(Table2[[#This Row],[Params]],Sheet5!$A$2:$B$32,2,FALSE)</f>
        <v>The present value cost table related to the facility.</v>
      </c>
    </row>
    <row r="179" spans="1:15" x14ac:dyDescent="0.2">
      <c r="A179" t="s">
        <v>98</v>
      </c>
      <c r="B179" t="s">
        <v>263</v>
      </c>
      <c r="C179" t="s">
        <v>38</v>
      </c>
      <c r="E179" t="s">
        <v>381</v>
      </c>
      <c r="F179" t="s">
        <v>325</v>
      </c>
      <c r="G179" t="s">
        <v>379</v>
      </c>
      <c r="H179" t="s">
        <v>309</v>
      </c>
      <c r="N179" t="str">
        <f>IFERROR(VLOOKUP(Table2[[#This Row],[Params5]],Sheet4!$A$1:$B$10,2,FALSE),"")</f>
        <v/>
      </c>
      <c r="O179" t="str">
        <f>VLOOKUP(Table2[[#This Row],[Params]],Sheet5!$A$2:$B$32,2,FALSE)</f>
        <v>The present value of the operation and maintenance cost of the facility.</v>
      </c>
    </row>
    <row r="180" spans="1:15" x14ac:dyDescent="0.2">
      <c r="A180" t="s">
        <v>98</v>
      </c>
      <c r="B180" t="s">
        <v>263</v>
      </c>
      <c r="C180" t="s">
        <v>39</v>
      </c>
      <c r="E180" t="s">
        <v>381</v>
      </c>
      <c r="F180" t="s">
        <v>325</v>
      </c>
      <c r="G180" t="s">
        <v>288</v>
      </c>
      <c r="H180" t="s">
        <v>309</v>
      </c>
      <c r="N180" t="str">
        <f>IFERROR(VLOOKUP(Table2[[#This Row],[Params5]],Sheet4!$A$1:$B$10,2,FALSE),"")</f>
        <v/>
      </c>
      <c r="O180" t="str">
        <f>VLOOKUP(Table2[[#This Row],[Params]],Sheet5!$A$2:$B$32,2,FALSE)</f>
        <v>The total present value cost of the facility.</v>
      </c>
    </row>
    <row r="181" spans="1:15" x14ac:dyDescent="0.2">
      <c r="A181" t="s">
        <v>98</v>
      </c>
      <c r="B181" t="s">
        <v>263</v>
      </c>
      <c r="C181" t="s">
        <v>48</v>
      </c>
      <c r="D181" s="6" t="s">
        <v>415</v>
      </c>
      <c r="E181" t="s">
        <v>299</v>
      </c>
      <c r="F181" t="s">
        <v>288</v>
      </c>
      <c r="G181" t="s">
        <v>309</v>
      </c>
      <c r="H181" t="s">
        <v>310</v>
      </c>
      <c r="I181" t="s">
        <v>311</v>
      </c>
      <c r="J181" t="s">
        <v>284</v>
      </c>
      <c r="K181" t="s">
        <v>285</v>
      </c>
      <c r="L181" t="s">
        <v>287</v>
      </c>
      <c r="N181">
        <f>IFERROR(VLOOKUP(Table2[[#This Row],[Params5]],Sheet4!$A$1:$B$10,2,FALSE),"")</f>
        <v>0</v>
      </c>
      <c r="O181" t="str">
        <f>VLOOKUP(Table2[[#This Row],[Params]],Sheet5!$A$2:$B$32,2,FALSE)</f>
        <v>Mean annual total of Pyrene removed at a facility (cost).</v>
      </c>
    </row>
    <row r="182" spans="1:15" x14ac:dyDescent="0.2">
      <c r="A182" t="s">
        <v>98</v>
      </c>
      <c r="B182" t="s">
        <v>263</v>
      </c>
      <c r="C182" t="s">
        <v>31</v>
      </c>
      <c r="E182" t="s">
        <v>384</v>
      </c>
      <c r="F182" t="s">
        <v>309</v>
      </c>
      <c r="N182" t="str">
        <f>IFERROR(VLOOKUP(Table2[[#This Row],[Params5]],Sheet4!$A$1:$B$10,2,FALSE),"")</f>
        <v/>
      </c>
      <c r="O182" t="str">
        <f>VLOOKUP(Table2[[#This Row],[Params]],Sheet5!$A$2:$B$32,2,FALSE)</f>
        <v>The cost to replace the facility.</v>
      </c>
    </row>
    <row r="183" spans="1:15" x14ac:dyDescent="0.2">
      <c r="A183" t="s">
        <v>3</v>
      </c>
      <c r="B183" t="s">
        <v>265</v>
      </c>
      <c r="C183" t="s">
        <v>104</v>
      </c>
      <c r="D183" t="s">
        <v>276</v>
      </c>
      <c r="E183" t="s">
        <v>371</v>
      </c>
      <c r="F183" t="s">
        <v>284</v>
      </c>
      <c r="G183" t="s">
        <v>285</v>
      </c>
      <c r="H183" t="s">
        <v>307</v>
      </c>
      <c r="M183" t="str">
        <f>IF(Table2[[#This Row],[Params3]]="conc","concentration",Table2[[#This Row],[Params3]])</f>
        <v>load</v>
      </c>
      <c r="N183" t="str">
        <f>IFERROR(VLOOKUP(Table2[[#This Row],[Params5]],Sheet4!$A$1:$B$10,2,FALSE),"")</f>
        <v xml:space="preserve"> by </v>
      </c>
      <c r="O183" t="str">
        <f>"Mean Annual "&amp;Table2[[#This Row],[Params10]]&amp;" of "&amp;Table2[[#This Row],[coc]]&amp;" "&amp;Table2[[#This Row],[Params11]]&amp;"a facility ("&amp;Table2[[#This Row],[Params4]]&amp;")"</f>
        <v>Mean Annual load of Total Zinc  by a facility (lbs)</v>
      </c>
    </row>
    <row r="184" spans="1:15" x14ac:dyDescent="0.2">
      <c r="A184" t="s">
        <v>101</v>
      </c>
      <c r="B184" s="5" t="s">
        <v>414</v>
      </c>
      <c r="C184" t="s">
        <v>238</v>
      </c>
      <c r="D184" t="s">
        <v>276</v>
      </c>
      <c r="E184" t="s">
        <v>371</v>
      </c>
      <c r="F184" t="s">
        <v>284</v>
      </c>
      <c r="G184" t="s">
        <v>285</v>
      </c>
      <c r="H184" t="s">
        <v>286</v>
      </c>
      <c r="M184" t="str">
        <f>IF(Table2[[#This Row],[Params3]]="conc","concentration",Table2[[#This Row],[Params3]])</f>
        <v>load</v>
      </c>
      <c r="N184" t="str">
        <f>IFERROR(VLOOKUP(Table2[[#This Row],[Params5]],Sheet4!$A$1:$B$10,2,FALSE),"")</f>
        <v xml:space="preserve">entering </v>
      </c>
      <c r="O184" t="str">
        <f>"Mean Annual "&amp;Table2[[#This Row],[Params10]]&amp;" of "&amp;Table2[[#This Row],[coc]]&amp;" "&amp;Table2[[#This Row],[Params11]]&amp;"a facility ("&amp;Table2[[#This Row],[Params4]]&amp;")"</f>
        <v>Mean Annual load of Total Zinc entering a facility (lbs)</v>
      </c>
    </row>
    <row r="185" spans="1:15" x14ac:dyDescent="0.2">
      <c r="A185" t="s">
        <v>3</v>
      </c>
      <c r="B185" t="s">
        <v>265</v>
      </c>
      <c r="C185" t="s">
        <v>163</v>
      </c>
      <c r="D185" t="s">
        <v>276</v>
      </c>
      <c r="E185" t="s">
        <v>371</v>
      </c>
      <c r="F185" t="s">
        <v>284</v>
      </c>
      <c r="G185" t="s">
        <v>285</v>
      </c>
      <c r="H185" t="s">
        <v>308</v>
      </c>
      <c r="M185" t="str">
        <f>IF(Table2[[#This Row],[Params3]]="conc","concentration",Table2[[#This Row],[Params3]])</f>
        <v>load</v>
      </c>
      <c r="N185" t="str">
        <f>IFERROR(VLOOKUP(Table2[[#This Row],[Params5]],Sheet4!$A$1:$B$10,2,FALSE),"")</f>
        <v xml:space="preserve"> by </v>
      </c>
      <c r="O185" t="str">
        <f>"Mean Annual "&amp;Table2[[#This Row],[Params10]]&amp;" of "&amp;Table2[[#This Row],[coc]]&amp;" "&amp;Table2[[#This Row],[Params11]]&amp;"a facility ("&amp;Table2[[#This Row],[Params4]]&amp;")"</f>
        <v>Mean Annual load of Total Zinc  by a facility (lbs)</v>
      </c>
    </row>
    <row r="186" spans="1:15" x14ac:dyDescent="0.2">
      <c r="A186" t="s">
        <v>101</v>
      </c>
      <c r="B186" s="5" t="s">
        <v>414</v>
      </c>
      <c r="C186" t="s">
        <v>226</v>
      </c>
      <c r="D186" t="s">
        <v>276</v>
      </c>
      <c r="E186" t="s">
        <v>371</v>
      </c>
      <c r="F186" t="s">
        <v>284</v>
      </c>
      <c r="G186" t="s">
        <v>285</v>
      </c>
      <c r="H186" t="s">
        <v>287</v>
      </c>
      <c r="M186" t="str">
        <f>IF(Table2[[#This Row],[Params3]]="conc","concentration",Table2[[#This Row],[Params3]])</f>
        <v>load</v>
      </c>
      <c r="N186" t="str">
        <f>IFERROR(VLOOKUP(Table2[[#This Row],[Params5]],Sheet4!$A$1:$B$10,2,FALSE),"")</f>
        <v xml:space="preserve">removed by </v>
      </c>
      <c r="O186" t="str">
        <f>"Mean Annual "&amp;Table2[[#This Row],[Params10]]&amp;" of "&amp;Table2[[#This Row],[coc]]&amp;" "&amp;Table2[[#This Row],[Params11]]&amp;"a facility ("&amp;Table2[[#This Row],[Params4]]&amp;")"</f>
        <v>Mean Annual load of Total Zinc removed by a facility (lbs)</v>
      </c>
    </row>
    <row r="187" spans="1:15" x14ac:dyDescent="0.2">
      <c r="A187" t="s">
        <v>101</v>
      </c>
      <c r="B187" s="5" t="s">
        <v>414</v>
      </c>
      <c r="C187" t="s">
        <v>224</v>
      </c>
      <c r="D187" t="s">
        <v>276</v>
      </c>
      <c r="E187" t="s">
        <v>371</v>
      </c>
      <c r="F187" t="s">
        <v>284</v>
      </c>
      <c r="G187" t="s">
        <v>285</v>
      </c>
      <c r="H187" t="s">
        <v>288</v>
      </c>
      <c r="I187" t="s">
        <v>289</v>
      </c>
      <c r="M187" t="str">
        <f>IF(Table2[[#This Row],[Params3]]="conc","concentration",Table2[[#This Row],[Params3]])</f>
        <v>load</v>
      </c>
      <c r="N187" t="str">
        <f>IFERROR(VLOOKUP(Table2[[#This Row],[Params5]],Sheet4!$A$1:$B$10,2,FALSE),"")</f>
        <v xml:space="preserve">exiting </v>
      </c>
      <c r="O187" t="str">
        <f>"Mean Annual "&amp;Table2[[#This Row],[Params10]]&amp;" of "&amp;Table2[[#This Row],[coc]]&amp;" "&amp;Table2[[#This Row],[Params11]]&amp;"a facility ("&amp;Table2[[#This Row],[Params4]]&amp;")"</f>
        <v>Mean Annual load of Total Zinc exiting a facility (lbs)</v>
      </c>
    </row>
    <row r="188" spans="1:15" x14ac:dyDescent="0.2">
      <c r="A188" t="s">
        <v>98</v>
      </c>
      <c r="B188" t="s">
        <v>266</v>
      </c>
      <c r="C188" t="s">
        <v>16</v>
      </c>
      <c r="E188" t="s">
        <v>327</v>
      </c>
      <c r="F188" t="s">
        <v>385</v>
      </c>
      <c r="N188" t="str">
        <f>IFERROR(VLOOKUP(Table2[[#This Row],[Params5]],Sheet4!$A$1:$B$10,2,FALSE),"")</f>
        <v/>
      </c>
      <c r="O188" t="str">
        <f>VLOOKUP(Table2[[#This Row],[Params]],Sheet5!$A$2:$B$32,2,FALSE)</f>
        <v>The total area of the facility in square feet.</v>
      </c>
    </row>
    <row r="189" spans="1:15" x14ac:dyDescent="0.2">
      <c r="A189" t="s">
        <v>98</v>
      </c>
      <c r="B189" t="s">
        <v>266</v>
      </c>
      <c r="C189" t="s">
        <v>24</v>
      </c>
      <c r="E189" t="s">
        <v>302</v>
      </c>
      <c r="F189" t="s">
        <v>278</v>
      </c>
      <c r="N189" t="str">
        <f>IFERROR(VLOOKUP(Table2[[#This Row],[Params5]],Sheet4!$A$1:$B$10,2,FALSE),"")</f>
        <v/>
      </c>
      <c r="O189" t="str">
        <f>VLOOKUP(Table2[[#This Row],[Params]],Sheet5!$A$2:$B$32,2,FALSE)</f>
        <v>The percent of stormwater captured by the facility.</v>
      </c>
    </row>
    <row r="190" spans="1:15" x14ac:dyDescent="0.2">
      <c r="A190" t="s">
        <v>98</v>
      </c>
      <c r="B190" t="s">
        <v>266</v>
      </c>
      <c r="C190" t="s">
        <v>23</v>
      </c>
      <c r="E190" t="s">
        <v>365</v>
      </c>
      <c r="F190" t="s">
        <v>386</v>
      </c>
      <c r="N190" t="str">
        <f>IFERROR(VLOOKUP(Table2[[#This Row],[Params5]],Sheet4!$A$1:$B$10,2,FALSE),"")</f>
        <v/>
      </c>
      <c r="O190" t="str">
        <f>VLOOKUP(Table2[[#This Row],[Params]],Sheet5!$A$2:$B$32,2,FALSE)</f>
        <v>The depth of the facility in feet.</v>
      </c>
    </row>
    <row r="191" spans="1:15" x14ac:dyDescent="0.2">
      <c r="A191" t="s">
        <v>98</v>
      </c>
      <c r="B191" t="s">
        <v>266</v>
      </c>
      <c r="C191" t="s">
        <v>20</v>
      </c>
      <c r="E191" t="s">
        <v>20</v>
      </c>
      <c r="N191" t="str">
        <f>IFERROR(VLOOKUP(Table2[[#This Row],[Params5]],Sheet4!$A$1:$B$10,2,FALSE),"")</f>
        <v/>
      </c>
      <c r="O191" t="str">
        <f>VLOOKUP(Table2[[#This Row],[Params]],Sheet5!$A$2:$B$32,2,FALSE)</f>
        <v>Hydrologic Soil Group classification at the facility location.</v>
      </c>
    </row>
    <row r="192" spans="1:15" x14ac:dyDescent="0.2">
      <c r="A192" t="s">
        <v>98</v>
      </c>
      <c r="B192" t="s">
        <v>266</v>
      </c>
      <c r="C192" t="s">
        <v>17</v>
      </c>
      <c r="E192" t="s">
        <v>387</v>
      </c>
      <c r="F192" t="s">
        <v>368</v>
      </c>
      <c r="G192" t="s">
        <v>292</v>
      </c>
      <c r="N192" t="str">
        <f>IFERROR(VLOOKUP(Table2[[#This Row],[Params5]],Sheet4!$A$1:$B$10,2,FALSE),"")</f>
        <v/>
      </c>
      <c r="O192" t="str">
        <f>VLOOKUP(Table2[[#This Row],[Params]],Sheet5!$A$2:$B$32,2,FALSE)</f>
        <v>The infiltration rate at the facility location in inches per hour.</v>
      </c>
    </row>
    <row r="193" spans="1:15" x14ac:dyDescent="0.2">
      <c r="A193" t="s">
        <v>98</v>
      </c>
      <c r="B193" t="s">
        <v>266</v>
      </c>
      <c r="C193" t="s">
        <v>19</v>
      </c>
      <c r="E193" t="s">
        <v>388</v>
      </c>
      <c r="F193" t="s">
        <v>389</v>
      </c>
      <c r="G193" t="s">
        <v>368</v>
      </c>
      <c r="H193" t="s">
        <v>292</v>
      </c>
      <c r="N193" t="str">
        <f>IFERROR(VLOOKUP(Table2[[#This Row],[Params5]],Sheet4!$A$1:$B$10,2,FALSE),"")</f>
        <v/>
      </c>
      <c r="O193" t="str">
        <f>VLOOKUP(Table2[[#This Row],[Params]],Sheet5!$A$2:$B$32,2,FALSE)</f>
        <v>The media filtration rate at the facility in inches per hour.</v>
      </c>
    </row>
    <row r="194" spans="1:15" x14ac:dyDescent="0.2">
      <c r="A194" t="s">
        <v>98</v>
      </c>
      <c r="B194" t="s">
        <v>266</v>
      </c>
      <c r="C194" t="s">
        <v>21</v>
      </c>
      <c r="E194" t="s">
        <v>390</v>
      </c>
      <c r="F194" t="s">
        <v>391</v>
      </c>
      <c r="G194" t="s">
        <v>278</v>
      </c>
      <c r="H194" t="s">
        <v>392</v>
      </c>
      <c r="N194" t="str">
        <f>IFERROR(VLOOKUP(Table2[[#This Row],[Params5]],Sheet4!$A$1:$B$10,2,FALSE),"")</f>
        <v/>
      </c>
      <c r="O194" t="str">
        <f>VLOOKUP(Table2[[#This Row],[Params]],Sheet5!$A$2:$B$32,2,FALSE)</f>
        <v>Minimum retention percent override for the facility.</v>
      </c>
    </row>
    <row r="195" spans="1:15" x14ac:dyDescent="0.2">
      <c r="A195" t="s">
        <v>98</v>
      </c>
      <c r="B195" t="s">
        <v>266</v>
      </c>
      <c r="C195" t="s">
        <v>25</v>
      </c>
      <c r="E195" t="s">
        <v>303</v>
      </c>
      <c r="F195" t="s">
        <v>278</v>
      </c>
      <c r="N195" t="str">
        <f>IFERROR(VLOOKUP(Table2[[#This Row],[Params5]],Sheet4!$A$1:$B$10,2,FALSE),"")</f>
        <v/>
      </c>
      <c r="O195" t="str">
        <f>VLOOKUP(Table2[[#This Row],[Params]],Sheet5!$A$2:$B$32,2,FALSE)</f>
        <v>The percent of stormwater retained by the facility.</v>
      </c>
    </row>
    <row r="196" spans="1:15" x14ac:dyDescent="0.2">
      <c r="A196" t="s">
        <v>98</v>
      </c>
      <c r="B196" t="s">
        <v>266</v>
      </c>
      <c r="C196" t="s">
        <v>18</v>
      </c>
      <c r="E196" t="s">
        <v>391</v>
      </c>
      <c r="F196" t="s">
        <v>293</v>
      </c>
      <c r="G196" t="s">
        <v>294</v>
      </c>
      <c r="N196" t="str">
        <f>IFERROR(VLOOKUP(Table2[[#This Row],[Params5]],Sheet4!$A$1:$B$10,2,FALSE),"")</f>
        <v/>
      </c>
      <c r="O196" t="str">
        <f>VLOOKUP(Table2[[#This Row],[Params]],Sheet5!$A$2:$B$32,2,FALSE)</f>
        <v>The volume of stormwater the facility can retain in cubic feet.</v>
      </c>
    </row>
    <row r="197" spans="1:15" x14ac:dyDescent="0.2">
      <c r="A197" t="s">
        <v>3</v>
      </c>
      <c r="B197" t="s">
        <v>265</v>
      </c>
      <c r="C197" t="s">
        <v>118</v>
      </c>
      <c r="D197" t="s">
        <v>276</v>
      </c>
      <c r="E197" t="s">
        <v>371</v>
      </c>
      <c r="F197" t="s">
        <v>284</v>
      </c>
      <c r="G197" t="s">
        <v>278</v>
      </c>
      <c r="H197" t="s">
        <v>308</v>
      </c>
      <c r="M197" t="str">
        <f>IF(Table2[[#This Row],[Params3]]="conc","concentration",Table2[[#This Row],[Params3]])</f>
        <v>load</v>
      </c>
      <c r="N197" t="str">
        <f>IFERROR(VLOOKUP(Table2[[#This Row],[Params5]],Sheet4!$A$1:$B$10,2,FALSE),"")</f>
        <v xml:space="preserve"> by </v>
      </c>
      <c r="O197" t="str">
        <f>"Mean Annual "&amp;Table2[[#This Row],[Params10]]&amp;" of "&amp;Table2[[#This Row],[coc]]&amp;" "&amp;Table2[[#This Row],[Params11]]&amp;"a facility ("&amp;Table2[[#This Row],[Params4]]&amp;")"</f>
        <v>Mean Annual load of Total Zinc  by a facility (pct)</v>
      </c>
    </row>
    <row r="198" spans="1:15" x14ac:dyDescent="0.2">
      <c r="B198" s="5"/>
      <c r="N198" t="str">
        <f>IFERROR(VLOOKUP(Table2[[#This Row],[Params5]],Sheet4!$A$1:$B$10,2,FALSE),"")</f>
        <v/>
      </c>
    </row>
    <row r="199" spans="1:15" x14ac:dyDescent="0.2">
      <c r="A199" t="s">
        <v>98</v>
      </c>
      <c r="B199" t="s">
        <v>263</v>
      </c>
      <c r="C199" t="s">
        <v>46</v>
      </c>
      <c r="D199" t="s">
        <v>276</v>
      </c>
      <c r="E199" t="s">
        <v>371</v>
      </c>
      <c r="F199" t="s">
        <v>288</v>
      </c>
      <c r="G199" t="s">
        <v>309</v>
      </c>
      <c r="H199" t="s">
        <v>310</v>
      </c>
      <c r="I199" t="s">
        <v>311</v>
      </c>
      <c r="J199" t="s">
        <v>284</v>
      </c>
      <c r="K199" t="s">
        <v>285</v>
      </c>
      <c r="L199" t="s">
        <v>287</v>
      </c>
      <c r="M199" t="str">
        <f>IF(Table2[[#This Row],[Params3]]="conc","concentration",Table2[[#This Row],[Params3]])</f>
        <v>total</v>
      </c>
      <c r="N199">
        <f>IFERROR(VLOOKUP(Table2[[#This Row],[Params5]],Sheet4!$A$1:$B$10,2,FALSE),"")</f>
        <v>0</v>
      </c>
      <c r="O199" t="str">
        <f>"Mean Annual "&amp;Table2[[#This Row],[Params10]]&amp;" of "&amp;Table2[[#This Row],[coc]]&amp;" "&amp;Table2[[#This Row],[Params11]]&amp;"a facility ("&amp;Table2[[#This Row],[Params4]]&amp;")"</f>
        <v>Mean Annual total of Total Zinc 0a facility (cost)</v>
      </c>
    </row>
    <row r="200" spans="1:15" x14ac:dyDescent="0.2">
      <c r="A200" t="s">
        <v>3</v>
      </c>
      <c r="B200" t="s">
        <v>265</v>
      </c>
      <c r="C200" t="s">
        <v>162</v>
      </c>
      <c r="D200" t="s">
        <v>276</v>
      </c>
      <c r="E200" t="s">
        <v>371</v>
      </c>
      <c r="F200" t="s">
        <v>312</v>
      </c>
      <c r="G200" t="s">
        <v>285</v>
      </c>
      <c r="H200" t="s">
        <v>311</v>
      </c>
      <c r="I200" t="s">
        <v>313</v>
      </c>
      <c r="M200" t="str">
        <f>IF(Table2[[#This Row],[Params3]]="conc","concentration",Table2[[#This Row],[Params3]])</f>
        <v>yield</v>
      </c>
      <c r="N200">
        <f>IFERROR(VLOOKUP(Table2[[#This Row],[Params5]],Sheet4!$A$1:$B$10,2,FALSE),"")</f>
        <v>0</v>
      </c>
      <c r="O200" t="str">
        <f>"Mean Annual "&amp;Table2[[#This Row],[Params10]]&amp;" of "&amp;Table2[[#This Row],[coc]]&amp;" "&amp;Table2[[#This Row],[Params11]]&amp;"a facility ("&amp;Table2[[#This Row],[Params4]]&amp;")"</f>
        <v>Mean Annual yield of Total Zinc 0a facility (lbs)</v>
      </c>
    </row>
    <row r="201" spans="1:15" x14ac:dyDescent="0.2">
      <c r="A201" t="s">
        <v>98</v>
      </c>
      <c r="B201" t="s">
        <v>264</v>
      </c>
      <c r="C201" t="s">
        <v>36</v>
      </c>
      <c r="E201" t="s">
        <v>309</v>
      </c>
      <c r="F201" t="s">
        <v>374</v>
      </c>
      <c r="G201" t="s">
        <v>375</v>
      </c>
      <c r="N201" t="str">
        <f>IFERROR(VLOOKUP(Table2[[#This Row],[Params5]],Sheet4!$A$1:$B$10,2,FALSE),"")</f>
        <v/>
      </c>
      <c r="O201" t="str">
        <f>VLOOKUP(Table2[[#This Row],[Params]],Sheet5!$A$2:$B$32,2,FALSE)</f>
        <v>The base year for the cost calculation.</v>
      </c>
    </row>
    <row r="202" spans="1:15" x14ac:dyDescent="0.2">
      <c r="A202" t="s">
        <v>98</v>
      </c>
      <c r="B202" t="s">
        <v>264</v>
      </c>
      <c r="C202" t="s">
        <v>33</v>
      </c>
      <c r="E202" t="s">
        <v>393</v>
      </c>
      <c r="F202" t="s">
        <v>368</v>
      </c>
      <c r="N202" t="str">
        <f>IFERROR(VLOOKUP(Table2[[#This Row],[Params5]],Sheet4!$A$1:$B$10,2,FALSE),"")</f>
        <v/>
      </c>
      <c r="O202" t="str">
        <f>VLOOKUP(Table2[[#This Row],[Params]],Sheet5!$A$2:$B$32,2,FALSE)</f>
        <v>The rate used for discounting future cash flows.</v>
      </c>
    </row>
    <row r="203" spans="1:15" x14ac:dyDescent="0.2">
      <c r="A203" t="s">
        <v>98</v>
      </c>
      <c r="B203" t="s">
        <v>264</v>
      </c>
      <c r="C203" t="s">
        <v>34</v>
      </c>
      <c r="E203" t="s">
        <v>394</v>
      </c>
      <c r="F203" t="s">
        <v>368</v>
      </c>
      <c r="N203" t="str">
        <f>IFERROR(VLOOKUP(Table2[[#This Row],[Params5]],Sheet4!$A$1:$B$10,2,FALSE),"")</f>
        <v/>
      </c>
      <c r="O203" t="str">
        <f>VLOOKUP(Table2[[#This Row],[Params]],Sheet5!$A$2:$B$32,2,FALSE)</f>
        <v>The rate of inflation considered in the cost calculation.</v>
      </c>
    </row>
    <row r="204" spans="1:15" x14ac:dyDescent="0.2">
      <c r="A204" t="s">
        <v>98</v>
      </c>
      <c r="B204" t="s">
        <v>264</v>
      </c>
      <c r="C204" t="s">
        <v>35</v>
      </c>
      <c r="E204" t="s">
        <v>395</v>
      </c>
      <c r="F204" t="s">
        <v>396</v>
      </c>
      <c r="G204" t="s">
        <v>378</v>
      </c>
      <c r="N204" t="str">
        <f>IFERROR(VLOOKUP(Table2[[#This Row],[Params5]],Sheet4!$A$1:$B$10,2,FALSE),"")</f>
        <v/>
      </c>
      <c r="O204" t="str">
        <f>VLOOKUP(Table2[[#This Row],[Params]],Sheet5!$A$2:$B$32,2,FALSE)</f>
        <v>The planning horizon in years for cost calculation.</v>
      </c>
    </row>
    <row r="209" spans="14:15" x14ac:dyDescent="0.2">
      <c r="N209" s="4"/>
    </row>
    <row r="210" spans="14:15" x14ac:dyDescent="0.2">
      <c r="O210" t="s">
        <v>437</v>
      </c>
    </row>
    <row r="211" spans="14:15" x14ac:dyDescent="0.2">
      <c r="N211" s="4"/>
      <c r="O211" t="s">
        <v>449</v>
      </c>
    </row>
    <row r="212" spans="14:15" x14ac:dyDescent="0.2">
      <c r="N212" s="4"/>
      <c r="O212" t="s">
        <v>441</v>
      </c>
    </row>
    <row r="213" spans="14:15" x14ac:dyDescent="0.2">
      <c r="N213" s="4"/>
      <c r="O213" t="s">
        <v>445</v>
      </c>
    </row>
    <row r="214" spans="14:15" x14ac:dyDescent="0.2">
      <c r="O214" t="s">
        <v>444</v>
      </c>
    </row>
    <row r="215" spans="14:15" x14ac:dyDescent="0.2">
      <c r="O215" t="s">
        <v>444</v>
      </c>
    </row>
    <row r="216" spans="14:15" x14ac:dyDescent="0.2">
      <c r="N216" s="4"/>
      <c r="O216" t="s">
        <v>444</v>
      </c>
    </row>
    <row r="217" spans="14:15" x14ac:dyDescent="0.2">
      <c r="N217" s="4"/>
      <c r="O217" t="s">
        <v>447</v>
      </c>
    </row>
    <row r="218" spans="14:15" x14ac:dyDescent="0.2">
      <c r="O218" t="s">
        <v>439</v>
      </c>
    </row>
    <row r="219" spans="14:15" x14ac:dyDescent="0.2">
      <c r="N219" s="4"/>
      <c r="O219" t="s">
        <v>440</v>
      </c>
    </row>
    <row r="220" spans="14:15" x14ac:dyDescent="0.2">
      <c r="O220" t="s">
        <v>440</v>
      </c>
    </row>
    <row r="221" spans="14:15" x14ac:dyDescent="0.2">
      <c r="O221" t="s">
        <v>440</v>
      </c>
    </row>
    <row r="222" spans="14:15" x14ac:dyDescent="0.2">
      <c r="N222" s="4"/>
      <c r="O222" t="s">
        <v>446</v>
      </c>
    </row>
    <row r="223" spans="14:15" x14ac:dyDescent="0.2">
      <c r="O223" t="s">
        <v>438</v>
      </c>
    </row>
    <row r="224" spans="14:15" x14ac:dyDescent="0.2">
      <c r="O224" t="s">
        <v>448</v>
      </c>
    </row>
    <row r="225" spans="15:15" x14ac:dyDescent="0.2">
      <c r="O225" t="s">
        <v>450</v>
      </c>
    </row>
    <row r="226" spans="15:15" x14ac:dyDescent="0.2">
      <c r="O226" t="s">
        <v>443</v>
      </c>
    </row>
    <row r="227" spans="15:15" x14ac:dyDescent="0.2">
      <c r="O227" t="s">
        <v>451</v>
      </c>
    </row>
    <row r="228" spans="15:15" x14ac:dyDescent="0.2">
      <c r="O228" t="s">
        <v>442</v>
      </c>
    </row>
    <row r="229" spans="15:15" x14ac:dyDescent="0.2">
      <c r="O229" t="s">
        <v>442</v>
      </c>
    </row>
    <row r="230" spans="15:15" x14ac:dyDescent="0.2">
      <c r="O230" t="s">
        <v>442</v>
      </c>
    </row>
    <row r="231" spans="15:15" x14ac:dyDescent="0.2">
      <c r="O231" t="s">
        <v>442</v>
      </c>
    </row>
  </sheetData>
  <sortState xmlns:xlrd2="http://schemas.microsoft.com/office/spreadsheetml/2017/richdata2" ref="O210:O275">
    <sortCondition ref="O275"/>
  </sortState>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BB643-7C0B-C140-B4DC-4B376D4E2E47}">
  <dimension ref="A1:B16"/>
  <sheetViews>
    <sheetView workbookViewId="0">
      <selection activeCell="D30" sqref="D30"/>
    </sheetView>
  </sheetViews>
  <sheetFormatPr baseColWidth="10" defaultRowHeight="16" x14ac:dyDescent="0.2"/>
  <sheetData>
    <row r="1" spans="1:2" x14ac:dyDescent="0.2">
      <c r="A1" t="s">
        <v>400</v>
      </c>
      <c r="B1" t="s">
        <v>407</v>
      </c>
    </row>
    <row r="2" spans="1:2" x14ac:dyDescent="0.2">
      <c r="A2" t="s">
        <v>282</v>
      </c>
      <c r="B2" t="s">
        <v>408</v>
      </c>
    </row>
    <row r="3" spans="1:2" x14ac:dyDescent="0.2">
      <c r="A3" t="s">
        <v>283</v>
      </c>
      <c r="B3" t="s">
        <v>409</v>
      </c>
    </row>
    <row r="4" spans="1:2" x14ac:dyDescent="0.2">
      <c r="A4" t="s">
        <v>286</v>
      </c>
      <c r="B4" t="s">
        <v>411</v>
      </c>
    </row>
    <row r="5" spans="1:2" x14ac:dyDescent="0.2">
      <c r="A5" t="s">
        <v>287</v>
      </c>
      <c r="B5" t="s">
        <v>410</v>
      </c>
    </row>
    <row r="6" spans="1:2" x14ac:dyDescent="0.2">
      <c r="A6" t="s">
        <v>288</v>
      </c>
      <c r="B6" t="s">
        <v>412</v>
      </c>
    </row>
    <row r="7" spans="1:2" x14ac:dyDescent="0.2">
      <c r="A7" t="s">
        <v>307</v>
      </c>
      <c r="B7" t="s">
        <v>420</v>
      </c>
    </row>
    <row r="8" spans="1:2" x14ac:dyDescent="0.2">
      <c r="A8" t="s">
        <v>308</v>
      </c>
      <c r="B8" t="s">
        <v>420</v>
      </c>
    </row>
    <row r="9" spans="1:2" x14ac:dyDescent="0.2">
      <c r="A9" t="s">
        <v>310</v>
      </c>
    </row>
    <row r="10" spans="1:2" x14ac:dyDescent="0.2">
      <c r="A10" t="s">
        <v>311</v>
      </c>
    </row>
    <row r="11" spans="1:2" x14ac:dyDescent="0.2">
      <c r="A11" s="4" t="s">
        <v>277</v>
      </c>
      <c r="B11" t="s">
        <v>420</v>
      </c>
    </row>
    <row r="12" spans="1:2" x14ac:dyDescent="0.2">
      <c r="A12" t="s">
        <v>302</v>
      </c>
      <c r="B12" t="s">
        <v>420</v>
      </c>
    </row>
    <row r="13" spans="1:2" x14ac:dyDescent="0.2">
      <c r="A13" s="4" t="s">
        <v>286</v>
      </c>
      <c r="B13" t="s">
        <v>421</v>
      </c>
    </row>
    <row r="14" spans="1:2" x14ac:dyDescent="0.2">
      <c r="A14" t="s">
        <v>303</v>
      </c>
      <c r="B14" t="s">
        <v>420</v>
      </c>
    </row>
    <row r="15" spans="1:2" x14ac:dyDescent="0.2">
      <c r="A15" s="4" t="s">
        <v>288</v>
      </c>
    </row>
    <row r="16" spans="1:2" x14ac:dyDescent="0.2">
      <c r="A16" t="s">
        <v>304</v>
      </c>
      <c r="B16" t="s">
        <v>420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37F7-B532-C14A-9657-0E6F6EC58162}">
  <dimension ref="A1:B67"/>
  <sheetViews>
    <sheetView topLeftCell="A49" workbookViewId="0">
      <selection activeCell="C71" sqref="C71"/>
    </sheetView>
  </sheetViews>
  <sheetFormatPr baseColWidth="10" defaultRowHeight="16" x14ac:dyDescent="0.2"/>
  <sheetData>
    <row r="1" spans="1:2" x14ac:dyDescent="0.2">
      <c r="A1" s="13" t="s">
        <v>465</v>
      </c>
      <c r="B1" s="13" t="s">
        <v>268</v>
      </c>
    </row>
    <row r="2" spans="1:2" x14ac:dyDescent="0.2">
      <c r="A2" s="14" t="s">
        <v>120</v>
      </c>
      <c r="B2" s="14" t="s">
        <v>466</v>
      </c>
    </row>
    <row r="3" spans="1:2" x14ac:dyDescent="0.2">
      <c r="A3" s="14" t="s">
        <v>188</v>
      </c>
      <c r="B3" s="14" t="s">
        <v>467</v>
      </c>
    </row>
    <row r="4" spans="1:2" x14ac:dyDescent="0.2">
      <c r="A4" s="14" t="s">
        <v>190</v>
      </c>
      <c r="B4" s="14" t="s">
        <v>468</v>
      </c>
    </row>
    <row r="5" spans="1:2" x14ac:dyDescent="0.2">
      <c r="A5" s="14" t="s">
        <v>22</v>
      </c>
      <c r="B5" s="14" t="s">
        <v>469</v>
      </c>
    </row>
    <row r="6" spans="1:2" x14ac:dyDescent="0.2">
      <c r="A6" s="14" t="s">
        <v>26</v>
      </c>
      <c r="B6" s="14" t="s">
        <v>470</v>
      </c>
    </row>
    <row r="7" spans="1:2" x14ac:dyDescent="0.2">
      <c r="A7" s="14" t="s">
        <v>27</v>
      </c>
      <c r="B7" s="14" t="s">
        <v>471</v>
      </c>
    </row>
    <row r="8" spans="1:2" x14ac:dyDescent="0.2">
      <c r="A8" s="14" t="s">
        <v>30</v>
      </c>
      <c r="B8" s="14" t="s">
        <v>472</v>
      </c>
    </row>
    <row r="9" spans="1:2" x14ac:dyDescent="0.2">
      <c r="A9" s="14" t="s">
        <v>32</v>
      </c>
      <c r="B9" s="14" t="s">
        <v>473</v>
      </c>
    </row>
    <row r="10" spans="1:2" x14ac:dyDescent="0.2">
      <c r="A10" s="14" t="s">
        <v>29</v>
      </c>
      <c r="B10" s="14" t="s">
        <v>474</v>
      </c>
    </row>
    <row r="11" spans="1:2" x14ac:dyDescent="0.2">
      <c r="A11" s="14" t="s">
        <v>28</v>
      </c>
      <c r="B11" s="14" t="s">
        <v>475</v>
      </c>
    </row>
    <row r="12" spans="1:2" x14ac:dyDescent="0.2">
      <c r="A12" s="14" t="s">
        <v>37</v>
      </c>
      <c r="B12" s="14" t="s">
        <v>476</v>
      </c>
    </row>
    <row r="13" spans="1:2" x14ac:dyDescent="0.2">
      <c r="A13" s="14" t="s">
        <v>41</v>
      </c>
      <c r="B13" s="14" t="s">
        <v>477</v>
      </c>
    </row>
    <row r="14" spans="1:2" x14ac:dyDescent="0.2">
      <c r="A14" s="14" t="s">
        <v>40</v>
      </c>
      <c r="B14" s="14" t="s">
        <v>478</v>
      </c>
    </row>
    <row r="15" spans="1:2" x14ac:dyDescent="0.2">
      <c r="A15" s="14" t="s">
        <v>38</v>
      </c>
      <c r="B15" s="14" t="s">
        <v>479</v>
      </c>
    </row>
    <row r="16" spans="1:2" x14ac:dyDescent="0.2">
      <c r="A16" s="14" t="s">
        <v>39</v>
      </c>
      <c r="B16" s="14" t="s">
        <v>480</v>
      </c>
    </row>
    <row r="17" spans="1:2" x14ac:dyDescent="0.2">
      <c r="A17" s="14" t="s">
        <v>48</v>
      </c>
      <c r="B17" s="14" t="s">
        <v>481</v>
      </c>
    </row>
    <row r="18" spans="1:2" x14ac:dyDescent="0.2">
      <c r="A18" s="14" t="s">
        <v>31</v>
      </c>
      <c r="B18" s="14" t="s">
        <v>482</v>
      </c>
    </row>
    <row r="19" spans="1:2" x14ac:dyDescent="0.2">
      <c r="A19" s="14" t="s">
        <v>16</v>
      </c>
      <c r="B19" s="14" t="s">
        <v>483</v>
      </c>
    </row>
    <row r="20" spans="1:2" x14ac:dyDescent="0.2">
      <c r="A20" s="14" t="s">
        <v>24</v>
      </c>
      <c r="B20" s="14" t="s">
        <v>484</v>
      </c>
    </row>
    <row r="21" spans="1:2" x14ac:dyDescent="0.2">
      <c r="A21" s="14" t="s">
        <v>23</v>
      </c>
      <c r="B21" s="14" t="s">
        <v>485</v>
      </c>
    </row>
    <row r="22" spans="1:2" x14ac:dyDescent="0.2">
      <c r="A22" s="14" t="s">
        <v>20</v>
      </c>
      <c r="B22" s="14" t="s">
        <v>486</v>
      </c>
    </row>
    <row r="23" spans="1:2" x14ac:dyDescent="0.2">
      <c r="A23" s="14" t="s">
        <v>17</v>
      </c>
      <c r="B23" s="14" t="s">
        <v>487</v>
      </c>
    </row>
    <row r="24" spans="1:2" x14ac:dyDescent="0.2">
      <c r="A24" s="14" t="s">
        <v>19</v>
      </c>
      <c r="B24" s="14" t="s">
        <v>488</v>
      </c>
    </row>
    <row r="25" spans="1:2" x14ac:dyDescent="0.2">
      <c r="A25" s="14" t="s">
        <v>21</v>
      </c>
      <c r="B25" s="14" t="s">
        <v>489</v>
      </c>
    </row>
    <row r="26" spans="1:2" x14ac:dyDescent="0.2">
      <c r="A26" s="14" t="s">
        <v>25</v>
      </c>
      <c r="B26" s="14" t="s">
        <v>490</v>
      </c>
    </row>
    <row r="27" spans="1:2" x14ac:dyDescent="0.2">
      <c r="A27" s="14" t="s">
        <v>18</v>
      </c>
      <c r="B27" s="14" t="s">
        <v>491</v>
      </c>
    </row>
    <row r="28" spans="1:2" x14ac:dyDescent="0.2">
      <c r="A28" s="14" t="s">
        <v>46</v>
      </c>
      <c r="B28" s="14" t="s">
        <v>492</v>
      </c>
    </row>
    <row r="29" spans="1:2" x14ac:dyDescent="0.2">
      <c r="A29" s="14" t="s">
        <v>36</v>
      </c>
      <c r="B29" s="14" t="s">
        <v>493</v>
      </c>
    </row>
    <row r="30" spans="1:2" x14ac:dyDescent="0.2">
      <c r="A30" s="14" t="s">
        <v>33</v>
      </c>
      <c r="B30" s="14" t="s">
        <v>494</v>
      </c>
    </row>
    <row r="31" spans="1:2" x14ac:dyDescent="0.2">
      <c r="A31" s="14" t="s">
        <v>34</v>
      </c>
      <c r="B31" s="14" t="s">
        <v>495</v>
      </c>
    </row>
    <row r="32" spans="1:2" x14ac:dyDescent="0.2">
      <c r="A32" s="14" t="s">
        <v>35</v>
      </c>
      <c r="B32" s="14" t="s">
        <v>496</v>
      </c>
    </row>
    <row r="33" spans="1:2" x14ac:dyDescent="0.2">
      <c r="A33" s="14" t="s">
        <v>159</v>
      </c>
      <c r="B33" s="14" t="s">
        <v>497</v>
      </c>
    </row>
    <row r="34" spans="1:2" x14ac:dyDescent="0.2">
      <c r="A34" s="14" t="s">
        <v>116</v>
      </c>
      <c r="B34" s="14" t="s">
        <v>498</v>
      </c>
    </row>
    <row r="35" spans="1:2" x14ac:dyDescent="0.2">
      <c r="A35" s="14" t="s">
        <v>183</v>
      </c>
      <c r="B35" s="14" t="s">
        <v>499</v>
      </c>
    </row>
    <row r="36" spans="1:2" x14ac:dyDescent="0.2">
      <c r="A36" s="14" t="s">
        <v>171</v>
      </c>
      <c r="B36" s="14" t="s">
        <v>500</v>
      </c>
    </row>
    <row r="37" spans="1:2" x14ac:dyDescent="0.2">
      <c r="A37" s="14" t="s">
        <v>139</v>
      </c>
      <c r="B37" s="14" t="s">
        <v>501</v>
      </c>
    </row>
    <row r="38" spans="1:2" x14ac:dyDescent="0.2">
      <c r="A38" s="14" t="s">
        <v>151</v>
      </c>
      <c r="B38" s="14" t="s">
        <v>502</v>
      </c>
    </row>
    <row r="39" spans="1:2" x14ac:dyDescent="0.2">
      <c r="A39" s="14" t="s">
        <v>184</v>
      </c>
      <c r="B39" s="14" t="s">
        <v>503</v>
      </c>
    </row>
    <row r="40" spans="1:2" x14ac:dyDescent="0.2">
      <c r="A40" s="14" t="s">
        <v>136</v>
      </c>
      <c r="B40" s="14" t="s">
        <v>504</v>
      </c>
    </row>
    <row r="41" spans="1:2" x14ac:dyDescent="0.2">
      <c r="A41" s="14" t="s">
        <v>145</v>
      </c>
      <c r="B41" s="14" t="s">
        <v>505</v>
      </c>
    </row>
    <row r="42" spans="1:2" x14ac:dyDescent="0.2">
      <c r="A42" s="14" t="s">
        <v>156</v>
      </c>
      <c r="B42" s="14" t="s">
        <v>506</v>
      </c>
    </row>
    <row r="43" spans="1:2" x14ac:dyDescent="0.2">
      <c r="A43" s="14" t="s">
        <v>167</v>
      </c>
      <c r="B43" s="14" t="s">
        <v>507</v>
      </c>
    </row>
    <row r="44" spans="1:2" x14ac:dyDescent="0.2">
      <c r="A44" s="14" t="s">
        <v>109</v>
      </c>
      <c r="B44" s="14" t="s">
        <v>508</v>
      </c>
    </row>
    <row r="45" spans="1:2" x14ac:dyDescent="0.2">
      <c r="A45" s="14" t="s">
        <v>126</v>
      </c>
      <c r="B45" s="14" t="s">
        <v>509</v>
      </c>
    </row>
    <row r="46" spans="1:2" x14ac:dyDescent="0.2">
      <c r="A46" s="14" t="s">
        <v>112</v>
      </c>
      <c r="B46" s="14" t="s">
        <v>510</v>
      </c>
    </row>
    <row r="47" spans="1:2" x14ac:dyDescent="0.2">
      <c r="A47" s="14" t="s">
        <v>130</v>
      </c>
      <c r="B47" s="14" t="s">
        <v>511</v>
      </c>
    </row>
    <row r="48" spans="1:2" x14ac:dyDescent="0.2">
      <c r="A48" s="14" t="s">
        <v>133</v>
      </c>
      <c r="B48" s="14" t="s">
        <v>512</v>
      </c>
    </row>
    <row r="49" spans="1:2" x14ac:dyDescent="0.2">
      <c r="A49" s="14" t="s">
        <v>168</v>
      </c>
      <c r="B49" s="14" t="s">
        <v>513</v>
      </c>
    </row>
    <row r="50" spans="1:2" x14ac:dyDescent="0.2">
      <c r="A50" s="14" t="s">
        <v>103</v>
      </c>
      <c r="B50" s="14" t="s">
        <v>514</v>
      </c>
    </row>
    <row r="51" spans="1:2" x14ac:dyDescent="0.2">
      <c r="A51" s="14" t="s">
        <v>197</v>
      </c>
      <c r="B51" s="14" t="s">
        <v>515</v>
      </c>
    </row>
    <row r="52" spans="1:2" x14ac:dyDescent="0.2">
      <c r="A52" s="14" t="s">
        <v>169</v>
      </c>
      <c r="B52" s="14" t="s">
        <v>516</v>
      </c>
    </row>
    <row r="53" spans="1:2" x14ac:dyDescent="0.2">
      <c r="A53" s="14" t="s">
        <v>114</v>
      </c>
      <c r="B53" s="14" t="s">
        <v>517</v>
      </c>
    </row>
    <row r="54" spans="1:2" x14ac:dyDescent="0.2">
      <c r="A54" s="14" t="s">
        <v>173</v>
      </c>
      <c r="B54" s="14" t="s">
        <v>518</v>
      </c>
    </row>
    <row r="55" spans="1:2" x14ac:dyDescent="0.2">
      <c r="A55" s="14" t="s">
        <v>134</v>
      </c>
      <c r="B55" s="14" t="s">
        <v>519</v>
      </c>
    </row>
    <row r="56" spans="1:2" x14ac:dyDescent="0.2">
      <c r="A56" s="14" t="s">
        <v>147</v>
      </c>
      <c r="B56" s="14" t="s">
        <v>520</v>
      </c>
    </row>
    <row r="57" spans="1:2" x14ac:dyDescent="0.2">
      <c r="A57" s="14" t="s">
        <v>196</v>
      </c>
      <c r="B57" s="14" t="s">
        <v>521</v>
      </c>
    </row>
    <row r="58" spans="1:2" x14ac:dyDescent="0.2">
      <c r="A58" s="14" t="s">
        <v>105</v>
      </c>
      <c r="B58" s="14" t="s">
        <v>522</v>
      </c>
    </row>
    <row r="59" spans="1:2" x14ac:dyDescent="0.2">
      <c r="A59" s="14" t="s">
        <v>144</v>
      </c>
      <c r="B59" s="14" t="s">
        <v>523</v>
      </c>
    </row>
    <row r="60" spans="1:2" x14ac:dyDescent="0.2">
      <c r="A60" s="14" t="s">
        <v>132</v>
      </c>
      <c r="B60" s="14" t="s">
        <v>524</v>
      </c>
    </row>
    <row r="61" spans="1:2" x14ac:dyDescent="0.2">
      <c r="A61" s="14" t="s">
        <v>187</v>
      </c>
      <c r="B61" s="14" t="s">
        <v>525</v>
      </c>
    </row>
    <row r="62" spans="1:2" x14ac:dyDescent="0.2">
      <c r="A62" s="14" t="s">
        <v>180</v>
      </c>
      <c r="B62" s="14" t="s">
        <v>526</v>
      </c>
    </row>
    <row r="63" spans="1:2" x14ac:dyDescent="0.2">
      <c r="A63" s="14" t="s">
        <v>15</v>
      </c>
      <c r="B63" s="14" t="s">
        <v>527</v>
      </c>
    </row>
    <row r="64" spans="1:2" x14ac:dyDescent="0.2">
      <c r="A64" s="14" t="s">
        <v>242</v>
      </c>
      <c r="B64" s="14" t="s">
        <v>528</v>
      </c>
    </row>
    <row r="65" spans="1:2" x14ac:dyDescent="0.2">
      <c r="A65" s="14" t="s">
        <v>231</v>
      </c>
      <c r="B65" s="14" t="s">
        <v>529</v>
      </c>
    </row>
    <row r="66" spans="1:2" x14ac:dyDescent="0.2">
      <c r="A66" s="14" t="s">
        <v>14</v>
      </c>
      <c r="B66" s="14" t="s">
        <v>530</v>
      </c>
    </row>
    <row r="67" spans="1:2" x14ac:dyDescent="0.2">
      <c r="A67" s="14" t="s">
        <v>13</v>
      </c>
      <c r="B67" s="14" t="s">
        <v>531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47C40-3031-614F-B15A-E4A88614B45C}">
  <dimension ref="A1:D204"/>
  <sheetViews>
    <sheetView tabSelected="1" workbookViewId="0">
      <selection activeCell="D5" sqref="D5"/>
    </sheetView>
  </sheetViews>
  <sheetFormatPr baseColWidth="10" defaultRowHeight="16" x14ac:dyDescent="0.2"/>
  <cols>
    <col min="1" max="1" width="11.6640625" bestFit="1" customWidth="1"/>
    <col min="2" max="2" width="25.83203125" bestFit="1" customWidth="1"/>
    <col min="3" max="3" width="41.6640625" bestFit="1" customWidth="1"/>
    <col min="4" max="4" width="97" bestFit="1" customWidth="1"/>
    <col min="5" max="5" width="42.33203125" customWidth="1"/>
  </cols>
  <sheetData>
    <row r="1" spans="1:4" x14ac:dyDescent="0.2">
      <c r="A1" t="s">
        <v>97</v>
      </c>
      <c r="B1" t="s">
        <v>262</v>
      </c>
      <c r="C1" t="s">
        <v>102</v>
      </c>
      <c r="D1" t="s">
        <v>268</v>
      </c>
    </row>
    <row r="2" spans="1:4" x14ac:dyDescent="0.2">
      <c r="A2" t="s">
        <v>98</v>
      </c>
      <c r="B2" t="s">
        <v>257</v>
      </c>
      <c r="C2" t="s">
        <v>1</v>
      </c>
      <c r="D2" t="s">
        <v>452</v>
      </c>
    </row>
    <row r="3" spans="1:4" x14ac:dyDescent="0.2">
      <c r="A3" t="s">
        <v>98</v>
      </c>
      <c r="B3" t="s">
        <v>257</v>
      </c>
      <c r="C3" t="s">
        <v>2</v>
      </c>
      <c r="D3" t="s">
        <v>453</v>
      </c>
    </row>
    <row r="4" spans="1:4" x14ac:dyDescent="0.2">
      <c r="A4" t="s">
        <v>98</v>
      </c>
      <c r="B4" t="s">
        <v>257</v>
      </c>
      <c r="C4" t="s">
        <v>5</v>
      </c>
      <c r="D4" t="s">
        <v>454</v>
      </c>
    </row>
    <row r="5" spans="1:4" ht="409.6" x14ac:dyDescent="0.2">
      <c r="A5" t="s">
        <v>98</v>
      </c>
      <c r="B5" t="s">
        <v>257</v>
      </c>
      <c r="C5" t="s">
        <v>12</v>
      </c>
      <c r="D5" s="11" t="s">
        <v>638</v>
      </c>
    </row>
    <row r="6" spans="1:4" x14ac:dyDescent="0.2">
      <c r="A6" t="s">
        <v>98</v>
      </c>
      <c r="B6" t="s">
        <v>257</v>
      </c>
      <c r="C6" t="s">
        <v>6</v>
      </c>
      <c r="D6" t="s">
        <v>455</v>
      </c>
    </row>
    <row r="7" spans="1:4" ht="272" x14ac:dyDescent="0.2">
      <c r="A7" t="s">
        <v>98</v>
      </c>
      <c r="B7" t="s">
        <v>257</v>
      </c>
      <c r="C7" t="s">
        <v>4</v>
      </c>
      <c r="D7" s="11" t="s">
        <v>456</v>
      </c>
    </row>
    <row r="8" spans="1:4" x14ac:dyDescent="0.2">
      <c r="A8" t="s">
        <v>98</v>
      </c>
      <c r="B8" t="s">
        <v>257</v>
      </c>
      <c r="C8" t="s">
        <v>7</v>
      </c>
      <c r="D8" t="s">
        <v>458</v>
      </c>
    </row>
    <row r="9" spans="1:4" x14ac:dyDescent="0.2">
      <c r="A9" t="s">
        <v>98</v>
      </c>
      <c r="B9" t="s">
        <v>257</v>
      </c>
      <c r="C9" t="s">
        <v>10</v>
      </c>
      <c r="D9" t="s">
        <v>459</v>
      </c>
    </row>
    <row r="10" spans="1:4" x14ac:dyDescent="0.2">
      <c r="A10" t="s">
        <v>98</v>
      </c>
      <c r="B10" t="s">
        <v>257</v>
      </c>
      <c r="C10" t="s">
        <v>8</v>
      </c>
      <c r="D10" t="s">
        <v>460</v>
      </c>
    </row>
    <row r="11" spans="1:4" x14ac:dyDescent="0.2">
      <c r="A11" t="s">
        <v>98</v>
      </c>
      <c r="B11" t="s">
        <v>257</v>
      </c>
      <c r="C11" t="s">
        <v>0</v>
      </c>
      <c r="D11" t="s">
        <v>461</v>
      </c>
    </row>
    <row r="12" spans="1:4" x14ac:dyDescent="0.2">
      <c r="A12" t="s">
        <v>98</v>
      </c>
      <c r="B12" t="s">
        <v>257</v>
      </c>
      <c r="C12" t="s">
        <v>3</v>
      </c>
      <c r="D12" t="s">
        <v>462</v>
      </c>
    </row>
    <row r="13" spans="1:4" x14ac:dyDescent="0.2">
      <c r="A13" t="s">
        <v>98</v>
      </c>
      <c r="B13" t="s">
        <v>257</v>
      </c>
      <c r="C13" t="s">
        <v>9</v>
      </c>
      <c r="D13" t="s">
        <v>463</v>
      </c>
    </row>
    <row r="14" spans="1:4" x14ac:dyDescent="0.2">
      <c r="A14" t="s">
        <v>98</v>
      </c>
      <c r="B14" t="s">
        <v>257</v>
      </c>
      <c r="C14" t="s">
        <v>11</v>
      </c>
      <c r="D14" t="s">
        <v>464</v>
      </c>
    </row>
    <row r="15" spans="1:4" x14ac:dyDescent="0.2">
      <c r="A15" t="s">
        <v>101</v>
      </c>
      <c r="B15" t="s">
        <v>261</v>
      </c>
      <c r="C15" t="s">
        <v>222</v>
      </c>
      <c r="D15" t="s">
        <v>423</v>
      </c>
    </row>
    <row r="16" spans="1:4" x14ac:dyDescent="0.2">
      <c r="A16" t="s">
        <v>101</v>
      </c>
      <c r="B16" t="s">
        <v>261</v>
      </c>
      <c r="C16" t="s">
        <v>229</v>
      </c>
      <c r="D16" t="s">
        <v>423</v>
      </c>
    </row>
    <row r="17" spans="1:4" x14ac:dyDescent="0.2">
      <c r="A17" t="s">
        <v>98</v>
      </c>
      <c r="B17" t="s">
        <v>263</v>
      </c>
      <c r="C17" t="s">
        <v>26</v>
      </c>
      <c r="D17" t="s">
        <v>470</v>
      </c>
    </row>
    <row r="18" spans="1:4" x14ac:dyDescent="0.2">
      <c r="A18" t="s">
        <v>98</v>
      </c>
      <c r="B18" t="s">
        <v>263</v>
      </c>
      <c r="C18" t="s">
        <v>27</v>
      </c>
      <c r="D18" t="s">
        <v>471</v>
      </c>
    </row>
    <row r="19" spans="1:4" x14ac:dyDescent="0.2">
      <c r="A19" t="s">
        <v>98</v>
      </c>
      <c r="B19" t="s">
        <v>263</v>
      </c>
      <c r="C19" t="s">
        <v>49</v>
      </c>
      <c r="D19" t="s">
        <v>616</v>
      </c>
    </row>
    <row r="20" spans="1:4" x14ac:dyDescent="0.2">
      <c r="A20" t="s">
        <v>98</v>
      </c>
      <c r="B20" t="s">
        <v>263</v>
      </c>
      <c r="C20" t="s">
        <v>30</v>
      </c>
      <c r="D20" t="s">
        <v>472</v>
      </c>
    </row>
    <row r="21" spans="1:4" x14ac:dyDescent="0.2">
      <c r="A21" t="s">
        <v>98</v>
      </c>
      <c r="B21" t="s">
        <v>263</v>
      </c>
      <c r="C21" t="s">
        <v>32</v>
      </c>
      <c r="D21" t="s">
        <v>473</v>
      </c>
    </row>
    <row r="22" spans="1:4" x14ac:dyDescent="0.2">
      <c r="A22" t="s">
        <v>98</v>
      </c>
      <c r="B22" t="s">
        <v>263</v>
      </c>
      <c r="C22" t="s">
        <v>29</v>
      </c>
      <c r="D22" t="s">
        <v>474</v>
      </c>
    </row>
    <row r="23" spans="1:4" x14ac:dyDescent="0.2">
      <c r="A23" t="s">
        <v>98</v>
      </c>
      <c r="B23" t="s">
        <v>263</v>
      </c>
      <c r="C23" t="s">
        <v>28</v>
      </c>
      <c r="D23" t="s">
        <v>475</v>
      </c>
    </row>
    <row r="24" spans="1:4" x14ac:dyDescent="0.2">
      <c r="A24" t="s">
        <v>98</v>
      </c>
      <c r="B24" t="s">
        <v>263</v>
      </c>
      <c r="C24" t="s">
        <v>47</v>
      </c>
      <c r="D24" t="s">
        <v>617</v>
      </c>
    </row>
    <row r="25" spans="1:4" x14ac:dyDescent="0.2">
      <c r="A25" t="s">
        <v>98</v>
      </c>
      <c r="B25" t="s">
        <v>263</v>
      </c>
      <c r="C25" t="s">
        <v>37</v>
      </c>
      <c r="D25" t="s">
        <v>476</v>
      </c>
    </row>
    <row r="26" spans="1:4" x14ac:dyDescent="0.2">
      <c r="A26" t="s">
        <v>98</v>
      </c>
      <c r="B26" t="s">
        <v>263</v>
      </c>
      <c r="C26" t="s">
        <v>41</v>
      </c>
      <c r="D26" t="s">
        <v>477</v>
      </c>
    </row>
    <row r="27" spans="1:4" x14ac:dyDescent="0.2">
      <c r="A27" t="s">
        <v>98</v>
      </c>
      <c r="B27" t="s">
        <v>263</v>
      </c>
      <c r="C27" t="s">
        <v>40</v>
      </c>
      <c r="D27" t="s">
        <v>478</v>
      </c>
    </row>
    <row r="28" spans="1:4" x14ac:dyDescent="0.2">
      <c r="A28" t="s">
        <v>98</v>
      </c>
      <c r="B28" t="s">
        <v>263</v>
      </c>
      <c r="C28" t="s">
        <v>38</v>
      </c>
      <c r="D28" t="s">
        <v>479</v>
      </c>
    </row>
    <row r="29" spans="1:4" x14ac:dyDescent="0.2">
      <c r="A29" t="s">
        <v>98</v>
      </c>
      <c r="B29" t="s">
        <v>263</v>
      </c>
      <c r="C29" t="s">
        <v>39</v>
      </c>
      <c r="D29" t="s">
        <v>480</v>
      </c>
    </row>
    <row r="30" spans="1:4" x14ac:dyDescent="0.2">
      <c r="A30" t="s">
        <v>98</v>
      </c>
      <c r="B30" t="s">
        <v>263</v>
      </c>
      <c r="C30" t="s">
        <v>48</v>
      </c>
      <c r="D30" t="s">
        <v>481</v>
      </c>
    </row>
    <row r="31" spans="1:4" x14ac:dyDescent="0.2">
      <c r="A31" t="s">
        <v>98</v>
      </c>
      <c r="B31" t="s">
        <v>263</v>
      </c>
      <c r="C31" t="s">
        <v>31</v>
      </c>
      <c r="D31" t="s">
        <v>482</v>
      </c>
    </row>
    <row r="32" spans="1:4" x14ac:dyDescent="0.2">
      <c r="A32" t="s">
        <v>98</v>
      </c>
      <c r="B32" t="s">
        <v>263</v>
      </c>
      <c r="C32" t="s">
        <v>42</v>
      </c>
      <c r="D32" t="s">
        <v>566</v>
      </c>
    </row>
    <row r="33" spans="1:4" x14ac:dyDescent="0.2">
      <c r="A33" t="s">
        <v>98</v>
      </c>
      <c r="B33" t="s">
        <v>263</v>
      </c>
      <c r="C33" t="s">
        <v>43</v>
      </c>
      <c r="D33" t="s">
        <v>577</v>
      </c>
    </row>
    <row r="34" spans="1:4" x14ac:dyDescent="0.2">
      <c r="A34" t="s">
        <v>98</v>
      </c>
      <c r="B34" t="s">
        <v>263</v>
      </c>
      <c r="C34" t="s">
        <v>44</v>
      </c>
      <c r="D34" t="s">
        <v>598</v>
      </c>
    </row>
    <row r="35" spans="1:4" x14ac:dyDescent="0.2">
      <c r="A35" t="s">
        <v>98</v>
      </c>
      <c r="B35" t="s">
        <v>263</v>
      </c>
      <c r="C35" t="s">
        <v>45</v>
      </c>
      <c r="D35" t="s">
        <v>609</v>
      </c>
    </row>
    <row r="36" spans="1:4" x14ac:dyDescent="0.2">
      <c r="A36" t="s">
        <v>98</v>
      </c>
      <c r="B36" t="s">
        <v>263</v>
      </c>
      <c r="C36" t="s">
        <v>46</v>
      </c>
      <c r="D36" t="s">
        <v>623</v>
      </c>
    </row>
    <row r="37" spans="1:4" x14ac:dyDescent="0.2">
      <c r="A37" t="s">
        <v>101</v>
      </c>
      <c r="B37" t="s">
        <v>413</v>
      </c>
      <c r="C37" t="s">
        <v>240</v>
      </c>
      <c r="D37" t="s">
        <v>422</v>
      </c>
    </row>
    <row r="38" spans="1:4" x14ac:dyDescent="0.2">
      <c r="A38" t="s">
        <v>101</v>
      </c>
      <c r="B38" t="s">
        <v>413</v>
      </c>
      <c r="C38" t="s">
        <v>206</v>
      </c>
      <c r="D38" t="s">
        <v>537</v>
      </c>
    </row>
    <row r="39" spans="1:4" x14ac:dyDescent="0.2">
      <c r="A39" t="s">
        <v>101</v>
      </c>
      <c r="B39" t="s">
        <v>413</v>
      </c>
      <c r="C39" t="s">
        <v>251</v>
      </c>
      <c r="D39" t="s">
        <v>538</v>
      </c>
    </row>
    <row r="40" spans="1:4" x14ac:dyDescent="0.2">
      <c r="A40" t="s">
        <v>101</v>
      </c>
      <c r="B40" t="s">
        <v>413</v>
      </c>
      <c r="C40" t="s">
        <v>237</v>
      </c>
      <c r="D40" t="s">
        <v>549</v>
      </c>
    </row>
    <row r="41" spans="1:4" x14ac:dyDescent="0.2">
      <c r="A41" t="s">
        <v>101</v>
      </c>
      <c r="B41" t="s">
        <v>413</v>
      </c>
      <c r="C41" t="s">
        <v>247</v>
      </c>
      <c r="D41" t="s">
        <v>550</v>
      </c>
    </row>
    <row r="42" spans="1:4" x14ac:dyDescent="0.2">
      <c r="A42" t="s">
        <v>101</v>
      </c>
      <c r="B42" t="s">
        <v>413</v>
      </c>
      <c r="C42" t="s">
        <v>234</v>
      </c>
      <c r="D42" t="s">
        <v>551</v>
      </c>
    </row>
    <row r="43" spans="1:4" x14ac:dyDescent="0.2">
      <c r="A43" t="s">
        <v>101</v>
      </c>
      <c r="B43" t="s">
        <v>413</v>
      </c>
      <c r="C43" t="s">
        <v>201</v>
      </c>
      <c r="D43" t="s">
        <v>552</v>
      </c>
    </row>
    <row r="44" spans="1:4" x14ac:dyDescent="0.2">
      <c r="A44" t="s">
        <v>101</v>
      </c>
      <c r="B44" t="s">
        <v>413</v>
      </c>
      <c r="C44" t="s">
        <v>228</v>
      </c>
      <c r="D44" t="s">
        <v>553</v>
      </c>
    </row>
    <row r="45" spans="1:4" x14ac:dyDescent="0.2">
      <c r="A45" t="s">
        <v>101</v>
      </c>
      <c r="B45" t="s">
        <v>413</v>
      </c>
      <c r="C45" t="s">
        <v>207</v>
      </c>
      <c r="D45" t="s">
        <v>554</v>
      </c>
    </row>
    <row r="46" spans="1:4" x14ac:dyDescent="0.2">
      <c r="A46" t="s">
        <v>101</v>
      </c>
      <c r="B46" t="s">
        <v>413</v>
      </c>
      <c r="C46" t="s">
        <v>254</v>
      </c>
      <c r="D46" t="s">
        <v>555</v>
      </c>
    </row>
    <row r="47" spans="1:4" x14ac:dyDescent="0.2">
      <c r="A47" t="s">
        <v>98</v>
      </c>
      <c r="B47" t="s">
        <v>266</v>
      </c>
      <c r="C47" t="s">
        <v>16</v>
      </c>
      <c r="D47" t="s">
        <v>483</v>
      </c>
    </row>
    <row r="48" spans="1:4" x14ac:dyDescent="0.2">
      <c r="A48" t="s">
        <v>98</v>
      </c>
      <c r="B48" t="s">
        <v>266</v>
      </c>
      <c r="C48" t="s">
        <v>24</v>
      </c>
      <c r="D48" t="s">
        <v>484</v>
      </c>
    </row>
    <row r="49" spans="1:4" x14ac:dyDescent="0.2">
      <c r="A49" t="s">
        <v>98</v>
      </c>
      <c r="B49" t="s">
        <v>266</v>
      </c>
      <c r="C49" t="s">
        <v>23</v>
      </c>
      <c r="D49" t="s">
        <v>485</v>
      </c>
    </row>
    <row r="50" spans="1:4" x14ac:dyDescent="0.2">
      <c r="A50" t="s">
        <v>98</v>
      </c>
      <c r="B50" t="s">
        <v>266</v>
      </c>
      <c r="C50" t="s">
        <v>20</v>
      </c>
      <c r="D50" t="s">
        <v>486</v>
      </c>
    </row>
    <row r="51" spans="1:4" x14ac:dyDescent="0.2">
      <c r="A51" t="s">
        <v>98</v>
      </c>
      <c r="B51" t="s">
        <v>266</v>
      </c>
      <c r="C51" t="s">
        <v>17</v>
      </c>
      <c r="D51" t="s">
        <v>487</v>
      </c>
    </row>
    <row r="52" spans="1:4" x14ac:dyDescent="0.2">
      <c r="A52" t="s">
        <v>98</v>
      </c>
      <c r="B52" t="s">
        <v>266</v>
      </c>
      <c r="C52" t="s">
        <v>19</v>
      </c>
      <c r="D52" t="s">
        <v>488</v>
      </c>
    </row>
    <row r="53" spans="1:4" x14ac:dyDescent="0.2">
      <c r="A53" t="s">
        <v>98</v>
      </c>
      <c r="B53" t="s">
        <v>266</v>
      </c>
      <c r="C53" t="s">
        <v>21</v>
      </c>
      <c r="D53" t="s">
        <v>489</v>
      </c>
    </row>
    <row r="54" spans="1:4" x14ac:dyDescent="0.2">
      <c r="A54" t="s">
        <v>98</v>
      </c>
      <c r="B54" t="s">
        <v>266</v>
      </c>
      <c r="C54" t="s">
        <v>25</v>
      </c>
      <c r="D54" t="s">
        <v>490</v>
      </c>
    </row>
    <row r="55" spans="1:4" x14ac:dyDescent="0.2">
      <c r="A55" t="s">
        <v>98</v>
      </c>
      <c r="B55" t="s">
        <v>266</v>
      </c>
      <c r="C55" t="s">
        <v>18</v>
      </c>
      <c r="D55" t="s">
        <v>491</v>
      </c>
    </row>
    <row r="56" spans="1:4" x14ac:dyDescent="0.2">
      <c r="A56" t="s">
        <v>98</v>
      </c>
      <c r="B56" t="s">
        <v>266</v>
      </c>
      <c r="C56" t="s">
        <v>22</v>
      </c>
      <c r="D56" t="s">
        <v>469</v>
      </c>
    </row>
    <row r="57" spans="1:4" x14ac:dyDescent="0.2">
      <c r="A57" t="s">
        <v>101</v>
      </c>
      <c r="B57" t="s">
        <v>414</v>
      </c>
      <c r="C57" t="s">
        <v>243</v>
      </c>
      <c r="D57" t="s">
        <v>532</v>
      </c>
    </row>
    <row r="58" spans="1:4" x14ac:dyDescent="0.2">
      <c r="A58" t="s">
        <v>101</v>
      </c>
      <c r="B58" t="s">
        <v>414</v>
      </c>
      <c r="C58" t="s">
        <v>223</v>
      </c>
      <c r="D58" t="s">
        <v>533</v>
      </c>
    </row>
    <row r="59" spans="1:4" x14ac:dyDescent="0.2">
      <c r="A59" t="s">
        <v>101</v>
      </c>
      <c r="B59" t="s">
        <v>414</v>
      </c>
      <c r="C59" t="s">
        <v>232</v>
      </c>
      <c r="D59" t="s">
        <v>534</v>
      </c>
    </row>
    <row r="60" spans="1:4" x14ac:dyDescent="0.2">
      <c r="A60" t="s">
        <v>101</v>
      </c>
      <c r="B60" t="s">
        <v>414</v>
      </c>
      <c r="C60" t="s">
        <v>252</v>
      </c>
      <c r="D60" t="s">
        <v>535</v>
      </c>
    </row>
    <row r="61" spans="1:4" x14ac:dyDescent="0.2">
      <c r="A61" t="s">
        <v>101</v>
      </c>
      <c r="B61" t="s">
        <v>414</v>
      </c>
      <c r="C61" t="s">
        <v>235</v>
      </c>
      <c r="D61" t="s">
        <v>536</v>
      </c>
    </row>
    <row r="62" spans="1:4" x14ac:dyDescent="0.2">
      <c r="A62" t="s">
        <v>101</v>
      </c>
      <c r="B62" t="s">
        <v>414</v>
      </c>
      <c r="C62" t="s">
        <v>208</v>
      </c>
      <c r="D62" t="s">
        <v>539</v>
      </c>
    </row>
    <row r="63" spans="1:4" x14ac:dyDescent="0.2">
      <c r="A63" t="s">
        <v>101</v>
      </c>
      <c r="B63" t="s">
        <v>414</v>
      </c>
      <c r="C63" t="s">
        <v>216</v>
      </c>
      <c r="D63" t="s">
        <v>540</v>
      </c>
    </row>
    <row r="64" spans="1:4" x14ac:dyDescent="0.2">
      <c r="A64" t="s">
        <v>101</v>
      </c>
      <c r="B64" t="s">
        <v>414</v>
      </c>
      <c r="C64" t="s">
        <v>200</v>
      </c>
      <c r="D64" t="s">
        <v>541</v>
      </c>
    </row>
    <row r="65" spans="1:4" x14ac:dyDescent="0.2">
      <c r="A65" t="s">
        <v>101</v>
      </c>
      <c r="B65" t="s">
        <v>414</v>
      </c>
      <c r="C65" t="s">
        <v>205</v>
      </c>
      <c r="D65" t="s">
        <v>542</v>
      </c>
    </row>
    <row r="66" spans="1:4" x14ac:dyDescent="0.2">
      <c r="A66" t="s">
        <v>101</v>
      </c>
      <c r="B66" t="s">
        <v>414</v>
      </c>
      <c r="C66" t="s">
        <v>221</v>
      </c>
      <c r="D66" t="s">
        <v>543</v>
      </c>
    </row>
    <row r="67" spans="1:4" x14ac:dyDescent="0.2">
      <c r="A67" t="s">
        <v>101</v>
      </c>
      <c r="B67" t="s">
        <v>414</v>
      </c>
      <c r="C67" t="s">
        <v>217</v>
      </c>
      <c r="D67" t="s">
        <v>544</v>
      </c>
    </row>
    <row r="68" spans="1:4" x14ac:dyDescent="0.2">
      <c r="A68" t="s">
        <v>101</v>
      </c>
      <c r="B68" t="s">
        <v>414</v>
      </c>
      <c r="C68" t="s">
        <v>227</v>
      </c>
      <c r="D68" t="s">
        <v>545</v>
      </c>
    </row>
    <row r="69" spans="1:4" x14ac:dyDescent="0.2">
      <c r="A69" t="s">
        <v>101</v>
      </c>
      <c r="B69" t="s">
        <v>414</v>
      </c>
      <c r="C69" t="s">
        <v>203</v>
      </c>
      <c r="D69" t="s">
        <v>546</v>
      </c>
    </row>
    <row r="70" spans="1:4" x14ac:dyDescent="0.2">
      <c r="A70" t="s">
        <v>101</v>
      </c>
      <c r="B70" t="s">
        <v>414</v>
      </c>
      <c r="C70" t="s">
        <v>236</v>
      </c>
      <c r="D70" t="s">
        <v>547</v>
      </c>
    </row>
    <row r="71" spans="1:4" x14ac:dyDescent="0.2">
      <c r="A71" t="s">
        <v>101</v>
      </c>
      <c r="B71" t="s">
        <v>414</v>
      </c>
      <c r="C71" t="s">
        <v>241</v>
      </c>
      <c r="D71" t="s">
        <v>548</v>
      </c>
    </row>
    <row r="72" spans="1:4" x14ac:dyDescent="0.2">
      <c r="A72" t="s">
        <v>101</v>
      </c>
      <c r="B72" t="s">
        <v>414</v>
      </c>
      <c r="C72" t="s">
        <v>246</v>
      </c>
      <c r="D72" t="s">
        <v>558</v>
      </c>
    </row>
    <row r="73" spans="1:4" x14ac:dyDescent="0.2">
      <c r="A73" t="s">
        <v>101</v>
      </c>
      <c r="B73" t="s">
        <v>414</v>
      </c>
      <c r="C73" t="s">
        <v>230</v>
      </c>
      <c r="D73" t="s">
        <v>559</v>
      </c>
    </row>
    <row r="74" spans="1:4" x14ac:dyDescent="0.2">
      <c r="A74" t="s">
        <v>101</v>
      </c>
      <c r="B74" t="s">
        <v>414</v>
      </c>
      <c r="C74" t="s">
        <v>249</v>
      </c>
      <c r="D74" t="s">
        <v>562</v>
      </c>
    </row>
    <row r="75" spans="1:4" x14ac:dyDescent="0.2">
      <c r="A75" t="s">
        <v>101</v>
      </c>
      <c r="B75" t="s">
        <v>414</v>
      </c>
      <c r="C75" t="s">
        <v>255</v>
      </c>
      <c r="D75" t="s">
        <v>563</v>
      </c>
    </row>
    <row r="76" spans="1:4" x14ac:dyDescent="0.2">
      <c r="A76" t="s">
        <v>101</v>
      </c>
      <c r="B76" t="s">
        <v>414</v>
      </c>
      <c r="C76" t="s">
        <v>245</v>
      </c>
      <c r="D76" t="s">
        <v>564</v>
      </c>
    </row>
    <row r="77" spans="1:4" x14ac:dyDescent="0.2">
      <c r="A77" t="s">
        <v>101</v>
      </c>
      <c r="B77" t="s">
        <v>414</v>
      </c>
      <c r="C77" t="s">
        <v>213</v>
      </c>
      <c r="D77" t="s">
        <v>569</v>
      </c>
    </row>
    <row r="78" spans="1:4" x14ac:dyDescent="0.2">
      <c r="A78" t="s">
        <v>101</v>
      </c>
      <c r="B78" t="s">
        <v>414</v>
      </c>
      <c r="C78" t="s">
        <v>219</v>
      </c>
      <c r="D78" t="s">
        <v>570</v>
      </c>
    </row>
    <row r="79" spans="1:4" x14ac:dyDescent="0.2">
      <c r="A79" t="s">
        <v>101</v>
      </c>
      <c r="B79" t="s">
        <v>414</v>
      </c>
      <c r="C79" t="s">
        <v>214</v>
      </c>
      <c r="D79" t="s">
        <v>573</v>
      </c>
    </row>
    <row r="80" spans="1:4" x14ac:dyDescent="0.2">
      <c r="A80" t="s">
        <v>101</v>
      </c>
      <c r="B80" t="s">
        <v>414</v>
      </c>
      <c r="C80" t="s">
        <v>220</v>
      </c>
      <c r="D80" t="s">
        <v>574</v>
      </c>
    </row>
    <row r="81" spans="1:4" x14ac:dyDescent="0.2">
      <c r="A81" t="s">
        <v>101</v>
      </c>
      <c r="B81" t="s">
        <v>414</v>
      </c>
      <c r="C81" t="s">
        <v>244</v>
      </c>
      <c r="D81" t="s">
        <v>575</v>
      </c>
    </row>
    <row r="82" spans="1:4" x14ac:dyDescent="0.2">
      <c r="A82" t="s">
        <v>101</v>
      </c>
      <c r="B82" t="s">
        <v>414</v>
      </c>
      <c r="C82" t="s">
        <v>215</v>
      </c>
      <c r="D82" t="s">
        <v>590</v>
      </c>
    </row>
    <row r="83" spans="1:4" x14ac:dyDescent="0.2">
      <c r="A83" t="s">
        <v>101</v>
      </c>
      <c r="B83" t="s">
        <v>414</v>
      </c>
      <c r="C83" t="s">
        <v>225</v>
      </c>
      <c r="D83" t="s">
        <v>591</v>
      </c>
    </row>
    <row r="84" spans="1:4" x14ac:dyDescent="0.2">
      <c r="A84" t="s">
        <v>101</v>
      </c>
      <c r="B84" t="s">
        <v>414</v>
      </c>
      <c r="C84" t="s">
        <v>248</v>
      </c>
      <c r="D84" t="s">
        <v>594</v>
      </c>
    </row>
    <row r="85" spans="1:4" x14ac:dyDescent="0.2">
      <c r="A85" t="s">
        <v>101</v>
      </c>
      <c r="B85" t="s">
        <v>414</v>
      </c>
      <c r="C85" t="s">
        <v>233</v>
      </c>
      <c r="D85" t="s">
        <v>595</v>
      </c>
    </row>
    <row r="86" spans="1:4" x14ac:dyDescent="0.2">
      <c r="A86" t="s">
        <v>101</v>
      </c>
      <c r="B86" t="s">
        <v>414</v>
      </c>
      <c r="C86" t="s">
        <v>218</v>
      </c>
      <c r="D86" t="s">
        <v>596</v>
      </c>
    </row>
    <row r="87" spans="1:4" x14ac:dyDescent="0.2">
      <c r="A87" t="s">
        <v>101</v>
      </c>
      <c r="B87" t="s">
        <v>414</v>
      </c>
      <c r="C87" t="s">
        <v>204</v>
      </c>
      <c r="D87" t="s">
        <v>601</v>
      </c>
    </row>
    <row r="88" spans="1:4" x14ac:dyDescent="0.2">
      <c r="A88" t="s">
        <v>101</v>
      </c>
      <c r="B88" t="s">
        <v>414</v>
      </c>
      <c r="C88" t="s">
        <v>212</v>
      </c>
      <c r="D88" t="s">
        <v>602</v>
      </c>
    </row>
    <row r="89" spans="1:4" x14ac:dyDescent="0.2">
      <c r="A89" t="s">
        <v>101</v>
      </c>
      <c r="B89" t="s">
        <v>414</v>
      </c>
      <c r="C89" t="s">
        <v>250</v>
      </c>
      <c r="D89" t="s">
        <v>605</v>
      </c>
    </row>
    <row r="90" spans="1:4" x14ac:dyDescent="0.2">
      <c r="A90" t="s">
        <v>101</v>
      </c>
      <c r="B90" t="s">
        <v>414</v>
      </c>
      <c r="C90" t="s">
        <v>210</v>
      </c>
      <c r="D90" t="s">
        <v>606</v>
      </c>
    </row>
    <row r="91" spans="1:4" x14ac:dyDescent="0.2">
      <c r="A91" t="s">
        <v>101</v>
      </c>
      <c r="B91" t="s">
        <v>414</v>
      </c>
      <c r="C91" t="s">
        <v>209</v>
      </c>
      <c r="D91" t="s">
        <v>607</v>
      </c>
    </row>
    <row r="92" spans="1:4" x14ac:dyDescent="0.2">
      <c r="A92" t="s">
        <v>101</v>
      </c>
      <c r="B92" t="s">
        <v>414</v>
      </c>
      <c r="C92" t="s">
        <v>239</v>
      </c>
      <c r="D92" t="s">
        <v>613</v>
      </c>
    </row>
    <row r="93" spans="1:4" x14ac:dyDescent="0.2">
      <c r="A93" t="s">
        <v>101</v>
      </c>
      <c r="B93" t="s">
        <v>414</v>
      </c>
      <c r="C93" t="s">
        <v>253</v>
      </c>
      <c r="D93" t="s">
        <v>614</v>
      </c>
    </row>
    <row r="94" spans="1:4" x14ac:dyDescent="0.2">
      <c r="A94" t="s">
        <v>101</v>
      </c>
      <c r="B94" t="s">
        <v>414</v>
      </c>
      <c r="C94" t="s">
        <v>238</v>
      </c>
      <c r="D94" t="s">
        <v>619</v>
      </c>
    </row>
    <row r="95" spans="1:4" x14ac:dyDescent="0.2">
      <c r="A95" t="s">
        <v>101</v>
      </c>
      <c r="B95" t="s">
        <v>414</v>
      </c>
      <c r="C95" t="s">
        <v>226</v>
      </c>
      <c r="D95" t="s">
        <v>620</v>
      </c>
    </row>
    <row r="96" spans="1:4" x14ac:dyDescent="0.2">
      <c r="A96" t="s">
        <v>101</v>
      </c>
      <c r="B96" t="s">
        <v>414</v>
      </c>
      <c r="C96" t="s">
        <v>224</v>
      </c>
      <c r="D96" t="s">
        <v>621</v>
      </c>
    </row>
    <row r="97" spans="1:4" x14ac:dyDescent="0.2">
      <c r="A97" t="s">
        <v>98</v>
      </c>
      <c r="B97" t="s">
        <v>264</v>
      </c>
      <c r="C97" t="s">
        <v>36</v>
      </c>
      <c r="D97" t="s">
        <v>493</v>
      </c>
    </row>
    <row r="98" spans="1:4" x14ac:dyDescent="0.2">
      <c r="A98" t="s">
        <v>98</v>
      </c>
      <c r="B98" t="s">
        <v>264</v>
      </c>
      <c r="C98" t="s">
        <v>33</v>
      </c>
      <c r="D98" t="s">
        <v>494</v>
      </c>
    </row>
    <row r="99" spans="1:4" x14ac:dyDescent="0.2">
      <c r="A99" t="s">
        <v>98</v>
      </c>
      <c r="B99" t="s">
        <v>264</v>
      </c>
      <c r="C99" t="s">
        <v>34</v>
      </c>
      <c r="D99" t="s">
        <v>495</v>
      </c>
    </row>
    <row r="100" spans="1:4" x14ac:dyDescent="0.2">
      <c r="A100" t="s">
        <v>98</v>
      </c>
      <c r="B100" t="s">
        <v>264</v>
      </c>
      <c r="C100" t="s">
        <v>35</v>
      </c>
      <c r="D100" t="s">
        <v>496</v>
      </c>
    </row>
    <row r="101" spans="1:4" x14ac:dyDescent="0.2">
      <c r="A101" t="s">
        <v>3</v>
      </c>
      <c r="B101" t="s">
        <v>267</v>
      </c>
      <c r="C101" t="s">
        <v>193</v>
      </c>
      <c r="D101" t="s">
        <v>626</v>
      </c>
    </row>
    <row r="102" spans="1:4" x14ac:dyDescent="0.2">
      <c r="A102" t="s">
        <v>3</v>
      </c>
      <c r="B102" t="s">
        <v>267</v>
      </c>
      <c r="C102" t="s">
        <v>140</v>
      </c>
      <c r="D102" t="s">
        <v>627</v>
      </c>
    </row>
    <row r="103" spans="1:4" x14ac:dyDescent="0.2">
      <c r="A103" t="s">
        <v>3</v>
      </c>
      <c r="B103" t="s">
        <v>267</v>
      </c>
      <c r="C103" t="s">
        <v>120</v>
      </c>
      <c r="D103" t="s">
        <v>466</v>
      </c>
    </row>
    <row r="104" spans="1:4" x14ac:dyDescent="0.2">
      <c r="A104" t="s">
        <v>3</v>
      </c>
      <c r="B104" t="s">
        <v>267</v>
      </c>
      <c r="C104" t="s">
        <v>161</v>
      </c>
      <c r="D104" t="s">
        <v>628</v>
      </c>
    </row>
    <row r="105" spans="1:4" x14ac:dyDescent="0.2">
      <c r="A105" t="s">
        <v>3</v>
      </c>
      <c r="B105" t="s">
        <v>267</v>
      </c>
      <c r="C105" t="s">
        <v>123</v>
      </c>
      <c r="D105" t="s">
        <v>629</v>
      </c>
    </row>
    <row r="106" spans="1:4" x14ac:dyDescent="0.2">
      <c r="A106" t="s">
        <v>3</v>
      </c>
      <c r="B106" t="s">
        <v>267</v>
      </c>
      <c r="C106" t="s">
        <v>157</v>
      </c>
      <c r="D106" t="s">
        <v>630</v>
      </c>
    </row>
    <row r="107" spans="1:4" x14ac:dyDescent="0.2">
      <c r="A107" t="s">
        <v>3</v>
      </c>
      <c r="B107" t="s">
        <v>267</v>
      </c>
      <c r="C107" t="s">
        <v>160</v>
      </c>
      <c r="D107" t="s">
        <v>637</v>
      </c>
    </row>
    <row r="108" spans="1:4" x14ac:dyDescent="0.2">
      <c r="A108" t="s">
        <v>3</v>
      </c>
      <c r="B108" t="s">
        <v>267</v>
      </c>
      <c r="C108" t="s">
        <v>188</v>
      </c>
      <c r="D108" t="s">
        <v>467</v>
      </c>
    </row>
    <row r="109" spans="1:4" x14ac:dyDescent="0.2">
      <c r="A109" t="s">
        <v>3</v>
      </c>
      <c r="B109" t="s">
        <v>267</v>
      </c>
      <c r="C109" t="s">
        <v>190</v>
      </c>
      <c r="D109" t="s">
        <v>468</v>
      </c>
    </row>
    <row r="110" spans="1:4" x14ac:dyDescent="0.2">
      <c r="A110" t="s">
        <v>3</v>
      </c>
      <c r="B110" t="s">
        <v>265</v>
      </c>
      <c r="C110" t="s">
        <v>167</v>
      </c>
      <c r="D110" t="s">
        <v>507</v>
      </c>
    </row>
    <row r="111" spans="1:4" x14ac:dyDescent="0.2">
      <c r="A111" t="s">
        <v>3</v>
      </c>
      <c r="B111" t="s">
        <v>265</v>
      </c>
      <c r="C111" t="s">
        <v>109</v>
      </c>
      <c r="D111" t="s">
        <v>508</v>
      </c>
    </row>
    <row r="112" spans="1:4" x14ac:dyDescent="0.2">
      <c r="A112" t="s">
        <v>3</v>
      </c>
      <c r="B112" t="s">
        <v>265</v>
      </c>
      <c r="C112" t="s">
        <v>126</v>
      </c>
      <c r="D112" t="s">
        <v>509</v>
      </c>
    </row>
    <row r="113" spans="1:4" x14ac:dyDescent="0.2">
      <c r="A113" t="s">
        <v>3</v>
      </c>
      <c r="B113" t="s">
        <v>265</v>
      </c>
      <c r="C113" t="s">
        <v>191</v>
      </c>
      <c r="D113" t="s">
        <v>580</v>
      </c>
    </row>
    <row r="114" spans="1:4" x14ac:dyDescent="0.2">
      <c r="A114" t="s">
        <v>3</v>
      </c>
      <c r="B114" t="s">
        <v>265</v>
      </c>
      <c r="C114" t="s">
        <v>179</v>
      </c>
      <c r="D114" t="s">
        <v>581</v>
      </c>
    </row>
    <row r="115" spans="1:4" x14ac:dyDescent="0.2">
      <c r="A115" t="s">
        <v>3</v>
      </c>
      <c r="B115" t="s">
        <v>265</v>
      </c>
      <c r="C115" t="s">
        <v>127</v>
      </c>
      <c r="D115" t="s">
        <v>582</v>
      </c>
    </row>
    <row r="116" spans="1:4" x14ac:dyDescent="0.2">
      <c r="A116" t="s">
        <v>3</v>
      </c>
      <c r="B116" t="s">
        <v>265</v>
      </c>
      <c r="C116" t="s">
        <v>124</v>
      </c>
      <c r="D116" t="s">
        <v>582</v>
      </c>
    </row>
    <row r="117" spans="1:4" x14ac:dyDescent="0.2">
      <c r="A117" t="s">
        <v>3</v>
      </c>
      <c r="B117" t="s">
        <v>265</v>
      </c>
      <c r="C117" t="s">
        <v>165</v>
      </c>
      <c r="D117" t="s">
        <v>583</v>
      </c>
    </row>
    <row r="118" spans="1:4" x14ac:dyDescent="0.2">
      <c r="A118" t="s">
        <v>3</v>
      </c>
      <c r="B118" t="s">
        <v>265</v>
      </c>
      <c r="C118" t="s">
        <v>194</v>
      </c>
      <c r="D118" t="s">
        <v>584</v>
      </c>
    </row>
    <row r="119" spans="1:4" x14ac:dyDescent="0.2">
      <c r="A119" t="s">
        <v>3</v>
      </c>
      <c r="B119" t="s">
        <v>265</v>
      </c>
      <c r="C119" t="s">
        <v>112</v>
      </c>
      <c r="D119" t="s">
        <v>510</v>
      </c>
    </row>
    <row r="120" spans="1:4" x14ac:dyDescent="0.2">
      <c r="A120" t="s">
        <v>3</v>
      </c>
      <c r="B120" t="s">
        <v>265</v>
      </c>
      <c r="C120" t="s">
        <v>130</v>
      </c>
      <c r="D120" t="s">
        <v>511</v>
      </c>
    </row>
    <row r="121" spans="1:4" x14ac:dyDescent="0.2">
      <c r="A121" t="s">
        <v>3</v>
      </c>
      <c r="B121" t="s">
        <v>265</v>
      </c>
      <c r="C121" t="s">
        <v>133</v>
      </c>
      <c r="D121" t="s">
        <v>512</v>
      </c>
    </row>
    <row r="122" spans="1:4" x14ac:dyDescent="0.2">
      <c r="A122" t="s">
        <v>3</v>
      </c>
      <c r="B122" t="s">
        <v>265</v>
      </c>
      <c r="C122" t="s">
        <v>159</v>
      </c>
      <c r="D122" t="s">
        <v>497</v>
      </c>
    </row>
    <row r="123" spans="1:4" x14ac:dyDescent="0.2">
      <c r="A123" t="s">
        <v>3</v>
      </c>
      <c r="B123" t="s">
        <v>265</v>
      </c>
      <c r="C123" t="s">
        <v>116</v>
      </c>
      <c r="D123" t="s">
        <v>498</v>
      </c>
    </row>
    <row r="124" spans="1:4" x14ac:dyDescent="0.2">
      <c r="A124" t="s">
        <v>3</v>
      </c>
      <c r="B124" t="s">
        <v>265</v>
      </c>
      <c r="C124" t="s">
        <v>168</v>
      </c>
      <c r="D124" t="s">
        <v>513</v>
      </c>
    </row>
    <row r="125" spans="1:4" x14ac:dyDescent="0.2">
      <c r="A125" t="s">
        <v>3</v>
      </c>
      <c r="B125" t="s">
        <v>265</v>
      </c>
      <c r="C125" t="s">
        <v>183</v>
      </c>
      <c r="D125" t="s">
        <v>499</v>
      </c>
    </row>
    <row r="126" spans="1:4" x14ac:dyDescent="0.2">
      <c r="A126" t="s">
        <v>3</v>
      </c>
      <c r="B126" t="s">
        <v>265</v>
      </c>
      <c r="C126" t="s">
        <v>171</v>
      </c>
      <c r="D126" t="s">
        <v>500</v>
      </c>
    </row>
    <row r="127" spans="1:4" x14ac:dyDescent="0.2">
      <c r="A127" t="s">
        <v>3</v>
      </c>
      <c r="B127" t="s">
        <v>265</v>
      </c>
      <c r="C127" t="s">
        <v>139</v>
      </c>
      <c r="D127" t="s">
        <v>501</v>
      </c>
    </row>
    <row r="128" spans="1:4" x14ac:dyDescent="0.2">
      <c r="A128" t="s">
        <v>3</v>
      </c>
      <c r="B128" t="s">
        <v>265</v>
      </c>
      <c r="C128" t="s">
        <v>151</v>
      </c>
      <c r="D128" t="s">
        <v>502</v>
      </c>
    </row>
    <row r="129" spans="1:4" x14ac:dyDescent="0.2">
      <c r="A129" t="s">
        <v>3</v>
      </c>
      <c r="B129" t="s">
        <v>265</v>
      </c>
      <c r="C129" t="s">
        <v>184</v>
      </c>
      <c r="D129" t="s">
        <v>503</v>
      </c>
    </row>
    <row r="130" spans="1:4" x14ac:dyDescent="0.2">
      <c r="A130" t="s">
        <v>3</v>
      </c>
      <c r="B130" t="s">
        <v>265</v>
      </c>
      <c r="C130" t="s">
        <v>136</v>
      </c>
      <c r="D130" t="s">
        <v>504</v>
      </c>
    </row>
    <row r="131" spans="1:4" x14ac:dyDescent="0.2">
      <c r="A131" t="s">
        <v>3</v>
      </c>
      <c r="B131" t="s">
        <v>265</v>
      </c>
      <c r="C131" t="s">
        <v>145</v>
      </c>
      <c r="D131" t="s">
        <v>505</v>
      </c>
    </row>
    <row r="132" spans="1:4" x14ac:dyDescent="0.2">
      <c r="A132" t="s">
        <v>3</v>
      </c>
      <c r="B132" t="s">
        <v>265</v>
      </c>
      <c r="C132" t="s">
        <v>156</v>
      </c>
      <c r="D132" t="s">
        <v>506</v>
      </c>
    </row>
    <row r="133" spans="1:4" x14ac:dyDescent="0.2">
      <c r="A133" t="s">
        <v>3</v>
      </c>
      <c r="B133" t="s">
        <v>265</v>
      </c>
      <c r="C133" t="s">
        <v>176</v>
      </c>
      <c r="D133" t="s">
        <v>631</v>
      </c>
    </row>
    <row r="134" spans="1:4" x14ac:dyDescent="0.2">
      <c r="A134" t="s">
        <v>3</v>
      </c>
      <c r="B134" t="s">
        <v>265</v>
      </c>
      <c r="C134" t="s">
        <v>110</v>
      </c>
      <c r="D134" t="s">
        <v>631</v>
      </c>
    </row>
    <row r="135" spans="1:4" x14ac:dyDescent="0.2">
      <c r="A135" t="s">
        <v>3</v>
      </c>
      <c r="B135" t="s">
        <v>265</v>
      </c>
      <c r="C135" t="s">
        <v>108</v>
      </c>
      <c r="D135" t="s">
        <v>631</v>
      </c>
    </row>
    <row r="136" spans="1:4" x14ac:dyDescent="0.2">
      <c r="A136" t="s">
        <v>3</v>
      </c>
      <c r="B136" t="s">
        <v>265</v>
      </c>
      <c r="C136" t="s">
        <v>122</v>
      </c>
      <c r="D136" t="s">
        <v>631</v>
      </c>
    </row>
    <row r="137" spans="1:4" x14ac:dyDescent="0.2">
      <c r="A137" t="s">
        <v>3</v>
      </c>
      <c r="B137" t="s">
        <v>265</v>
      </c>
      <c r="C137" t="s">
        <v>107</v>
      </c>
      <c r="D137" t="s">
        <v>632</v>
      </c>
    </row>
    <row r="138" spans="1:4" x14ac:dyDescent="0.2">
      <c r="A138" t="s">
        <v>3</v>
      </c>
      <c r="B138" t="s">
        <v>265</v>
      </c>
      <c r="C138" t="s">
        <v>181</v>
      </c>
      <c r="D138" t="s">
        <v>633</v>
      </c>
    </row>
    <row r="139" spans="1:4" x14ac:dyDescent="0.2">
      <c r="A139" t="s">
        <v>3</v>
      </c>
      <c r="B139" t="s">
        <v>265</v>
      </c>
      <c r="C139" t="s">
        <v>155</v>
      </c>
      <c r="D139" t="s">
        <v>634</v>
      </c>
    </row>
    <row r="140" spans="1:4" x14ac:dyDescent="0.2">
      <c r="A140" t="s">
        <v>3</v>
      </c>
      <c r="B140" t="s">
        <v>265</v>
      </c>
      <c r="C140" t="s">
        <v>192</v>
      </c>
      <c r="D140" t="s">
        <v>635</v>
      </c>
    </row>
    <row r="141" spans="1:4" x14ac:dyDescent="0.2">
      <c r="A141" t="s">
        <v>3</v>
      </c>
      <c r="B141" t="s">
        <v>265</v>
      </c>
      <c r="C141" t="s">
        <v>158</v>
      </c>
      <c r="D141" t="s">
        <v>635</v>
      </c>
    </row>
    <row r="142" spans="1:4" x14ac:dyDescent="0.2">
      <c r="A142" t="s">
        <v>3</v>
      </c>
      <c r="B142" t="s">
        <v>265</v>
      </c>
      <c r="C142" t="s">
        <v>198</v>
      </c>
      <c r="D142" t="s">
        <v>635</v>
      </c>
    </row>
    <row r="143" spans="1:4" x14ac:dyDescent="0.2">
      <c r="A143" t="s">
        <v>3</v>
      </c>
      <c r="B143" t="s">
        <v>265</v>
      </c>
      <c r="C143" t="s">
        <v>143</v>
      </c>
      <c r="D143" t="s">
        <v>635</v>
      </c>
    </row>
    <row r="144" spans="1:4" x14ac:dyDescent="0.2">
      <c r="A144" t="s">
        <v>3</v>
      </c>
      <c r="B144" t="s">
        <v>265</v>
      </c>
      <c r="C144" t="s">
        <v>121</v>
      </c>
      <c r="D144" t="s">
        <v>635</v>
      </c>
    </row>
    <row r="145" spans="1:4" x14ac:dyDescent="0.2">
      <c r="A145" t="s">
        <v>3</v>
      </c>
      <c r="B145" t="s">
        <v>265</v>
      </c>
      <c r="C145" t="s">
        <v>174</v>
      </c>
      <c r="D145" t="s">
        <v>635</v>
      </c>
    </row>
    <row r="146" spans="1:4" x14ac:dyDescent="0.2">
      <c r="A146" t="s">
        <v>3</v>
      </c>
      <c r="B146" t="s">
        <v>265</v>
      </c>
      <c r="C146" t="s">
        <v>172</v>
      </c>
      <c r="D146" t="s">
        <v>635</v>
      </c>
    </row>
    <row r="147" spans="1:4" x14ac:dyDescent="0.2">
      <c r="A147" t="s">
        <v>3</v>
      </c>
      <c r="B147" t="s">
        <v>265</v>
      </c>
      <c r="C147" t="s">
        <v>166</v>
      </c>
      <c r="D147" t="s">
        <v>636</v>
      </c>
    </row>
    <row r="148" spans="1:4" x14ac:dyDescent="0.2">
      <c r="A148" t="s">
        <v>3</v>
      </c>
      <c r="B148" t="s">
        <v>265</v>
      </c>
      <c r="C148" t="s">
        <v>125</v>
      </c>
      <c r="D148" t="s">
        <v>585</v>
      </c>
    </row>
    <row r="149" spans="1:4" x14ac:dyDescent="0.2">
      <c r="A149" t="s">
        <v>3</v>
      </c>
      <c r="B149" t="s">
        <v>265</v>
      </c>
      <c r="C149" t="s">
        <v>119</v>
      </c>
      <c r="D149" t="s">
        <v>586</v>
      </c>
    </row>
    <row r="150" spans="1:4" x14ac:dyDescent="0.2">
      <c r="A150" t="s">
        <v>3</v>
      </c>
      <c r="B150" t="s">
        <v>265</v>
      </c>
      <c r="C150" t="s">
        <v>129</v>
      </c>
      <c r="D150" t="s">
        <v>587</v>
      </c>
    </row>
    <row r="151" spans="1:4" x14ac:dyDescent="0.2">
      <c r="A151" t="s">
        <v>3</v>
      </c>
      <c r="B151" t="s">
        <v>265</v>
      </c>
      <c r="C151" t="s">
        <v>186</v>
      </c>
      <c r="D151" t="s">
        <v>587</v>
      </c>
    </row>
    <row r="152" spans="1:4" x14ac:dyDescent="0.2">
      <c r="A152" t="s">
        <v>3</v>
      </c>
      <c r="B152" t="s">
        <v>265</v>
      </c>
      <c r="C152" t="s">
        <v>177</v>
      </c>
      <c r="D152" t="s">
        <v>588</v>
      </c>
    </row>
    <row r="153" spans="1:4" x14ac:dyDescent="0.2">
      <c r="A153" t="s">
        <v>3</v>
      </c>
      <c r="B153" t="s">
        <v>265</v>
      </c>
      <c r="C153" t="s">
        <v>115</v>
      </c>
      <c r="D153" t="s">
        <v>589</v>
      </c>
    </row>
    <row r="154" spans="1:4" x14ac:dyDescent="0.2">
      <c r="A154" t="s">
        <v>3</v>
      </c>
      <c r="B154" t="s">
        <v>265</v>
      </c>
      <c r="C154" t="s">
        <v>103</v>
      </c>
      <c r="D154" t="s">
        <v>514</v>
      </c>
    </row>
    <row r="155" spans="1:4" x14ac:dyDescent="0.2">
      <c r="A155" t="s">
        <v>3</v>
      </c>
      <c r="B155" t="s">
        <v>265</v>
      </c>
      <c r="C155" t="s">
        <v>197</v>
      </c>
      <c r="D155" t="s">
        <v>515</v>
      </c>
    </row>
    <row r="156" spans="1:4" x14ac:dyDescent="0.2">
      <c r="A156" t="s">
        <v>3</v>
      </c>
      <c r="B156" t="s">
        <v>265</v>
      </c>
      <c r="C156" t="s">
        <v>169</v>
      </c>
      <c r="D156" t="s">
        <v>516</v>
      </c>
    </row>
    <row r="157" spans="1:4" x14ac:dyDescent="0.2">
      <c r="A157" t="s">
        <v>3</v>
      </c>
      <c r="B157" t="s">
        <v>265</v>
      </c>
      <c r="C157" t="s">
        <v>114</v>
      </c>
      <c r="D157" t="s">
        <v>517</v>
      </c>
    </row>
    <row r="158" spans="1:4" x14ac:dyDescent="0.2">
      <c r="A158" t="s">
        <v>3</v>
      </c>
      <c r="B158" t="s">
        <v>265</v>
      </c>
      <c r="C158" t="s">
        <v>173</v>
      </c>
      <c r="D158" t="s">
        <v>518</v>
      </c>
    </row>
    <row r="159" spans="1:4" x14ac:dyDescent="0.2">
      <c r="A159" t="s">
        <v>3</v>
      </c>
      <c r="B159" t="s">
        <v>265</v>
      </c>
      <c r="C159" t="s">
        <v>134</v>
      </c>
      <c r="D159" t="s">
        <v>519</v>
      </c>
    </row>
    <row r="160" spans="1:4" x14ac:dyDescent="0.2">
      <c r="A160" t="s">
        <v>3</v>
      </c>
      <c r="B160" t="s">
        <v>265</v>
      </c>
      <c r="C160" t="s">
        <v>147</v>
      </c>
      <c r="D160" t="s">
        <v>520</v>
      </c>
    </row>
    <row r="161" spans="1:4" x14ac:dyDescent="0.2">
      <c r="A161" t="s">
        <v>3</v>
      </c>
      <c r="B161" t="s">
        <v>265</v>
      </c>
      <c r="C161" t="s">
        <v>196</v>
      </c>
      <c r="D161" t="s">
        <v>521</v>
      </c>
    </row>
    <row r="162" spans="1:4" x14ac:dyDescent="0.2">
      <c r="A162" t="s">
        <v>3</v>
      </c>
      <c r="B162" t="s">
        <v>265</v>
      </c>
      <c r="C162" t="s">
        <v>105</v>
      </c>
      <c r="D162" t="s">
        <v>522</v>
      </c>
    </row>
    <row r="163" spans="1:4" x14ac:dyDescent="0.2">
      <c r="A163" t="s">
        <v>3</v>
      </c>
      <c r="B163" t="s">
        <v>265</v>
      </c>
      <c r="C163" t="s">
        <v>144</v>
      </c>
      <c r="D163" t="s">
        <v>523</v>
      </c>
    </row>
    <row r="164" spans="1:4" x14ac:dyDescent="0.2">
      <c r="A164" t="s">
        <v>3</v>
      </c>
      <c r="B164" t="s">
        <v>265</v>
      </c>
      <c r="C164" t="s">
        <v>132</v>
      </c>
      <c r="D164" t="s">
        <v>524</v>
      </c>
    </row>
    <row r="165" spans="1:4" x14ac:dyDescent="0.2">
      <c r="A165" t="s">
        <v>3</v>
      </c>
      <c r="B165" t="s">
        <v>265</v>
      </c>
      <c r="C165" t="s">
        <v>195</v>
      </c>
      <c r="D165" t="s">
        <v>556</v>
      </c>
    </row>
    <row r="166" spans="1:4" x14ac:dyDescent="0.2">
      <c r="A166" t="s">
        <v>101</v>
      </c>
      <c r="B166" t="s">
        <v>265</v>
      </c>
      <c r="C166" t="s">
        <v>202</v>
      </c>
      <c r="D166" t="s">
        <v>557</v>
      </c>
    </row>
    <row r="167" spans="1:4" x14ac:dyDescent="0.2">
      <c r="A167" t="s">
        <v>3</v>
      </c>
      <c r="B167" t="s">
        <v>265</v>
      </c>
      <c r="C167" t="s">
        <v>111</v>
      </c>
      <c r="D167" t="s">
        <v>560</v>
      </c>
    </row>
    <row r="168" spans="1:4" x14ac:dyDescent="0.2">
      <c r="A168" t="s">
        <v>3</v>
      </c>
      <c r="B168" t="s">
        <v>265</v>
      </c>
      <c r="C168" t="s">
        <v>117</v>
      </c>
      <c r="D168" t="s">
        <v>561</v>
      </c>
    </row>
    <row r="169" spans="1:4" x14ac:dyDescent="0.2">
      <c r="A169" t="s">
        <v>3</v>
      </c>
      <c r="B169" t="s">
        <v>265</v>
      </c>
      <c r="C169" t="s">
        <v>141</v>
      </c>
      <c r="D169" t="s">
        <v>561</v>
      </c>
    </row>
    <row r="170" spans="1:4" x14ac:dyDescent="0.2">
      <c r="A170" t="s">
        <v>3</v>
      </c>
      <c r="B170" t="s">
        <v>265</v>
      </c>
      <c r="C170" t="s">
        <v>164</v>
      </c>
      <c r="D170" t="s">
        <v>565</v>
      </c>
    </row>
    <row r="171" spans="1:4" x14ac:dyDescent="0.2">
      <c r="A171" t="s">
        <v>3</v>
      </c>
      <c r="B171" t="s">
        <v>265</v>
      </c>
      <c r="C171" t="s">
        <v>106</v>
      </c>
      <c r="D171" t="s">
        <v>567</v>
      </c>
    </row>
    <row r="172" spans="1:4" x14ac:dyDescent="0.2">
      <c r="A172" t="s">
        <v>3</v>
      </c>
      <c r="B172" t="s">
        <v>265</v>
      </c>
      <c r="C172" t="s">
        <v>149</v>
      </c>
      <c r="D172" t="s">
        <v>424</v>
      </c>
    </row>
    <row r="173" spans="1:4" x14ac:dyDescent="0.2">
      <c r="A173" t="s">
        <v>3</v>
      </c>
      <c r="B173" t="s">
        <v>265</v>
      </c>
      <c r="C173" t="s">
        <v>170</v>
      </c>
      <c r="D173" t="s">
        <v>568</v>
      </c>
    </row>
    <row r="174" spans="1:4" x14ac:dyDescent="0.2">
      <c r="A174" t="s">
        <v>3</v>
      </c>
      <c r="B174" t="s">
        <v>265</v>
      </c>
      <c r="C174" t="s">
        <v>152</v>
      </c>
      <c r="D174" t="s">
        <v>571</v>
      </c>
    </row>
    <row r="175" spans="1:4" x14ac:dyDescent="0.2">
      <c r="A175" t="s">
        <v>3</v>
      </c>
      <c r="B175" t="s">
        <v>265</v>
      </c>
      <c r="C175" t="s">
        <v>178</v>
      </c>
      <c r="D175" t="s">
        <v>572</v>
      </c>
    </row>
    <row r="176" spans="1:4" x14ac:dyDescent="0.2">
      <c r="A176" t="s">
        <v>3</v>
      </c>
      <c r="B176" t="s">
        <v>265</v>
      </c>
      <c r="C176" t="s">
        <v>113</v>
      </c>
      <c r="D176" t="s">
        <v>572</v>
      </c>
    </row>
    <row r="177" spans="1:4" x14ac:dyDescent="0.2">
      <c r="A177" t="s">
        <v>3</v>
      </c>
      <c r="B177" t="s">
        <v>265</v>
      </c>
      <c r="C177" t="s">
        <v>146</v>
      </c>
      <c r="D177" t="s">
        <v>576</v>
      </c>
    </row>
    <row r="178" spans="1:4" x14ac:dyDescent="0.2">
      <c r="A178" t="s">
        <v>3</v>
      </c>
      <c r="B178" t="s">
        <v>265</v>
      </c>
      <c r="C178" t="s">
        <v>175</v>
      </c>
      <c r="D178" t="s">
        <v>578</v>
      </c>
    </row>
    <row r="179" spans="1:4" x14ac:dyDescent="0.2">
      <c r="A179" t="s">
        <v>3</v>
      </c>
      <c r="B179" t="s">
        <v>265</v>
      </c>
      <c r="C179" t="s">
        <v>148</v>
      </c>
      <c r="D179" t="s">
        <v>579</v>
      </c>
    </row>
    <row r="180" spans="1:4" x14ac:dyDescent="0.2">
      <c r="A180" t="s">
        <v>3</v>
      </c>
      <c r="B180" t="s">
        <v>265</v>
      </c>
      <c r="C180" t="s">
        <v>182</v>
      </c>
      <c r="D180" t="s">
        <v>592</v>
      </c>
    </row>
    <row r="181" spans="1:4" x14ac:dyDescent="0.2">
      <c r="A181" t="s">
        <v>3</v>
      </c>
      <c r="B181" t="s">
        <v>265</v>
      </c>
      <c r="C181" t="s">
        <v>131</v>
      </c>
      <c r="D181" t="s">
        <v>593</v>
      </c>
    </row>
    <row r="182" spans="1:4" x14ac:dyDescent="0.2">
      <c r="A182" t="s">
        <v>3</v>
      </c>
      <c r="B182" t="s">
        <v>265</v>
      </c>
      <c r="C182" t="s">
        <v>142</v>
      </c>
      <c r="D182" t="s">
        <v>593</v>
      </c>
    </row>
    <row r="183" spans="1:4" x14ac:dyDescent="0.2">
      <c r="A183" t="s">
        <v>3</v>
      </c>
      <c r="B183" t="s">
        <v>265</v>
      </c>
      <c r="C183" t="s">
        <v>185</v>
      </c>
      <c r="D183" t="s">
        <v>597</v>
      </c>
    </row>
    <row r="184" spans="1:4" x14ac:dyDescent="0.2">
      <c r="A184" t="s">
        <v>3</v>
      </c>
      <c r="B184" t="s">
        <v>265</v>
      </c>
      <c r="C184" t="s">
        <v>189</v>
      </c>
      <c r="D184" t="s">
        <v>599</v>
      </c>
    </row>
    <row r="185" spans="1:4" x14ac:dyDescent="0.2">
      <c r="A185" t="s">
        <v>3</v>
      </c>
      <c r="B185" t="s">
        <v>265</v>
      </c>
      <c r="C185" t="s">
        <v>187</v>
      </c>
      <c r="D185" t="s">
        <v>525</v>
      </c>
    </row>
    <row r="186" spans="1:4" x14ac:dyDescent="0.2">
      <c r="A186" t="s">
        <v>3</v>
      </c>
      <c r="B186" t="s">
        <v>265</v>
      </c>
      <c r="C186" t="s">
        <v>180</v>
      </c>
      <c r="D186" t="s">
        <v>526</v>
      </c>
    </row>
    <row r="187" spans="1:4" x14ac:dyDescent="0.2">
      <c r="A187" t="s">
        <v>3</v>
      </c>
      <c r="B187" t="s">
        <v>265</v>
      </c>
      <c r="C187" t="s">
        <v>199</v>
      </c>
      <c r="D187" t="s">
        <v>600</v>
      </c>
    </row>
    <row r="188" spans="1:4" x14ac:dyDescent="0.2">
      <c r="A188" t="s">
        <v>3</v>
      </c>
      <c r="B188" t="s">
        <v>265</v>
      </c>
      <c r="C188" t="s">
        <v>135</v>
      </c>
      <c r="D188" t="s">
        <v>603</v>
      </c>
    </row>
    <row r="189" spans="1:4" x14ac:dyDescent="0.2">
      <c r="A189" t="s">
        <v>3</v>
      </c>
      <c r="B189" t="s">
        <v>265</v>
      </c>
      <c r="C189" t="s">
        <v>154</v>
      </c>
      <c r="D189" t="s">
        <v>604</v>
      </c>
    </row>
    <row r="190" spans="1:4" x14ac:dyDescent="0.2">
      <c r="A190" t="s">
        <v>3</v>
      </c>
      <c r="B190" t="s">
        <v>265</v>
      </c>
      <c r="C190" t="s">
        <v>153</v>
      </c>
      <c r="D190" t="s">
        <v>604</v>
      </c>
    </row>
    <row r="191" spans="1:4" x14ac:dyDescent="0.2">
      <c r="A191" t="s">
        <v>3</v>
      </c>
      <c r="B191" t="s">
        <v>265</v>
      </c>
      <c r="C191" t="s">
        <v>137</v>
      </c>
      <c r="D191" t="s">
        <v>608</v>
      </c>
    </row>
    <row r="192" spans="1:4" x14ac:dyDescent="0.2">
      <c r="A192" t="s">
        <v>3</v>
      </c>
      <c r="B192" t="s">
        <v>265</v>
      </c>
      <c r="C192" t="s">
        <v>150</v>
      </c>
      <c r="D192" t="s">
        <v>610</v>
      </c>
    </row>
    <row r="193" spans="1:4" x14ac:dyDescent="0.2">
      <c r="A193" t="s">
        <v>3</v>
      </c>
      <c r="B193" t="s">
        <v>265</v>
      </c>
      <c r="C193" t="s">
        <v>138</v>
      </c>
      <c r="D193" t="s">
        <v>611</v>
      </c>
    </row>
    <row r="194" spans="1:4" x14ac:dyDescent="0.2">
      <c r="A194" t="s">
        <v>101</v>
      </c>
      <c r="B194" t="s">
        <v>265</v>
      </c>
      <c r="C194" t="s">
        <v>211</v>
      </c>
      <c r="D194" t="s">
        <v>612</v>
      </c>
    </row>
    <row r="195" spans="1:4" x14ac:dyDescent="0.2">
      <c r="A195" t="s">
        <v>3</v>
      </c>
      <c r="B195" t="s">
        <v>265</v>
      </c>
      <c r="C195" t="s">
        <v>128</v>
      </c>
      <c r="D195" t="s">
        <v>615</v>
      </c>
    </row>
    <row r="196" spans="1:4" x14ac:dyDescent="0.2">
      <c r="A196" t="s">
        <v>3</v>
      </c>
      <c r="B196" t="s">
        <v>265</v>
      </c>
      <c r="C196" t="s">
        <v>104</v>
      </c>
      <c r="D196" t="s">
        <v>618</v>
      </c>
    </row>
    <row r="197" spans="1:4" x14ac:dyDescent="0.2">
      <c r="A197" t="s">
        <v>3</v>
      </c>
      <c r="B197" t="s">
        <v>265</v>
      </c>
      <c r="C197" t="s">
        <v>163</v>
      </c>
      <c r="D197" t="s">
        <v>618</v>
      </c>
    </row>
    <row r="198" spans="1:4" x14ac:dyDescent="0.2">
      <c r="A198" t="s">
        <v>3</v>
      </c>
      <c r="B198" t="s">
        <v>265</v>
      </c>
      <c r="C198" t="s">
        <v>118</v>
      </c>
      <c r="D198" t="s">
        <v>622</v>
      </c>
    </row>
    <row r="199" spans="1:4" x14ac:dyDescent="0.2">
      <c r="A199" t="s">
        <v>3</v>
      </c>
      <c r="B199" t="s">
        <v>265</v>
      </c>
      <c r="C199" t="s">
        <v>162</v>
      </c>
      <c r="D199" t="s">
        <v>624</v>
      </c>
    </row>
    <row r="200" spans="1:4" x14ac:dyDescent="0.2">
      <c r="D200" t="s">
        <v>625</v>
      </c>
    </row>
    <row r="201" spans="1:4" x14ac:dyDescent="0.2">
      <c r="D201" t="s">
        <v>625</v>
      </c>
    </row>
    <row r="202" spans="1:4" x14ac:dyDescent="0.2">
      <c r="D202" t="s">
        <v>625</v>
      </c>
    </row>
    <row r="203" spans="1:4" x14ac:dyDescent="0.2">
      <c r="D203" t="s">
        <v>625</v>
      </c>
    </row>
    <row r="204" spans="1:4" x14ac:dyDescent="0.2">
      <c r="D204" t="s">
        <v>625</v>
      </c>
    </row>
  </sheetData>
  <sortState xmlns:xlrd2="http://schemas.microsoft.com/office/spreadsheetml/2017/richdata2" ref="A2:D204">
    <sortCondition ref="B2:B204"/>
    <sortCondition ref="C2:C20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fin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2023-07-19T21:15:33Z</dcterms:created>
  <dcterms:modified xsi:type="dcterms:W3CDTF">2023-07-20T19:44:15Z</dcterms:modified>
</cp:coreProperties>
</file>