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nilsen/Documents/repos/king-county-retrofit-plan/data-raw/"/>
    </mc:Choice>
  </mc:AlternateContent>
  <xr:revisionPtr revIDLastSave="0" documentId="8_{6732B1A7-CA24-0E40-8DB6-4775D1DBBF79}" xr6:coauthVersionLast="47" xr6:coauthVersionMax="47" xr10:uidLastSave="{00000000-0000-0000-0000-000000000000}"/>
  <bookViews>
    <workbookView xWindow="0" yWindow="500" windowWidth="40960" windowHeight="22540" activeTab="1" xr2:uid="{00000000-000D-0000-FFFF-FFFF01000000}"/>
  </bookViews>
  <sheets>
    <sheet name="metrics_config" sheetId="1" r:id="rId1"/>
    <sheet name="Sheet1" sheetId="6" r:id="rId2"/>
    <sheet name="Sheet4" sheetId="5" r:id="rId3"/>
    <sheet name="subgoals" sheetId="4" r:id="rId4"/>
    <sheet name="goal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G29" i="6"/>
  <c r="H29" i="6"/>
  <c r="I29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E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<sst xmlns="http://schemas.openxmlformats.org/spreadsheetml/2006/main" count="278" uniqueCount="201">
  <si>
    <t xml:space="preserve">Alias </t>
  </si>
  <si>
    <t>305b Listings (Cat 4+5)</t>
  </si>
  <si>
    <t>305b listed</t>
  </si>
  <si>
    <t>ApprovedTMDLCount</t>
  </si>
  <si>
    <t>TMDL - approved</t>
  </si>
  <si>
    <t>copper_concentration_ug_per_L</t>
  </si>
  <si>
    <t>TNC copper concentration</t>
  </si>
  <si>
    <t>DevelopingTMDLCount</t>
  </si>
  <si>
    <t>TMDL - developing</t>
  </si>
  <si>
    <t>p_concentration_ug_per_L</t>
  </si>
  <si>
    <t>TNC P concentration</t>
  </si>
  <si>
    <t>PercentImpervious</t>
  </si>
  <si>
    <t>Imperviousness</t>
  </si>
  <si>
    <t>tkn_concentration_ug_per_L</t>
  </si>
  <si>
    <t xml:space="preserve">TNC TKN concentration </t>
  </si>
  <si>
    <t>tss_concentration_ug_per_L</t>
  </si>
  <si>
    <t xml:space="preserve">TNC TSS concentration </t>
  </si>
  <si>
    <t>WQBE Annual Runoff (ft^3/yr)</t>
  </si>
  <si>
    <t xml:space="preserve">WQBE Annual Runoff </t>
  </si>
  <si>
    <t>WQBE BEHP concentration</t>
  </si>
  <si>
    <t>WQBE Fecal Coliform Bacteria concentration</t>
  </si>
  <si>
    <t>WQBE Total Copper concentration</t>
  </si>
  <si>
    <t>WQBE Total Nitrogen concentration</t>
  </si>
  <si>
    <t>WQBE Total PAH concentration</t>
  </si>
  <si>
    <t>WQBE Total PBDE concentration</t>
  </si>
  <si>
    <t>WQBE Total PCB concentration</t>
  </si>
  <si>
    <t>WQBE Total Phosphorus concentration</t>
  </si>
  <si>
    <t>WQBE Total Suspended Solids concentration</t>
  </si>
  <si>
    <t>WQBE Total Zinc concentration</t>
  </si>
  <si>
    <t>zinc_concentration_ug_per_L</t>
  </si>
  <si>
    <t>TNC Zinc concentration</t>
  </si>
  <si>
    <t>BRE Facilities Count (All)</t>
  </si>
  <si>
    <t>BRE facilities</t>
  </si>
  <si>
    <t>Critical Facilities Count (25th percentile BRE)</t>
  </si>
  <si>
    <t>BRE Critical Facilities</t>
  </si>
  <si>
    <t>Facilities Count</t>
  </si>
  <si>
    <t>Facilities</t>
  </si>
  <si>
    <t>PercentBuiltBefore1990</t>
  </si>
  <si>
    <t>Built before 1990</t>
  </si>
  <si>
    <t>DecPrecipChange</t>
  </si>
  <si>
    <t xml:space="preserve">Precip change </t>
  </si>
  <si>
    <t>UrbanHeatDifference</t>
  </si>
  <si>
    <t xml:space="preserve">Urban Heat Island </t>
  </si>
  <si>
    <t>Average BIBI (216-22 Median)</t>
  </si>
  <si>
    <t>BIBI</t>
  </si>
  <si>
    <t>MeanFlowDurationIndex</t>
  </si>
  <si>
    <t>Flow duration index</t>
  </si>
  <si>
    <t>CriticalHabitatLength_ft</t>
  </si>
  <si>
    <t>Critical Habitat</t>
  </si>
  <si>
    <t>FishPassageCount</t>
  </si>
  <si>
    <t>Fish barriers</t>
  </si>
  <si>
    <t>Percent PAD Area</t>
  </si>
  <si>
    <t>Protected area</t>
  </si>
  <si>
    <t>Is Drainage to P Sensitive Lake</t>
  </si>
  <si>
    <t>Drains to P sensitive lake</t>
  </si>
  <si>
    <t>ShellfishCount</t>
  </si>
  <si>
    <t>Shellfish area</t>
  </si>
  <si>
    <t>SwimmingBeachPercentage</t>
  </si>
  <si>
    <t>Swimming beach</t>
  </si>
  <si>
    <t>SwimmingTributaryPercentage</t>
  </si>
  <si>
    <t xml:space="preserve">Drains to swimming beach </t>
  </si>
  <si>
    <t>CohoPresence</t>
  </si>
  <si>
    <t>Coho presence</t>
  </si>
  <si>
    <t>MeanAnnualAvgDailyTrips</t>
  </si>
  <si>
    <t>Traffic</t>
  </si>
  <si>
    <t>MedianSpawnerMortality</t>
  </si>
  <si>
    <t>Prespawn mortality</t>
  </si>
  <si>
    <t>UrbanGrowthBoundaryPercentage</t>
  </si>
  <si>
    <t xml:space="preserve">Percent within UGA </t>
  </si>
  <si>
    <t>ICIAreaPercentage</t>
  </si>
  <si>
    <t>LCL oppportunity areas</t>
  </si>
  <si>
    <t>Median2018EquityScore</t>
  </si>
  <si>
    <t>Equity Score</t>
  </si>
  <si>
    <t>MedianOpportunityIndex</t>
  </si>
  <si>
    <t>Opportunity Index</t>
  </si>
  <si>
    <t>DrainageComplaint</t>
  </si>
  <si>
    <t>Drainage complaints</t>
  </si>
  <si>
    <t>CrashDensity</t>
  </si>
  <si>
    <t>Crash density</t>
  </si>
  <si>
    <t>MedianPavementCondition</t>
  </si>
  <si>
    <t>Pavement condition index</t>
  </si>
  <si>
    <t>SidewalkDensity</t>
  </si>
  <si>
    <t>Sidewalk density</t>
  </si>
  <si>
    <t>Criterion</t>
  </si>
  <si>
    <t>Goal Number</t>
  </si>
  <si>
    <t>Subgoal Number</t>
  </si>
  <si>
    <t>Goal Name</t>
  </si>
  <si>
    <t>Subgoal Name</t>
  </si>
  <si>
    <t>Accelerate or exceed intended benefits of regulatory requirements</t>
  </si>
  <si>
    <t>Increase community stewardship</t>
  </si>
  <si>
    <t>Implement Equity and Social Justice</t>
  </si>
  <si>
    <t>Preserve and restore wildlife habitat</t>
  </si>
  <si>
    <t>Increase resilience to climate change impacts</t>
  </si>
  <si>
    <t>Improve water quality outcomes</t>
  </si>
  <si>
    <t>Description</t>
  </si>
  <si>
    <t>Goal</t>
  </si>
  <si>
    <t>Water quality assessment - Total Nitrogen</t>
  </si>
  <si>
    <t>Water quality assessment - Total Suspended Solids</t>
  </si>
  <si>
    <t>Water quality assessment - Total PAHs</t>
  </si>
  <si>
    <t>Annual runoff volume</t>
  </si>
  <si>
    <t>Benthic - Index of Biotic Integrity</t>
  </si>
  <si>
    <t>Flow Control Index</t>
  </si>
  <si>
    <t>Fish Passage Sites</t>
  </si>
  <si>
    <t>Swimming Beach Areas</t>
  </si>
  <si>
    <t>Shellfish Harvesting Areas</t>
  </si>
  <si>
    <t>Areas Draining to Phosphorus-Sensitive Lakes</t>
  </si>
  <si>
    <t>Predicted mean annual spawner mortality</t>
  </si>
  <si>
    <t>Average annual daily traffic volume (AADT)</t>
  </si>
  <si>
    <t>Opportunity Areas from KC LCI</t>
  </si>
  <si>
    <t>ESJ Opportunity Index</t>
  </si>
  <si>
    <t>Localized flooding</t>
  </si>
  <si>
    <t>History of drainage complaints</t>
  </si>
  <si>
    <t xml:space="preserve"> Prioritize areas based on pollutant concentrations</t>
  </si>
  <si>
    <t xml:space="preserve"> Protect and restore areas important for prioritized endpoints of concern</t>
  </si>
  <si>
    <t xml:space="preserve"> Reduce salmon pre-spawning mortality (PSM)</t>
  </si>
  <si>
    <t xml:space="preserve"> Improve infrastructure in areas with inadequate stormwater management</t>
  </si>
  <si>
    <t xml:space="preserve"> Target areas most vulnerable to and at risk for climate change impacts</t>
  </si>
  <si>
    <t xml:space="preserve"> Improve B-IBI in prioritized areas</t>
  </si>
  <si>
    <t xml:space="preserve"> Preserve and restore wildlife habitat</t>
  </si>
  <si>
    <t xml:space="preserve"> Preserve last remaining best lands in King County</t>
  </si>
  <si>
    <t xml:space="preserve"> Prioritize areas of overlapping equity needs as identified by other KC programs</t>
  </si>
  <si>
    <t xml:space="preserve"> Address infrastructure gaps in underserved populations</t>
  </si>
  <si>
    <t xml:space="preserve"> Improve access to safe, high-quality roadway infrastructure</t>
  </si>
  <si>
    <t>orientation_restoration</t>
  </si>
  <si>
    <t>orientation_protection</t>
  </si>
  <si>
    <t>Metric No.</t>
  </si>
  <si>
    <t>Metric</t>
  </si>
  <si>
    <r>
      <t>Specific Metric /</t>
    </r>
    <r>
      <rPr>
        <b/>
        <i/>
        <sz val="11"/>
        <color theme="1"/>
        <rFont val="Calibri"/>
        <family val="2"/>
        <scheme val="minor"/>
      </rPr>
      <t xml:space="preserve"> Index Valuation</t>
    </r>
  </si>
  <si>
    <t>Orientation</t>
  </si>
  <si>
    <t>Protect</t>
  </si>
  <si>
    <t>Restoration/Rehabilitation</t>
  </si>
  <si>
    <t>TN annual load</t>
  </si>
  <si>
    <t>Minimize</t>
  </si>
  <si>
    <t>Maximize</t>
  </si>
  <si>
    <t>TSS annual load</t>
  </si>
  <si>
    <t>PAH annual load</t>
  </si>
  <si>
    <t>% Imperviousness</t>
  </si>
  <si>
    <t>Level of stormwater management</t>
  </si>
  <si>
    <t>% treated by existing infrastructure</t>
  </si>
  <si>
    <t>Business Risk Exposure</t>
  </si>
  <si>
    <t>Age of development</t>
  </si>
  <si>
    <t>% Developed before 1990</t>
  </si>
  <si>
    <t>Urban heat islands</t>
  </si>
  <si>
    <t>Change in Precipitation</t>
  </si>
  <si>
    <t>Higher = better for protection; lower = better for restoration</t>
  </si>
  <si>
    <t>Higher = greater pre/post change</t>
  </si>
  <si>
    <t>13a</t>
  </si>
  <si>
    <t>Regional Critical Habitat</t>
  </si>
  <si>
    <t>Length of streams designated critical habitat</t>
  </si>
  <si>
    <t>13b</t>
  </si>
  <si>
    <t>Protected Area managed for biodiversity</t>
  </si>
  <si>
    <t>% Subbasin managed for biodiversity</t>
  </si>
  <si>
    <t>Count of fish passage barriers</t>
  </si>
  <si>
    <t>Y/N</t>
  </si>
  <si>
    <t>18a</t>
  </si>
  <si>
    <t>18b</t>
  </si>
  <si>
    <t>Presence of Coho Bearing Streams</t>
  </si>
  <si>
    <t>Urban growth areas (UGA)</t>
  </si>
  <si>
    <t>% within UGB</t>
  </si>
  <si>
    <t>% opportunity area</t>
  </si>
  <si>
    <t>Higher = higher ESJ opportunity</t>
  </si>
  <si>
    <t>Higher = less wealthy</t>
  </si>
  <si>
    <t>Pavement Condition Index (PCI)</t>
  </si>
  <si>
    <t>Lower = more significant repairs needed</t>
  </si>
  <si>
    <t>Roadway safety</t>
  </si>
  <si>
    <t>Crash Density</t>
  </si>
  <si>
    <t>Criterion ID</t>
  </si>
  <si>
    <t>Crash_Density</t>
  </si>
  <si>
    <t>Pavement_Condition_Index</t>
  </si>
  <si>
    <t>Sidewalk_Density</t>
  </si>
  <si>
    <t>Drainage_Complaints</t>
  </si>
  <si>
    <t>Equity_Score</t>
  </si>
  <si>
    <t>Opportunity_Index_Score</t>
  </si>
  <si>
    <t>LCI_Opportunity_Areas</t>
  </si>
  <si>
    <t>Urban_Growth_Areas</t>
  </si>
  <si>
    <t>Traffic_Volume</t>
  </si>
  <si>
    <t>Presence_of_Coho_Bearing_Streams</t>
  </si>
  <si>
    <t>Spawner_Mortality</t>
  </si>
  <si>
    <t>Drains_to_P_Sensitive_Lake</t>
  </si>
  <si>
    <t>Presence_of_Shellfish</t>
  </si>
  <si>
    <t>Swimming_Beach_Area</t>
  </si>
  <si>
    <t>Barriers_to_Fish_Passage</t>
  </si>
  <si>
    <t>Protected_Area</t>
  </si>
  <si>
    <t>Critical_Habitat_Streams</t>
  </si>
  <si>
    <t>Flow_Duration_Index</t>
  </si>
  <si>
    <t>Precipitation_Change</t>
  </si>
  <si>
    <t>Urban_Heat_Island</t>
  </si>
  <si>
    <t>Age_of_Development</t>
  </si>
  <si>
    <t>Level_of_Stormwater_Management</t>
  </si>
  <si>
    <t>WQBE_Annual_Runoff</t>
  </si>
  <si>
    <t>WQBE_Total_PAH_Load</t>
  </si>
  <si>
    <t>WQBE_Total_Suspended_Solids_Load</t>
  </si>
  <si>
    <t>WQBE_Total_Nitrogen_Load</t>
  </si>
  <si>
    <t>Metric_no</t>
  </si>
  <si>
    <t>orientation_protect</t>
  </si>
  <si>
    <t>orientation_restore</t>
  </si>
  <si>
    <t>Pretty_name</t>
  </si>
  <si>
    <t>Name</t>
  </si>
  <si>
    <t>Subgoal</t>
  </si>
  <si>
    <t>Goal_Description</t>
  </si>
  <si>
    <t>Subgoal_Description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</si>
</sst>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268BD2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center" vertical="center"/>
    </xf>
    <xf numFmtId="0" fontId="22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68BD2"/>
        <name val="Menlo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68BD2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820DD-37F8-364E-BFFB-71709B2D7629}" name="Table1" displayName="Table1" ref="A1:I29" totalsRowShown="0">
  <autoFilter ref="A1:I29" xr:uid="{792820DD-37F8-364E-BFFB-71709B2D7629}"/>
  <tableColumns count="9">
    <tableColumn id="1" xr3:uid="{BC692AA9-AAF2-764E-9B28-F17C66F6E97C}" name="Name" dataDxfId="7"/>
    <tableColumn id="8" xr3:uid="{1D1B8365-49F7-0949-8EAB-2E7897E551FD}" name="Goal" dataDxfId="3"/>
    <tableColumn id="10" xr3:uid="{E4A137ED-9CB4-DF43-B6F6-98A54D126CA3}" name="Goal_Description" dataDxfId="1">
      <calculatedColumnFormula>VLOOKUP(Table1[[#This Row],[Goal]],goals!$A$1:$B$7,2,FALSE)</calculatedColumnFormula>
    </tableColumn>
    <tableColumn id="9" xr3:uid="{6DDF1F1A-0662-A74E-A323-7022C6327B88}" name="Subgoal" dataDxfId="2"/>
    <tableColumn id="11" xr3:uid="{302F8729-7B1F-C04E-B2B9-ABD7959BB5F7}" name="Subgoal_Description" dataDxfId="0">
      <calculatedColumnFormula>VLOOKUP(Table1[[#This Row],[Subgoal]],subgoals!$A$1:$B$11,2,FALSE)</calculatedColumnFormula>
    </tableColumn>
    <tableColumn id="3" xr3:uid="{6F018282-6A56-E349-BFD3-DB3AB4C9B382}" name="Metric_no"/>
    <tableColumn id="4" xr3:uid="{E8DCFDF8-D61A-FE4C-B15C-85B69AE20F0C}" name="orientation_protect" dataDxfId="6">
      <calculatedColumnFormula>VLOOKUP(Table1[[#This Row],[Metric_no]],Sheet4!$A$2:$E$33,4,FALSE)</calculatedColumnFormula>
    </tableColumn>
    <tableColumn id="5" xr3:uid="{9EF1AF89-1258-3C42-B6DB-CD06117824E0}" name="orientation_restore" dataDxfId="5">
      <calculatedColumnFormula>VLOOKUP(Table1[[#This Row],[Metric_no]],Sheet4!$A$2:$E$33,5,FALSE)</calculatedColumnFormula>
    </tableColumn>
    <tableColumn id="6" xr3:uid="{ABE6D782-7113-A34C-806A-461A063A1508}" name="Pretty_name" dataDxfId="4">
      <calculatedColumnFormula>VLOOKUP(Table1[[#This Row],[Metric_no]],Sheet4!$A$2:$E$33,2,FALSE)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workbookViewId="0">
      <selection activeCell="B45" sqref="B45"/>
    </sheetView>
  </sheetViews>
  <sheetFormatPr baseColWidth="10" defaultRowHeight="16" x14ac:dyDescent="0.2"/>
  <cols>
    <col min="2" max="2" width="38.6640625" bestFit="1" customWidth="1"/>
    <col min="3" max="3" width="38.6640625" hidden="1" customWidth="1"/>
    <col min="4" max="4" width="12.1640625" bestFit="1" customWidth="1"/>
    <col min="5" max="5" width="28.1640625" bestFit="1" customWidth="1"/>
    <col min="6" max="6" width="14.83203125" bestFit="1" customWidth="1"/>
    <col min="7" max="7" width="67.33203125" bestFit="1" customWidth="1"/>
  </cols>
  <sheetData>
    <row r="1" spans="1:9" x14ac:dyDescent="0.2">
      <c r="A1" t="s">
        <v>166</v>
      </c>
      <c r="B1" t="s">
        <v>83</v>
      </c>
      <c r="C1" t="s">
        <v>0</v>
      </c>
      <c r="D1" t="s">
        <v>84</v>
      </c>
      <c r="E1" t="s">
        <v>86</v>
      </c>
      <c r="F1" t="s">
        <v>85</v>
      </c>
      <c r="G1" t="s">
        <v>87</v>
      </c>
      <c r="H1" t="s">
        <v>123</v>
      </c>
      <c r="I1" t="s">
        <v>124</v>
      </c>
    </row>
    <row r="2" spans="1:9" x14ac:dyDescent="0.2">
      <c r="B2" t="s">
        <v>1</v>
      </c>
      <c r="C2" t="s">
        <v>2</v>
      </c>
      <c r="D2">
        <v>0</v>
      </c>
      <c r="E2" t="e">
        <f>VLOOKUP(D2,goals!A$1:B$7,2,FALSE)</f>
        <v>#N/A</v>
      </c>
      <c r="F2">
        <v>1.1000000000000001</v>
      </c>
      <c r="G2" t="str">
        <f>VLOOKUP(F2,subgoals!A$1:B$11,2,FALSE)</f>
        <v xml:space="preserve"> Prioritize areas based on pollutant concentrations</v>
      </c>
    </row>
    <row r="3" spans="1:9" x14ac:dyDescent="0.2">
      <c r="B3" t="s">
        <v>3</v>
      </c>
      <c r="C3" t="s">
        <v>4</v>
      </c>
      <c r="D3">
        <v>0</v>
      </c>
      <c r="E3" t="e">
        <f>VLOOKUP(D3,goals!A$1:B$7,2,FALSE)</f>
        <v>#N/A</v>
      </c>
      <c r="F3">
        <v>1.1000000000000001</v>
      </c>
      <c r="G3" t="str">
        <f>VLOOKUP(F3,subgoals!A$1:B$11,2,FALSE)</f>
        <v xml:space="preserve"> Prioritize areas based on pollutant concentrations</v>
      </c>
    </row>
    <row r="4" spans="1:9" x14ac:dyDescent="0.2">
      <c r="B4" t="s">
        <v>5</v>
      </c>
      <c r="C4" t="s">
        <v>6</v>
      </c>
      <c r="D4">
        <v>1</v>
      </c>
      <c r="E4" t="str">
        <f>VLOOKUP(D4,goals!A$1:B$7,2,FALSE)</f>
        <v>Improve water quality outcomes</v>
      </c>
      <c r="F4">
        <v>1.1000000000000001</v>
      </c>
      <c r="G4" t="str">
        <f>VLOOKUP(F4,subgoals!A$1:B$11,2,FALSE)</f>
        <v xml:space="preserve"> Prioritize areas based on pollutant concentrations</v>
      </c>
    </row>
    <row r="5" spans="1:9" x14ac:dyDescent="0.2">
      <c r="B5" t="s">
        <v>7</v>
      </c>
      <c r="C5" t="s">
        <v>8</v>
      </c>
      <c r="D5">
        <v>1</v>
      </c>
      <c r="E5" t="str">
        <f>VLOOKUP(D5,goals!A$1:B$7,2,FALSE)</f>
        <v>Improve water quality outcomes</v>
      </c>
      <c r="F5">
        <v>1.1000000000000001</v>
      </c>
      <c r="G5" t="str">
        <f>VLOOKUP(F5,subgoals!A$1:B$11,2,FALSE)</f>
        <v xml:space="preserve"> Prioritize areas based on pollutant concentrations</v>
      </c>
    </row>
    <row r="6" spans="1:9" x14ac:dyDescent="0.2">
      <c r="B6" t="s">
        <v>9</v>
      </c>
      <c r="C6" t="s">
        <v>10</v>
      </c>
      <c r="D6">
        <v>1</v>
      </c>
      <c r="E6" t="str">
        <f>VLOOKUP(D6,goals!A$1:B$7,2,FALSE)</f>
        <v>Improve water quality outcomes</v>
      </c>
      <c r="F6">
        <v>1.1000000000000001</v>
      </c>
      <c r="G6" t="str">
        <f>VLOOKUP(F6,subgoals!A$1:B$11,2,FALSE)</f>
        <v xml:space="preserve"> Prioritize areas based on pollutant concentrations</v>
      </c>
    </row>
    <row r="7" spans="1:9" x14ac:dyDescent="0.2">
      <c r="A7">
        <v>5</v>
      </c>
      <c r="B7" t="s">
        <v>11</v>
      </c>
      <c r="C7" t="s">
        <v>12</v>
      </c>
      <c r="D7">
        <v>1</v>
      </c>
      <c r="E7" t="str">
        <f>VLOOKUP(D7,goals!A$1:B$7,2,FALSE)</f>
        <v>Improve water quality outcomes</v>
      </c>
      <c r="F7">
        <v>1.1000000000000001</v>
      </c>
      <c r="G7" t="str">
        <f>VLOOKUP(F7,subgoals!A$1:B$11,2,FALSE)</f>
        <v xml:space="preserve"> Prioritize areas based on pollutant concentrations</v>
      </c>
    </row>
    <row r="8" spans="1:9" x14ac:dyDescent="0.2">
      <c r="B8" t="s">
        <v>13</v>
      </c>
      <c r="C8" t="s">
        <v>14</v>
      </c>
      <c r="D8">
        <v>1</v>
      </c>
      <c r="E8" t="str">
        <f>VLOOKUP(D8,goals!A$1:B$7,2,FALSE)</f>
        <v>Improve water quality outcomes</v>
      </c>
      <c r="F8">
        <v>1.1000000000000001</v>
      </c>
      <c r="G8" t="str">
        <f>VLOOKUP(F8,subgoals!A$1:B$11,2,FALSE)</f>
        <v xml:space="preserve"> Prioritize areas based on pollutant concentrations</v>
      </c>
    </row>
    <row r="9" spans="1:9" x14ac:dyDescent="0.2">
      <c r="B9" t="s">
        <v>15</v>
      </c>
      <c r="C9" t="s">
        <v>16</v>
      </c>
      <c r="D9">
        <v>1</v>
      </c>
      <c r="E9" t="str">
        <f>VLOOKUP(D9,goals!A$1:B$7,2,FALSE)</f>
        <v>Improve water quality outcomes</v>
      </c>
      <c r="F9">
        <v>1.1000000000000001</v>
      </c>
      <c r="G9" t="str">
        <f>VLOOKUP(F9,subgoals!A$1:B$11,2,FALSE)</f>
        <v xml:space="preserve"> Prioritize areas based on pollutant concentrations</v>
      </c>
    </row>
    <row r="10" spans="1:9" x14ac:dyDescent="0.2">
      <c r="A10">
        <v>4</v>
      </c>
      <c r="B10" t="s">
        <v>17</v>
      </c>
      <c r="C10" t="s">
        <v>18</v>
      </c>
      <c r="D10">
        <v>1</v>
      </c>
      <c r="E10" t="str">
        <f>VLOOKUP(D10,goals!A$1:B$7,2,FALSE)</f>
        <v>Improve water quality outcomes</v>
      </c>
      <c r="F10">
        <v>1.1000000000000001</v>
      </c>
      <c r="G10" t="str">
        <f>VLOOKUP(F10,subgoals!A$1:B$11,2,FALSE)</f>
        <v xml:space="preserve"> Prioritize areas based on pollutant concentrations</v>
      </c>
    </row>
    <row r="11" spans="1:9" x14ac:dyDescent="0.2">
      <c r="B11" t="s">
        <v>19</v>
      </c>
      <c r="C11" t="s">
        <v>19</v>
      </c>
      <c r="D11">
        <v>1</v>
      </c>
      <c r="E11" t="str">
        <f>VLOOKUP(D11,goals!A$1:B$7,2,FALSE)</f>
        <v>Improve water quality outcomes</v>
      </c>
      <c r="F11">
        <v>1.1000000000000001</v>
      </c>
      <c r="G11" t="str">
        <f>VLOOKUP(F11,subgoals!A$1:B$11,2,FALSE)</f>
        <v xml:space="preserve"> Prioritize areas based on pollutant concentrations</v>
      </c>
    </row>
    <row r="12" spans="1:9" x14ac:dyDescent="0.2">
      <c r="B12" t="s">
        <v>20</v>
      </c>
      <c r="C12" t="s">
        <v>20</v>
      </c>
      <c r="D12">
        <v>1</v>
      </c>
      <c r="E12" t="str">
        <f>VLOOKUP(D12,goals!A$1:B$7,2,FALSE)</f>
        <v>Improve water quality outcomes</v>
      </c>
      <c r="F12">
        <v>1.1000000000000001</v>
      </c>
      <c r="G12" t="str">
        <f>VLOOKUP(F12,subgoals!A$1:B$11,2,FALSE)</f>
        <v xml:space="preserve"> Prioritize areas based on pollutant concentrations</v>
      </c>
    </row>
    <row r="13" spans="1:9" x14ac:dyDescent="0.2">
      <c r="B13" t="s">
        <v>21</v>
      </c>
      <c r="C13" t="s">
        <v>21</v>
      </c>
      <c r="D13">
        <v>1</v>
      </c>
      <c r="E13" t="str">
        <f>VLOOKUP(D13,goals!A$1:B$7,2,FALSE)</f>
        <v>Improve water quality outcomes</v>
      </c>
      <c r="F13">
        <v>1.1000000000000001</v>
      </c>
      <c r="G13" t="str">
        <f>VLOOKUP(F13,subgoals!A$1:B$11,2,FALSE)</f>
        <v xml:space="preserve"> Prioritize areas based on pollutant concentrations</v>
      </c>
    </row>
    <row r="14" spans="1:9" x14ac:dyDescent="0.2">
      <c r="A14">
        <v>1</v>
      </c>
      <c r="B14" t="s">
        <v>22</v>
      </c>
      <c r="C14" t="s">
        <v>22</v>
      </c>
      <c r="D14">
        <v>1</v>
      </c>
      <c r="E14" t="str">
        <f>VLOOKUP(D14,goals!A$1:B$7,2,FALSE)</f>
        <v>Improve water quality outcomes</v>
      </c>
      <c r="F14">
        <v>1.1000000000000001</v>
      </c>
      <c r="G14" t="str">
        <f>VLOOKUP(F14,subgoals!A$1:B$11,2,FALSE)</f>
        <v xml:space="preserve"> Prioritize areas based on pollutant concentrations</v>
      </c>
    </row>
    <row r="15" spans="1:9" x14ac:dyDescent="0.2">
      <c r="A15">
        <v>3</v>
      </c>
      <c r="B15" t="s">
        <v>23</v>
      </c>
      <c r="C15" t="s">
        <v>23</v>
      </c>
      <c r="D15">
        <v>1</v>
      </c>
      <c r="E15" t="str">
        <f>VLOOKUP(D15,goals!A$1:B$7,2,FALSE)</f>
        <v>Improve water quality outcomes</v>
      </c>
      <c r="F15">
        <v>1.1000000000000001</v>
      </c>
      <c r="G15" t="str">
        <f>VLOOKUP(F15,subgoals!A$1:B$11,2,FALSE)</f>
        <v xml:space="preserve"> Prioritize areas based on pollutant concentrations</v>
      </c>
    </row>
    <row r="16" spans="1:9" x14ac:dyDescent="0.2">
      <c r="B16" t="s">
        <v>24</v>
      </c>
      <c r="C16" t="s">
        <v>24</v>
      </c>
      <c r="D16">
        <v>1</v>
      </c>
      <c r="E16" t="str">
        <f>VLOOKUP(D16,goals!A$1:B$7,2,FALSE)</f>
        <v>Improve water quality outcomes</v>
      </c>
      <c r="F16">
        <v>1.1000000000000001</v>
      </c>
      <c r="G16" t="str">
        <f>VLOOKUP(F16,subgoals!A$1:B$11,2,FALSE)</f>
        <v xml:space="preserve"> Prioritize areas based on pollutant concentrations</v>
      </c>
    </row>
    <row r="17" spans="1:7" x14ac:dyDescent="0.2">
      <c r="B17" t="s">
        <v>25</v>
      </c>
      <c r="C17" t="s">
        <v>25</v>
      </c>
      <c r="D17">
        <v>1</v>
      </c>
      <c r="E17" t="str">
        <f>VLOOKUP(D17,goals!A$1:B$7,2,FALSE)</f>
        <v>Improve water quality outcomes</v>
      </c>
      <c r="F17">
        <v>1.1000000000000001</v>
      </c>
      <c r="G17" t="str">
        <f>VLOOKUP(F17,subgoals!A$1:B$11,2,FALSE)</f>
        <v xml:space="preserve"> Prioritize areas based on pollutant concentrations</v>
      </c>
    </row>
    <row r="18" spans="1:7" x14ac:dyDescent="0.2">
      <c r="B18" t="s">
        <v>26</v>
      </c>
      <c r="C18" t="s">
        <v>26</v>
      </c>
      <c r="D18">
        <v>1</v>
      </c>
      <c r="E18" t="str">
        <f>VLOOKUP(D18,goals!A$1:B$7,2,FALSE)</f>
        <v>Improve water quality outcomes</v>
      </c>
      <c r="F18">
        <v>1.1000000000000001</v>
      </c>
      <c r="G18" t="str">
        <f>VLOOKUP(F18,subgoals!A$1:B$11,2,FALSE)</f>
        <v xml:space="preserve"> Prioritize areas based on pollutant concentrations</v>
      </c>
    </row>
    <row r="19" spans="1:7" x14ac:dyDescent="0.2">
      <c r="A19">
        <v>2</v>
      </c>
      <c r="B19" t="s">
        <v>27</v>
      </c>
      <c r="C19" t="s">
        <v>27</v>
      </c>
      <c r="D19">
        <v>1</v>
      </c>
      <c r="E19" t="str">
        <f>VLOOKUP(D19,goals!A$1:B$7,2,FALSE)</f>
        <v>Improve water quality outcomes</v>
      </c>
      <c r="F19">
        <v>1.1000000000000001</v>
      </c>
      <c r="G19" t="str">
        <f>VLOOKUP(F19,subgoals!A$1:B$11,2,FALSE)</f>
        <v xml:space="preserve"> Prioritize areas based on pollutant concentrations</v>
      </c>
    </row>
    <row r="20" spans="1:7" x14ac:dyDescent="0.2">
      <c r="B20" t="s">
        <v>28</v>
      </c>
      <c r="C20" t="s">
        <v>28</v>
      </c>
      <c r="D20">
        <v>1</v>
      </c>
      <c r="E20" t="str">
        <f>VLOOKUP(D20,goals!A$1:B$7,2,FALSE)</f>
        <v>Improve water quality outcomes</v>
      </c>
      <c r="F20">
        <v>1.1000000000000001</v>
      </c>
      <c r="G20" t="str">
        <f>VLOOKUP(F20,subgoals!A$1:B$11,2,FALSE)</f>
        <v xml:space="preserve"> Prioritize areas based on pollutant concentrations</v>
      </c>
    </row>
    <row r="21" spans="1:7" x14ac:dyDescent="0.2">
      <c r="B21" t="s">
        <v>29</v>
      </c>
      <c r="C21" t="s">
        <v>30</v>
      </c>
      <c r="D21">
        <v>1</v>
      </c>
      <c r="E21" t="str">
        <f>VLOOKUP(D21,goals!A$1:B$7,2,FALSE)</f>
        <v>Improve water quality outcomes</v>
      </c>
      <c r="F21">
        <v>1.1000000000000001</v>
      </c>
      <c r="G21" t="str">
        <f>VLOOKUP(F21,subgoals!A$1:B$11,2,FALSE)</f>
        <v xml:space="preserve"> Prioritize areas based on pollutant concentrations</v>
      </c>
    </row>
    <row r="22" spans="1:7" x14ac:dyDescent="0.2">
      <c r="B22" t="s">
        <v>31</v>
      </c>
      <c r="C22" t="s">
        <v>32</v>
      </c>
      <c r="D22">
        <v>1</v>
      </c>
      <c r="E22" t="str">
        <f>VLOOKUP(D22,goals!A$1:B$7,2,FALSE)</f>
        <v>Improve water quality outcomes</v>
      </c>
      <c r="F22">
        <v>1.2</v>
      </c>
      <c r="G22" t="str">
        <f>VLOOKUP(F22,subgoals!A$1:B$11,2,FALSE)</f>
        <v xml:space="preserve"> Improve infrastructure in areas with inadequate stormwater management</v>
      </c>
    </row>
    <row r="23" spans="1:7" x14ac:dyDescent="0.2">
      <c r="B23" t="s">
        <v>33</v>
      </c>
      <c r="C23" t="s">
        <v>34</v>
      </c>
      <c r="D23">
        <v>1</v>
      </c>
      <c r="E23" t="str">
        <f>VLOOKUP(D23,goals!A$1:B$7,2,FALSE)</f>
        <v>Improve water quality outcomes</v>
      </c>
      <c r="F23">
        <v>1.2</v>
      </c>
      <c r="G23" t="str">
        <f>VLOOKUP(F23,subgoals!A$1:B$11,2,FALSE)</f>
        <v xml:space="preserve"> Improve infrastructure in areas with inadequate stormwater management</v>
      </c>
    </row>
    <row r="24" spans="1:7" x14ac:dyDescent="0.2">
      <c r="B24" t="s">
        <v>35</v>
      </c>
      <c r="C24" t="s">
        <v>36</v>
      </c>
      <c r="D24">
        <v>1</v>
      </c>
      <c r="E24" t="str">
        <f>VLOOKUP(D24,goals!A$1:B$7,2,FALSE)</f>
        <v>Improve water quality outcomes</v>
      </c>
      <c r="F24">
        <v>1.2</v>
      </c>
      <c r="G24" t="str">
        <f>VLOOKUP(F24,subgoals!A$1:B$11,2,FALSE)</f>
        <v xml:space="preserve"> Improve infrastructure in areas with inadequate stormwater management</v>
      </c>
    </row>
    <row r="25" spans="1:7" x14ac:dyDescent="0.2">
      <c r="B25" t="s">
        <v>37</v>
      </c>
      <c r="C25" t="s">
        <v>38</v>
      </c>
      <c r="D25">
        <v>1</v>
      </c>
      <c r="E25" t="str">
        <f>VLOOKUP(D25,goals!A$1:B$7,2,FALSE)</f>
        <v>Improve water quality outcomes</v>
      </c>
      <c r="F25">
        <v>1.2</v>
      </c>
      <c r="G25" t="str">
        <f>VLOOKUP(F25,subgoals!A$1:B$11,2,FALSE)</f>
        <v xml:space="preserve"> Improve infrastructure in areas with inadequate stormwater management</v>
      </c>
    </row>
    <row r="26" spans="1:7" x14ac:dyDescent="0.2">
      <c r="B26" t="s">
        <v>39</v>
      </c>
      <c r="C26" t="s">
        <v>40</v>
      </c>
      <c r="D26">
        <v>2</v>
      </c>
      <c r="E26" t="str">
        <f>VLOOKUP(D26,goals!A$1:B$7,2,FALSE)</f>
        <v>Increase resilience to climate change impacts</v>
      </c>
      <c r="F26">
        <v>2.1</v>
      </c>
      <c r="G26" t="str">
        <f>VLOOKUP(F26,subgoals!A$1:B$11,2,FALSE)</f>
        <v xml:space="preserve"> Target areas most vulnerable to and at risk for climate change impacts</v>
      </c>
    </row>
    <row r="27" spans="1:7" x14ac:dyDescent="0.2">
      <c r="B27" t="s">
        <v>41</v>
      </c>
      <c r="C27" t="s">
        <v>42</v>
      </c>
      <c r="D27">
        <v>2</v>
      </c>
      <c r="E27" t="str">
        <f>VLOOKUP(D27,goals!A$1:B$7,2,FALSE)</f>
        <v>Increase resilience to climate change impacts</v>
      </c>
      <c r="F27">
        <v>2.1</v>
      </c>
      <c r="G27" t="str">
        <f>VLOOKUP(F27,subgoals!A$1:B$11,2,FALSE)</f>
        <v xml:space="preserve"> Target areas most vulnerable to and at risk for climate change impacts</v>
      </c>
    </row>
    <row r="28" spans="1:7" x14ac:dyDescent="0.2">
      <c r="B28" t="s">
        <v>43</v>
      </c>
      <c r="C28" t="s">
        <v>44</v>
      </c>
      <c r="D28">
        <v>3</v>
      </c>
      <c r="E28" t="str">
        <f>VLOOKUP(D28,goals!A$1:B$7,2,FALSE)</f>
        <v>Preserve and restore wildlife habitat</v>
      </c>
      <c r="F28">
        <v>3.1</v>
      </c>
      <c r="G28" t="str">
        <f>VLOOKUP(F28,subgoals!A$1:B$11,2,FALSE)</f>
        <v xml:space="preserve"> Improve B-IBI in prioritized areas</v>
      </c>
    </row>
    <row r="29" spans="1:7" x14ac:dyDescent="0.2">
      <c r="B29" t="s">
        <v>45</v>
      </c>
      <c r="C29" t="s">
        <v>46</v>
      </c>
      <c r="D29">
        <v>3</v>
      </c>
      <c r="E29" t="str">
        <f>VLOOKUP(D29,goals!A$1:B$7,2,FALSE)</f>
        <v>Preserve and restore wildlife habitat</v>
      </c>
      <c r="F29">
        <v>3.1</v>
      </c>
      <c r="G29" t="str">
        <f>VLOOKUP(F29,subgoals!A$1:B$11,2,FALSE)</f>
        <v xml:space="preserve"> Improve B-IBI in prioritized areas</v>
      </c>
    </row>
    <row r="30" spans="1:7" x14ac:dyDescent="0.2">
      <c r="B30" t="s">
        <v>47</v>
      </c>
      <c r="C30" t="s">
        <v>48</v>
      </c>
      <c r="D30">
        <v>3</v>
      </c>
      <c r="E30" t="str">
        <f>VLOOKUP(D30,goals!A$1:B$7,2,FALSE)</f>
        <v>Preserve and restore wildlife habitat</v>
      </c>
      <c r="F30">
        <v>3.2</v>
      </c>
      <c r="G30" t="str">
        <f>VLOOKUP(F30,subgoals!A$1:B$11,2,FALSE)</f>
        <v xml:space="preserve"> Preserve and restore wildlife habitat</v>
      </c>
    </row>
    <row r="31" spans="1:7" x14ac:dyDescent="0.2">
      <c r="B31" t="s">
        <v>49</v>
      </c>
      <c r="C31" t="s">
        <v>50</v>
      </c>
      <c r="D31">
        <v>3</v>
      </c>
      <c r="E31" t="str">
        <f>VLOOKUP(D31,goals!A$1:B$7,2,FALSE)</f>
        <v>Preserve and restore wildlife habitat</v>
      </c>
      <c r="F31">
        <v>3.2</v>
      </c>
      <c r="G31" t="str">
        <f>VLOOKUP(F31,subgoals!A$1:B$11,2,FALSE)</f>
        <v xml:space="preserve"> Preserve and restore wildlife habitat</v>
      </c>
    </row>
    <row r="32" spans="1:7" x14ac:dyDescent="0.2">
      <c r="B32" t="s">
        <v>51</v>
      </c>
      <c r="C32" t="s">
        <v>52</v>
      </c>
      <c r="D32">
        <v>3</v>
      </c>
      <c r="E32" t="str">
        <f>VLOOKUP(D32,goals!A$1:B$7,2,FALSE)</f>
        <v>Preserve and restore wildlife habitat</v>
      </c>
      <c r="F32">
        <v>3.2</v>
      </c>
      <c r="G32" t="str">
        <f>VLOOKUP(F32,subgoals!A$1:B$11,2,FALSE)</f>
        <v xml:space="preserve"> Preserve and restore wildlife habitat</v>
      </c>
    </row>
    <row r="33" spans="2:7" x14ac:dyDescent="0.2">
      <c r="B33" t="s">
        <v>53</v>
      </c>
      <c r="C33" t="s">
        <v>54</v>
      </c>
      <c r="D33">
        <v>3</v>
      </c>
      <c r="E33" t="str">
        <f>VLOOKUP(D33,goals!A$1:B$7,2,FALSE)</f>
        <v>Preserve and restore wildlife habitat</v>
      </c>
      <c r="F33">
        <v>3.3</v>
      </c>
      <c r="G33" t="str">
        <f>VLOOKUP(F33,subgoals!A$1:B$11,2,FALSE)</f>
        <v xml:space="preserve"> Protect and restore areas important for prioritized endpoints of concern</v>
      </c>
    </row>
    <row r="34" spans="2:7" x14ac:dyDescent="0.2">
      <c r="B34" t="s">
        <v>55</v>
      </c>
      <c r="C34" t="s">
        <v>56</v>
      </c>
      <c r="D34">
        <v>3</v>
      </c>
      <c r="E34" t="str">
        <f>VLOOKUP(D34,goals!A$1:B$7,2,FALSE)</f>
        <v>Preserve and restore wildlife habitat</v>
      </c>
      <c r="F34">
        <v>3.3</v>
      </c>
      <c r="G34" t="str">
        <f>VLOOKUP(F34,subgoals!A$1:B$11,2,FALSE)</f>
        <v xml:space="preserve"> Protect and restore areas important for prioritized endpoints of concern</v>
      </c>
    </row>
    <row r="35" spans="2:7" x14ac:dyDescent="0.2">
      <c r="B35" t="s">
        <v>57</v>
      </c>
      <c r="C35" t="s">
        <v>58</v>
      </c>
      <c r="D35">
        <v>3</v>
      </c>
      <c r="E35" t="str">
        <f>VLOOKUP(D35,goals!A$1:B$7,2,FALSE)</f>
        <v>Preserve and restore wildlife habitat</v>
      </c>
      <c r="F35">
        <v>3.3</v>
      </c>
      <c r="G35" t="str">
        <f>VLOOKUP(F35,subgoals!A$1:B$11,2,FALSE)</f>
        <v xml:space="preserve"> Protect and restore areas important for prioritized endpoints of concern</v>
      </c>
    </row>
    <row r="36" spans="2:7" x14ac:dyDescent="0.2">
      <c r="B36" t="s">
        <v>59</v>
      </c>
      <c r="C36" t="s">
        <v>60</v>
      </c>
      <c r="D36">
        <v>3</v>
      </c>
      <c r="E36" t="str">
        <f>VLOOKUP(D36,goals!A$1:B$7,2,FALSE)</f>
        <v>Preserve and restore wildlife habitat</v>
      </c>
      <c r="F36">
        <v>3.3</v>
      </c>
      <c r="G36" t="str">
        <f>VLOOKUP(F36,subgoals!A$1:B$11,2,FALSE)</f>
        <v xml:space="preserve"> Protect and restore areas important for prioritized endpoints of concern</v>
      </c>
    </row>
    <row r="37" spans="2:7" x14ac:dyDescent="0.2">
      <c r="B37" t="s">
        <v>61</v>
      </c>
      <c r="C37" t="s">
        <v>62</v>
      </c>
      <c r="D37">
        <v>3</v>
      </c>
      <c r="E37" t="str">
        <f>VLOOKUP(D37,goals!A$1:B$7,2,FALSE)</f>
        <v>Preserve and restore wildlife habitat</v>
      </c>
      <c r="F37">
        <v>3.4</v>
      </c>
      <c r="G37" t="str">
        <f>VLOOKUP(F37,subgoals!A$1:B$11,2,FALSE)</f>
        <v xml:space="preserve"> Reduce salmon pre-spawning mortality (PSM)</v>
      </c>
    </row>
    <row r="38" spans="2:7" x14ac:dyDescent="0.2">
      <c r="B38" t="s">
        <v>63</v>
      </c>
      <c r="C38" t="s">
        <v>64</v>
      </c>
      <c r="D38">
        <v>3</v>
      </c>
      <c r="E38" t="str">
        <f>VLOOKUP(D38,goals!A$1:B$7,2,FALSE)</f>
        <v>Preserve and restore wildlife habitat</v>
      </c>
      <c r="F38">
        <v>3.4</v>
      </c>
      <c r="G38" t="str">
        <f>VLOOKUP(F38,subgoals!A$1:B$11,2,FALSE)</f>
        <v xml:space="preserve"> Reduce salmon pre-spawning mortality (PSM)</v>
      </c>
    </row>
    <row r="39" spans="2:7" x14ac:dyDescent="0.2">
      <c r="B39" t="s">
        <v>65</v>
      </c>
      <c r="C39" t="s">
        <v>66</v>
      </c>
      <c r="D39">
        <v>3</v>
      </c>
      <c r="E39" t="str">
        <f>VLOOKUP(D39,goals!A$1:B$7,2,FALSE)</f>
        <v>Preserve and restore wildlife habitat</v>
      </c>
      <c r="F39">
        <v>3.4</v>
      </c>
      <c r="G39" t="str">
        <f>VLOOKUP(F39,subgoals!A$1:B$11,2,FALSE)</f>
        <v xml:space="preserve"> Reduce salmon pre-spawning mortality (PSM)</v>
      </c>
    </row>
    <row r="40" spans="2:7" x14ac:dyDescent="0.2">
      <c r="B40" t="s">
        <v>67</v>
      </c>
      <c r="C40" t="s">
        <v>68</v>
      </c>
      <c r="D40">
        <v>3</v>
      </c>
      <c r="E40" t="str">
        <f>VLOOKUP(D40,goals!A$1:B$7,2,FALSE)</f>
        <v>Preserve and restore wildlife habitat</v>
      </c>
      <c r="F40">
        <v>3.5</v>
      </c>
      <c r="G40" t="str">
        <f>VLOOKUP(F40,subgoals!A$1:B$11,2,FALSE)</f>
        <v xml:space="preserve"> Preserve last remaining best lands in King County</v>
      </c>
    </row>
    <row r="41" spans="2:7" x14ac:dyDescent="0.2">
      <c r="B41" t="s">
        <v>69</v>
      </c>
      <c r="C41" t="s">
        <v>70</v>
      </c>
      <c r="D41">
        <v>4</v>
      </c>
      <c r="E41" t="str">
        <f>VLOOKUP(D41,goals!A$1:B$7,2,FALSE)</f>
        <v>Implement Equity and Social Justice</v>
      </c>
      <c r="F41">
        <v>4.0999999999999996</v>
      </c>
      <c r="G41" t="str">
        <f>VLOOKUP(F41,subgoals!A$1:B$11,2,FALSE)</f>
        <v xml:space="preserve"> Prioritize areas of overlapping equity needs as identified by other KC programs</v>
      </c>
    </row>
    <row r="42" spans="2:7" x14ac:dyDescent="0.2">
      <c r="B42" t="s">
        <v>71</v>
      </c>
      <c r="C42" t="s">
        <v>72</v>
      </c>
      <c r="D42">
        <v>4</v>
      </c>
      <c r="E42" t="str">
        <f>VLOOKUP(D42,goals!A$1:B$7,2,FALSE)</f>
        <v>Implement Equity and Social Justice</v>
      </c>
      <c r="F42">
        <v>4.0999999999999996</v>
      </c>
      <c r="G42" t="str">
        <f>VLOOKUP(F42,subgoals!A$1:B$11,2,FALSE)</f>
        <v xml:space="preserve"> Prioritize areas of overlapping equity needs as identified by other KC programs</v>
      </c>
    </row>
    <row r="43" spans="2:7" x14ac:dyDescent="0.2">
      <c r="B43" t="s">
        <v>73</v>
      </c>
      <c r="C43" t="s">
        <v>74</v>
      </c>
      <c r="D43">
        <v>4</v>
      </c>
      <c r="E43" t="str">
        <f>VLOOKUP(D43,goals!A$1:B$7,2,FALSE)</f>
        <v>Implement Equity and Social Justice</v>
      </c>
      <c r="F43">
        <v>4.0999999999999996</v>
      </c>
      <c r="G43" t="str">
        <f>VLOOKUP(F43,subgoals!A$1:B$11,2,FALSE)</f>
        <v xml:space="preserve"> Prioritize areas of overlapping equity needs as identified by other KC programs</v>
      </c>
    </row>
    <row r="44" spans="2:7" x14ac:dyDescent="0.2">
      <c r="B44" t="s">
        <v>75</v>
      </c>
      <c r="C44" t="s">
        <v>76</v>
      </c>
      <c r="D44">
        <v>4</v>
      </c>
      <c r="E44" t="str">
        <f>VLOOKUP(D44,goals!A$1:B$7,2,FALSE)</f>
        <v>Implement Equity and Social Justice</v>
      </c>
      <c r="F44">
        <v>4.2</v>
      </c>
      <c r="G44" t="str">
        <f>VLOOKUP(F44,subgoals!A$1:B$11,2,FALSE)</f>
        <v xml:space="preserve"> Address infrastructure gaps in underserved populations</v>
      </c>
    </row>
    <row r="45" spans="2:7" x14ac:dyDescent="0.2">
      <c r="B45" t="s">
        <v>77</v>
      </c>
      <c r="C45" t="s">
        <v>78</v>
      </c>
      <c r="D45">
        <v>4</v>
      </c>
      <c r="E45" t="str">
        <f>VLOOKUP(D45,goals!A$1:B$7,2,FALSE)</f>
        <v>Implement Equity and Social Justice</v>
      </c>
      <c r="F45">
        <v>4.3</v>
      </c>
      <c r="G45" t="str">
        <f>VLOOKUP(F45,subgoals!A$1:B$11,2,FALSE)</f>
        <v xml:space="preserve"> Improve access to safe, high-quality roadway infrastructure</v>
      </c>
    </row>
    <row r="46" spans="2:7" x14ac:dyDescent="0.2">
      <c r="B46" t="s">
        <v>79</v>
      </c>
      <c r="C46" t="s">
        <v>80</v>
      </c>
      <c r="D46">
        <v>4</v>
      </c>
      <c r="E46" t="str">
        <f>VLOOKUP(D46,goals!A$1:B$7,2,FALSE)</f>
        <v>Implement Equity and Social Justice</v>
      </c>
      <c r="F46">
        <v>4.3</v>
      </c>
      <c r="G46" t="str">
        <f>VLOOKUP(F46,subgoals!A$1:B$11,2,FALSE)</f>
        <v xml:space="preserve"> Improve access to safe, high-quality roadway infrastructure</v>
      </c>
    </row>
    <row r="47" spans="2:7" x14ac:dyDescent="0.2">
      <c r="B47" t="s">
        <v>81</v>
      </c>
      <c r="C47" t="s">
        <v>82</v>
      </c>
      <c r="D47">
        <v>4</v>
      </c>
      <c r="E47" t="str">
        <f>VLOOKUP(D47,goals!A$1:B$7,2,FALSE)</f>
        <v>Implement Equity and Social Justice</v>
      </c>
      <c r="F47">
        <v>4.3</v>
      </c>
      <c r="G47" t="str">
        <f>VLOOKUP(F47,subgoals!A$1:B$11,2,FALSE)</f>
        <v xml:space="preserve"> Improve access to safe, high-quality roadway infrastructure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EE80-CA36-1E4C-9E80-BD60B367CD74}">
  <dimension ref="A1:I29"/>
  <sheetViews>
    <sheetView tabSelected="1" zoomScale="120" zoomScaleNormal="120" workbookViewId="0">
      <selection activeCell="E13" sqref="E13"/>
    </sheetView>
  </sheetViews>
  <sheetFormatPr baseColWidth="10" defaultRowHeight="16" x14ac:dyDescent="0.2"/>
  <cols>
    <col min="1" max="1" width="39.33203125" bestFit="1" customWidth="1"/>
    <col min="2" max="2" width="7.5" bestFit="1" customWidth="1"/>
    <col min="3" max="3" width="17.83203125" bestFit="1" customWidth="1"/>
    <col min="4" max="4" width="7.5" customWidth="1"/>
    <col min="5" max="5" width="67.33203125" bestFit="1" customWidth="1"/>
    <col min="6" max="6" width="11.83203125" customWidth="1"/>
    <col min="8" max="8" width="19.6640625" bestFit="1" customWidth="1"/>
    <col min="9" max="9" width="44" bestFit="1" customWidth="1"/>
  </cols>
  <sheetData>
    <row r="1" spans="1:9" x14ac:dyDescent="0.2">
      <c r="A1" s="6" t="s">
        <v>197</v>
      </c>
      <c r="B1" t="s">
        <v>95</v>
      </c>
      <c r="C1" t="s">
        <v>199</v>
      </c>
      <c r="D1" t="s">
        <v>198</v>
      </c>
      <c r="E1" t="s">
        <v>200</v>
      </c>
      <c r="F1" t="s">
        <v>193</v>
      </c>
      <c r="G1" t="s">
        <v>194</v>
      </c>
      <c r="H1" t="s">
        <v>195</v>
      </c>
      <c r="I1" t="s">
        <v>196</v>
      </c>
    </row>
    <row r="2" spans="1:9" x14ac:dyDescent="0.2">
      <c r="A2" s="6" t="s">
        <v>192</v>
      </c>
      <c r="B2" s="7">
        <v>1</v>
      </c>
      <c r="C2" t="str">
        <f>VLOOKUP(Table1[[#This Row],[Goal]],goals!$A$1:$B$7,2,FALSE)</f>
        <v>Improve water quality outcomes</v>
      </c>
      <c r="D2" s="7">
        <v>1.1000000000000001</v>
      </c>
      <c r="E2" t="str">
        <f>VLOOKUP(Table1[[#This Row],[Subgoal]],subgoals!$A$1:$B$11,2,FALSE)</f>
        <v xml:space="preserve"> Prioritize areas based on pollutant concentrations</v>
      </c>
      <c r="F2">
        <v>1</v>
      </c>
      <c r="G2" t="str">
        <f>VLOOKUP(Table1[[#This Row],[Metric_no]],Sheet4!$A$2:$E$33,4,FALSE)</f>
        <v>Minimize</v>
      </c>
      <c r="H2" t="str">
        <f>VLOOKUP(Table1[[#This Row],[Metric_no]],Sheet4!$A$2:$E$33,5,FALSE)</f>
        <v>Maximize</v>
      </c>
      <c r="I2" t="str">
        <f>VLOOKUP(Table1[[#This Row],[Metric_no]],Sheet4!$A$2:$E$33,2,FALSE)</f>
        <v>Water quality assessment - Total Nitrogen</v>
      </c>
    </row>
    <row r="3" spans="1:9" x14ac:dyDescent="0.2">
      <c r="A3" s="6" t="s">
        <v>191</v>
      </c>
      <c r="B3" s="7">
        <v>1</v>
      </c>
      <c r="C3" s="7" t="str">
        <f>VLOOKUP(Table1[[#This Row],[Goal]],goals!$A$1:$B$7,2,FALSE)</f>
        <v>Improve water quality outcomes</v>
      </c>
      <c r="D3" s="7">
        <v>1.1000000000000001</v>
      </c>
      <c r="E3" t="str">
        <f>VLOOKUP(Table1[[#This Row],[Subgoal]],subgoals!$A$1:$B$11,2,FALSE)</f>
        <v xml:space="preserve"> Prioritize areas based on pollutant concentrations</v>
      </c>
      <c r="F3">
        <v>2</v>
      </c>
      <c r="G3" t="str">
        <f>VLOOKUP(Table1[[#This Row],[Metric_no]],Sheet4!$A$2:$E$33,4,FALSE)</f>
        <v>Minimize</v>
      </c>
      <c r="H3" t="str">
        <f>VLOOKUP(Table1[[#This Row],[Metric_no]],Sheet4!$A$2:$E$33,5,FALSE)</f>
        <v>Maximize</v>
      </c>
      <c r="I3" t="str">
        <f>VLOOKUP(Table1[[#This Row],[Metric_no]],Sheet4!$A$2:$E$33,2,FALSE)</f>
        <v>Water quality assessment - Total Suspended Solids</v>
      </c>
    </row>
    <row r="4" spans="1:9" x14ac:dyDescent="0.2">
      <c r="A4" s="6" t="s">
        <v>190</v>
      </c>
      <c r="B4" s="7">
        <v>1</v>
      </c>
      <c r="C4" s="7" t="str">
        <f>VLOOKUP(Table1[[#This Row],[Goal]],goals!$A$1:$B$7,2,FALSE)</f>
        <v>Improve water quality outcomes</v>
      </c>
      <c r="D4" s="7">
        <v>1.1000000000000001</v>
      </c>
      <c r="E4" t="str">
        <f>VLOOKUP(Table1[[#This Row],[Subgoal]],subgoals!$A$1:$B$11,2,FALSE)</f>
        <v xml:space="preserve"> Prioritize areas based on pollutant concentrations</v>
      </c>
      <c r="F4">
        <v>3</v>
      </c>
      <c r="G4" t="str">
        <f>VLOOKUP(Table1[[#This Row],[Metric_no]],Sheet4!$A$2:$E$33,4,FALSE)</f>
        <v>Minimize</v>
      </c>
      <c r="H4" t="str">
        <f>VLOOKUP(Table1[[#This Row],[Metric_no]],Sheet4!$A$2:$E$33,5,FALSE)</f>
        <v>Maximize</v>
      </c>
      <c r="I4" t="str">
        <f>VLOOKUP(Table1[[#This Row],[Metric_no]],Sheet4!$A$2:$E$33,2,FALSE)</f>
        <v>Water quality assessment - Total PAHs</v>
      </c>
    </row>
    <row r="5" spans="1:9" x14ac:dyDescent="0.2">
      <c r="A5" s="6" t="s">
        <v>189</v>
      </c>
      <c r="B5" s="7">
        <v>1</v>
      </c>
      <c r="C5" s="7" t="str">
        <f>VLOOKUP(Table1[[#This Row],[Goal]],goals!$A$1:$B$7,2,FALSE)</f>
        <v>Improve water quality outcomes</v>
      </c>
      <c r="D5" s="7">
        <v>1.1000000000000001</v>
      </c>
      <c r="E5" t="str">
        <f>VLOOKUP(Table1[[#This Row],[Subgoal]],subgoals!$A$1:$B$11,2,FALSE)</f>
        <v xml:space="preserve"> Prioritize areas based on pollutant concentrations</v>
      </c>
      <c r="F5">
        <v>4</v>
      </c>
      <c r="G5" t="str">
        <f>VLOOKUP(Table1[[#This Row],[Metric_no]],Sheet4!$A$2:$E$33,4,FALSE)</f>
        <v>Minimize</v>
      </c>
      <c r="H5" t="str">
        <f>VLOOKUP(Table1[[#This Row],[Metric_no]],Sheet4!$A$2:$E$33,5,FALSE)</f>
        <v>Maximize</v>
      </c>
      <c r="I5" t="str">
        <f>VLOOKUP(Table1[[#This Row],[Metric_no]],Sheet4!$A$2:$E$33,2,FALSE)</f>
        <v>Annual runoff volume</v>
      </c>
    </row>
    <row r="6" spans="1:9" x14ac:dyDescent="0.2">
      <c r="A6" s="6" t="s">
        <v>12</v>
      </c>
      <c r="B6" s="7">
        <v>1</v>
      </c>
      <c r="C6" s="7" t="str">
        <f>VLOOKUP(Table1[[#This Row],[Goal]],goals!$A$1:$B$7,2,FALSE)</f>
        <v>Improve water quality outcomes</v>
      </c>
      <c r="D6" s="7">
        <v>1.1000000000000001</v>
      </c>
      <c r="E6" t="str">
        <f>VLOOKUP(Table1[[#This Row],[Subgoal]],subgoals!$A$1:$B$11,2,FALSE)</f>
        <v xml:space="preserve"> Prioritize areas based on pollutant concentrations</v>
      </c>
      <c r="F6">
        <v>5</v>
      </c>
      <c r="G6" t="str">
        <f>VLOOKUP(Table1[[#This Row],[Metric_no]],Sheet4!$A$2:$E$33,4,FALSE)</f>
        <v>Minimize</v>
      </c>
      <c r="H6" t="str">
        <f>VLOOKUP(Table1[[#This Row],[Metric_no]],Sheet4!$A$2:$E$33,5,FALSE)</f>
        <v>Maximize</v>
      </c>
      <c r="I6" t="str">
        <f>VLOOKUP(Table1[[#This Row],[Metric_no]],Sheet4!$A$2:$E$33,2,FALSE)</f>
        <v>Imperviousness</v>
      </c>
    </row>
    <row r="7" spans="1:9" x14ac:dyDescent="0.2">
      <c r="A7" s="6" t="s">
        <v>188</v>
      </c>
      <c r="B7" s="7">
        <v>1</v>
      </c>
      <c r="C7" s="7" t="str">
        <f>VLOOKUP(Table1[[#This Row],[Goal]],goals!$A$1:$B$7,2,FALSE)</f>
        <v>Improve water quality outcomes</v>
      </c>
      <c r="D7" s="7">
        <v>1.2</v>
      </c>
      <c r="E7" t="str">
        <f>VLOOKUP(Table1[[#This Row],[Subgoal]],subgoals!$A$1:$B$11,2,FALSE)</f>
        <v xml:space="preserve"> Improve infrastructure in areas with inadequate stormwater management</v>
      </c>
      <c r="F7">
        <v>6</v>
      </c>
      <c r="G7" t="str">
        <f>VLOOKUP(Table1[[#This Row],[Metric_no]],Sheet4!$A$2:$E$33,4,FALSE)</f>
        <v>Minimize</v>
      </c>
      <c r="H7" t="str">
        <f>VLOOKUP(Table1[[#This Row],[Metric_no]],Sheet4!$A$2:$E$33,5,FALSE)</f>
        <v>Minimize</v>
      </c>
      <c r="I7" t="str">
        <f>VLOOKUP(Table1[[#This Row],[Metric_no]],Sheet4!$A$2:$E$33,2,FALSE)</f>
        <v>Level of stormwater management</v>
      </c>
    </row>
    <row r="8" spans="1:9" x14ac:dyDescent="0.2">
      <c r="A8" s="6" t="s">
        <v>187</v>
      </c>
      <c r="B8" s="7">
        <v>1</v>
      </c>
      <c r="C8" s="7" t="str">
        <f>VLOOKUP(Table1[[#This Row],[Goal]],goals!$A$1:$B$7,2,FALSE)</f>
        <v>Improve water quality outcomes</v>
      </c>
      <c r="D8" s="7">
        <v>1.2</v>
      </c>
      <c r="E8" t="str">
        <f>VLOOKUP(Table1[[#This Row],[Subgoal]],subgoals!$A$1:$B$11,2,FALSE)</f>
        <v xml:space="preserve"> Improve infrastructure in areas with inadequate stormwater management</v>
      </c>
      <c r="F8">
        <v>8</v>
      </c>
      <c r="G8" t="str">
        <f>VLOOKUP(Table1[[#This Row],[Metric_no]],Sheet4!$A$2:$E$33,4,FALSE)</f>
        <v>Minimize</v>
      </c>
      <c r="H8" t="str">
        <f>VLOOKUP(Table1[[#This Row],[Metric_no]],Sheet4!$A$2:$E$33,5,FALSE)</f>
        <v>Maximize</v>
      </c>
      <c r="I8" t="str">
        <f>VLOOKUP(Table1[[#This Row],[Metric_no]],Sheet4!$A$2:$E$33,2,FALSE)</f>
        <v>Age of development</v>
      </c>
    </row>
    <row r="9" spans="1:9" x14ac:dyDescent="0.2">
      <c r="A9" s="6" t="s">
        <v>186</v>
      </c>
      <c r="B9" s="7">
        <v>2</v>
      </c>
      <c r="C9" s="7" t="str">
        <f>VLOOKUP(Table1[[#This Row],[Goal]],goals!$A$1:$B$7,2,FALSE)</f>
        <v>Increase resilience to climate change impacts</v>
      </c>
      <c r="D9" s="7">
        <v>2.1</v>
      </c>
      <c r="E9" t="str">
        <f>VLOOKUP(Table1[[#This Row],[Subgoal]],subgoals!$A$1:$B$11,2,FALSE)</f>
        <v xml:space="preserve"> Target areas most vulnerable to and at risk for climate change impacts</v>
      </c>
      <c r="F9">
        <v>8</v>
      </c>
      <c r="G9" t="str">
        <f>VLOOKUP(Table1[[#This Row],[Metric_no]],Sheet4!$A$2:$E$33,4,FALSE)</f>
        <v>Minimize</v>
      </c>
      <c r="H9" t="str">
        <f>VLOOKUP(Table1[[#This Row],[Metric_no]],Sheet4!$A$2:$E$33,5,FALSE)</f>
        <v>Maximize</v>
      </c>
      <c r="I9" t="str">
        <f>VLOOKUP(Table1[[#This Row],[Metric_no]],Sheet4!$A$2:$E$33,2,FALSE)</f>
        <v>Age of development</v>
      </c>
    </row>
    <row r="10" spans="1:9" x14ac:dyDescent="0.2">
      <c r="A10" s="6" t="s">
        <v>185</v>
      </c>
      <c r="B10" s="7">
        <v>2</v>
      </c>
      <c r="C10" s="7" t="str">
        <f>VLOOKUP(Table1[[#This Row],[Goal]],goals!$A$1:$B$7,2,FALSE)</f>
        <v>Increase resilience to climate change impacts</v>
      </c>
      <c r="D10" s="7">
        <v>2.1</v>
      </c>
      <c r="E10" t="str">
        <f>VLOOKUP(Table1[[#This Row],[Subgoal]],subgoals!$A$1:$B$11,2,FALSE)</f>
        <v xml:space="preserve"> Target areas most vulnerable to and at risk for climate change impacts</v>
      </c>
      <c r="F10">
        <v>10</v>
      </c>
      <c r="G10" t="str">
        <f>VLOOKUP(Table1[[#This Row],[Metric_no]],Sheet4!$A$2:$E$33,4,FALSE)</f>
        <v>Minimize</v>
      </c>
      <c r="H10" t="str">
        <f>VLOOKUP(Table1[[#This Row],[Metric_no]],Sheet4!$A$2:$E$33,5,FALSE)</f>
        <v>Maximize</v>
      </c>
      <c r="I10" t="str">
        <f>VLOOKUP(Table1[[#This Row],[Metric_no]],Sheet4!$A$2:$E$33,2,FALSE)</f>
        <v>Change in Precipitation</v>
      </c>
    </row>
    <row r="11" spans="1:9" x14ac:dyDescent="0.2">
      <c r="A11" s="6" t="s">
        <v>44</v>
      </c>
      <c r="B11" s="7">
        <v>3</v>
      </c>
      <c r="C11" s="7" t="str">
        <f>VLOOKUP(Table1[[#This Row],[Goal]],goals!$A$1:$B$7,2,FALSE)</f>
        <v>Preserve and restore wildlife habitat</v>
      </c>
      <c r="D11" s="7">
        <v>3.1</v>
      </c>
      <c r="E11" t="str">
        <f>VLOOKUP(Table1[[#This Row],[Subgoal]],subgoals!$A$1:$B$11,2,FALSE)</f>
        <v xml:space="preserve"> Improve B-IBI in prioritized areas</v>
      </c>
      <c r="F11">
        <v>11</v>
      </c>
      <c r="G11" t="str">
        <f>VLOOKUP(Table1[[#This Row],[Metric_no]],Sheet4!$A$2:$E$33,4,FALSE)</f>
        <v>Maximize</v>
      </c>
      <c r="H11" t="str">
        <f>VLOOKUP(Table1[[#This Row],[Metric_no]],Sheet4!$A$2:$E$33,5,FALSE)</f>
        <v>Minimize</v>
      </c>
      <c r="I11" t="str">
        <f>VLOOKUP(Table1[[#This Row],[Metric_no]],Sheet4!$A$2:$E$33,2,FALSE)</f>
        <v>Benthic - Index of Biotic Integrity</v>
      </c>
    </row>
    <row r="12" spans="1:9" x14ac:dyDescent="0.2">
      <c r="A12" s="6" t="s">
        <v>184</v>
      </c>
      <c r="B12" s="7">
        <v>3</v>
      </c>
      <c r="C12" s="7" t="str">
        <f>VLOOKUP(Table1[[#This Row],[Goal]],goals!$A$1:$B$7,2,FALSE)</f>
        <v>Preserve and restore wildlife habitat</v>
      </c>
      <c r="D12" s="7">
        <v>3.1</v>
      </c>
      <c r="E12" t="str">
        <f>VLOOKUP(Table1[[#This Row],[Subgoal]],subgoals!$A$1:$B$11,2,FALSE)</f>
        <v xml:space="preserve"> Improve B-IBI in prioritized areas</v>
      </c>
      <c r="F12">
        <v>12</v>
      </c>
      <c r="G12" t="str">
        <f>VLOOKUP(Table1[[#This Row],[Metric_no]],Sheet4!$A$2:$E$33,4,FALSE)</f>
        <v>Minimize</v>
      </c>
      <c r="H12" t="str">
        <f>VLOOKUP(Table1[[#This Row],[Metric_no]],Sheet4!$A$2:$E$33,5,FALSE)</f>
        <v>Maximize</v>
      </c>
      <c r="I12" t="str">
        <f>VLOOKUP(Table1[[#This Row],[Metric_no]],Sheet4!$A$2:$E$33,2,FALSE)</f>
        <v>Flow Control Index</v>
      </c>
    </row>
    <row r="13" spans="1:9" x14ac:dyDescent="0.2">
      <c r="A13" s="6" t="s">
        <v>183</v>
      </c>
      <c r="B13" s="7">
        <v>3</v>
      </c>
      <c r="C13" s="7" t="str">
        <f>VLOOKUP(Table1[[#This Row],[Goal]],goals!$A$1:$B$7,2,FALSE)</f>
        <v>Preserve and restore wildlife habitat</v>
      </c>
      <c r="D13" s="7">
        <v>3.2</v>
      </c>
      <c r="E13" t="str">
        <f>VLOOKUP(Table1[[#This Row],[Subgoal]],subgoals!$A$1:$B$11,2,FALSE)</f>
        <v xml:space="preserve"> Preserve and restore wildlife habitat</v>
      </c>
      <c r="F13" t="s">
        <v>146</v>
      </c>
      <c r="G13" t="str">
        <f>VLOOKUP(Table1[[#This Row],[Metric_no]],Sheet4!$A$2:$E$33,4,FALSE)</f>
        <v>Maximize</v>
      </c>
      <c r="H13" t="str">
        <f>VLOOKUP(Table1[[#This Row],[Metric_no]],Sheet4!$A$2:$E$33,5,FALSE)</f>
        <v>Maximize</v>
      </c>
      <c r="I13" t="str">
        <f>VLOOKUP(Table1[[#This Row],[Metric_no]],Sheet4!$A$2:$E$33,2,FALSE)</f>
        <v>Regional Critical Habitat</v>
      </c>
    </row>
    <row r="14" spans="1:9" x14ac:dyDescent="0.2">
      <c r="A14" s="6" t="s">
        <v>182</v>
      </c>
      <c r="B14" s="7">
        <v>3</v>
      </c>
      <c r="C14" s="7" t="str">
        <f>VLOOKUP(Table1[[#This Row],[Goal]],goals!$A$1:$B$7,2,FALSE)</f>
        <v>Preserve and restore wildlife habitat</v>
      </c>
      <c r="D14" s="7">
        <v>3.2</v>
      </c>
      <c r="E14" t="str">
        <f>VLOOKUP(Table1[[#This Row],[Subgoal]],subgoals!$A$1:$B$11,2,FALSE)</f>
        <v xml:space="preserve"> Preserve and restore wildlife habitat</v>
      </c>
      <c r="F14" t="s">
        <v>149</v>
      </c>
      <c r="G14" t="str">
        <f>VLOOKUP(Table1[[#This Row],[Metric_no]],Sheet4!$A$2:$E$33,4,FALSE)</f>
        <v>Maximize</v>
      </c>
      <c r="H14" t="str">
        <f>VLOOKUP(Table1[[#This Row],[Metric_no]],Sheet4!$A$2:$E$33,5,FALSE)</f>
        <v>Maximize</v>
      </c>
      <c r="I14" t="str">
        <f>VLOOKUP(Table1[[#This Row],[Metric_no]],Sheet4!$A$2:$E$33,2,FALSE)</f>
        <v>Protected Area managed for biodiversity</v>
      </c>
    </row>
    <row r="15" spans="1:9" x14ac:dyDescent="0.2">
      <c r="A15" s="6" t="s">
        <v>181</v>
      </c>
      <c r="B15" s="7">
        <v>3</v>
      </c>
      <c r="C15" s="7" t="str">
        <f>VLOOKUP(Table1[[#This Row],[Goal]],goals!$A$1:$B$7,2,FALSE)</f>
        <v>Preserve and restore wildlife habitat</v>
      </c>
      <c r="D15" s="7">
        <v>3.2</v>
      </c>
      <c r="E15" t="str">
        <f>VLOOKUP(Table1[[#This Row],[Subgoal]],subgoals!$A$1:$B$11,2,FALSE)</f>
        <v xml:space="preserve"> Preserve and restore wildlife habitat</v>
      </c>
      <c r="F15">
        <v>14</v>
      </c>
      <c r="G15" t="str">
        <f>VLOOKUP(Table1[[#This Row],[Metric_no]],Sheet4!$A$2:$E$33,4,FALSE)</f>
        <v>Minimize</v>
      </c>
      <c r="H15" t="str">
        <f>VLOOKUP(Table1[[#This Row],[Metric_no]],Sheet4!$A$2:$E$33,5,FALSE)</f>
        <v>Maximize</v>
      </c>
      <c r="I15" t="str">
        <f>VLOOKUP(Table1[[#This Row],[Metric_no]],Sheet4!$A$2:$E$33,2,FALSE)</f>
        <v>Fish Passage Sites</v>
      </c>
    </row>
    <row r="16" spans="1:9" x14ac:dyDescent="0.2">
      <c r="A16" s="6" t="s">
        <v>180</v>
      </c>
      <c r="B16" s="7">
        <v>3</v>
      </c>
      <c r="C16" s="7" t="str">
        <f>VLOOKUP(Table1[[#This Row],[Goal]],goals!$A$1:$B$7,2,FALSE)</f>
        <v>Preserve and restore wildlife habitat</v>
      </c>
      <c r="D16" s="7">
        <v>3.3</v>
      </c>
      <c r="E16" t="str">
        <f>VLOOKUP(Table1[[#This Row],[Subgoal]],subgoals!$A$1:$B$11,2,FALSE)</f>
        <v xml:space="preserve"> Protect and restore areas important for prioritized endpoints of concern</v>
      </c>
      <c r="F16">
        <v>15</v>
      </c>
      <c r="G16" t="str">
        <f>VLOOKUP(Table1[[#This Row],[Metric_no]],Sheet4!$A$2:$E$33,4,FALSE)</f>
        <v>Maximize</v>
      </c>
      <c r="H16" t="str">
        <f>VLOOKUP(Table1[[#This Row],[Metric_no]],Sheet4!$A$2:$E$33,5,FALSE)</f>
        <v>Maximize</v>
      </c>
      <c r="I16" t="str">
        <f>VLOOKUP(Table1[[#This Row],[Metric_no]],Sheet4!$A$2:$E$33,2,FALSE)</f>
        <v>Swimming Beach Areas</v>
      </c>
    </row>
    <row r="17" spans="1:9" x14ac:dyDescent="0.2">
      <c r="A17" s="6" t="s">
        <v>179</v>
      </c>
      <c r="B17" s="7">
        <v>3</v>
      </c>
      <c r="C17" s="7" t="str">
        <f>VLOOKUP(Table1[[#This Row],[Goal]],goals!$A$1:$B$7,2,FALSE)</f>
        <v>Preserve and restore wildlife habitat</v>
      </c>
      <c r="D17" s="7">
        <v>3.3</v>
      </c>
      <c r="E17" t="str">
        <f>VLOOKUP(Table1[[#This Row],[Subgoal]],subgoals!$A$1:$B$11,2,FALSE)</f>
        <v xml:space="preserve"> Protect and restore areas important for prioritized endpoints of concern</v>
      </c>
      <c r="F17">
        <v>16</v>
      </c>
      <c r="G17" t="str">
        <f>VLOOKUP(Table1[[#This Row],[Metric_no]],Sheet4!$A$2:$E$33,4,FALSE)</f>
        <v>Maximize</v>
      </c>
      <c r="H17" t="str">
        <f>VLOOKUP(Table1[[#This Row],[Metric_no]],Sheet4!$A$2:$E$33,5,FALSE)</f>
        <v>Maximize</v>
      </c>
      <c r="I17" t="str">
        <f>VLOOKUP(Table1[[#This Row],[Metric_no]],Sheet4!$A$2:$E$33,2,FALSE)</f>
        <v>Shellfish Harvesting Areas</v>
      </c>
    </row>
    <row r="18" spans="1:9" x14ac:dyDescent="0.2">
      <c r="A18" s="6" t="s">
        <v>178</v>
      </c>
      <c r="B18" s="7">
        <v>3</v>
      </c>
      <c r="C18" s="7" t="str">
        <f>VLOOKUP(Table1[[#This Row],[Goal]],goals!$A$1:$B$7,2,FALSE)</f>
        <v>Preserve and restore wildlife habitat</v>
      </c>
      <c r="D18" s="7">
        <v>3.3</v>
      </c>
      <c r="E18" t="str">
        <f>VLOOKUP(Table1[[#This Row],[Subgoal]],subgoals!$A$1:$B$11,2,FALSE)</f>
        <v xml:space="preserve"> Protect and restore areas important for prioritized endpoints of concern</v>
      </c>
      <c r="F18">
        <v>17</v>
      </c>
      <c r="G18" t="str">
        <f>VLOOKUP(Table1[[#This Row],[Metric_no]],Sheet4!$A$2:$E$33,4,FALSE)</f>
        <v>Maximize</v>
      </c>
      <c r="H18" t="str">
        <f>VLOOKUP(Table1[[#This Row],[Metric_no]],Sheet4!$A$2:$E$33,5,FALSE)</f>
        <v>Maximize</v>
      </c>
      <c r="I18" t="str">
        <f>VLOOKUP(Table1[[#This Row],[Metric_no]],Sheet4!$A$2:$E$33,2,FALSE)</f>
        <v>Areas Draining to Phosphorus-Sensitive Lakes</v>
      </c>
    </row>
    <row r="19" spans="1:9" x14ac:dyDescent="0.2">
      <c r="A19" s="6" t="s">
        <v>177</v>
      </c>
      <c r="B19" s="7">
        <v>3</v>
      </c>
      <c r="C19" s="7" t="str">
        <f>VLOOKUP(Table1[[#This Row],[Goal]],goals!$A$1:$B$7,2,FALSE)</f>
        <v>Preserve and restore wildlife habitat</v>
      </c>
      <c r="D19" s="7">
        <v>3.4</v>
      </c>
      <c r="E19" t="str">
        <f>VLOOKUP(Table1[[#This Row],[Subgoal]],subgoals!$A$1:$B$11,2,FALSE)</f>
        <v xml:space="preserve"> Reduce salmon pre-spawning mortality (PSM)</v>
      </c>
      <c r="F19" t="s">
        <v>154</v>
      </c>
      <c r="G19" t="str">
        <f>VLOOKUP(Table1[[#This Row],[Metric_no]],Sheet4!$A$2:$E$33,4,FALSE)</f>
        <v>Minimize</v>
      </c>
      <c r="H19" t="str">
        <f>VLOOKUP(Table1[[#This Row],[Metric_no]],Sheet4!$A$2:$E$33,5,FALSE)</f>
        <v>Maximize</v>
      </c>
      <c r="I19" t="str">
        <f>VLOOKUP(Table1[[#This Row],[Metric_no]],Sheet4!$A$2:$E$33,2,FALSE)</f>
        <v>Predicted mean annual spawner mortality</v>
      </c>
    </row>
    <row r="20" spans="1:9" x14ac:dyDescent="0.2">
      <c r="A20" s="6" t="s">
        <v>176</v>
      </c>
      <c r="B20" s="7">
        <v>3</v>
      </c>
      <c r="C20" s="7" t="str">
        <f>VLOOKUP(Table1[[#This Row],[Goal]],goals!$A$1:$B$7,2,FALSE)</f>
        <v>Preserve and restore wildlife habitat</v>
      </c>
      <c r="D20" s="7">
        <v>3.4</v>
      </c>
      <c r="E20" t="str">
        <f>VLOOKUP(Table1[[#This Row],[Subgoal]],subgoals!$A$1:$B$11,2,FALSE)</f>
        <v xml:space="preserve"> Reduce salmon pre-spawning mortality (PSM)</v>
      </c>
      <c r="F20" t="s">
        <v>155</v>
      </c>
      <c r="G20" t="str">
        <f>VLOOKUP(Table1[[#This Row],[Metric_no]],Sheet4!$A$2:$E$33,4,FALSE)</f>
        <v>Maximize</v>
      </c>
      <c r="H20" t="str">
        <f>VLOOKUP(Table1[[#This Row],[Metric_no]],Sheet4!$A$2:$E$33,5,FALSE)</f>
        <v>Maximize</v>
      </c>
      <c r="I20" t="str">
        <f>VLOOKUP(Table1[[#This Row],[Metric_no]],Sheet4!$A$2:$E$33,2,FALSE)</f>
        <v>Presence of Coho Bearing Streams</v>
      </c>
    </row>
    <row r="21" spans="1:9" x14ac:dyDescent="0.2">
      <c r="A21" s="6" t="s">
        <v>175</v>
      </c>
      <c r="B21" s="7">
        <v>3</v>
      </c>
      <c r="C21" s="7" t="str">
        <f>VLOOKUP(Table1[[#This Row],[Goal]],goals!$A$1:$B$7,2,FALSE)</f>
        <v>Preserve and restore wildlife habitat</v>
      </c>
      <c r="D21" s="7">
        <v>3.4</v>
      </c>
      <c r="E21" t="str">
        <f>VLOOKUP(Table1[[#This Row],[Subgoal]],subgoals!$A$1:$B$11,2,FALSE)</f>
        <v xml:space="preserve"> Reduce salmon pre-spawning mortality (PSM)</v>
      </c>
      <c r="F21">
        <v>19</v>
      </c>
      <c r="G21" t="str">
        <f>VLOOKUP(Table1[[#This Row],[Metric_no]],Sheet4!$A$2:$E$33,4,FALSE)</f>
        <v>Minimize</v>
      </c>
      <c r="H21" t="str">
        <f>VLOOKUP(Table1[[#This Row],[Metric_no]],Sheet4!$A$2:$E$33,5,FALSE)</f>
        <v>Maximize</v>
      </c>
      <c r="I21" t="str">
        <f>VLOOKUP(Table1[[#This Row],[Metric_no]],Sheet4!$A$2:$E$33,2,FALSE)</f>
        <v>Average annual daily traffic volume (AADT)</v>
      </c>
    </row>
    <row r="22" spans="1:9" x14ac:dyDescent="0.2">
      <c r="A22" s="6" t="s">
        <v>174</v>
      </c>
      <c r="B22" s="7">
        <v>3</v>
      </c>
      <c r="C22" s="7" t="str">
        <f>VLOOKUP(Table1[[#This Row],[Goal]],goals!$A$1:$B$7,2,FALSE)</f>
        <v>Preserve and restore wildlife habitat</v>
      </c>
      <c r="D22" s="7">
        <v>3.5</v>
      </c>
      <c r="E22" t="str">
        <f>VLOOKUP(Table1[[#This Row],[Subgoal]],subgoals!$A$1:$B$11,2,FALSE)</f>
        <v xml:space="preserve"> Preserve last remaining best lands in King County</v>
      </c>
      <c r="F22">
        <v>20</v>
      </c>
      <c r="G22" t="str">
        <f>VLOOKUP(Table1[[#This Row],[Metric_no]],Sheet4!$A$2:$E$33,4,FALSE)</f>
        <v>Minimize</v>
      </c>
      <c r="H22" t="str">
        <f>VLOOKUP(Table1[[#This Row],[Metric_no]],Sheet4!$A$2:$E$33,5,FALSE)</f>
        <v>Maximize</v>
      </c>
      <c r="I22" t="str">
        <f>VLOOKUP(Table1[[#This Row],[Metric_no]],Sheet4!$A$2:$E$33,2,FALSE)</f>
        <v>Urban growth areas (UGA)</v>
      </c>
    </row>
    <row r="23" spans="1:9" x14ac:dyDescent="0.2">
      <c r="A23" s="6" t="s">
        <v>173</v>
      </c>
      <c r="B23" s="7">
        <v>4</v>
      </c>
      <c r="C23" s="7" t="str">
        <f>VLOOKUP(Table1[[#This Row],[Goal]],goals!$A$1:$B$7,2,FALSE)</f>
        <v>Implement Equity and Social Justice</v>
      </c>
      <c r="D23" s="7">
        <v>4.0999999999999996</v>
      </c>
      <c r="E23" t="str">
        <f>VLOOKUP(Table1[[#This Row],[Subgoal]],subgoals!$A$1:$B$11,2,FALSE)</f>
        <v xml:space="preserve"> Prioritize areas of overlapping equity needs as identified by other KC programs</v>
      </c>
      <c r="F23">
        <v>21</v>
      </c>
      <c r="G23" t="str">
        <f>VLOOKUP(Table1[[#This Row],[Metric_no]],Sheet4!$A$2:$E$33,4,FALSE)</f>
        <v>Maximize</v>
      </c>
      <c r="H23" t="str">
        <f>VLOOKUP(Table1[[#This Row],[Metric_no]],Sheet4!$A$2:$E$33,5,FALSE)</f>
        <v>Maximize</v>
      </c>
      <c r="I23" t="str">
        <f>VLOOKUP(Table1[[#This Row],[Metric_no]],Sheet4!$A$2:$E$33,2,FALSE)</f>
        <v>Opportunity Areas from KC LCI</v>
      </c>
    </row>
    <row r="24" spans="1:9" x14ac:dyDescent="0.2">
      <c r="A24" s="6" t="s">
        <v>172</v>
      </c>
      <c r="B24" s="7">
        <v>4</v>
      </c>
      <c r="C24" s="7" t="str">
        <f>VLOOKUP(Table1[[#This Row],[Goal]],goals!$A$1:$B$7,2,FALSE)</f>
        <v>Implement Equity and Social Justice</v>
      </c>
      <c r="D24" s="7">
        <v>4.0999999999999996</v>
      </c>
      <c r="E24" t="str">
        <f>VLOOKUP(Table1[[#This Row],[Subgoal]],subgoals!$A$1:$B$11,2,FALSE)</f>
        <v xml:space="preserve"> Prioritize areas of overlapping equity needs as identified by other KC programs</v>
      </c>
      <c r="F24">
        <v>22</v>
      </c>
      <c r="G24" t="str">
        <f>VLOOKUP(Table1[[#This Row],[Metric_no]],Sheet4!$A$2:$E$33,4,FALSE)</f>
        <v>Maximize</v>
      </c>
      <c r="H24" t="str">
        <f>VLOOKUP(Table1[[#This Row],[Metric_no]],Sheet4!$A$2:$E$33,5,FALSE)</f>
        <v>Maximize</v>
      </c>
      <c r="I24" t="str">
        <f>VLOOKUP(Table1[[#This Row],[Metric_no]],Sheet4!$A$2:$E$33,2,FALSE)</f>
        <v>ESJ Opportunity Index</v>
      </c>
    </row>
    <row r="25" spans="1:9" x14ac:dyDescent="0.2">
      <c r="A25" s="6" t="s">
        <v>171</v>
      </c>
      <c r="B25" s="7">
        <v>4</v>
      </c>
      <c r="C25" s="7" t="str">
        <f>VLOOKUP(Table1[[#This Row],[Goal]],goals!$A$1:$B$7,2,FALSE)</f>
        <v>Implement Equity and Social Justice</v>
      </c>
      <c r="D25" s="7">
        <v>4.0999999999999996</v>
      </c>
      <c r="E25" t="str">
        <f>VLOOKUP(Table1[[#This Row],[Subgoal]],subgoals!$A$1:$B$11,2,FALSE)</f>
        <v xml:space="preserve"> Prioritize areas of overlapping equity needs as identified by other KC programs</v>
      </c>
      <c r="F25">
        <v>23</v>
      </c>
      <c r="G25" t="str">
        <f>VLOOKUP(Table1[[#This Row],[Metric_no]],Sheet4!$A$2:$E$33,4,FALSE)</f>
        <v>Maximize</v>
      </c>
      <c r="H25" t="str">
        <f>VLOOKUP(Table1[[#This Row],[Metric_no]],Sheet4!$A$2:$E$33,5,FALSE)</f>
        <v>Maximize</v>
      </c>
      <c r="I25" t="str">
        <f>VLOOKUP(Table1[[#This Row],[Metric_no]],Sheet4!$A$2:$E$33,2,FALSE)</f>
        <v>Equity Score</v>
      </c>
    </row>
    <row r="26" spans="1:9" x14ac:dyDescent="0.2">
      <c r="A26" s="6" t="s">
        <v>170</v>
      </c>
      <c r="B26" s="7">
        <v>4</v>
      </c>
      <c r="C26" s="7" t="str">
        <f>VLOOKUP(Table1[[#This Row],[Goal]],goals!$A$1:$B$7,2,FALSE)</f>
        <v>Implement Equity and Social Justice</v>
      </c>
      <c r="D26" s="7">
        <v>4.2</v>
      </c>
      <c r="E26" t="str">
        <f>VLOOKUP(Table1[[#This Row],[Subgoal]],subgoals!$A$1:$B$11,2,FALSE)</f>
        <v xml:space="preserve"> Address infrastructure gaps in underserved populations</v>
      </c>
      <c r="F26">
        <v>25</v>
      </c>
      <c r="G26" t="str">
        <f>VLOOKUP(Table1[[#This Row],[Metric_no]],Sheet4!$A$2:$E$33,4,FALSE)</f>
        <v>Minimize</v>
      </c>
      <c r="H26" t="str">
        <f>VLOOKUP(Table1[[#This Row],[Metric_no]],Sheet4!$A$2:$E$33,5,FALSE)</f>
        <v>Maximize</v>
      </c>
      <c r="I26" t="str">
        <f>VLOOKUP(Table1[[#This Row],[Metric_no]],Sheet4!$A$2:$E$33,2,FALSE)</f>
        <v>History of drainage complaints</v>
      </c>
    </row>
    <row r="27" spans="1:9" x14ac:dyDescent="0.2">
      <c r="A27" s="6" t="s">
        <v>169</v>
      </c>
      <c r="B27" s="7">
        <v>4</v>
      </c>
      <c r="C27" s="7" t="str">
        <f>VLOOKUP(Table1[[#This Row],[Goal]],goals!$A$1:$B$7,2,FALSE)</f>
        <v>Implement Equity and Social Justice</v>
      </c>
      <c r="D27" s="7">
        <v>4.3</v>
      </c>
      <c r="E27" t="str">
        <f>VLOOKUP(Table1[[#This Row],[Subgoal]],subgoals!$A$1:$B$11,2,FALSE)</f>
        <v xml:space="preserve"> Improve access to safe, high-quality roadway infrastructure</v>
      </c>
      <c r="F27">
        <v>26</v>
      </c>
      <c r="G27" t="str">
        <f>VLOOKUP(Table1[[#This Row],[Metric_no]],Sheet4!$A$2:$E$33,4,FALSE)</f>
        <v>Minimize</v>
      </c>
      <c r="H27" t="str">
        <f>VLOOKUP(Table1[[#This Row],[Metric_no]],Sheet4!$A$2:$E$33,5,FALSE)</f>
        <v>Minimize</v>
      </c>
      <c r="I27" t="str">
        <f>VLOOKUP(Table1[[#This Row],[Metric_no]],Sheet4!$A$2:$E$33,2,FALSE)</f>
        <v>Sidewalk density</v>
      </c>
    </row>
    <row r="28" spans="1:9" x14ac:dyDescent="0.2">
      <c r="A28" s="6" t="s">
        <v>168</v>
      </c>
      <c r="B28" s="7">
        <v>4</v>
      </c>
      <c r="C28" s="7" t="str">
        <f>VLOOKUP(Table1[[#This Row],[Goal]],goals!$A$1:$B$7,2,FALSE)</f>
        <v>Implement Equity and Social Justice</v>
      </c>
      <c r="D28" s="7">
        <v>4.3</v>
      </c>
      <c r="E28" t="str">
        <f>VLOOKUP(Table1[[#This Row],[Subgoal]],subgoals!$A$1:$B$11,2,FALSE)</f>
        <v xml:space="preserve"> Improve access to safe, high-quality roadway infrastructure</v>
      </c>
      <c r="F28">
        <v>27</v>
      </c>
      <c r="G28" t="str">
        <f>VLOOKUP(Table1[[#This Row],[Metric_no]],Sheet4!$A$2:$E$33,4,FALSE)</f>
        <v>Minimize</v>
      </c>
      <c r="H28" t="str">
        <f>VLOOKUP(Table1[[#This Row],[Metric_no]],Sheet4!$A$2:$E$33,5,FALSE)</f>
        <v>Minimize</v>
      </c>
      <c r="I28" t="str">
        <f>VLOOKUP(Table1[[#This Row],[Metric_no]],Sheet4!$A$2:$E$33,2,FALSE)</f>
        <v>Pavement Condition Index (PCI)</v>
      </c>
    </row>
    <row r="29" spans="1:9" x14ac:dyDescent="0.2">
      <c r="A29" s="6" t="s">
        <v>167</v>
      </c>
      <c r="B29" s="7">
        <v>4</v>
      </c>
      <c r="C29" s="7" t="str">
        <f>VLOOKUP(Table1[[#This Row],[Goal]],goals!$A$1:$B$7,2,FALSE)</f>
        <v>Implement Equity and Social Justice</v>
      </c>
      <c r="D29" s="7">
        <v>4.3</v>
      </c>
      <c r="E29" t="str">
        <f>VLOOKUP(Table1[[#This Row],[Subgoal]],subgoals!$A$1:$B$11,2,FALSE)</f>
        <v xml:space="preserve"> Improve access to safe, high-quality roadway infrastructure</v>
      </c>
      <c r="F29">
        <v>28</v>
      </c>
      <c r="G29" s="7" t="str">
        <f>VLOOKUP(Table1[[#This Row],[Metric_no]],Sheet4!$A$2:$E$33,4,FALSE)</f>
        <v>Maximize</v>
      </c>
      <c r="H29" s="7" t="str">
        <f>VLOOKUP(Table1[[#This Row],[Metric_no]],Sheet4!$A$2:$E$33,5,FALSE)</f>
        <v>Maximize</v>
      </c>
      <c r="I29" s="7" t="str">
        <f>VLOOKUP(Table1[[#This Row],[Metric_no]],Sheet4!$A$2:$E$33,2,FALSE)</f>
        <v>Roadway safety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>
      <selection activeCell="B41" sqref="B41"/>
    </sheetView>
  </sheetViews>
  <sheetFormatPr baseColWidth="10" defaultRowHeight="16" x14ac:dyDescent="0.2"/>
  <cols>
    <col min="1" max="1" width="9.5" bestFit="1" customWidth="1"/>
    <col min="2" max="2" width="44" bestFit="1" customWidth="1"/>
    <col min="3" max="3" width="48.1640625" bestFit="1" customWidth="1"/>
  </cols>
  <sheetData>
    <row r="1" spans="1:5" x14ac:dyDescent="0.2">
      <c r="A1" s="5" t="s">
        <v>125</v>
      </c>
      <c r="B1" s="5" t="s">
        <v>126</v>
      </c>
      <c r="C1" s="5" t="s">
        <v>127</v>
      </c>
      <c r="D1" s="5" t="s">
        <v>128</v>
      </c>
      <c r="E1" s="5"/>
    </row>
    <row r="2" spans="1:5" x14ac:dyDescent="0.2">
      <c r="A2" s="5"/>
      <c r="B2" s="5"/>
      <c r="C2" s="5"/>
      <c r="D2" s="1" t="s">
        <v>129</v>
      </c>
      <c r="E2" s="1" t="s">
        <v>130</v>
      </c>
    </row>
    <row r="3" spans="1:5" x14ac:dyDescent="0.2">
      <c r="A3">
        <v>1</v>
      </c>
      <c r="B3" t="s">
        <v>96</v>
      </c>
      <c r="C3" t="s">
        <v>131</v>
      </c>
      <c r="D3" t="s">
        <v>132</v>
      </c>
      <c r="E3" t="s">
        <v>133</v>
      </c>
    </row>
    <row r="4" spans="1:5" x14ac:dyDescent="0.2">
      <c r="A4">
        <v>2</v>
      </c>
      <c r="B4" t="s">
        <v>97</v>
      </c>
      <c r="C4" t="s">
        <v>134</v>
      </c>
      <c r="D4" t="s">
        <v>132</v>
      </c>
      <c r="E4" t="s">
        <v>133</v>
      </c>
    </row>
    <row r="5" spans="1:5" x14ac:dyDescent="0.2">
      <c r="A5">
        <v>3</v>
      </c>
      <c r="B5" t="s">
        <v>98</v>
      </c>
      <c r="C5" t="s">
        <v>135</v>
      </c>
      <c r="D5" t="s">
        <v>132</v>
      </c>
      <c r="E5" t="s">
        <v>133</v>
      </c>
    </row>
    <row r="6" spans="1:5" x14ac:dyDescent="0.2">
      <c r="A6">
        <v>4</v>
      </c>
      <c r="B6" t="s">
        <v>99</v>
      </c>
      <c r="D6" t="s">
        <v>132</v>
      </c>
      <c r="E6" t="s">
        <v>133</v>
      </c>
    </row>
    <row r="7" spans="1:5" x14ac:dyDescent="0.2">
      <c r="A7">
        <v>5</v>
      </c>
      <c r="B7" t="s">
        <v>12</v>
      </c>
      <c r="C7" t="s">
        <v>136</v>
      </c>
      <c r="D7" t="s">
        <v>132</v>
      </c>
      <c r="E7" t="s">
        <v>133</v>
      </c>
    </row>
    <row r="8" spans="1:5" x14ac:dyDescent="0.2">
      <c r="A8">
        <v>6</v>
      </c>
      <c r="B8" t="s">
        <v>137</v>
      </c>
      <c r="C8" t="s">
        <v>138</v>
      </c>
      <c r="D8" t="s">
        <v>132</v>
      </c>
      <c r="E8" t="s">
        <v>132</v>
      </c>
    </row>
    <row r="9" spans="1:5" x14ac:dyDescent="0.2">
      <c r="A9" s="2">
        <v>7</v>
      </c>
      <c r="B9" s="2" t="s">
        <v>139</v>
      </c>
    </row>
    <row r="10" spans="1:5" x14ac:dyDescent="0.2">
      <c r="A10">
        <v>8</v>
      </c>
      <c r="B10" t="s">
        <v>140</v>
      </c>
      <c r="C10" t="s">
        <v>141</v>
      </c>
      <c r="D10" t="s">
        <v>132</v>
      </c>
      <c r="E10" t="s">
        <v>133</v>
      </c>
    </row>
    <row r="11" spans="1:5" x14ac:dyDescent="0.2">
      <c r="A11">
        <v>9</v>
      </c>
      <c r="B11" t="s">
        <v>142</v>
      </c>
      <c r="D11" t="s">
        <v>132</v>
      </c>
      <c r="E11" t="s">
        <v>133</v>
      </c>
    </row>
    <row r="12" spans="1:5" x14ac:dyDescent="0.2">
      <c r="A12">
        <v>10</v>
      </c>
      <c r="B12" t="s">
        <v>143</v>
      </c>
      <c r="D12" t="s">
        <v>132</v>
      </c>
      <c r="E12" t="s">
        <v>133</v>
      </c>
    </row>
    <row r="13" spans="1:5" x14ac:dyDescent="0.2">
      <c r="A13">
        <v>11</v>
      </c>
      <c r="B13" t="s">
        <v>100</v>
      </c>
      <c r="C13" s="3" t="s">
        <v>144</v>
      </c>
      <c r="D13" t="s">
        <v>133</v>
      </c>
      <c r="E13" t="s">
        <v>132</v>
      </c>
    </row>
    <row r="14" spans="1:5" x14ac:dyDescent="0.2">
      <c r="A14">
        <v>12</v>
      </c>
      <c r="B14" t="s">
        <v>101</v>
      </c>
      <c r="C14" s="3" t="s">
        <v>145</v>
      </c>
      <c r="D14" t="s">
        <v>132</v>
      </c>
      <c r="E14" t="s">
        <v>133</v>
      </c>
    </row>
    <row r="15" spans="1:5" x14ac:dyDescent="0.2">
      <c r="A15" s="4" t="s">
        <v>146</v>
      </c>
      <c r="B15" t="s">
        <v>147</v>
      </c>
      <c r="C15" t="s">
        <v>148</v>
      </c>
      <c r="D15" t="s">
        <v>133</v>
      </c>
      <c r="E15" t="s">
        <v>133</v>
      </c>
    </row>
    <row r="16" spans="1:5" x14ac:dyDescent="0.2">
      <c r="A16" s="4" t="s">
        <v>149</v>
      </c>
      <c r="B16" t="s">
        <v>150</v>
      </c>
      <c r="C16" t="s">
        <v>151</v>
      </c>
      <c r="D16" t="s">
        <v>133</v>
      </c>
      <c r="E16" t="s">
        <v>133</v>
      </c>
    </row>
    <row r="17" spans="1:5" x14ac:dyDescent="0.2">
      <c r="A17" s="4">
        <v>14</v>
      </c>
      <c r="B17" t="s">
        <v>102</v>
      </c>
      <c r="C17" t="s">
        <v>152</v>
      </c>
      <c r="D17" t="s">
        <v>132</v>
      </c>
      <c r="E17" t="s">
        <v>133</v>
      </c>
    </row>
    <row r="18" spans="1:5" x14ac:dyDescent="0.2">
      <c r="A18" s="4">
        <v>15</v>
      </c>
      <c r="B18" t="s">
        <v>103</v>
      </c>
      <c r="C18" t="s">
        <v>153</v>
      </c>
      <c r="D18" t="s">
        <v>133</v>
      </c>
      <c r="E18" t="s">
        <v>133</v>
      </c>
    </row>
    <row r="19" spans="1:5" x14ac:dyDescent="0.2">
      <c r="A19" s="4">
        <v>16</v>
      </c>
      <c r="B19" t="s">
        <v>104</v>
      </c>
      <c r="C19" t="s">
        <v>153</v>
      </c>
      <c r="D19" t="s">
        <v>133</v>
      </c>
      <c r="E19" t="s">
        <v>133</v>
      </c>
    </row>
    <row r="20" spans="1:5" x14ac:dyDescent="0.2">
      <c r="A20" s="4">
        <v>17</v>
      </c>
      <c r="B20" t="s">
        <v>105</v>
      </c>
      <c r="C20" t="s">
        <v>153</v>
      </c>
      <c r="D20" t="s">
        <v>133</v>
      </c>
      <c r="E20" t="s">
        <v>133</v>
      </c>
    </row>
    <row r="21" spans="1:5" x14ac:dyDescent="0.2">
      <c r="A21" s="4" t="s">
        <v>154</v>
      </c>
      <c r="B21" t="s">
        <v>106</v>
      </c>
      <c r="D21" t="s">
        <v>132</v>
      </c>
      <c r="E21" t="s">
        <v>133</v>
      </c>
    </row>
    <row r="22" spans="1:5" x14ac:dyDescent="0.2">
      <c r="A22" s="4" t="s">
        <v>155</v>
      </c>
      <c r="B22" t="s">
        <v>156</v>
      </c>
      <c r="C22" t="s">
        <v>153</v>
      </c>
      <c r="D22" t="s">
        <v>133</v>
      </c>
      <c r="E22" t="s">
        <v>133</v>
      </c>
    </row>
    <row r="23" spans="1:5" x14ac:dyDescent="0.2">
      <c r="A23">
        <v>19</v>
      </c>
      <c r="B23" t="s">
        <v>107</v>
      </c>
      <c r="D23" t="s">
        <v>132</v>
      </c>
      <c r="E23" t="s">
        <v>133</v>
      </c>
    </row>
    <row r="24" spans="1:5" x14ac:dyDescent="0.2">
      <c r="A24">
        <v>20</v>
      </c>
      <c r="B24" t="s">
        <v>157</v>
      </c>
      <c r="C24" t="s">
        <v>158</v>
      </c>
      <c r="D24" t="s">
        <v>132</v>
      </c>
      <c r="E24" t="s">
        <v>133</v>
      </c>
    </row>
    <row r="25" spans="1:5" x14ac:dyDescent="0.2">
      <c r="A25">
        <v>21</v>
      </c>
      <c r="B25" t="s">
        <v>108</v>
      </c>
      <c r="C25" t="s">
        <v>159</v>
      </c>
      <c r="D25" t="s">
        <v>133</v>
      </c>
      <c r="E25" t="s">
        <v>133</v>
      </c>
    </row>
    <row r="26" spans="1:5" x14ac:dyDescent="0.2">
      <c r="A26">
        <v>22</v>
      </c>
      <c r="B26" t="s">
        <v>109</v>
      </c>
      <c r="C26" s="3" t="s">
        <v>160</v>
      </c>
      <c r="D26" t="s">
        <v>133</v>
      </c>
      <c r="E26" t="s">
        <v>133</v>
      </c>
    </row>
    <row r="27" spans="1:5" x14ac:dyDescent="0.2">
      <c r="A27">
        <v>23</v>
      </c>
      <c r="B27" t="s">
        <v>72</v>
      </c>
      <c r="C27" s="3" t="s">
        <v>161</v>
      </c>
      <c r="D27" t="s">
        <v>133</v>
      </c>
      <c r="E27" t="s">
        <v>133</v>
      </c>
    </row>
    <row r="28" spans="1:5" x14ac:dyDescent="0.2">
      <c r="A28" s="2">
        <v>24</v>
      </c>
      <c r="B28" s="2" t="s">
        <v>110</v>
      </c>
    </row>
    <row r="29" spans="1:5" x14ac:dyDescent="0.2">
      <c r="A29">
        <v>25</v>
      </c>
      <c r="B29" t="s">
        <v>111</v>
      </c>
      <c r="D29" t="s">
        <v>132</v>
      </c>
      <c r="E29" t="s">
        <v>133</v>
      </c>
    </row>
    <row r="30" spans="1:5" x14ac:dyDescent="0.2">
      <c r="A30">
        <v>26</v>
      </c>
      <c r="B30" t="s">
        <v>82</v>
      </c>
      <c r="D30" t="s">
        <v>132</v>
      </c>
      <c r="E30" t="s">
        <v>132</v>
      </c>
    </row>
    <row r="31" spans="1:5" x14ac:dyDescent="0.2">
      <c r="A31">
        <v>27</v>
      </c>
      <c r="B31" t="s">
        <v>162</v>
      </c>
      <c r="C31" s="3" t="s">
        <v>163</v>
      </c>
      <c r="D31" t="s">
        <v>132</v>
      </c>
      <c r="E31" t="s">
        <v>132</v>
      </c>
    </row>
    <row r="32" spans="1:5" x14ac:dyDescent="0.2">
      <c r="A32">
        <v>28</v>
      </c>
      <c r="B32" t="s">
        <v>164</v>
      </c>
      <c r="C32" t="s">
        <v>165</v>
      </c>
      <c r="D32" t="s">
        <v>133</v>
      </c>
      <c r="E32" t="s">
        <v>133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baseColWidth="10" defaultRowHeight="16" x14ac:dyDescent="0.2"/>
  <cols>
    <col min="1" max="1" width="10.6640625" bestFit="1" customWidth="1"/>
  </cols>
  <sheetData>
    <row r="1" spans="1:2" x14ac:dyDescent="0.2">
      <c r="A1">
        <v>1.1000000000000001</v>
      </c>
      <c r="B1" t="s">
        <v>112</v>
      </c>
    </row>
    <row r="2" spans="1:2" x14ac:dyDescent="0.2">
      <c r="A2">
        <v>1.2</v>
      </c>
      <c r="B2" t="s">
        <v>115</v>
      </c>
    </row>
    <row r="3" spans="1:2" x14ac:dyDescent="0.2">
      <c r="A3">
        <v>2.1</v>
      </c>
      <c r="B3" t="s">
        <v>116</v>
      </c>
    </row>
    <row r="4" spans="1:2" x14ac:dyDescent="0.2">
      <c r="A4">
        <v>3.1</v>
      </c>
      <c r="B4" t="s">
        <v>117</v>
      </c>
    </row>
    <row r="5" spans="1:2" x14ac:dyDescent="0.2">
      <c r="A5">
        <v>3.2</v>
      </c>
      <c r="B5" t="s">
        <v>118</v>
      </c>
    </row>
    <row r="6" spans="1:2" x14ac:dyDescent="0.2">
      <c r="A6">
        <v>3.3</v>
      </c>
      <c r="B6" t="s">
        <v>113</v>
      </c>
    </row>
    <row r="7" spans="1:2" x14ac:dyDescent="0.2">
      <c r="A7">
        <v>3.4</v>
      </c>
      <c r="B7" t="s">
        <v>114</v>
      </c>
    </row>
    <row r="8" spans="1:2" x14ac:dyDescent="0.2">
      <c r="A8">
        <v>3.5</v>
      </c>
      <c r="B8" t="s">
        <v>119</v>
      </c>
    </row>
    <row r="9" spans="1:2" x14ac:dyDescent="0.2">
      <c r="A9">
        <v>4.0999999999999996</v>
      </c>
      <c r="B9" t="s">
        <v>120</v>
      </c>
    </row>
    <row r="10" spans="1:2" x14ac:dyDescent="0.2">
      <c r="A10">
        <v>4.2</v>
      </c>
      <c r="B10" t="s">
        <v>121</v>
      </c>
    </row>
    <row r="11" spans="1:2" x14ac:dyDescent="0.2">
      <c r="A11">
        <v>4.3</v>
      </c>
      <c r="B11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baseColWidth="10" defaultRowHeight="16" x14ac:dyDescent="0.2"/>
  <sheetData>
    <row r="1" spans="1:2" x14ac:dyDescent="0.2">
      <c r="A1" t="s">
        <v>95</v>
      </c>
      <c r="B1" t="s">
        <v>94</v>
      </c>
    </row>
    <row r="2" spans="1:2" x14ac:dyDescent="0.2">
      <c r="A2">
        <v>1</v>
      </c>
      <c r="B2" t="s">
        <v>93</v>
      </c>
    </row>
    <row r="3" spans="1:2" x14ac:dyDescent="0.2">
      <c r="A3">
        <v>2</v>
      </c>
      <c r="B3" t="s">
        <v>92</v>
      </c>
    </row>
    <row r="4" spans="1:2" x14ac:dyDescent="0.2">
      <c r="A4">
        <v>3</v>
      </c>
      <c r="B4" t="s">
        <v>91</v>
      </c>
    </row>
    <row r="5" spans="1:2" x14ac:dyDescent="0.2">
      <c r="A5">
        <v>4</v>
      </c>
      <c r="B5" t="s">
        <v>90</v>
      </c>
    </row>
    <row r="6" spans="1:2" x14ac:dyDescent="0.2">
      <c r="A6">
        <v>5</v>
      </c>
      <c r="B6" t="s">
        <v>89</v>
      </c>
    </row>
    <row r="7" spans="1:2" x14ac:dyDescent="0.2">
      <c r="A7">
        <v>6</v>
      </c>
      <c r="B7" t="s"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metrics_config</vt:lpstr>
      <vt:lpstr>Sheet1</vt:lpstr>
      <vt:lpstr>Sheet4</vt:lpstr>
      <vt:lpstr>subgoals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2022-08-16T15:47:31Z</dcterms:created>
  <dcterms:modified xsi:type="dcterms:W3CDTF">2022-08-17T00:57:11Z</dcterms:modified>
</cp:coreProperties>
</file>