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23:30</t>
        </is>
      </c>
      <c r="BA550" s="242">
        <f>IF(AU564=BA564,BA564,AU564)</f>
        <v/>
      </c>
      <c r="BB550" s="245">
        <f>IF(AT564=BD564,BB564,BB564&amp;" → "&amp;TEXT(BC564,"dd/mm/aaaa")&amp;".- "&amp;AT564)</f>
        <v/>
      </c>
      <c r="BC550" s="247">
        <f>IF(AX564=BD564,BC564,NOW())</f>
        <v/>
      </c>
      <c r="BD550" s="246">
        <f>IF(AT564=BD564,BD564,AT564)</f>
        <v/>
      </c>
    </row>
    <row r="551">
      <c r="A551" s="82" t="inlineStr">
        <is>
          <t>2026-1</t>
        </is>
      </c>
      <c r="B551" s="99" t="inlineStr">
        <is>
          <t>ENV-RSO-1-2026</t>
        </is>
      </c>
      <c r="C551" s="124" t="inlineStr">
        <is>
          <t>Conjunto Residencial El Portal</t>
        </is>
      </c>
      <c r="D551" s="82" t="n"/>
      <c r="E551" s="82" t="n"/>
      <c r="F551" s="82" t="n"/>
      <c r="G551" s="82" t="n"/>
      <c r="H551" s="82" t="n"/>
      <c r="I551" s="82" t="n"/>
      <c r="J551" s="82" t="n"/>
      <c r="K551" s="82" t="n"/>
      <c r="L551" s="82" t="n"/>
      <c r="M551" s="82" t="n"/>
      <c r="N551" s="76" t="inlineStr">
        <is>
          <t>Cl 50 Sur # 42-10, admin conjunto</t>
        </is>
      </c>
      <c r="O551" s="82" t="inlineStr">
        <is>
          <t>900456789-1</t>
        </is>
      </c>
      <c r="P551" s="82" t="inlineStr">
        <is>
          <t>6045551234</t>
        </is>
      </c>
      <c r="Q551" s="82" t="inlineStr">
        <is>
          <t>admin@elportalconjunto.co</t>
        </is>
      </c>
      <c r="R551" s="82" t="inlineStr">
        <is>
          <t>Clara Rodirguez</t>
        </is>
      </c>
      <c r="S551" s="126" t="n"/>
      <c r="T551" s="127" t="n"/>
      <c r="U551" s="127" t="n"/>
      <c r="V551" s="127" t="n"/>
      <c r="W551" s="127" t="n"/>
      <c r="X551" s="127" t="n"/>
      <c r="Y551" s="127" t="n"/>
      <c r="Z551" s="127" t="n"/>
      <c r="AA551" s="127" t="n"/>
      <c r="AB551" s="127" t="n"/>
      <c r="AC551" s="76" t="inlineStr">
        <is>
          <t>Cl 50 Sur esquina Cra 42</t>
        </is>
      </c>
      <c r="AD551" s="82" t="inlineStr">
        <is>
          <t>71234567</t>
        </is>
      </c>
      <c r="AE551" s="82" t="inlineStr">
        <is>
          <t>3109876543</t>
        </is>
      </c>
      <c r="AF551" s="82" t="inlineStr"/>
      <c r="AG551" s="82" t="n"/>
      <c r="AH551" s="82" t="inlineStr">
        <is>
          <t>RESIDUOS SOLIDOS</t>
        </is>
      </c>
      <c r="AI551" s="82" t="inlineStr">
        <is>
          <t>Disposición inadecuada de residuos sólidos en horas, dias y lugares no autorizados</t>
        </is>
      </c>
      <c r="AJ551" s="96" t="inlineStr">
        <is>
          <t>El Portal</t>
        </is>
      </c>
      <c r="AK551" s="201" t="inlineStr">
        <is>
          <t>8</t>
        </is>
      </c>
      <c r="AL551" s="92" t="inlineStr">
        <is>
          <t>16/06/2026</t>
        </is>
      </c>
      <c r="AM551" s="92" t="n"/>
      <c r="AN551" s="101" t="n"/>
      <c r="AO551" s="92" t="inlineStr">
        <is>
          <t>22/06/2026</t>
        </is>
      </c>
      <c r="AP551" s="101" t="inlineStr">
        <is>
          <t>Respuesta DP u Oficio</t>
        </is>
      </c>
      <c r="AQ551" s="101" t="n"/>
      <c r="AR551" s="227" t="n"/>
      <c r="AS551" s="119" t="inlineStr">
        <is>
          <t>patrullero 2</t>
        </is>
      </c>
      <c r="AT551" s="124" t="inlineStr">
        <is>
          <t>Verificación</t>
        </is>
      </c>
      <c r="AU551" s="94" t="n"/>
      <c r="AV551" s="82" t="n"/>
      <c r="AW551" s="102">
        <f>IF(OR(AND(TODAY()-AL565&lt;10,AV565="PQRS"),AND(TODAY()-AO565&lt;90,AV565="Persuasivo")),1,IF(AND(10&lt;=TODAY()-AL565,TODAY()-AL565&lt;15,AV565="PQRS"),2,IF(OR(AND(15&lt;=TODAY()-AL565,AV565="PQRS"),AND(90&lt;=TODAY()-AO565,AV565="Persuasivo")),3,"")))</f>
        <v/>
      </c>
      <c r="AX551" s="96" t="inlineStr">
        <is>
          <t>Queja: El local comercial saca bolsas de basura orgánica y escombros a la acera todos los días después de las 8 p.m. Genera mal olor, fauna y obstrucción del andén frente al conjunto. | Canal: Correo | Queja: El local comercial saca bolsas de basura orgánica y escombros a la acera todos los días después de las 8 p.m. Genera mal olor, fauna y obstrucción del andén frente al conjunto. | Canal: Correo</t>
        </is>
      </c>
      <c r="AY551" s="239">
        <f>IF(AU565=BA565,AY565,AY565&amp;" → "&amp;TEXT(AZ565,"dd/mm/aaaa")&amp;".- "&amp;AU565)</f>
        <v/>
      </c>
      <c r="AZ551" s="237" t="inlineStr">
        <is>
          <t>21/06/2026 18:32</t>
        </is>
      </c>
      <c r="BA551" s="242">
        <f>IF(AU565=BA565,BA565,AU565)</f>
        <v/>
      </c>
      <c r="BB551" s="245">
        <f>IF(AT565=BD565,BB565,BB565&amp;" → "&amp;TEXT(BC565,"dd/mm/aaaa")&amp;".- "&amp;AT565)</f>
        <v/>
      </c>
      <c r="BC551" s="247">
        <f>IF(AX565=BD565,BC565,NOW())</f>
        <v/>
      </c>
      <c r="BD551" s="246">
        <f>IF(AT565=BD565,BD565,AT565)</f>
        <v/>
      </c>
    </row>
    <row r="552">
      <c r="A552" s="82" t="inlineStr">
        <is>
          <t>2026-1</t>
        </is>
      </c>
      <c r="B552" s="99" t="inlineStr">
        <is>
          <t>ENV-FDO-1-2026</t>
        </is>
      </c>
      <c r="C552" s="105" t="inlineStr">
        <is>
          <t>Jorge Iván Duque Restrepo</t>
        </is>
      </c>
      <c r="D552" s="82" t="n"/>
      <c r="E552" s="82" t="n"/>
      <c r="F552" s="82" t="n"/>
      <c r="G552" s="82" t="n"/>
      <c r="H552" s="82" t="n"/>
      <c r="I552" s="82" t="n"/>
      <c r="J552" s="82" t="n"/>
      <c r="K552" s="82" t="n"/>
      <c r="L552" s="82" t="n"/>
      <c r="M552" s="82" t="n"/>
      <c r="N552" s="76" t="inlineStr">
        <is>
          <t>Cra 55 # 32-18 Teléfono</t>
        </is>
      </c>
      <c r="O552" s="82" t="inlineStr">
        <is>
          <t>52897643</t>
        </is>
      </c>
      <c r="P552" s="82" t="inlineStr">
        <is>
          <t>3216789012</t>
        </is>
      </c>
      <c r="Q552" s="82" t="inlineStr">
        <is>
          <t>jorge.duke@email.com</t>
        </is>
      </c>
      <c r="R552" s="82" t="inlineStr">
        <is>
          <t>Vecino propiedad Cra 55 # 32-14</t>
        </is>
      </c>
      <c r="S552" s="126" t="n"/>
      <c r="T552" s="127" t="n"/>
      <c r="U552" s="127" t="n"/>
      <c r="V552" s="127" t="n"/>
      <c r="W552" s="127" t="n"/>
      <c r="X552" s="127" t="n"/>
      <c r="Y552" s="127" t="n"/>
      <c r="Z552" s="127" t="n"/>
      <c r="AA552" s="127" t="n"/>
      <c r="AB552" s="127" t="n"/>
      <c r="AC552" s="76" t="inlineStr">
        <is>
          <t>Cra 55 # 32-14</t>
        </is>
      </c>
      <c r="AD552" s="82" t="inlineStr">
        <is>
          <t>80123456</t>
        </is>
      </c>
      <c r="AE552" s="82" t="inlineStr">
        <is>
          <t>3001122334</t>
        </is>
      </c>
      <c r="AF552" s="82" t="inlineStr"/>
      <c r="AG552" s="82" t="n"/>
      <c r="AH552" s="82" t="inlineStr">
        <is>
          <t>FAUNA DOMÉSTICA</t>
        </is>
      </c>
      <c r="AI552" s="82" t="inlineStr">
        <is>
          <t>Presunto maltrato animal</t>
        </is>
      </c>
      <c r="AJ552" s="96" t="inlineStr">
        <is>
          <t>San Rafael</t>
        </is>
      </c>
      <c r="AK552" s="201" t="inlineStr">
        <is>
          <t>7</t>
        </is>
      </c>
      <c r="AL552" s="92" t="inlineStr">
        <is>
          <t>16/06/2026</t>
        </is>
      </c>
      <c r="AM552" s="92" t="n"/>
      <c r="AN552" s="101" t="n"/>
      <c r="AO552" s="92" t="inlineStr">
        <is>
          <t>20/06/2026</t>
        </is>
      </c>
      <c r="AP552" s="101" t="inlineStr">
        <is>
          <t>Informe técnico</t>
        </is>
      </c>
      <c r="AQ552" s="101" t="n"/>
      <c r="AR552" s="227" t="n"/>
      <c r="AS552" s="119" t="inlineStr">
        <is>
          <t>patrullero 2</t>
        </is>
      </c>
      <c r="AT552" s="124" t="inlineStr">
        <is>
          <t>Audiencia</t>
        </is>
      </c>
      <c r="AU552" s="94" t="n"/>
      <c r="AV552" s="82" t="n"/>
      <c r="AW552" s="102">
        <f>IF(OR(AND(TODAY()-AL566&lt;10,AV566="PQRS"),AND(TODAY()-AO566&lt;90,AV566="Persuasivo")),1,IF(AND(10&lt;=TODAY()-AL566,TODAY()-AL566&lt;15,AV566="PQRS"),2,IF(OR(AND(15&lt;=TODAY()-AL566,AV566="PQRS"),AND(90&lt;=TODAY()-AO566,AV566="Persuasivo")),3,"")))</f>
        <v/>
      </c>
      <c r="AX552" s="96" t="inlineStr">
        <is>
          <t>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t>
        </is>
      </c>
      <c r="AY552" s="239">
        <f>IF(AU566=BA566,AY566,AY566&amp;" → "&amp;TEXT(AZ566,"dd/mm/aaaa")&amp;".- "&amp;AU566)</f>
        <v/>
      </c>
      <c r="AZ552" s="237" t="inlineStr">
        <is>
          <t>21/06/2026 18:16</t>
        </is>
      </c>
      <c r="BA552" s="242">
        <f>IF(AU566=BA566,BA566,AU566)</f>
        <v/>
      </c>
      <c r="BB552" s="245">
        <f>IF(AT566=BD566,BB566,BB566&amp;" → "&amp;TEXT(BC566,"dd/mm/aaaa")&amp;".- "&amp;AT566)</f>
        <v/>
      </c>
      <c r="BC552" s="247">
        <f>IF(AX566=BD566,BC566,NOW())</f>
        <v/>
      </c>
      <c r="BD552" s="246">
        <f>IF(AT566=BD566,BD566,AT566)</f>
        <v/>
      </c>
    </row>
    <row r="553">
      <c r="A553" s="82" t="inlineStr">
        <is>
          <t>2026-2</t>
        </is>
      </c>
      <c r="B553" s="99" t="inlineStr">
        <is>
          <t>ENV-AIR-1-2026</t>
        </is>
      </c>
      <c r="C553" s="124" t="inlineStr">
        <is>
          <t>Carmen Elisa Mejía Torres</t>
        </is>
      </c>
      <c r="D553" s="82" t="n"/>
      <c r="E553" s="82" t="n"/>
      <c r="F553" s="82" t="n"/>
      <c r="G553" s="82" t="n"/>
      <c r="H553" s="82" t="n"/>
      <c r="I553" s="82" t="n"/>
      <c r="J553" s="82" t="n"/>
      <c r="K553" s="82" t="n"/>
      <c r="L553" s="82" t="n"/>
      <c r="M553" s="82" t="n"/>
      <c r="N553" s="76" t="inlineStr">
        <is>
          <t>Cra 48 # 32-15, apto 501</t>
        </is>
      </c>
      <c r="O553" s="82" t="inlineStr">
        <is>
          <t>1023456789</t>
        </is>
      </c>
      <c r="P553" s="82" t="inlineStr">
        <is>
          <t>3109876543</t>
        </is>
      </c>
      <c r="Q553" s="82" t="inlineStr"/>
      <c r="R553" s="82" t="inlineStr">
        <is>
          <t>Restaurante El Fogón de Envigado</t>
        </is>
      </c>
      <c r="S553" s="126" t="n"/>
      <c r="T553" s="127" t="n"/>
      <c r="U553" s="127" t="n"/>
      <c r="V553" s="127" t="n"/>
      <c r="W553" s="127" t="n"/>
      <c r="X553" s="127" t="n"/>
      <c r="Y553" s="127" t="n"/>
      <c r="Z553" s="127" t="n"/>
      <c r="AA553" s="127" t="n"/>
      <c r="AB553" s="127" t="n"/>
      <c r="AC553" s="76" t="inlineStr"/>
      <c r="AD553" s="82" t="inlineStr">
        <is>
          <t>9015567890</t>
        </is>
      </c>
      <c r="AE553" s="82" t="inlineStr">
        <is>
          <t>6045123456</t>
        </is>
      </c>
      <c r="AF553" s="82" t="inlineStr"/>
      <c r="AG553" s="82" t="n"/>
      <c r="AH553" s="82" t="inlineStr">
        <is>
          <t>AIRE</t>
        </is>
      </c>
      <c r="AI553" s="82" t="inlineStr">
        <is>
          <t>Afectaciones por ruido</t>
        </is>
      </c>
      <c r="AJ553" s="96" t="inlineStr">
        <is>
          <t>Zona Centro</t>
        </is>
      </c>
      <c r="AK553" s="201" t="inlineStr">
        <is>
          <t>3</t>
        </is>
      </c>
      <c r="AL553" s="92" t="inlineStr">
        <is>
          <t>19/06/2026</t>
        </is>
      </c>
      <c r="AM553" s="92" t="n"/>
      <c r="AN553" s="101" t="n"/>
      <c r="AO553" s="92" t="inlineStr">
        <is>
          <t>20/06/2026</t>
        </is>
      </c>
      <c r="AP553" s="101" t="inlineStr">
        <is>
          <t>Verificación</t>
        </is>
      </c>
      <c r="AQ553" s="101" t="n"/>
      <c r="AR553" s="227" t="n"/>
      <c r="AS553" s="119" t="inlineStr">
        <is>
          <t>patrullero 1</t>
        </is>
      </c>
      <c r="AT553" s="124" t="inlineStr">
        <is>
          <t>Remisión</t>
        </is>
      </c>
      <c r="AU553" s="94" t="n"/>
      <c r="AV553" s="82" t="n"/>
      <c r="AW553" s="102">
        <f>IF(OR(AND(TODAY()-AL567&lt;10,AV567="PQRS"),AND(TODAY()-AO567&lt;90,AV567="Persuasivo")),1,IF(AND(10&lt;=TODAY()-AL567,TODAY()-AL567&lt;15,AV567="PQRS"),2,IF(OR(AND(15&lt;=TODAY()-AL567,AV567="PQRS"),AND(90&lt;=TODAY()-AO567,AV567="Persuasivo")),3,"")))</f>
        <v/>
      </c>
      <c r="AX553" s="96" t="inlineStr">
        <is>
          <t>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t>
        </is>
      </c>
      <c r="AY553" s="239">
        <f>IF(AU567=BA567,AY567,AY567&amp;" → "&amp;TEXT(AZ567,"dd/mm/aaaa")&amp;".- "&amp;AU567)</f>
        <v/>
      </c>
      <c r="AZ553" s="237" t="inlineStr">
        <is>
          <t>21/06/2026 22:03</t>
        </is>
      </c>
      <c r="BA553" s="242">
        <f>IF(AU567=BA567,BA567,AU567)</f>
        <v/>
      </c>
      <c r="BB553" s="245">
        <f>IF(AT567=BD567,BB567,BB567&amp;" → "&amp;TEXT(BC567,"dd/mm/aaaa")&amp;".- "&amp;AT567)</f>
        <v/>
      </c>
      <c r="BC553" s="247">
        <f>IF(AX567=BD567,BC567,NOW())</f>
        <v/>
      </c>
      <c r="BD553" s="246">
        <f>IF(AT567=BD567,BD567,AT567)</f>
        <v/>
      </c>
    </row>
    <row r="554">
      <c r="A554" s="82" t="inlineStr">
        <is>
          <t>2026-3</t>
        </is>
      </c>
      <c r="B554" s="99" t="inlineStr">
        <is>
          <t>ENV-AIR-2-2026</t>
        </is>
      </c>
      <c r="C554" s="124" t="inlineStr">
        <is>
          <t>Manuela Jimenez</t>
        </is>
      </c>
      <c r="D554" s="82" t="n"/>
      <c r="E554" s="82" t="n"/>
      <c r="F554" s="82" t="n"/>
      <c r="G554" s="82" t="n"/>
      <c r="H554" s="82" t="n"/>
      <c r="I554" s="82" t="n"/>
      <c r="J554" s="82" t="n"/>
      <c r="K554" s="82" t="n"/>
      <c r="L554" s="82" t="n"/>
      <c r="M554" s="82" t="n"/>
      <c r="N554" s="76" t="inlineStr">
        <is>
          <t>calle 24</t>
        </is>
      </c>
      <c r="O554" s="82" t="inlineStr">
        <is>
          <t>1245697</t>
        </is>
      </c>
      <c r="P554" s="82" t="inlineStr">
        <is>
          <t>312569470</t>
        </is>
      </c>
      <c r="Q554" s="82" t="inlineStr">
        <is>
          <t>manuelajimenez@gmail.com</t>
        </is>
      </c>
      <c r="R554" s="82" t="inlineStr">
        <is>
          <t>Oscar Galvis</t>
        </is>
      </c>
      <c r="S554" s="208" t="n"/>
      <c r="T554" s="127" t="n"/>
      <c r="U554" s="127" t="n"/>
      <c r="V554" s="127" t="n"/>
      <c r="W554" s="127" t="n"/>
      <c r="X554" s="139" t="n"/>
      <c r="Y554" s="139" t="n"/>
      <c r="Z554" s="127" t="n"/>
      <c r="AA554" s="127" t="n"/>
      <c r="AB554" s="127" t="n"/>
      <c r="AC554" s="76" t="inlineStr"/>
      <c r="AD554" s="82" t="inlineStr">
        <is>
          <t>665658</t>
        </is>
      </c>
      <c r="AE554" s="82" t="inlineStr">
        <is>
          <t>305269774</t>
        </is>
      </c>
      <c r="AF554" s="82" t="inlineStr"/>
      <c r="AG554" s="82" t="n"/>
      <c r="AH554" s="82" t="inlineStr">
        <is>
          <t>AIRE</t>
        </is>
      </c>
      <c r="AI554" s="82" t="inlineStr">
        <is>
          <t>Afectaciones por ruido</t>
        </is>
      </c>
      <c r="AJ554" s="96" t="inlineStr">
        <is>
          <t>El Dorado</t>
        </is>
      </c>
      <c r="AK554" s="201" t="inlineStr">
        <is>
          <t>3</t>
        </is>
      </c>
      <c r="AL554" s="92" t="inlineStr">
        <is>
          <t>19/06/2026</t>
        </is>
      </c>
      <c r="AM554" s="92" t="n"/>
      <c r="AN554" s="101" t="n"/>
      <c r="AO554" s="92" t="inlineStr">
        <is>
          <t>26/06/2026</t>
        </is>
      </c>
      <c r="AP554" s="101" t="inlineStr">
        <is>
          <t>Verificación</t>
        </is>
      </c>
      <c r="AQ554" s="101" t="n"/>
      <c r="AR554" s="227" t="n"/>
      <c r="AS554" s="119" t="inlineStr">
        <is>
          <t>patrullero 2</t>
        </is>
      </c>
      <c r="AT554" s="124" t="inlineStr">
        <is>
          <t>Verificación</t>
        </is>
      </c>
      <c r="AU554" s="94" t="n"/>
      <c r="AV554" s="82" t="n"/>
      <c r="AW554" s="102">
        <f>IF(OR(AND(TODAY()-AL568&lt;10,AV568="PQRS"),AND(TODAY()-AO568&lt;90,AV568="Persuasivo")),1,IF(AND(10&lt;=TODAY()-AL568,TODAY()-AL568&lt;15,AV568="PQRS"),2,IF(OR(AND(15&lt;=TODAY()-AL568,AV568="PQRS"),AND(90&lt;=TODAY()-AO568,AV568="Persuasivo")),3,"")))</f>
        <v/>
      </c>
      <c r="AX554" s="96" t="inlineStr">
        <is>
          <t>Queja: Descripcion | Canal: Telefono | Queja: Descripcion | Canal: Telefono | Queja: Descripcion | Canal: Telefono | Queja: Descripcion | Canal: Telefono</t>
        </is>
      </c>
      <c r="AY554" s="239">
        <f>IF(AU568=BA568,AY568,AY568&amp;" → "&amp;TEXT(AZ568,"dd/mm/aaaa")&amp;".- "&amp;AU568)</f>
        <v/>
      </c>
      <c r="AZ554" s="237" t="inlineStr">
        <is>
          <t>19/06/2026 18:01</t>
        </is>
      </c>
      <c r="BA554" s="242">
        <f>IF(AU568=BA568,BA568,AU568)</f>
        <v/>
      </c>
      <c r="BB554" s="245">
        <f>IF(AT568=BD568,BB568,BB568&amp;" → "&amp;TEXT(BC568,"dd/mm/aaaa")&amp;".- "&amp;AT568)</f>
        <v/>
      </c>
      <c r="BC554" s="247">
        <f>IF(AX568=BD568,BC568,NOW())</f>
        <v/>
      </c>
      <c r="BD554" s="246">
        <f>IF(AT568=BD568,BD568,AT568)</f>
        <v/>
      </c>
    </row>
    <row r="555">
      <c r="A555" s="82" t="inlineStr">
        <is>
          <t>2026-8</t>
        </is>
      </c>
      <c r="B555" s="99" t="inlineStr">
        <is>
          <t>ENV-HID-1-2026</t>
        </is>
      </c>
      <c r="C555" s="124" t="inlineStr">
        <is>
          <t>Lucia Aristizabal</t>
        </is>
      </c>
      <c r="D555" s="82" t="n"/>
      <c r="E555" s="82" t="n"/>
      <c r="F555" s="82" t="n"/>
      <c r="G555" s="82" t="n"/>
      <c r="H555" s="82" t="n"/>
      <c r="I555" s="82" t="n"/>
      <c r="J555" s="82" t="n"/>
      <c r="K555" s="82" t="n"/>
      <c r="L555" s="82" t="n"/>
      <c r="M555" s="82" t="n"/>
      <c r="N555" s="76" t="inlineStr">
        <is>
          <t>calle 24</t>
        </is>
      </c>
      <c r="O555" s="82" t="inlineStr">
        <is>
          <t>89756423</t>
        </is>
      </c>
      <c r="P555" s="82" t="inlineStr">
        <is>
          <t>305261489</t>
        </is>
      </c>
      <c r="Q555" s="96" t="inlineStr"/>
      <c r="R555" s="96" t="inlineStr">
        <is>
          <t>Constructora Gomez</t>
        </is>
      </c>
      <c r="S555" s="140" t="n"/>
      <c r="T555" s="139" t="n"/>
      <c r="U555" s="139" t="n"/>
      <c r="V555" s="139" t="n"/>
      <c r="W555" s="150" t="n"/>
      <c r="X555" s="140" t="n"/>
      <c r="Y555" s="140" t="n"/>
      <c r="Z555" s="139" t="n"/>
      <c r="AA555" s="139" t="n"/>
      <c r="AB555" s="139" t="n"/>
      <c r="AC555" s="76" t="inlineStr">
        <is>
          <t>cakke 24</t>
        </is>
      </c>
      <c r="AD555" s="82" t="inlineStr">
        <is>
          <t>1-987456</t>
        </is>
      </c>
      <c r="AE555" s="82" t="inlineStr">
        <is>
          <t>36598741</t>
        </is>
      </c>
      <c r="AF555" s="82" t="inlineStr"/>
      <c r="AG555" s="82" t="n"/>
      <c r="AH555" s="82" t="inlineStr">
        <is>
          <t>HÍDRICO</t>
        </is>
      </c>
      <c r="AI555" s="82" t="inlineStr">
        <is>
          <t>Descarga inadecuada de aguas residuales o sin cumplimiento de requisitos</t>
        </is>
      </c>
      <c r="AJ555" s="96" t="inlineStr">
        <is>
          <t>Alcalá</t>
        </is>
      </c>
      <c r="AK555" s="201" t="inlineStr">
        <is>
          <t>4</t>
        </is>
      </c>
      <c r="AL555" s="92" t="inlineStr">
        <is>
          <t>21/06/2026</t>
        </is>
      </c>
      <c r="AM555" s="92" t="n"/>
      <c r="AN555" s="101" t="n"/>
      <c r="AO555" s="92" t="inlineStr">
        <is>
          <t>30/06/2026</t>
        </is>
      </c>
      <c r="AP555" s="101" t="inlineStr">
        <is>
          <t>Remisión</t>
        </is>
      </c>
      <c r="AQ555" s="101" t="n"/>
      <c r="AR555" s="227" t="n"/>
      <c r="AS555" s="119" t="inlineStr">
        <is>
          <t>patrullero 1</t>
        </is>
      </c>
      <c r="AT555" s="124" t="inlineStr">
        <is>
          <t>Remisión</t>
        </is>
      </c>
      <c r="AU555" s="101" t="n"/>
      <c r="AV555" s="82" t="n"/>
      <c r="AW555" s="102">
        <f>IF(OR(AND(TODAY()-AL569&lt;10,AV569="PQRS"),AND(TODAY()-AO569&lt;90,AV569="Persuasivo")),1,IF(AND(10&lt;=TODAY()-AL569,TODAY()-AL569&lt;15,AV569="PQRS"),2,IF(OR(AND(15&lt;=TODAY()-AL569,AV569="PQRS"),AND(90&lt;=TODAY()-AO569,AV569="Persuasivo")),3,"")))</f>
        <v/>
      </c>
      <c r="AX555" s="96" t="inlineStr">
        <is>
          <t>Queja: Contaminacion de aguas | Canal: Personal | Queja: Contaminacion de aguas | Canal: Personal | Queja: Contaminacion de aguas | Canal: Personal | Queja: Contaminacion de aguas | Canal: Personal | Queja: Contaminacion de aguas | Canal: Personal</t>
        </is>
      </c>
      <c r="AY555" s="239">
        <f>IF(AU569=BA569,AY569,AY569&amp;" → "&amp;TEXT(AZ569,"dd/mm/aaaa")&amp;".- "&amp;AU569)</f>
        <v/>
      </c>
      <c r="AZ555" s="237" t="inlineStr">
        <is>
          <t>21/06/2026 20:58</t>
        </is>
      </c>
      <c r="BA555" s="242">
        <f>IF(AU569=BA569,BA569,AU569)</f>
        <v/>
      </c>
      <c r="BB555" s="245">
        <f>IF(AT569=BD569,BB569,BB569&amp;" → "&amp;TEXT(BC569,"dd/mm/aaaa")&amp;".- "&amp;AT569)</f>
        <v/>
      </c>
      <c r="BC555" s="247">
        <f>IF(AX569=BD569,BC569,NOW())</f>
        <v/>
      </c>
      <c r="BD555" s="246">
        <f>IF(AT569=BD569,BD569,AT569)</f>
        <v/>
      </c>
    </row>
    <row r="556">
      <c r="A556" s="82" t="inlineStr">
        <is>
          <t>2026-1</t>
        </is>
      </c>
      <c r="B556" s="190" t="inlineStr">
        <is>
          <t>ENV-FLO-2-2026</t>
        </is>
      </c>
      <c r="C556" s="124" t="inlineStr">
        <is>
          <t>Martha Hernandez</t>
        </is>
      </c>
      <c r="D556" s="82" t="n"/>
      <c r="E556" s="82" t="n"/>
      <c r="F556" s="82" t="n"/>
      <c r="G556" s="82" t="n"/>
      <c r="H556" s="82" t="n"/>
      <c r="I556" s="82" t="n"/>
      <c r="J556" s="82" t="n"/>
      <c r="K556" s="82" t="n"/>
      <c r="L556" s="82" t="n"/>
      <c r="M556" s="82" t="n"/>
      <c r="N556" s="76" t="inlineStr">
        <is>
          <t>calle 105</t>
        </is>
      </c>
      <c r="O556" s="82" t="inlineStr">
        <is>
          <t>102546987</t>
        </is>
      </c>
      <c r="P556" s="82" t="inlineStr">
        <is>
          <t>302698745</t>
        </is>
      </c>
      <c r="Q556" s="62" t="inlineStr">
        <is>
          <t>marthahernandez@gmail.com</t>
        </is>
      </c>
      <c r="R556" s="70" t="inlineStr">
        <is>
          <t>Hector Lopez</t>
        </is>
      </c>
      <c r="S556" s="82" t="n"/>
      <c r="T556" s="82" t="n"/>
      <c r="U556" s="82" t="n"/>
      <c r="V556" s="82" t="n"/>
      <c r="W556" s="82" t="n"/>
      <c r="X556" s="82" t="n"/>
      <c r="Y556" s="82" t="n"/>
      <c r="Z556" s="82" t="n"/>
      <c r="AA556" s="82" t="n"/>
      <c r="AB556" s="82" t="n"/>
      <c r="AC556" s="76" t="inlineStr">
        <is>
          <t>calle 105</t>
        </is>
      </c>
      <c r="AD556" s="82" t="inlineStr">
        <is>
          <t>10239564</t>
        </is>
      </c>
      <c r="AE556" s="82" t="inlineStr">
        <is>
          <t>3052647</t>
        </is>
      </c>
      <c r="AF556" s="82" t="inlineStr"/>
      <c r="AG556" s="82" t="n"/>
      <c r="AH556" s="82" t="inlineStr">
        <is>
          <t>FLORA</t>
        </is>
      </c>
      <c r="AI556" s="82" t="inlineStr">
        <is>
          <t>Afectaciones a la propiedad por arboles o vegetación</t>
        </is>
      </c>
      <c r="AJ556" s="96" t="inlineStr">
        <is>
          <t>El Chocho</t>
        </is>
      </c>
      <c r="AK556" s="201" t="inlineStr">
        <is>
          <t>7</t>
        </is>
      </c>
      <c r="AL556" s="92" t="inlineStr">
        <is>
          <t>21/06/2026</t>
        </is>
      </c>
      <c r="AM556" s="92" t="n"/>
      <c r="AN556" s="101" t="n"/>
      <c r="AO556" s="92" t="inlineStr">
        <is>
          <t>22/06/2026</t>
        </is>
      </c>
      <c r="AP556" s="82" t="inlineStr">
        <is>
          <t>Remisión</t>
        </is>
      </c>
      <c r="AQ556" s="94" t="n"/>
      <c r="AR556" s="227" t="n"/>
      <c r="AS556" s="119" t="inlineStr">
        <is>
          <t>patrullero 1</t>
        </is>
      </c>
      <c r="AT556" s="124" t="inlineStr">
        <is>
          <t>Verificación</t>
        </is>
      </c>
      <c r="AU556" s="94" t="n"/>
      <c r="AV556" s="82" t="n"/>
      <c r="AW556" s="102">
        <f>IF(OR(AND(TODAY()-AL570&lt;10,AV570="PQRS"),AND(TODAY()-AO570&lt;90,AV570="Persuasivo")),1,IF(AND(10&lt;=TODAY()-AL570,TODAY()-AL570&lt;15,AV570="PQRS"),2,IF(OR(AND(15&lt;=TODAY()-AL570,AV570="PQRS"),AND(90&lt;=TODAY()-AO570,AV570="Persuasivo")),3,"")))</f>
        <v/>
      </c>
      <c r="AX556" s="96" t="inlineStr">
        <is>
          <t>Queja: dklskajdksandmnsa | Canal: Correo | Queja: dklskajdksandmnsa | Canal: Correo | Queja: dklskajdksandmnsa | Canal: Correo | Queja: dklskajdksandmnsa | Canal: Correo | Queja: dklskajdksandmnsa | Canal: Correo</t>
        </is>
      </c>
      <c r="AY556" s="239">
        <f>IF(AU570=BA570,AY570,AY570&amp;" → "&amp;TEXT(AZ570,"dd/mm/aaaa")&amp;".- "&amp;AU570)</f>
        <v/>
      </c>
      <c r="AZ556" s="237" t="inlineStr">
        <is>
          <t>21/06/2026 22:01</t>
        </is>
      </c>
      <c r="BA556" s="242">
        <f>IF(AU570=BA570,BA570,AU570)</f>
        <v/>
      </c>
      <c r="BB556" s="245">
        <f>IF(AT570=BD570,BB570,BB570&amp;" → "&amp;TEXT(BC570,"dd/mm/aaaa")&amp;".- "&amp;AT570)</f>
        <v/>
      </c>
      <c r="BC556" s="247">
        <f>IF(AX570=BD570,BC570,NOW())</f>
        <v/>
      </c>
      <c r="BD556" s="246">
        <f>IF(AT570=BD570,BD570,AT570)</f>
        <v/>
      </c>
    </row>
    <row r="557">
      <c r="A557" s="82" t="inlineStr">
        <is>
          <t>2026-1</t>
        </is>
      </c>
      <c r="B557" s="99" t="inlineStr">
        <is>
          <t>ENV-HID-2-2026</t>
        </is>
      </c>
      <c r="C557" s="124" t="inlineStr">
        <is>
          <t>Jonathan Ochoa</t>
        </is>
      </c>
      <c r="D557" s="76" t="n"/>
      <c r="E557" s="76" t="n"/>
      <c r="F557" s="76" t="n"/>
      <c r="G557" s="76" t="n"/>
      <c r="H557" s="76" t="n"/>
      <c r="I557" s="76" t="n"/>
      <c r="J557" s="76" t="n"/>
      <c r="K557" s="76" t="n"/>
      <c r="L557" s="76" t="n"/>
      <c r="M557" s="76" t="n"/>
      <c r="N557" s="76" t="inlineStr">
        <is>
          <t>calle 76</t>
        </is>
      </c>
      <c r="O557" s="76" t="inlineStr">
        <is>
          <t>102356987</t>
        </is>
      </c>
      <c r="P557" s="76" t="inlineStr">
        <is>
          <t>30265478</t>
        </is>
      </c>
      <c r="Q557" s="103" t="inlineStr"/>
      <c r="R557" s="96" t="inlineStr">
        <is>
          <t>Empresas SAS</t>
        </is>
      </c>
      <c r="S557" s="76" t="n"/>
      <c r="T557" s="76" t="n"/>
      <c r="U557" s="76" t="n"/>
      <c r="V557" s="76" t="n"/>
      <c r="W557" s="76" t="n"/>
      <c r="X557" s="76" t="n"/>
      <c r="Y557" s="76" t="n"/>
      <c r="Z557" s="76" t="n"/>
      <c r="AA557" s="76" t="n"/>
      <c r="AB557" s="76" t="n"/>
      <c r="AC557" s="76" t="inlineStr">
        <is>
          <t>CALLE 78</t>
        </is>
      </c>
      <c r="AD557" s="76" t="inlineStr">
        <is>
          <t>12356987</t>
        </is>
      </c>
      <c r="AE557" s="76" t="inlineStr">
        <is>
          <t>30265897</t>
        </is>
      </c>
      <c r="AF557" s="76" t="inlineStr"/>
      <c r="AG557" s="76" t="n"/>
      <c r="AH557" s="82" t="inlineStr">
        <is>
          <t>HÍDRICO</t>
        </is>
      </c>
      <c r="AI557" s="82" t="inlineStr">
        <is>
          <t>Manejo inadecuado de aguas lluvias o escorrentia</t>
        </is>
      </c>
      <c r="AJ557" s="96" t="inlineStr">
        <is>
          <t>El Escobero</t>
        </is>
      </c>
      <c r="AK557" s="201" t="inlineStr">
        <is>
          <t>1</t>
        </is>
      </c>
      <c r="AL557" s="92" t="inlineStr">
        <is>
          <t>22/06/2026</t>
        </is>
      </c>
      <c r="AM557" s="92" t="n"/>
      <c r="AN557" s="101" t="n"/>
      <c r="AO557" s="92" t="inlineStr">
        <is>
          <t>21/06/2026</t>
        </is>
      </c>
      <c r="AP557" s="101" t="inlineStr">
        <is>
          <t>Verificación</t>
        </is>
      </c>
      <c r="AQ557" s="101" t="n"/>
      <c r="AR557" s="227" t="n"/>
      <c r="AS557" s="119" t="inlineStr">
        <is>
          <t>patrullero 2</t>
        </is>
      </c>
      <c r="AT557" s="124" t="inlineStr">
        <is>
          <t>Verificación</t>
        </is>
      </c>
      <c r="AU557" s="94" t="n"/>
      <c r="AV557" s="82" t="n"/>
      <c r="AW557" s="102">
        <f>IF(OR(AND(TODAY()-AL571&lt;10,AV571="PQRS"),AND(TODAY()-AO571&lt;90,AV571="Persuasivo")),1,IF(AND(10&lt;=TODAY()-AL571,TODAY()-AL571&lt;15,AV571="PQRS"),2,IF(OR(AND(15&lt;=TODAY()-AL571,AV571="PQRS"),AND(90&lt;=TODAY()-AO571,AV571="Persuasivo")),3,"")))</f>
        <v/>
      </c>
      <c r="AX557" s="96" t="inlineStr">
        <is>
          <t>Queja: descripcion | Canal: Telefono | Queja: descripcion | Canal: Telefono | Queja: descripcion | Canal: Telefono</t>
        </is>
      </c>
      <c r="AY557" s="239">
        <f>IF(AU571=BA571,AY571,AY571&amp;" → "&amp;TEXT(AZ571,"dd/mm/aaaa")&amp;".- "&amp;AU571)</f>
        <v/>
      </c>
      <c r="AZ557" s="237" t="inlineStr">
        <is>
          <t>22/06/2026 18:54</t>
        </is>
      </c>
      <c r="BA557" s="242">
        <f>IF(AU571=BA571,BA571,AU571)</f>
        <v/>
      </c>
      <c r="BB557" s="245">
        <f>IF(AT571=BD571,BB571,BB571&amp;" → "&amp;TEXT(BC571,"dd/mm/aaaa")&amp;".- "&amp;AT571)</f>
        <v/>
      </c>
      <c r="BC557" s="247">
        <f>IF(AX571=BD571,BC571,NOW())</f>
        <v/>
      </c>
      <c r="BD557" s="246">
        <f>IF(AT571=BD571,BD571,AT571)</f>
        <v/>
      </c>
      <c r="BE557" s="116" t="n"/>
    </row>
    <row r="558">
      <c r="A558" s="82" t="inlineStr">
        <is>
          <t>2026-1</t>
        </is>
      </c>
      <c r="B558" s="99" t="inlineStr">
        <is>
          <t>ENV-AIR-3-2026</t>
        </is>
      </c>
      <c r="C558" s="105" t="inlineStr">
        <is>
          <t>grftgregre</t>
        </is>
      </c>
      <c r="D558" s="76" t="inlineStr">
        <is>
          <t>DG</t>
        </is>
      </c>
      <c r="E558" s="76" t="inlineStr">
        <is>
          <t>8</t>
        </is>
      </c>
      <c r="F558" s="76" t="inlineStr">
        <is>
          <t>B</t>
        </is>
      </c>
      <c r="G558" s="76" t="inlineStr">
        <is>
          <t>Sur</t>
        </is>
      </c>
      <c r="H558" s="76" t="inlineStr">
        <is>
          <t>6</t>
        </is>
      </c>
      <c r="I558" s="76" t="inlineStr">
        <is>
          <t>C</t>
        </is>
      </c>
      <c r="J558" s="76" t="inlineStr">
        <is>
          <t>Norte</t>
        </is>
      </c>
      <c r="K558" s="76" t="inlineStr">
        <is>
          <t>102</t>
        </is>
      </c>
      <c r="L558" s="76" t="inlineStr">
        <is>
          <t>apto 8</t>
        </is>
      </c>
      <c r="M558" s="76" t="inlineStr">
        <is>
          <t>torre 3</t>
        </is>
      </c>
      <c r="N558" s="76" t="inlineStr">
        <is>
          <t>DG 8 B Sur # 6 B Norte - 102 apto 8 torre 3</t>
        </is>
      </c>
      <c r="O558" s="76" t="inlineStr">
        <is>
          <t>654353</t>
        </is>
      </c>
      <c r="P558" s="76" t="inlineStr">
        <is>
          <t>54565564</t>
        </is>
      </c>
      <c r="Q558" s="76" t="inlineStr"/>
      <c r="R558" s="76" t="inlineStr">
        <is>
          <t>dcscdsc</t>
        </is>
      </c>
      <c r="S558" s="126" t="inlineStr">
        <is>
          <t>CL</t>
        </is>
      </c>
      <c r="T558" s="127" t="inlineStr">
        <is>
          <t>656</t>
        </is>
      </c>
      <c r="U558" s="127" t="inlineStr">
        <is>
          <t>G</t>
        </is>
      </c>
      <c r="V558" s="127" t="inlineStr">
        <is>
          <t>Norte</t>
        </is>
      </c>
      <c r="W558" s="127" t="inlineStr">
        <is>
          <t>46854</t>
        </is>
      </c>
      <c r="X558" s="127" t="n"/>
      <c r="Y558" s="127" t="inlineStr">
        <is>
          <t>Norte</t>
        </is>
      </c>
      <c r="Z558" s="127" t="inlineStr">
        <is>
          <t>48454</t>
        </is>
      </c>
      <c r="AA558" s="127" t="inlineStr"/>
      <c r="AB558" s="127" t="inlineStr"/>
      <c r="AC558" s="76" t="inlineStr">
        <is>
          <t>CL 656 G Norte # 46854 C Norte - 48454</t>
        </is>
      </c>
      <c r="AD558" s="76" t="inlineStr">
        <is>
          <t>85654</t>
        </is>
      </c>
      <c r="AE558" s="76" t="inlineStr">
        <is>
          <t>954341354</t>
        </is>
      </c>
      <c r="AF558" s="76" t="inlineStr"/>
      <c r="AG558" s="76" t="n"/>
      <c r="AH558" s="82" t="inlineStr">
        <is>
          <t>AIRE</t>
        </is>
      </c>
      <c r="AI558" s="82" t="inlineStr">
        <is>
          <t>Acumulación de escombros en el espacio publico</t>
        </is>
      </c>
      <c r="AJ558" s="96" t="inlineStr">
        <is>
          <t>El Escobero</t>
        </is>
      </c>
      <c r="AK558" s="201" t="inlineStr">
        <is>
          <t>8</t>
        </is>
      </c>
      <c r="AL558" s="92" t="inlineStr">
        <is>
          <t>22/06/2026</t>
        </is>
      </c>
      <c r="AM558" s="92" t="n"/>
      <c r="AN558" s="101" t="n"/>
      <c r="AO558" s="92" t="inlineStr">
        <is>
          <t>24/06/2026</t>
        </is>
      </c>
      <c r="AP558" s="101" t="inlineStr">
        <is>
          <t>Archivado</t>
        </is>
      </c>
      <c r="AQ558" s="101" t="n"/>
      <c r="AR558" s="227" t="n"/>
      <c r="AS558" s="119" t="inlineStr"/>
      <c r="AT558" s="124" t="inlineStr">
        <is>
          <t>Audiencia</t>
        </is>
      </c>
      <c r="AU558" s="94" t="n"/>
      <c r="AV558" s="82" t="n"/>
      <c r="AW558" s="102">
        <f>IF(OR(AND(TODAY()-AL572&lt;10,AV572="PQRS"),AND(TODAY()-AO572&lt;90,AV572="Persuasivo")),1,IF(AND(10&lt;=TODAY()-AL572,TODAY()-AL572&lt;15,AV572="PQRS"),2,IF(OR(AND(15&lt;=TODAY()-AL572,AV572="PQRS"),AND(90&lt;=TODAY()-AO572,AV572="Persuasivo")),3,"")))</f>
        <v/>
      </c>
      <c r="AX558" s="96" t="inlineStr">
        <is>
          <t>Queja: fdfvds | Canal: Telefono | Queja: fdfvds | Canal: Telefono</t>
        </is>
      </c>
      <c r="AY558" s="239">
        <f>IF(AU572=BA572,AY572,AY572&amp;" → "&amp;TEXT(AZ572,"dd/mm/aaaa")&amp;".- "&amp;AU572)</f>
        <v/>
      </c>
      <c r="AZ558" s="237" t="inlineStr">
        <is>
          <t>23/06/2026 11:29</t>
        </is>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2026-06-23T11:29:14Z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