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04 HOTELSA\"/>
    </mc:Choice>
  </mc:AlternateContent>
  <xr:revisionPtr revIDLastSave="0" documentId="8_{53ED18F7-0077-4830-B8D9-775018443ABE}" xr6:coauthVersionLast="47" xr6:coauthVersionMax="47" xr10:uidLastSave="{00000000-0000-0000-0000-000000000000}"/>
  <bookViews>
    <workbookView xWindow="-24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4" l="1"/>
  <c r="L5" i="4" s="1"/>
  <c r="H1" i="4"/>
  <c r="D9" i="2"/>
  <c r="C14" i="2"/>
  <c r="C13" i="2"/>
  <c r="F13" i="2" s="1"/>
  <c r="C12" i="2"/>
  <c r="D5" i="2"/>
  <c r="F5" i="2" s="1"/>
  <c r="D6" i="2"/>
  <c r="F6" i="2" s="1"/>
  <c r="D7" i="2"/>
  <c r="F7" i="2" s="1"/>
  <c r="D8" i="2"/>
  <c r="F8" i="2" s="1"/>
  <c r="F4" i="2"/>
  <c r="G18" i="4"/>
  <c r="G19" i="4"/>
  <c r="G13" i="4"/>
  <c r="G14" i="4"/>
  <c r="G15" i="4"/>
  <c r="G16" i="4"/>
  <c r="G17" i="4"/>
  <c r="G11" i="4"/>
  <c r="K9" i="4"/>
  <c r="F9" i="2" l="1"/>
  <c r="G12" i="4"/>
  <c r="C25" i="2" l="1"/>
  <c r="D25" i="2" s="1"/>
  <c r="F12" i="2"/>
  <c r="L6" i="4"/>
  <c r="H2" i="4"/>
  <c r="L8" i="4" s="1"/>
  <c r="H4" i="4"/>
  <c r="L9" i="4" s="1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12" i="4"/>
  <c r="I12" i="4" s="1"/>
  <c r="J12" i="4" s="1"/>
  <c r="H11" i="4"/>
  <c r="I11" i="4" s="1"/>
  <c r="J11" i="4" l="1"/>
  <c r="J20" i="4" l="1"/>
  <c r="L10" i="4" s="1"/>
  <c r="J21" i="4" l="1"/>
</calcChain>
</file>

<file path=xl/sharedStrings.xml><?xml version="1.0" encoding="utf-8"?>
<sst xmlns="http://schemas.openxmlformats.org/spreadsheetml/2006/main" count="101" uniqueCount="78">
  <si>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</si>
  <si>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</si>
  <si>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</si>
  <si>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</si>
  <si>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</si>
  <si>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</si>
  <si>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</si>
  <si>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</si>
  <si>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</si>
  <si>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</si>
  <si>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</si>
  <si>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</si>
  <si>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</si>
  <si>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</si>
  <si>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</si>
  <si>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</si>
  <si>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</si>
  <si>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</si>
  <si>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</si>
  <si>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</si>
  <si>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</si>
  <si>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</si>
  <si>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</si>
  <si>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</si>
  <si>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</si>
  <si>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</si>
  <si>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</si>
  <si>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</si>
  <si>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</si>
  <si>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</si>
  <si>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</si>
  <si>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</si>
  <si>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</si>
  <si>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</si>
  <si>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</si>
  <si>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</si>
  <si>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</si>
  <si>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</si>
  <si>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</si>
  <si>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</si>
  <si>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</si>
  <si>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</si>
  <si>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</si>
  <si>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</si>
  <si>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</si>
  <si>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</si>
  <si>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</si>
  <si>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</si>
  <si>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</si>
  <si>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</si>
  <si>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</si>
  <si>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</si>
  <si>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</si>
  <si>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</si>
  <si>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</si>
  <si>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</si>
  <si>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</si>
  <si>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</si>
  <si>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</si>
  <si>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 xml:space="preserve">PENDIENTE PAGO DE FLETE </t>
  </si>
  <si>
    <t>L904</t>
  </si>
  <si>
    <t xml:space="preserve">HOTELSA </t>
  </si>
  <si>
    <t>21 28 3506 1010623</t>
  </si>
  <si>
    <t xml:space="preserve">HOJUELAS DE CEREAL </t>
  </si>
  <si>
    <t>CONFITURA DE FRESA (MERMELADA),CONFITURA DE MELOCOTON (MERMELADA),MERMELADA DE 
ALBARICOQUE,MERMELADA DE CIRUELA,MERMELADA DE FRAMBUESA,MERMELADA DE 
FRESA,MERMELADA DE MELOCOTON</t>
  </si>
  <si>
    <t>CREMA DE CACAO CON AVELLANAS</t>
  </si>
  <si>
    <t xml:space="preserve">TAPA </t>
  </si>
  <si>
    <t>AVELLANAS TOSTADAS</t>
  </si>
  <si>
    <t xml:space="preserve">CAFÉ LIOFILIZADO </t>
  </si>
  <si>
    <t xml:space="preserve">CANELA MOLIDA </t>
  </si>
  <si>
    <t xml:space="preserve">CURRY </t>
  </si>
  <si>
    <t xml:space="preserve">PIMIENTA BLANCA MOLIDA, PIMIENTA NEGRA MOLIDA </t>
  </si>
  <si>
    <t>CAJA</t>
  </si>
  <si>
    <t>3P 42004</t>
  </si>
  <si>
    <t>21 53 3506 1001840</t>
  </si>
  <si>
    <t>C3</t>
  </si>
  <si>
    <t>3C 9537</t>
  </si>
  <si>
    <t>SANIDAD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</si>
</sst>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zoomScale="80" zoomScaleNormal="80" workbookViewId="0">
      <selection activeCell="L12" sqref="L12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COSTEO!C18</f>
        <v>545937</v>
      </c>
      <c r="I1" s="27" t="s">
        <v>36</v>
      </c>
      <c r="J1" s="5">
        <v>20.358699999999999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COSTEO!C19</f>
        <v>0</v>
      </c>
      <c r="I2" s="27" t="s">
        <v>8</v>
      </c>
      <c r="J2" s="5">
        <f>H7/H1+1</f>
        <v>1.1281202409801865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53211.07</v>
      </c>
      <c r="K5" s="27" t="s">
        <v>24</v>
      </c>
      <c r="L5" s="1">
        <f>I20</f>
        <v>616380.76174530701</v>
      </c>
    </row>
    <row r="6" spans="1:14" ht="15" thickBot="1" x14ac:dyDescent="0.35">
      <c r="B6" s="46" t="s">
        <v>45</v>
      </c>
      <c r="C6" s="78" t="s">
        <v>62</v>
      </c>
      <c r="G6" s="48" t="s">
        <v>2</v>
      </c>
      <c r="H6" s="62">
        <v>16734.509999999998</v>
      </c>
      <c r="K6" s="27" t="s">
        <v>23</v>
      </c>
      <c r="L6" s="75">
        <f>H1</f>
        <v>545937</v>
      </c>
    </row>
    <row r="7" spans="1:14" ht="15" thickBot="1" x14ac:dyDescent="0.35">
      <c r="B7" s="46" t="s">
        <v>46</v>
      </c>
      <c r="C7" s="47">
        <v>44508</v>
      </c>
      <c r="G7" s="48" t="s">
        <v>7</v>
      </c>
      <c r="H7" s="1">
        <f>H5+H6+H2+H3+H4</f>
        <v>69945.58</v>
      </c>
      <c r="K7" s="49" t="s">
        <v>12</v>
      </c>
      <c r="L7" s="1">
        <v>77493.02</v>
      </c>
      <c r="M7" s="36"/>
      <c r="N7" s="41"/>
    </row>
    <row r="8" spans="1:14" ht="15" thickBot="1" x14ac:dyDescent="0.35">
      <c r="G8" s="48" t="s">
        <v>9</v>
      </c>
      <c r="H8" s="2">
        <f>H1+H7</f>
        <v>615882.57999999996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-7049.2582546929916</v>
      </c>
      <c r="M10" s="4"/>
      <c r="N10" s="4"/>
    </row>
    <row r="11" spans="1:14" x14ac:dyDescent="0.3">
      <c r="A11" s="5">
        <v>1</v>
      </c>
      <c r="B11" s="72"/>
      <c r="C11" s="19" t="s">
        <v>63</v>
      </c>
      <c r="D11" s="60" t="s">
        <v>72</v>
      </c>
      <c r="E11" s="77">
        <v>48</v>
      </c>
      <c r="F11" s="66">
        <v>232.41667000000001</v>
      </c>
      <c r="G11" s="19">
        <f>E11*F11</f>
        <v>11156.00016</v>
      </c>
      <c r="H11" s="70">
        <f>F11*$J$2</f>
        <v>262.19394976821246</v>
      </c>
      <c r="I11" s="71">
        <f>E11*H11</f>
        <v>12585.309588874199</v>
      </c>
      <c r="J11" s="71">
        <f>I11*1.16</f>
        <v>14598.95912309407</v>
      </c>
      <c r="L11" s="1"/>
      <c r="N11" s="6"/>
    </row>
    <row r="12" spans="1:14" ht="72" x14ac:dyDescent="0.3">
      <c r="A12" s="5">
        <v>2</v>
      </c>
      <c r="B12" s="72"/>
      <c r="C12" s="90" t="s">
        <v>64</v>
      </c>
      <c r="D12" s="60" t="s">
        <v>72</v>
      </c>
      <c r="E12" s="77">
        <v>1640</v>
      </c>
      <c r="F12" s="66">
        <v>148.85549</v>
      </c>
      <c r="G12" s="19">
        <f t="shared" ref="G12:G19" si="0">E12*F12</f>
        <v>244123.0036</v>
      </c>
      <c r="H12" s="70">
        <f t="shared" ref="H12:H19" si="1">F12*$J$2</f>
        <v>167.92689125002374</v>
      </c>
      <c r="I12" s="71">
        <f t="shared" ref="I12:I19" si="2">E12*H12</f>
        <v>275400.10165003897</v>
      </c>
      <c r="J12" s="71">
        <f t="shared" ref="J12:J19" si="3">I12*1.16</f>
        <v>319464.11791404517</v>
      </c>
      <c r="L12" s="1"/>
      <c r="N12" s="6"/>
    </row>
    <row r="13" spans="1:14" s="13" customFormat="1" x14ac:dyDescent="0.3">
      <c r="A13" s="13">
        <v>3</v>
      </c>
      <c r="B13" s="72"/>
      <c r="C13" s="19" t="s">
        <v>65</v>
      </c>
      <c r="D13" s="60" t="s">
        <v>72</v>
      </c>
      <c r="E13" s="80">
        <v>72</v>
      </c>
      <c r="F13" s="81">
        <v>360.34721999999999</v>
      </c>
      <c r="G13" s="21">
        <f t="shared" si="0"/>
        <v>25944.99984</v>
      </c>
      <c r="H13" s="70">
        <f t="shared" si="1"/>
        <v>406.51499266294024</v>
      </c>
      <c r="I13" s="71">
        <f t="shared" si="2"/>
        <v>29269.079471731697</v>
      </c>
      <c r="J13" s="71">
        <f t="shared" si="3"/>
        <v>33952.132187208765</v>
      </c>
      <c r="L13" s="82"/>
      <c r="N13" s="14"/>
    </row>
    <row r="14" spans="1:14" x14ac:dyDescent="0.3">
      <c r="A14" s="4">
        <v>4</v>
      </c>
      <c r="B14" s="72"/>
      <c r="C14" s="19" t="s">
        <v>66</v>
      </c>
      <c r="D14" s="60" t="s">
        <v>72</v>
      </c>
      <c r="E14" s="77">
        <v>2</v>
      </c>
      <c r="F14" s="66">
        <v>1380</v>
      </c>
      <c r="G14" s="19">
        <f t="shared" si="0"/>
        <v>2760</v>
      </c>
      <c r="H14" s="70">
        <f t="shared" si="1"/>
        <v>1556.8059325526574</v>
      </c>
      <c r="I14" s="71">
        <f t="shared" si="2"/>
        <v>3113.6118651053148</v>
      </c>
      <c r="J14" s="71">
        <f t="shared" si="3"/>
        <v>3611.7897635221648</v>
      </c>
      <c r="L14" s="1"/>
      <c r="N14" s="6"/>
    </row>
    <row r="15" spans="1:14" x14ac:dyDescent="0.3">
      <c r="A15" s="4">
        <v>5</v>
      </c>
      <c r="B15" s="72"/>
      <c r="C15" s="19" t="s">
        <v>67</v>
      </c>
      <c r="D15" s="60" t="s">
        <v>72</v>
      </c>
      <c r="E15" s="77">
        <v>40</v>
      </c>
      <c r="F15" s="66">
        <v>1915.85</v>
      </c>
      <c r="G15" s="19">
        <f t="shared" si="0"/>
        <v>76634</v>
      </c>
      <c r="H15" s="70">
        <f t="shared" si="1"/>
        <v>2161.3091636818904</v>
      </c>
      <c r="I15" s="71">
        <f t="shared" si="2"/>
        <v>86452.366547275611</v>
      </c>
      <c r="J15" s="71">
        <f t="shared" si="3"/>
        <v>100284.74519483971</v>
      </c>
      <c r="L15" s="1"/>
      <c r="N15" s="6"/>
    </row>
    <row r="16" spans="1:14" s="13" customFormat="1" x14ac:dyDescent="0.3">
      <c r="A16" s="4">
        <v>6</v>
      </c>
      <c r="B16" s="72"/>
      <c r="C16" s="19" t="s">
        <v>68</v>
      </c>
      <c r="D16" s="60" t="s">
        <v>72</v>
      </c>
      <c r="E16" s="80">
        <v>42</v>
      </c>
      <c r="F16" s="81">
        <v>3306.3095199999998</v>
      </c>
      <c r="G16" s="21">
        <f t="shared" si="0"/>
        <v>138864.99984</v>
      </c>
      <c r="H16" s="70">
        <f t="shared" si="1"/>
        <v>3729.9146924574843</v>
      </c>
      <c r="I16" s="71">
        <f t="shared" si="2"/>
        <v>156656.41708321433</v>
      </c>
      <c r="J16" s="71">
        <f t="shared" si="3"/>
        <v>181721.4438165286</v>
      </c>
      <c r="L16" s="82"/>
      <c r="N16" s="14"/>
    </row>
    <row r="17" spans="1:14" x14ac:dyDescent="0.3">
      <c r="A17" s="4">
        <v>7</v>
      </c>
      <c r="B17" s="72"/>
      <c r="C17" s="19" t="s">
        <v>69</v>
      </c>
      <c r="D17" s="60" t="s">
        <v>72</v>
      </c>
      <c r="E17" s="77">
        <v>12</v>
      </c>
      <c r="F17" s="66">
        <v>1235</v>
      </c>
      <c r="G17" s="19">
        <f t="shared" si="0"/>
        <v>14820</v>
      </c>
      <c r="H17" s="70">
        <f t="shared" si="1"/>
        <v>1393.2284976105302</v>
      </c>
      <c r="I17" s="71">
        <f t="shared" si="2"/>
        <v>16718.741971326363</v>
      </c>
      <c r="J17" s="71">
        <f t="shared" si="3"/>
        <v>19393.74068673858</v>
      </c>
      <c r="L17" s="1"/>
      <c r="N17" s="6"/>
    </row>
    <row r="18" spans="1:14" x14ac:dyDescent="0.3">
      <c r="A18" s="4">
        <v>8</v>
      </c>
      <c r="B18" s="72"/>
      <c r="C18" s="19" t="s">
        <v>70</v>
      </c>
      <c r="D18" s="60" t="s">
        <v>72</v>
      </c>
      <c r="E18" s="77">
        <v>8</v>
      </c>
      <c r="F18" s="66">
        <v>1054.625</v>
      </c>
      <c r="G18" s="19">
        <f t="shared" si="0"/>
        <v>8437</v>
      </c>
      <c r="H18" s="70">
        <f t="shared" si="1"/>
        <v>1189.7438091437291</v>
      </c>
      <c r="I18" s="71">
        <f t="shared" si="2"/>
        <v>9517.9504731498328</v>
      </c>
      <c r="J18" s="71">
        <f t="shared" si="3"/>
        <v>11040.822548853805</v>
      </c>
      <c r="L18" s="1"/>
      <c r="N18" s="6"/>
    </row>
    <row r="19" spans="1:14" x14ac:dyDescent="0.3">
      <c r="A19" s="4">
        <v>9</v>
      </c>
      <c r="B19" s="72"/>
      <c r="C19" s="19" t="s">
        <v>71</v>
      </c>
      <c r="D19" s="60" t="s">
        <v>72</v>
      </c>
      <c r="E19" s="77">
        <v>17</v>
      </c>
      <c r="F19" s="66">
        <v>1364.5294100000001</v>
      </c>
      <c r="G19" s="19">
        <f t="shared" si="0"/>
        <v>23196.999970000001</v>
      </c>
      <c r="H19" s="70">
        <f t="shared" si="1"/>
        <v>1539.3532468337519</v>
      </c>
      <c r="I19" s="71">
        <f t="shared" si="2"/>
        <v>26169.005196173781</v>
      </c>
      <c r="J19" s="71">
        <f t="shared" si="3"/>
        <v>30356.046027561584</v>
      </c>
      <c r="L19" s="1"/>
      <c r="N19" s="6"/>
    </row>
    <row r="20" spans="1:14" x14ac:dyDescent="0.3">
      <c r="A20" s="4"/>
      <c r="E20" s="79"/>
      <c r="F20" s="6"/>
      <c r="G20" s="6">
        <v>0</v>
      </c>
      <c r="H20" s="6"/>
      <c r="I20" s="6">
        <f>I11+I12+I13+J14+I15+I16+I17+I18+I19</f>
        <v>616380.76174530701</v>
      </c>
      <c r="J20" s="3">
        <f>SUM(J11:J19)</f>
        <v>714423.79726239247</v>
      </c>
    </row>
    <row r="21" spans="1:14" ht="28.8" x14ac:dyDescent="0.3">
      <c r="G21" s="7"/>
      <c r="I21" s="50" t="s">
        <v>35</v>
      </c>
      <c r="J21" s="7">
        <f>+J20-COSTEO!C31</f>
        <v>4.4623925350606441E-3</v>
      </c>
      <c r="K21" s="5" t="s">
        <v>54</v>
      </c>
    </row>
    <row r="25" spans="1:14" x14ac:dyDescent="0.3">
      <c r="B25" s="6"/>
      <c r="C25" s="6"/>
      <c r="G25" s="4"/>
      <c r="H25" s="4"/>
      <c r="I25" s="4"/>
      <c r="J25" s="27" t="s">
        <v>59</v>
      </c>
    </row>
    <row r="26" spans="1:14" x14ac:dyDescent="0.3">
      <c r="B26" s="18"/>
      <c r="C26" s="18"/>
      <c r="D26" s="24"/>
      <c r="E26" s="33"/>
      <c r="G26" s="37"/>
      <c r="H26" s="37"/>
      <c r="I26" s="4"/>
    </row>
    <row r="27" spans="1:14" x14ac:dyDescent="0.3">
      <c r="B27" s="35"/>
      <c r="C27" s="35"/>
      <c r="D27" s="24"/>
      <c r="G27" s="4"/>
      <c r="H27" s="4"/>
      <c r="I27" s="4"/>
    </row>
  </sheetData>
  <autoFilter ref="B10:J21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opLeftCell="A4" zoomScale="90" zoomScaleNormal="90" workbookViewId="0">
      <selection activeCell="C13" sqref="C13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/>
      <c r="B3" s="19" t="s">
        <v>77</v>
      </c>
      <c r="C3" s="76">
        <v>1281</v>
      </c>
      <c r="D3" s="29">
        <v>0</v>
      </c>
      <c r="E3" s="29">
        <v>0</v>
      </c>
      <c r="F3" s="29">
        <f>+C3+D3-E3</f>
        <v>1281</v>
      </c>
      <c r="G3" s="7"/>
    </row>
    <row r="4" spans="1:11" s="5" customFormat="1" ht="19.5" customHeight="1" x14ac:dyDescent="0.3">
      <c r="A4" s="72"/>
      <c r="B4" s="19" t="s">
        <v>77</v>
      </c>
      <c r="C4" s="76">
        <v>2562</v>
      </c>
      <c r="D4" s="29">
        <v>0</v>
      </c>
      <c r="E4" s="29">
        <v>0</v>
      </c>
      <c r="F4" s="29">
        <f t="shared" ref="F4:F9" si="0">+C4+D4-E4</f>
        <v>2562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ref="D4:D9" si="1">C5*16%</f>
        <v>0</v>
      </c>
      <c r="E5" s="29">
        <v>0</v>
      </c>
      <c r="F5" s="29">
        <f t="shared" si="0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1"/>
        <v>0</v>
      </c>
      <c r="E6" s="29">
        <v>0</v>
      </c>
      <c r="F6" s="29">
        <f t="shared" si="0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1"/>
        <v>0</v>
      </c>
      <c r="E7" s="29">
        <v>0</v>
      </c>
      <c r="F7" s="29">
        <f t="shared" si="0"/>
        <v>0</v>
      </c>
      <c r="G7" s="7"/>
    </row>
    <row r="8" spans="1:11" s="5" customFormat="1" ht="20.25" customHeight="1" x14ac:dyDescent="0.3">
      <c r="A8" s="72" t="s">
        <v>76</v>
      </c>
      <c r="B8" s="19" t="s">
        <v>51</v>
      </c>
      <c r="C8" s="76">
        <v>2970</v>
      </c>
      <c r="D8" s="29">
        <f t="shared" si="1"/>
        <v>475.2</v>
      </c>
      <c r="E8" s="29">
        <v>0</v>
      </c>
      <c r="F8" s="29">
        <f t="shared" si="0"/>
        <v>3445.2</v>
      </c>
    </row>
    <row r="9" spans="1:11" s="5" customFormat="1" ht="20.25" customHeight="1" x14ac:dyDescent="0.3">
      <c r="A9" s="72" t="s">
        <v>76</v>
      </c>
      <c r="B9" s="19" t="s">
        <v>52</v>
      </c>
      <c r="C9" s="76">
        <v>2456.7199999999998</v>
      </c>
      <c r="D9" s="29">
        <f t="shared" si="1"/>
        <v>393.0752</v>
      </c>
      <c r="E9" s="29">
        <v>0</v>
      </c>
      <c r="F9" s="29">
        <f t="shared" si="0"/>
        <v>2849.7951999999996</v>
      </c>
    </row>
    <row r="10" spans="1:11" s="5" customFormat="1" ht="21" customHeight="1" x14ac:dyDescent="0.3">
      <c r="A10" s="43" t="s">
        <v>73</v>
      </c>
      <c r="B10" s="43" t="s">
        <v>51</v>
      </c>
      <c r="C10" s="76">
        <v>3321.64</v>
      </c>
      <c r="D10" s="29">
        <f>+C10*0.16</f>
        <v>531.4624</v>
      </c>
      <c r="E10" s="29">
        <v>0</v>
      </c>
      <c r="F10" s="29">
        <f t="shared" ref="F10:F11" si="2">+C10+D10-E10</f>
        <v>3853.1023999999998</v>
      </c>
      <c r="H10" s="7"/>
    </row>
    <row r="11" spans="1:11" s="5" customFormat="1" ht="21" customHeight="1" x14ac:dyDescent="0.3">
      <c r="A11" s="43" t="s">
        <v>73</v>
      </c>
      <c r="B11" s="21" t="s">
        <v>52</v>
      </c>
      <c r="C11" s="76">
        <v>2456.71</v>
      </c>
      <c r="D11" s="29">
        <f>+C11*0.16</f>
        <v>393.0736</v>
      </c>
      <c r="E11" s="29">
        <v>0</v>
      </c>
      <c r="F11" s="29">
        <f t="shared" si="2"/>
        <v>2849.7836000000002</v>
      </c>
      <c r="H11" s="7"/>
      <c r="I11" s="63" t="s">
        <v>56</v>
      </c>
    </row>
    <row r="12" spans="1:11" s="5" customFormat="1" ht="20.25" customHeight="1" x14ac:dyDescent="0.3">
      <c r="A12" s="15" t="s">
        <v>62</v>
      </c>
      <c r="B12" s="21" t="s">
        <v>53</v>
      </c>
      <c r="C12" s="76">
        <f>278</f>
        <v>278</v>
      </c>
      <c r="D12" s="29">
        <v>0</v>
      </c>
      <c r="E12" s="29">
        <v>0</v>
      </c>
      <c r="F12" s="29">
        <f t="shared" ref="F12:F13" si="3">+C12+D12-E12</f>
        <v>278</v>
      </c>
      <c r="H12" s="7"/>
      <c r="I12" s="64" t="s">
        <v>57</v>
      </c>
    </row>
    <row r="13" spans="1:11" s="5" customFormat="1" ht="20.25" customHeight="1" x14ac:dyDescent="0.3">
      <c r="A13" s="72" t="s">
        <v>74</v>
      </c>
      <c r="B13" s="21" t="s">
        <v>75</v>
      </c>
      <c r="C13" s="76">
        <f>4556+4141+29188</f>
        <v>37885</v>
      </c>
      <c r="D13" s="29">
        <v>468</v>
      </c>
      <c r="E13" s="29">
        <v>0</v>
      </c>
      <c r="F13" s="29">
        <f t="shared" si="3"/>
        <v>38353</v>
      </c>
      <c r="H13" s="7"/>
      <c r="J13" s="7"/>
    </row>
    <row r="14" spans="1:11" x14ac:dyDescent="0.3">
      <c r="A14" s="53" t="s">
        <v>27</v>
      </c>
      <c r="B14" s="4"/>
      <c r="C14" s="14">
        <f>SUM(C3:C13)</f>
        <v>53211.07</v>
      </c>
      <c r="D14" s="14">
        <f>SUM(D3:D13)</f>
        <v>2260.8112000000001</v>
      </c>
      <c r="E14" s="14">
        <f>SUM(E3:E13)</f>
        <v>0</v>
      </c>
      <c r="F14" s="14">
        <f>SUM(F3:F13)</f>
        <v>55471.881200000003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545937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599148.06999999995</v>
      </c>
      <c r="D24" s="20">
        <f>D14+D18</f>
        <v>2260.8112000000001</v>
      </c>
      <c r="E24" s="20">
        <f>E14+E18</f>
        <v>0</v>
      </c>
      <c r="F24" s="20">
        <f>F14+F18</f>
        <v>55471.881200000003</v>
      </c>
      <c r="G24" s="6"/>
    </row>
    <row r="25" spans="1:13" x14ac:dyDescent="0.3">
      <c r="A25" s="56" t="s">
        <v>50</v>
      </c>
      <c r="B25" s="1"/>
      <c r="C25" s="66">
        <f>FACTURA!H6</f>
        <v>16734.509999999998</v>
      </c>
      <c r="D25" s="20">
        <f>C25*0.16</f>
        <v>2677.5215999999996</v>
      </c>
      <c r="E25" s="20"/>
      <c r="F25" s="20">
        <f>C25+D25</f>
        <v>19412.031599999998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615882.57999999996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98541.212799999994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714423.79279999994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HOJUELAS DE CEREAL </v>
      </c>
      <c r="C5" s="5" t="str">
        <f>FACTURA!D11</f>
        <v>CAJA</v>
      </c>
      <c r="D5" s="15">
        <f>FACTURA!E11</f>
        <v>48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2021-12-20T22:45:47Z</dcterms:modified>
</cp:coreProperties>
</file>