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29 CHAD\"/>
    </mc:Choice>
  </mc:AlternateContent>
  <xr:revisionPtr revIDLastSave="0" documentId="13_ncr:1_{F07CE607-8DA3-483A-9791-F2002314BED7}" xr6:coauthVersionLast="47" xr6:coauthVersionMax="47" xr10:uidLastSave="{00000000-0000-0000-0000-000000000000}"/>
  <bookViews>
    <workbookView xWindow="1056" yWindow="0" windowWidth="11340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4" l="1"/>
  <c r="H1" i="4"/>
  <c r="C4" i="2"/>
  <c r="C10" i="2"/>
  <c r="C12" i="2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I22" i="4" l="1"/>
  <c r="L5" i="4" s="1"/>
  <c r="J11" i="4"/>
  <c r="J22" i="4" s="1"/>
  <c r="J23" i="4" s="1"/>
  <c r="L10" i="4" l="1"/>
</calcChain>
</file>

<file path=xl/sharedStrings.xml><?xml version="1.0" encoding="utf-8"?>
<sst xmlns="http://schemas.openxmlformats.org/spreadsheetml/2006/main" count="102" uniqueCount="77">
  <si>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</si>
  <si>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</si>
  <si>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</si>
  <si>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</si>
  <si>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</si>
  <si>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</si>
  <si>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</si>
  <si>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</si>
  <si>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</si>
  <si>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</si>
  <si>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</si>
  <si>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</si>
  <si>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</si>
  <si>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</si>
  <si>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</si>
  <si>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</si>
  <si>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</si>
  <si>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</si>
  <si>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</si>
  <si>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</si>
  <si>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</si>
  <si>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</si>
  <si>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</si>
  <si>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</si>
  <si>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</si>
  <si>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</si>
  <si>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</si>
  <si>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</si>
  <si>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</si>
  <si>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</si>
  <si>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</si>
  <si>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</si>
  <si>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</si>
  <si>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</si>
  <si>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</si>
  <si>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</si>
  <si>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</si>
  <si>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</si>
  <si>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</si>
  <si>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</si>
  <si>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</si>
  <si>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</si>
  <si>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</si>
  <si>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</si>
  <si>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</si>
  <si>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</si>
  <si>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</si>
  <si>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</si>
  <si>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</si>
  <si>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</si>
  <si>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</si>
  <si>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</si>
  <si>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</si>
  <si>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</si>
  <si>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</si>
  <si>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</si>
  <si>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</si>
  <si>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</si>
  <si>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</si>
  <si>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</si>
  <si>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</si>
  <si>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L929</t>
  </si>
  <si>
    <t>CHAD</t>
  </si>
  <si>
    <t>21 28 3506 1012811</t>
  </si>
  <si>
    <t xml:space="preserve">CAMISAS MANGA LARGA PARA HOMBRE </t>
  </si>
  <si>
    <t>PLAYERAS MANGA CORTA PARA HOMBRE</t>
  </si>
  <si>
    <t>21 28 3506 1012653</t>
  </si>
  <si>
    <t>3M 20788 /3M 20753</t>
  </si>
  <si>
    <t>3M 20753</t>
  </si>
  <si>
    <t>BB 6224</t>
  </si>
  <si>
    <t>CARGO RF</t>
  </si>
  <si>
    <t>E 360</t>
  </si>
  <si>
    <t>PP</t>
  </si>
  <si>
    <t>SS1360</t>
  </si>
  <si>
    <t>AAVS</t>
  </si>
  <si>
    <t>SS1363</t>
  </si>
  <si>
    <t>SS1362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</si>
</sst>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opLeftCell="G1" zoomScale="80" zoomScaleNormal="80" workbookViewId="0">
      <selection activeCell="I36" sqref="I36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365938</v>
      </c>
      <c r="I1" s="27" t="s">
        <v>36</v>
      </c>
      <c r="J1" s="5">
        <v>20.762799999999999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1.2116677251337657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67457.263999999996</v>
      </c>
      <c r="K5" s="27" t="s">
        <v>24</v>
      </c>
      <c r="L5" s="1">
        <f>I22</f>
        <v>438630.4386007454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10000</v>
      </c>
      <c r="K6" s="27" t="s">
        <v>23</v>
      </c>
      <c r="L6" s="75">
        <f>H1</f>
        <v>365938</v>
      </c>
    </row>
    <row r="7" spans="1:14" ht="15" thickBot="1" x14ac:dyDescent="0.35">
      <c r="B7" s="46" t="s">
        <v>46</v>
      </c>
      <c r="C7" s="47">
        <v>44520</v>
      </c>
      <c r="G7" s="48" t="s">
        <v>7</v>
      </c>
      <c r="H7" s="1">
        <f>H5+H6+H2+H3+H4</f>
        <v>77457.263999999996</v>
      </c>
      <c r="K7" s="49" t="s">
        <v>12</v>
      </c>
      <c r="L7" s="1">
        <v>80000</v>
      </c>
      <c r="M7" s="36"/>
      <c r="N7" s="41"/>
    </row>
    <row r="8" spans="1:14" ht="15" thickBot="1" x14ac:dyDescent="0.35">
      <c r="G8" s="48" t="s">
        <v>9</v>
      </c>
      <c r="H8" s="2">
        <f>H1+H7</f>
        <v>443395.26399999997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-7307.5613992545987</v>
      </c>
      <c r="M10" s="4"/>
      <c r="N10" s="4"/>
    </row>
    <row r="11" spans="1:14" x14ac:dyDescent="0.3">
      <c r="A11" s="5">
        <v>1</v>
      </c>
      <c r="B11" s="72">
        <v>62053091</v>
      </c>
      <c r="C11" s="19" t="s">
        <v>64</v>
      </c>
      <c r="D11" s="60" t="s">
        <v>59</v>
      </c>
      <c r="E11" s="77">
        <v>566</v>
      </c>
      <c r="F11" s="66">
        <v>196.62287000000001</v>
      </c>
      <c r="G11" s="19">
        <f>E11*F11</f>
        <v>111288.54442000001</v>
      </c>
      <c r="H11" s="70">
        <f>F11*$J$2</f>
        <v>238.24158560217217</v>
      </c>
      <c r="I11" s="71">
        <f>E11*H11</f>
        <v>134844.73745082945</v>
      </c>
      <c r="J11" s="71">
        <f>I11*1.16</f>
        <v>156419.89544296215</v>
      </c>
      <c r="L11" s="1"/>
      <c r="N11" s="6"/>
    </row>
    <row r="12" spans="1:14" x14ac:dyDescent="0.3">
      <c r="A12" s="5">
        <v>2</v>
      </c>
      <c r="B12" s="72">
        <v>62053091</v>
      </c>
      <c r="C12" s="19" t="s">
        <v>64</v>
      </c>
      <c r="D12" s="60" t="s">
        <v>59</v>
      </c>
      <c r="E12" s="77">
        <v>600</v>
      </c>
      <c r="F12" s="66">
        <v>180.22166999999999</v>
      </c>
      <c r="G12" s="19">
        <f t="shared" ref="G12:G21" si="0">E12*F12</f>
        <v>108133.00199999999</v>
      </c>
      <c r="H12" s="70">
        <f t="shared" ref="H12:H21" si="1">F12*$J$2</f>
        <v>218.36878090870823</v>
      </c>
      <c r="I12" s="71">
        <f t="shared" ref="I12:I21" si="2">E12*H12</f>
        <v>131021.26854522494</v>
      </c>
      <c r="J12" s="71">
        <f t="shared" ref="J12:J20" si="3">I12*1.16</f>
        <v>151984.67151246092</v>
      </c>
      <c r="L12" s="1"/>
      <c r="N12" s="6"/>
    </row>
    <row r="13" spans="1:14" s="13" customFormat="1" x14ac:dyDescent="0.3">
      <c r="A13" s="13">
        <v>3</v>
      </c>
      <c r="B13" s="72">
        <v>62053091</v>
      </c>
      <c r="C13" s="19" t="s">
        <v>65</v>
      </c>
      <c r="D13" s="60" t="s">
        <v>59</v>
      </c>
      <c r="E13" s="80">
        <v>283</v>
      </c>
      <c r="F13" s="81">
        <v>167.55476999999999</v>
      </c>
      <c r="G13" s="21">
        <f t="shared" si="0"/>
        <v>47417.999909999999</v>
      </c>
      <c r="H13" s="70">
        <f t="shared" si="1"/>
        <v>203.02070700121132</v>
      </c>
      <c r="I13" s="71">
        <f t="shared" si="2"/>
        <v>57454.860081342806</v>
      </c>
      <c r="J13" s="71">
        <f t="shared" si="3"/>
        <v>66647.637694357647</v>
      </c>
      <c r="L13" s="82"/>
      <c r="N13" s="14"/>
    </row>
    <row r="14" spans="1:14" x14ac:dyDescent="0.3">
      <c r="A14" s="4">
        <v>4</v>
      </c>
      <c r="B14" s="72">
        <v>62053091</v>
      </c>
      <c r="C14" s="19" t="s">
        <v>64</v>
      </c>
      <c r="D14" s="60" t="s">
        <v>59</v>
      </c>
      <c r="E14" s="77">
        <v>484</v>
      </c>
      <c r="F14" s="66">
        <v>196.62397000000001</v>
      </c>
      <c r="G14" s="19">
        <f t="shared" si="0"/>
        <v>95166.001480000006</v>
      </c>
      <c r="H14" s="70">
        <f t="shared" si="1"/>
        <v>238.24291843666981</v>
      </c>
      <c r="I14" s="71">
        <f t="shared" si="2"/>
        <v>115309.57252334819</v>
      </c>
      <c r="J14" s="71">
        <f t="shared" si="3"/>
        <v>133759.10412708391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438630.4386007454</v>
      </c>
      <c r="J22" s="3">
        <f>SUM(J11:J21)</f>
        <v>508811.30877686467</v>
      </c>
    </row>
    <row r="23" spans="1:14" ht="28.8" x14ac:dyDescent="0.3">
      <c r="G23" s="7"/>
      <c r="I23" s="50" t="s">
        <v>35</v>
      </c>
      <c r="J23" s="7">
        <f>+J22-COSTEO!C31</f>
        <v>-5527.1974631352932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tabSelected="1" zoomScale="90" zoomScaleNormal="90" workbookViewId="0">
      <selection activeCell="C8" sqref="C8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69</v>
      </c>
      <c r="B3" s="19" t="s">
        <v>70</v>
      </c>
      <c r="C3" s="76">
        <v>314</v>
      </c>
      <c r="D3" s="29">
        <f>C3*16%</f>
        <v>50.24</v>
      </c>
      <c r="E3" s="29">
        <v>0</v>
      </c>
      <c r="F3" s="29">
        <f>+C3+D3-E3</f>
        <v>364.24</v>
      </c>
      <c r="G3" s="7"/>
    </row>
    <row r="4" spans="1:11" s="5" customFormat="1" ht="19.5" customHeight="1" x14ac:dyDescent="0.3">
      <c r="A4" s="72" t="s">
        <v>71</v>
      </c>
      <c r="B4" s="19" t="s">
        <v>72</v>
      </c>
      <c r="C4" s="76">
        <f>2794.8*21.68</f>
        <v>60591.264000000003</v>
      </c>
      <c r="D4" s="29">
        <f t="shared" ref="D4:D8" si="0">C4*16%</f>
        <v>9694.6022400000002</v>
      </c>
      <c r="E4" s="29">
        <v>0</v>
      </c>
      <c r="F4" s="29">
        <f t="shared" ref="F4:F9" si="1">+C4+D4-E4</f>
        <v>70285.866240000003</v>
      </c>
      <c r="G4" s="7"/>
    </row>
    <row r="5" spans="1:11" s="5" customFormat="1" ht="19.5" customHeight="1" x14ac:dyDescent="0.3">
      <c r="A5" s="72" t="s">
        <v>73</v>
      </c>
      <c r="B5" s="19" t="s">
        <v>74</v>
      </c>
      <c r="C5" s="76">
        <v>350</v>
      </c>
      <c r="D5" s="29">
        <f t="shared" si="0"/>
        <v>56</v>
      </c>
      <c r="E5" s="29">
        <v>0</v>
      </c>
      <c r="F5" s="29">
        <f t="shared" si="1"/>
        <v>406</v>
      </c>
      <c r="G5" s="7"/>
    </row>
    <row r="6" spans="1:11" s="5" customFormat="1" ht="19.5" customHeight="1" x14ac:dyDescent="0.3">
      <c r="A6" s="72" t="s">
        <v>75</v>
      </c>
      <c r="B6" s="19" t="s">
        <v>74</v>
      </c>
      <c r="C6" s="76">
        <v>200</v>
      </c>
      <c r="D6" s="29">
        <f t="shared" si="0"/>
        <v>32</v>
      </c>
      <c r="E6" s="29">
        <v>0</v>
      </c>
      <c r="F6" s="29">
        <f t="shared" si="1"/>
        <v>232</v>
      </c>
      <c r="G6" s="7"/>
    </row>
    <row r="7" spans="1:11" s="5" customFormat="1" ht="19.5" customHeight="1" x14ac:dyDescent="0.3">
      <c r="A7" s="72" t="s">
        <v>76</v>
      </c>
      <c r="B7" s="19" t="s">
        <v>74</v>
      </c>
      <c r="C7" s="76">
        <v>350</v>
      </c>
      <c r="D7" s="29">
        <f t="shared" si="0"/>
        <v>56</v>
      </c>
      <c r="E7" s="29">
        <v>0</v>
      </c>
      <c r="F7" s="29">
        <f t="shared" si="1"/>
        <v>406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67</v>
      </c>
      <c r="B10" s="43" t="s">
        <v>51</v>
      </c>
      <c r="C10" s="76">
        <f>720+2320</f>
        <v>3040</v>
      </c>
      <c r="D10" s="29">
        <f>+C10*0.16</f>
        <v>486.40000000000003</v>
      </c>
      <c r="E10" s="29">
        <v>0</v>
      </c>
      <c r="F10" s="29">
        <f t="shared" ref="F10:F11" si="2">+C10+D10-E10</f>
        <v>3526.4</v>
      </c>
      <c r="H10" s="7"/>
    </row>
    <row r="11" spans="1:11" s="5" customFormat="1" ht="21" customHeight="1" x14ac:dyDescent="0.3">
      <c r="A11" s="43" t="s">
        <v>68</v>
      </c>
      <c r="B11" s="21" t="s">
        <v>52</v>
      </c>
      <c r="C11" s="76">
        <v>1350</v>
      </c>
      <c r="D11" s="29">
        <f>+C11*0.16</f>
        <v>216</v>
      </c>
      <c r="E11" s="29">
        <v>0</v>
      </c>
      <c r="F11" s="29">
        <f t="shared" si="2"/>
        <v>1566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353+278</f>
        <v>631</v>
      </c>
      <c r="D12" s="29">
        <v>0</v>
      </c>
      <c r="E12" s="29">
        <v>0</v>
      </c>
      <c r="F12" s="29">
        <f t="shared" ref="F12:F13" si="3">+C12+D12-E12</f>
        <v>631</v>
      </c>
      <c r="H12" s="7"/>
      <c r="I12" s="64" t="s">
        <v>57</v>
      </c>
    </row>
    <row r="13" spans="1:11" s="5" customFormat="1" ht="20.25" customHeight="1" x14ac:dyDescent="0.3">
      <c r="A13" s="72" t="s">
        <v>66</v>
      </c>
      <c r="B13" s="21" t="s">
        <v>53</v>
      </c>
      <c r="C13" s="76">
        <v>631</v>
      </c>
      <c r="D13" s="29">
        <v>0</v>
      </c>
      <c r="E13" s="29">
        <v>0</v>
      </c>
      <c r="F13" s="29">
        <f t="shared" si="3"/>
        <v>631</v>
      </c>
      <c r="H13" s="7"/>
      <c r="J13" s="7"/>
    </row>
    <row r="14" spans="1:11" x14ac:dyDescent="0.3">
      <c r="A14" s="53" t="s">
        <v>27</v>
      </c>
      <c r="B14" s="4"/>
      <c r="C14" s="14">
        <f>SUM(C3:C13)</f>
        <v>67457.263999999996</v>
      </c>
      <c r="D14" s="14">
        <f>SUM(D3:D13)</f>
        <v>10591.24224</v>
      </c>
      <c r="E14" s="14">
        <f>SUM(E3:E13)</f>
        <v>0</v>
      </c>
      <c r="F14" s="14">
        <f>SUM(F3:F13)</f>
        <v>78048.506240000002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365938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433395.26399999997</v>
      </c>
      <c r="D24" s="20">
        <f>D14+D18</f>
        <v>10591.24224</v>
      </c>
      <c r="E24" s="20">
        <f>E14+E18</f>
        <v>0</v>
      </c>
      <c r="F24" s="20">
        <f>F14+F18</f>
        <v>78048.506240000002</v>
      </c>
      <c r="G24" s="6"/>
    </row>
    <row r="25" spans="1:13" x14ac:dyDescent="0.3">
      <c r="A25" s="56" t="s">
        <v>50</v>
      </c>
      <c r="B25" s="1"/>
      <c r="C25" s="66">
        <f>FACTURA!H6</f>
        <v>10000</v>
      </c>
      <c r="D25" s="20">
        <f>C25*0.16</f>
        <v>1600</v>
      </c>
      <c r="E25" s="20"/>
      <c r="F25" s="20">
        <f>C25+D25</f>
        <v>11600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443395.26399999997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70943.242239999992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514338.50623999996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CAMISAS MANGA LARGA PARA HOMBRE </v>
      </c>
      <c r="C5" s="5" t="str">
        <f>FACTURA!D11</f>
        <v>PIEZA</v>
      </c>
      <c r="D5" s="15">
        <f>FACTURA!E11</f>
        <v>566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2021-12-07T23:12:55Z</dcterms:modified>
</cp:coreProperties>
</file>