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38 Marina Grassi\"/>
    </mc:Choice>
  </mc:AlternateContent>
  <xr:revisionPtr revIDLastSave="0" documentId="13_ncr:1_{75B294B5-C72A-443A-B4A9-ADD69AB31006}" xr6:coauthVersionLast="47" xr6:coauthVersionMax="47" xr10:uidLastSave="{00000000-0000-0000-0000-000000000000}"/>
  <bookViews>
    <workbookView xWindow="12" yWindow="0" windowWidth="11340" windowHeight="12360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4" l="1"/>
  <c r="H1" i="4"/>
  <c r="C12" i="2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<sst xmlns="http://schemas.openxmlformats.org/spreadsheetml/2006/main" count="95" uniqueCount="73">
  <si>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</si>
  <si>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</si>
  <si>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</si>
  <si>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</si>
  <si>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</si>
  <si>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</si>
  <si>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</si>
  <si>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</si>
  <si>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</si>
  <si>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</si>
  <si>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</si>
  <si>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</si>
  <si>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</si>
  <si>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</si>
  <si>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</si>
  <si>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</si>
  <si>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</si>
  <si>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</si>
  <si>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</si>
  <si>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</si>
  <si>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</si>
  <si>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</si>
  <si>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</si>
  <si>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</si>
  <si>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</si>
  <si>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</si>
  <si>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</si>
  <si>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</si>
  <si>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</si>
  <si>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</si>
  <si>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</si>
  <si>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</si>
  <si>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</si>
  <si>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</si>
  <si>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</si>
  <si>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</si>
  <si>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</si>
  <si>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</si>
  <si>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</si>
  <si>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</si>
  <si>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</si>
  <si>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</si>
  <si>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</si>
  <si>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</si>
  <si>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</si>
  <si>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</si>
  <si>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</si>
  <si>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</si>
  <si>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</si>
  <si>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</si>
  <si>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</si>
  <si>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</si>
  <si>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</si>
  <si>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</si>
  <si>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</si>
  <si>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</si>
  <si>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</si>
  <si>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</si>
  <si>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</si>
  <si>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</si>
  <si>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</si>
  <si>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L938</t>
  </si>
  <si>
    <t xml:space="preserve">MARINA GRASSI </t>
  </si>
  <si>
    <t>21 53 3506 1001815</t>
  </si>
  <si>
    <t xml:space="preserve">TOALLA CON BUCLES DE FIBRA SINTETICAS </t>
  </si>
  <si>
    <t>3C 9539</t>
  </si>
  <si>
    <t>C 5988</t>
  </si>
  <si>
    <t>CARGO RF</t>
  </si>
  <si>
    <t>D 4081</t>
  </si>
  <si>
    <t xml:space="preserve">VAZVAL </t>
  </si>
  <si>
    <t>B 27312</t>
  </si>
  <si>
    <t xml:space="preserve">ANGELICA ETIQUETADO </t>
  </si>
  <si>
    <t xml:space="preserve">CIXPE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</si>
</sst>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zoomScale="80" zoomScaleNormal="80" workbookViewId="0">
      <selection activeCell="D17" sqref="D17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7848</v>
      </c>
      <c r="I1" s="27" t="s">
        <v>36</v>
      </c>
      <c r="J1" s="5">
        <v>20.762799999999999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2.5514411314984708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10675.71</v>
      </c>
      <c r="K5" s="27" t="s">
        <v>24</v>
      </c>
      <c r="L5" s="1">
        <f>J22</f>
        <v>23227.501469036368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1500</v>
      </c>
      <c r="K6" s="27" t="s">
        <v>23</v>
      </c>
      <c r="L6" s="75">
        <f>H1</f>
        <v>7848</v>
      </c>
    </row>
    <row r="7" spans="1:14" ht="15" thickBot="1" x14ac:dyDescent="0.35">
      <c r="B7" s="46" t="s">
        <v>46</v>
      </c>
      <c r="C7" s="47">
        <v>44545</v>
      </c>
      <c r="G7" s="48" t="s">
        <v>7</v>
      </c>
      <c r="H7" s="1">
        <f>H5+H6+H2+H3+H4</f>
        <v>12175.71</v>
      </c>
      <c r="K7" s="49" t="s">
        <v>12</v>
      </c>
      <c r="L7" s="1">
        <f>6000+11874.21</f>
        <v>17874.21</v>
      </c>
      <c r="M7" s="36"/>
      <c r="N7" s="41"/>
    </row>
    <row r="8" spans="1:14" ht="15" thickBot="1" x14ac:dyDescent="0.35">
      <c r="G8" s="48" t="s">
        <v>9</v>
      </c>
      <c r="H8" s="2">
        <f>H1+H7</f>
        <v>20023.71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-2494.7085309636313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162</v>
      </c>
      <c r="F11" s="66">
        <v>48.44444</v>
      </c>
      <c r="G11" s="19">
        <f>E11*F11</f>
        <v>7847.99928</v>
      </c>
      <c r="H11" s="70">
        <f>F11*$J$2</f>
        <v>123.60313680840979</v>
      </c>
      <c r="I11" s="71">
        <f>E11*H11</f>
        <v>20023.708162962386</v>
      </c>
      <c r="J11" s="71">
        <f>I11*1.16</f>
        <v>23227.501469036368</v>
      </c>
      <c r="L11" s="1"/>
      <c r="N11" s="6"/>
    </row>
    <row r="12" spans="1:14" x14ac:dyDescent="0.3">
      <c r="A12" s="5">
        <v>2</v>
      </c>
      <c r="B12" s="72"/>
      <c r="C12" s="19"/>
      <c r="D12" s="60" t="s">
        <v>59</v>
      </c>
      <c r="E12" s="77">
        <v>0</v>
      </c>
      <c r="F12" s="66">
        <v>0</v>
      </c>
      <c r="G12" s="19">
        <f t="shared" ref="G12:G21" si="0">E12*F12</f>
        <v>0</v>
      </c>
      <c r="H12" s="70">
        <f t="shared" ref="H12:H21" si="1">F12*$J$2</f>
        <v>0</v>
      </c>
      <c r="I12" s="71">
        <f t="shared" ref="I12:I21" si="2">E12*H12</f>
        <v>0</v>
      </c>
      <c r="J12" s="71">
        <f t="shared" ref="J12:J20" si="3">I12*1.16</f>
        <v>0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0">
        <v>0</v>
      </c>
      <c r="F13" s="81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20023.708162962386</v>
      </c>
      <c r="J22" s="3">
        <f>SUM(J11:J21)</f>
        <v>23227.501469036368</v>
      </c>
    </row>
    <row r="23" spans="1:14" ht="28.8" x14ac:dyDescent="0.3">
      <c r="G23" s="7"/>
      <c r="I23" s="50" t="s">
        <v>35</v>
      </c>
      <c r="J23" s="7">
        <f>+J22-COSTEO!C31</f>
        <v>-2.1309636322257575E-3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tabSelected="1" zoomScale="90" zoomScaleNormal="90" workbookViewId="0">
      <selection activeCell="C8" sqref="C8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66</v>
      </c>
      <c r="B3" s="19" t="s">
        <v>67</v>
      </c>
      <c r="C3" s="76">
        <v>520.71</v>
      </c>
      <c r="D3" s="29">
        <f>C3*16%</f>
        <v>83.313600000000008</v>
      </c>
      <c r="E3" s="29">
        <v>0</v>
      </c>
      <c r="F3" s="29">
        <f>+C3+D3-E3</f>
        <v>604.02359999999999</v>
      </c>
      <c r="G3" s="7"/>
    </row>
    <row r="4" spans="1:11" s="5" customFormat="1" ht="19.5" customHeight="1" x14ac:dyDescent="0.3">
      <c r="A4" s="72" t="s">
        <v>68</v>
      </c>
      <c r="B4" s="19" t="s">
        <v>69</v>
      </c>
      <c r="C4" s="76">
        <v>1200</v>
      </c>
      <c r="D4" s="29">
        <f t="shared" ref="D4:D8" si="0">C4*16%</f>
        <v>192</v>
      </c>
      <c r="E4" s="29">
        <v>48</v>
      </c>
      <c r="F4" s="29">
        <f t="shared" ref="F4:F9" si="1">+C4+D4-E4</f>
        <v>1344</v>
      </c>
      <c r="G4" s="7"/>
    </row>
    <row r="5" spans="1:11" s="5" customFormat="1" ht="19.5" customHeight="1" x14ac:dyDescent="0.3">
      <c r="A5" s="72" t="s">
        <v>70</v>
      </c>
      <c r="B5" s="19" t="s">
        <v>67</v>
      </c>
      <c r="C5" s="76">
        <v>955</v>
      </c>
      <c r="D5" s="29">
        <f t="shared" si="0"/>
        <v>152.80000000000001</v>
      </c>
      <c r="E5" s="29">
        <v>0</v>
      </c>
      <c r="F5" s="29">
        <f t="shared" si="1"/>
        <v>1107.8</v>
      </c>
      <c r="G5" s="7"/>
    </row>
    <row r="6" spans="1:11" s="5" customFormat="1" ht="19.5" customHeight="1" x14ac:dyDescent="0.3">
      <c r="A6" s="72">
        <v>55121602</v>
      </c>
      <c r="B6" s="19" t="s">
        <v>71</v>
      </c>
      <c r="C6" s="76">
        <v>1800</v>
      </c>
      <c r="D6" s="29">
        <f t="shared" si="0"/>
        <v>288</v>
      </c>
      <c r="E6" s="29">
        <v>0</v>
      </c>
      <c r="F6" s="29">
        <f t="shared" si="1"/>
        <v>2088</v>
      </c>
      <c r="G6" s="7"/>
    </row>
    <row r="7" spans="1:11" s="5" customFormat="1" ht="19.5" customHeight="1" x14ac:dyDescent="0.3">
      <c r="A7" s="72">
        <v>6265</v>
      </c>
      <c r="B7" s="19" t="s">
        <v>72</v>
      </c>
      <c r="C7" s="76">
        <v>2000</v>
      </c>
      <c r="D7" s="29">
        <f t="shared" si="0"/>
        <v>320</v>
      </c>
      <c r="E7" s="29">
        <v>0</v>
      </c>
      <c r="F7" s="29">
        <f t="shared" si="1"/>
        <v>2320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65</v>
      </c>
      <c r="B10" s="43" t="s">
        <v>51</v>
      </c>
      <c r="C10" s="76">
        <v>2270</v>
      </c>
      <c r="D10" s="29">
        <f>+C10*0.16</f>
        <v>363.2</v>
      </c>
      <c r="E10" s="29">
        <v>0</v>
      </c>
      <c r="F10" s="29">
        <f t="shared" ref="F10:F11" si="2">+C10+D10-E10</f>
        <v>2633.2</v>
      </c>
      <c r="H10" s="7"/>
    </row>
    <row r="11" spans="1:11" s="5" customFormat="1" ht="21" customHeight="1" x14ac:dyDescent="0.3">
      <c r="A11" s="43" t="s">
        <v>65</v>
      </c>
      <c r="B11" s="21" t="s">
        <v>52</v>
      </c>
      <c r="C11" s="76">
        <v>1300</v>
      </c>
      <c r="D11" s="29">
        <f>+C11*0.16</f>
        <v>208</v>
      </c>
      <c r="E11" s="29">
        <v>0</v>
      </c>
      <c r="F11" s="29">
        <f t="shared" si="2"/>
        <v>1508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352+278</f>
        <v>630</v>
      </c>
      <c r="D12" s="29">
        <v>1312</v>
      </c>
      <c r="E12" s="29">
        <v>0</v>
      </c>
      <c r="F12" s="29">
        <f t="shared" ref="F12:F13" si="3">+C12+D12-E12</f>
        <v>1942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10675.71</v>
      </c>
      <c r="D14" s="14">
        <f>SUM(D3:D13)</f>
        <v>2919.3136000000004</v>
      </c>
      <c r="E14" s="14">
        <f>SUM(E3:E13)</f>
        <v>48</v>
      </c>
      <c r="F14" s="14">
        <f>SUM(F3:F13)</f>
        <v>13547.0236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7848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18523.71</v>
      </c>
      <c r="D24" s="20">
        <f>D14+D18</f>
        <v>2919.3136000000004</v>
      </c>
      <c r="E24" s="20">
        <f>E14+E18</f>
        <v>48</v>
      </c>
      <c r="F24" s="20">
        <f>F14+F18</f>
        <v>13547.0236</v>
      </c>
      <c r="G24" s="6"/>
    </row>
    <row r="25" spans="1:13" x14ac:dyDescent="0.3">
      <c r="A25" s="56" t="s">
        <v>50</v>
      </c>
      <c r="B25" s="1"/>
      <c r="C25" s="66">
        <f>FACTURA!H6</f>
        <v>1500</v>
      </c>
      <c r="D25" s="20">
        <f>C25*0.16</f>
        <v>240</v>
      </c>
      <c r="E25" s="20"/>
      <c r="F25" s="20">
        <f>C25+D25</f>
        <v>1740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20023.71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3203.7936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23227.5036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TOALLA CON BUCLES DE FIBRA SINTETICAS </v>
      </c>
      <c r="C5" s="5" t="str">
        <f>FACTURA!D11</f>
        <v>PIEZA</v>
      </c>
      <c r="D5" s="15">
        <f>FACTURA!E11</f>
        <v>162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2021-12-22T22:32:56Z</dcterms:modified>
</cp:coreProperties>
</file>