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36 OHM ONCUE\"/>
    </mc:Choice>
  </mc:AlternateContent>
  <xr:revisionPtr revIDLastSave="0" documentId="8_{00C3E952-2EF7-46FE-924E-77D68DEFC29E}" xr6:coauthVersionLast="47" xr6:coauthVersionMax="47" xr10:uidLastSave="{00000000-0000-0000-0000-000000000000}"/>
  <bookViews>
    <workbookView xWindow="-84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D4" i="2"/>
  <c r="F4" i="2" s="1"/>
  <c r="C12" i="2"/>
  <c r="D5" i="2"/>
  <c r="F5" i="2" s="1"/>
  <c r="D6" i="2"/>
  <c r="F6" i="2" s="1"/>
  <c r="D7" i="2"/>
  <c r="F7" i="2" s="1"/>
  <c r="D8" i="2"/>
  <c r="F8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<sst xmlns="http://schemas.openxmlformats.org/spreadsheetml/2006/main" count="93" uniqueCount="72">
  <si>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</si>
  <si>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</si>
  <si>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</si>
  <si>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</si>
  <si>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</si>
  <si>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</si>
  <si>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</si>
  <si>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</si>
  <si>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</si>
  <si>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</si>
  <si>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</si>
  <si>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</si>
  <si>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</si>
  <si>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</si>
  <si>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</si>
  <si>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</si>
  <si>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</si>
  <si>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</si>
  <si>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</si>
  <si>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</si>
  <si>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</si>
  <si>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</si>
  <si>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</si>
  <si>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</si>
  <si>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</si>
  <si>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</si>
  <si>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</si>
  <si>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</si>
  <si>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</si>
  <si>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</si>
  <si>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</si>
  <si>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</si>
  <si>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</si>
  <si>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</si>
  <si>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</si>
  <si>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</si>
  <si>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</si>
  <si>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</si>
  <si>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</si>
  <si>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</si>
  <si>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</si>
  <si>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</si>
  <si>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</si>
  <si>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</si>
  <si>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</si>
  <si>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</si>
  <si>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</si>
  <si>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</si>
  <si>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</si>
  <si>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</si>
  <si>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</si>
  <si>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</si>
  <si>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</si>
  <si>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</si>
  <si>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</si>
  <si>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</si>
  <si>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</si>
  <si>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</si>
  <si>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</si>
  <si>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</si>
  <si>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</si>
  <si>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L936</t>
  </si>
  <si>
    <t>OHM</t>
  </si>
  <si>
    <t>21 53 3506 1001766</t>
  </si>
  <si>
    <t xml:space="preserve">BOCINA ALAMBRICA DE VIAS (2ALTAVOCES MONTADOS </t>
  </si>
  <si>
    <t>3C 9486</t>
  </si>
  <si>
    <t>B 27216</t>
  </si>
  <si>
    <t>CARGO RF</t>
  </si>
  <si>
    <t>JOSE ALBERTO CANO</t>
  </si>
  <si>
    <t>SWISSPORT</t>
  </si>
  <si>
    <t>M 817755</t>
  </si>
  <si>
    <t>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</si>
</sst>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H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48263</v>
      </c>
      <c r="I1" s="27" t="s">
        <v>36</v>
      </c>
      <c r="J1" s="5">
        <v>21.546199999999999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1.3427776972007541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13043.48</v>
      </c>
      <c r="K5" s="27" t="s">
        <v>24</v>
      </c>
      <c r="L5" s="1">
        <f>J22</f>
        <v>75175.516799999983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3500</v>
      </c>
      <c r="K6" s="27" t="s">
        <v>23</v>
      </c>
      <c r="L6" s="75">
        <f>H1</f>
        <v>48263</v>
      </c>
    </row>
    <row r="7" spans="1:14" ht="15" thickBot="1" x14ac:dyDescent="0.35">
      <c r="B7" s="46" t="s">
        <v>46</v>
      </c>
      <c r="C7" s="47">
        <v>44537</v>
      </c>
      <c r="G7" s="48" t="s">
        <v>7</v>
      </c>
      <c r="H7" s="1">
        <f>H5+H6+H2+H3+H4</f>
        <v>16543.48</v>
      </c>
      <c r="K7" s="49" t="s">
        <v>12</v>
      </c>
      <c r="L7" s="1">
        <v>21862.75</v>
      </c>
      <c r="M7" s="36"/>
      <c r="N7" s="41"/>
    </row>
    <row r="8" spans="1:14" ht="15" thickBot="1" x14ac:dyDescent="0.35">
      <c r="G8" s="48" t="s">
        <v>9</v>
      </c>
      <c r="H8" s="2">
        <f>H1+H7</f>
        <v>64806.479999999996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5049.766799999983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8</v>
      </c>
      <c r="F11" s="66">
        <v>6032.875</v>
      </c>
      <c r="G11" s="19">
        <f>E11*F11</f>
        <v>48263</v>
      </c>
      <c r="H11" s="70">
        <f>F11*$J$2</f>
        <v>8100.8099999999995</v>
      </c>
      <c r="I11" s="71">
        <f>E11*H11</f>
        <v>64806.479999999996</v>
      </c>
      <c r="J11" s="71">
        <f>I11*1.16</f>
        <v>75175.516799999983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64806.479999999996</v>
      </c>
      <c r="J22" s="3">
        <f>SUM(J11:J21)</f>
        <v>75175.516799999983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C7" sqref="C7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66</v>
      </c>
      <c r="B3" s="19" t="s">
        <v>67</v>
      </c>
      <c r="C3" s="76">
        <v>1100</v>
      </c>
      <c r="D3" s="29">
        <f>C3*16%</f>
        <v>176</v>
      </c>
      <c r="E3" s="29">
        <v>0</v>
      </c>
      <c r="F3" s="29">
        <f>+C3+D3-E3</f>
        <v>1276</v>
      </c>
      <c r="G3" s="7"/>
    </row>
    <row r="4" spans="1:11" s="5" customFormat="1" ht="19.5" customHeight="1" x14ac:dyDescent="0.3">
      <c r="A4" s="72">
        <v>2645</v>
      </c>
      <c r="B4" s="19" t="s">
        <v>68</v>
      </c>
      <c r="C4" s="76">
        <v>1200</v>
      </c>
      <c r="D4" s="29">
        <f>C4*16%</f>
        <v>192</v>
      </c>
      <c r="E4" s="29">
        <v>48</v>
      </c>
      <c r="F4" s="29">
        <f t="shared" ref="F4:F9" si="0">+C4+D4-E4</f>
        <v>1344</v>
      </c>
      <c r="G4" s="7"/>
    </row>
    <row r="5" spans="1:11" s="5" customFormat="1" ht="19.5" customHeight="1" x14ac:dyDescent="0.3">
      <c r="A5" s="72">
        <v>1292</v>
      </c>
      <c r="B5" s="19" t="s">
        <v>69</v>
      </c>
      <c r="C5" s="76">
        <v>759.48</v>
      </c>
      <c r="D5" s="29">
        <f t="shared" ref="D4:D8" si="1">C5*16%</f>
        <v>121.5168</v>
      </c>
      <c r="E5" s="29">
        <v>0</v>
      </c>
      <c r="F5" s="29">
        <f t="shared" si="0"/>
        <v>880.99680000000001</v>
      </c>
      <c r="G5" s="7"/>
    </row>
    <row r="6" spans="1:11" s="5" customFormat="1" ht="19.5" customHeight="1" x14ac:dyDescent="0.3">
      <c r="A6" s="72" t="s">
        <v>70</v>
      </c>
      <c r="B6" s="19" t="s">
        <v>71</v>
      </c>
      <c r="C6" s="76">
        <v>5250</v>
      </c>
      <c r="D6" s="29">
        <f t="shared" si="1"/>
        <v>840</v>
      </c>
      <c r="E6" s="29">
        <v>0</v>
      </c>
      <c r="F6" s="29">
        <f t="shared" si="0"/>
        <v>6090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1"/>
        <v>0</v>
      </c>
      <c r="E7" s="29">
        <v>0</v>
      </c>
      <c r="F7" s="29">
        <f t="shared" si="0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1"/>
        <v>0</v>
      </c>
      <c r="E8" s="29">
        <v>0</v>
      </c>
      <c r="F8" s="29">
        <f t="shared" si="0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0"/>
        <v>0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v>2770</v>
      </c>
      <c r="D10" s="29">
        <f>+C10*0.16</f>
        <v>443.2</v>
      </c>
      <c r="E10" s="29">
        <v>0</v>
      </c>
      <c r="F10" s="29">
        <f t="shared" ref="F10:F11" si="2">+C10+D10-E10</f>
        <v>3213.2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386+278</f>
        <v>664</v>
      </c>
      <c r="D12" s="29">
        <v>7784</v>
      </c>
      <c r="E12" s="29">
        <v>0</v>
      </c>
      <c r="F12" s="29">
        <f t="shared" ref="F12:F13" si="3">+C12+D12-E12</f>
        <v>8448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13043.48</v>
      </c>
      <c r="D14" s="14">
        <f>SUM(D3:D13)</f>
        <v>9764.7168000000001</v>
      </c>
      <c r="E14" s="14">
        <f>SUM(E3:E13)</f>
        <v>48</v>
      </c>
      <c r="F14" s="14">
        <f>SUM(F3:F13)</f>
        <v>22760.196800000002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48263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61306.479999999996</v>
      </c>
      <c r="D24" s="20">
        <f>D14+D18</f>
        <v>9764.7168000000001</v>
      </c>
      <c r="E24" s="20">
        <f>E14+E18</f>
        <v>48</v>
      </c>
      <c r="F24" s="20">
        <f>F14+F18</f>
        <v>22760.196800000002</v>
      </c>
      <c r="G24" s="6"/>
    </row>
    <row r="25" spans="1:13" x14ac:dyDescent="0.3">
      <c r="A25" s="56" t="s">
        <v>50</v>
      </c>
      <c r="B25" s="1"/>
      <c r="C25" s="66">
        <f>FACTURA!H6</f>
        <v>3500</v>
      </c>
      <c r="D25" s="20">
        <f>C25*0.16</f>
        <v>560</v>
      </c>
      <c r="E25" s="20"/>
      <c r="F25" s="20">
        <f>C25+D25</f>
        <v>4060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64806.479999999996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10369.0368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75175.516799999998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BOCINA ALAMBRICA DE VIAS (2ALTAVOCES MONTADOS </v>
      </c>
      <c r="C5" s="5" t="str">
        <f>FACTURA!D11</f>
        <v>PIEZA</v>
      </c>
      <c r="D5" s="15">
        <f>FACTURA!E11</f>
        <v>8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2021-12-22T23:39:46Z</cp:lastPrinted>
  <dcterms:created xsi:type="dcterms:W3CDTF">2012-06-20T20:54:28Z</dcterms:created>
  <dcterms:modified xsi:type="dcterms:W3CDTF">2021-12-22T23:40:08Z</dcterms:modified>
</cp:coreProperties>
</file>