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60 fernando oconsur\"/>
    </mc:Choice>
  </mc:AlternateContent>
  <xr:revisionPtr revIDLastSave="0" documentId="8_{BAC7CD8A-4710-4B5B-A749-9E81DE9BE5F1}" xr6:coauthVersionLast="47" xr6:coauthVersionMax="47" xr10:uidLastSave="{00000000-0000-0000-0000-000000000000}"/>
  <bookViews>
    <workbookView xWindow="1152" yWindow="0" windowWidth="10068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H2" i="4"/>
  <c r="C12" i="2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L8" i="4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<sst xmlns="http://schemas.openxmlformats.org/spreadsheetml/2006/main" count="90" uniqueCount="70">
  <si>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</si>
  <si>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</si>
  <si>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</si>
  <si>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</si>
  <si>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</si>
  <si>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</si>
  <si>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</si>
  <si>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</si>
  <si>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</si>
  <si>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</si>
  <si>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</si>
  <si>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</si>
  <si>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</si>
  <si>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</si>
  <si>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</si>
  <si>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</si>
  <si>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</si>
  <si>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</si>
  <si>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</si>
  <si>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</si>
  <si>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</si>
  <si>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</si>
  <si>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</si>
  <si>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</si>
  <si>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</si>
  <si>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</si>
  <si>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</si>
  <si>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</si>
  <si>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</si>
  <si>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</si>
  <si>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</si>
  <si>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</si>
  <si>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</si>
  <si>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</si>
  <si>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</si>
  <si>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</si>
  <si>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</si>
  <si>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</si>
  <si>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</si>
  <si>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</si>
  <si>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</si>
  <si>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</si>
  <si>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</si>
  <si>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</si>
  <si>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</si>
  <si>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</si>
  <si>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</si>
  <si>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</si>
  <si>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</si>
  <si>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</si>
  <si>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</si>
  <si>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</si>
  <si>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</si>
  <si>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</si>
  <si>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</si>
  <si>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</si>
  <si>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</si>
  <si>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</si>
  <si>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</si>
  <si>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</si>
  <si>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</si>
  <si>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L960</t>
  </si>
  <si>
    <t>22 28 3506 2000222</t>
  </si>
  <si>
    <t xml:space="preserve">TIOSULFATO DE SODIO PARA USO INDUSTRIAL PRESENTADO EN ENVASES ESTERILIZADOS </t>
  </si>
  <si>
    <t xml:space="preserve">CAJA </t>
  </si>
  <si>
    <t>3M 21398</t>
  </si>
  <si>
    <t>BMID32450</t>
  </si>
  <si>
    <t xml:space="preserve">FEDEX </t>
  </si>
  <si>
    <t>BB 7075</t>
  </si>
  <si>
    <t xml:space="preserve">CARGO RF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</si>
</sst>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G1" zoomScale="80" zoomScaleNormal="80" workbookViewId="0">
      <selection activeCell="K8" sqref="K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1704</v>
      </c>
      <c r="I1" s="27" t="s">
        <v>36</v>
      </c>
      <c r="J1" s="5">
        <v>20.465199999999999</v>
      </c>
    </row>
    <row r="2" spans="1:14" x14ac:dyDescent="0.3">
      <c r="B2" s="46" t="s">
        <v>43</v>
      </c>
      <c r="C2" s="19"/>
      <c r="G2" s="48" t="s">
        <v>15</v>
      </c>
      <c r="H2" s="1">
        <f>COSTEO!C19</f>
        <v>0</v>
      </c>
      <c r="I2" s="27" t="s">
        <v>8</v>
      </c>
      <c r="J2" s="5">
        <f>H7/H1+1</f>
        <v>5.8280046948356805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4726.92</v>
      </c>
      <c r="K5" s="27" t="s">
        <v>24</v>
      </c>
      <c r="L5" s="1">
        <f>J22</f>
        <v>11519.867199999997</v>
      </c>
    </row>
    <row r="6" spans="1:14" ht="15" thickBot="1" x14ac:dyDescent="0.35">
      <c r="B6" s="46" t="s">
        <v>45</v>
      </c>
      <c r="C6" s="78" t="s">
        <v>62</v>
      </c>
      <c r="G6" s="48" t="s">
        <v>2</v>
      </c>
      <c r="H6" s="62">
        <v>3500</v>
      </c>
      <c r="K6" s="27" t="s">
        <v>23</v>
      </c>
      <c r="L6" s="75">
        <f>H1</f>
        <v>1704</v>
      </c>
    </row>
    <row r="7" spans="1:14" ht="15" thickBot="1" x14ac:dyDescent="0.35">
      <c r="B7" s="46" t="s">
        <v>46</v>
      </c>
      <c r="C7" s="47">
        <v>44203</v>
      </c>
      <c r="G7" s="48" t="s">
        <v>7</v>
      </c>
      <c r="H7" s="1">
        <f>H5+H6+H2+H3+H4</f>
        <v>8226.92</v>
      </c>
      <c r="K7" s="49" t="s">
        <v>12</v>
      </c>
      <c r="L7" s="1">
        <v>11890.16</v>
      </c>
      <c r="M7" s="36"/>
      <c r="N7" s="41"/>
    </row>
    <row r="8" spans="1:14" ht="15" thickBot="1" x14ac:dyDescent="0.35">
      <c r="G8" s="48" t="s">
        <v>9</v>
      </c>
      <c r="H8" s="2">
        <f>H1+H7</f>
        <v>9930.92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-2074.2928000000029</v>
      </c>
      <c r="M10" s="4"/>
      <c r="N10" s="4"/>
    </row>
    <row r="11" spans="1:14" x14ac:dyDescent="0.3">
      <c r="A11" s="5">
        <v>1</v>
      </c>
      <c r="B11" s="72"/>
      <c r="C11" s="19" t="s">
        <v>63</v>
      </c>
      <c r="D11" s="60" t="s">
        <v>64</v>
      </c>
      <c r="E11" s="77">
        <v>6</v>
      </c>
      <c r="F11" s="66">
        <v>284</v>
      </c>
      <c r="G11" s="19">
        <f>E11*F11</f>
        <v>1704</v>
      </c>
      <c r="H11" s="70">
        <f>F11*$J$2</f>
        <v>1655.1533333333332</v>
      </c>
      <c r="I11" s="71">
        <f>E11*H11</f>
        <v>9930.9199999999983</v>
      </c>
      <c r="J11" s="71">
        <f>I11*1.16</f>
        <v>11519.867199999997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77">
        <v>0</v>
      </c>
      <c r="F12" s="66">
        <v>0</v>
      </c>
      <c r="G12" s="19">
        <f t="shared" ref="G12:G21" si="0">E12*F12</f>
        <v>0</v>
      </c>
      <c r="H12" s="70">
        <f t="shared" ref="H12:H21" si="1">F12*$J$2</f>
        <v>0</v>
      </c>
      <c r="I12" s="71">
        <f t="shared" ref="I12:I21" si="2">E12*H12</f>
        <v>0</v>
      </c>
      <c r="J12" s="71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9930.9199999999983</v>
      </c>
      <c r="J22" s="3">
        <f>SUM(J11:J21)</f>
        <v>11519.867199999997</v>
      </c>
    </row>
    <row r="23" spans="1:14" ht="28.8" x14ac:dyDescent="0.3">
      <c r="G23" s="7"/>
      <c r="I23" s="50" t="s">
        <v>35</v>
      </c>
      <c r="J23" s="7">
        <f>+J22-COSTEO!C31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B17" sqref="B17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66</v>
      </c>
      <c r="B3" s="19" t="s">
        <v>67</v>
      </c>
      <c r="C3" s="76">
        <v>533.91999999999996</v>
      </c>
      <c r="D3" s="29">
        <f>C3*16%</f>
        <v>85.427199999999999</v>
      </c>
      <c r="E3" s="29">
        <v>0</v>
      </c>
      <c r="F3" s="29">
        <f>+C3+D3-E3</f>
        <v>619.34719999999993</v>
      </c>
      <c r="G3" s="7"/>
    </row>
    <row r="4" spans="1:11" s="5" customFormat="1" ht="19.5" customHeight="1" x14ac:dyDescent="0.3">
      <c r="A4" s="72" t="s">
        <v>68</v>
      </c>
      <c r="B4" s="19" t="s">
        <v>69</v>
      </c>
      <c r="C4" s="76">
        <v>636</v>
      </c>
      <c r="D4" s="29">
        <f t="shared" ref="D4:D8" si="0">C4*16%</f>
        <v>101.76</v>
      </c>
      <c r="E4" s="29">
        <v>0</v>
      </c>
      <c r="F4" s="29">
        <f t="shared" ref="F4:F9" si="1">+C4+D4-E4</f>
        <v>737.76</v>
      </c>
      <c r="G4" s="7"/>
    </row>
    <row r="5" spans="1:11" s="5" customFormat="1" ht="19.5" customHeight="1" x14ac:dyDescent="0.3">
      <c r="A5" s="72"/>
      <c r="B5" s="19"/>
      <c r="C5" s="76">
        <v>0</v>
      </c>
      <c r="D5" s="29">
        <f t="shared" si="0"/>
        <v>0</v>
      </c>
      <c r="E5" s="29">
        <v>0</v>
      </c>
      <c r="F5" s="29">
        <f t="shared" si="1"/>
        <v>0</v>
      </c>
      <c r="G5" s="7"/>
    </row>
    <row r="6" spans="1:11" s="5" customFormat="1" ht="19.5" customHeight="1" x14ac:dyDescent="0.3">
      <c r="A6" s="72"/>
      <c r="B6" s="19"/>
      <c r="C6" s="76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65</v>
      </c>
      <c r="B10" s="43" t="s">
        <v>51</v>
      </c>
      <c r="C10" s="76">
        <v>2030</v>
      </c>
      <c r="D10" s="29">
        <f>+C10*0.16</f>
        <v>324.8</v>
      </c>
      <c r="E10" s="29">
        <v>31.2</v>
      </c>
      <c r="F10" s="29">
        <f t="shared" ref="F10:F11" si="2">+C10+D10-E10</f>
        <v>2323.6000000000004</v>
      </c>
      <c r="H10" s="7"/>
    </row>
    <row r="11" spans="1:11" s="5" customFormat="1" ht="21" customHeight="1" x14ac:dyDescent="0.3">
      <c r="A11" s="43" t="s">
        <v>65</v>
      </c>
      <c r="B11" s="21" t="s">
        <v>52</v>
      </c>
      <c r="C11" s="76">
        <v>680</v>
      </c>
      <c r="D11" s="29">
        <f>+C11*0.16</f>
        <v>108.8</v>
      </c>
      <c r="E11" s="29">
        <v>0</v>
      </c>
      <c r="F11" s="29">
        <f t="shared" si="2"/>
        <v>788.8</v>
      </c>
      <c r="H11" s="7"/>
      <c r="I11" s="63" t="s">
        <v>56</v>
      </c>
    </row>
    <row r="12" spans="1:11" s="5" customFormat="1" ht="20.25" customHeight="1" x14ac:dyDescent="0.3">
      <c r="A12" s="15" t="s">
        <v>62</v>
      </c>
      <c r="B12" s="21" t="s">
        <v>53</v>
      </c>
      <c r="C12" s="76">
        <f>378+278+8+183</f>
        <v>847</v>
      </c>
      <c r="D12" s="29">
        <v>503</v>
      </c>
      <c r="E12" s="29">
        <v>0</v>
      </c>
      <c r="F12" s="29">
        <f t="shared" ref="F12:F13" si="3">+C12+D12-E12</f>
        <v>1350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4726.92</v>
      </c>
      <c r="D14" s="14">
        <f>SUM(D3:D13)</f>
        <v>1123.7872</v>
      </c>
      <c r="E14" s="14">
        <f>SUM(E3:E13)</f>
        <v>31.2</v>
      </c>
      <c r="F14" s="14">
        <f>SUM(F3:F13)</f>
        <v>5819.5072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1704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6430.92</v>
      </c>
      <c r="D24" s="20">
        <f>D14+D18</f>
        <v>1123.7872</v>
      </c>
      <c r="E24" s="20">
        <f>E14+E18</f>
        <v>31.2</v>
      </c>
      <c r="F24" s="20">
        <f>F14+F18</f>
        <v>5819.5072</v>
      </c>
      <c r="G24" s="6"/>
    </row>
    <row r="25" spans="1:13" x14ac:dyDescent="0.3">
      <c r="A25" s="56" t="s">
        <v>50</v>
      </c>
      <c r="B25" s="1"/>
      <c r="C25" s="66">
        <f>FACTURA!H6</f>
        <v>3500</v>
      </c>
      <c r="D25" s="20">
        <f>C25*0.16</f>
        <v>560</v>
      </c>
      <c r="E25" s="20"/>
      <c r="F25" s="20">
        <f>C25+D25</f>
        <v>4060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9930.92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1588.9472000000001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11519.867200000001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TIOSULFATO DE SODIO PARA USO INDUSTRIAL PRESENTADO EN ENVASES ESTERILIZADOS </v>
      </c>
      <c r="C5" s="5" t="str">
        <f>FACTURA!D11</f>
        <v xml:space="preserve">CAJA </v>
      </c>
      <c r="D5" s="15">
        <f>FACTURA!E11</f>
        <v>6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2022-01-12T17:05:36Z</dcterms:modified>
</cp:coreProperties>
</file>