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heets/sheet5.xml" ContentType="application/vnd.openxmlformats-officedocument.spreadsheetml.chartsheet+xml"/>
  <Override PartName="/xl/chartsheets/sheet4.xml" ContentType="application/vnd.openxmlformats-officedocument.spreadsheetml.chart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Default Extension="jpeg" ContentType="image/jpeg"/>
  <Override PartName="/xl/drawings/drawing2.xml" ContentType="application/vnd.openxmlformats-officedocument.drawing+xml"/>
  <Override PartName="/xl/drawings/drawing7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60" yWindow="240" windowWidth="21600" windowHeight="13380" tabRatio="500" activeTab="7"/>
  </bookViews>
  <sheets>
    <sheet name="CC" sheetId="2" r:id="rId1"/>
    <sheet name="PageRank" sheetId="3" r:id="rId2"/>
    <sheet name="SSSP" sheetId="4" r:id="rId3"/>
    <sheet name="rmat" sheetId="5" r:id="rId4"/>
    <sheet name="Luby" sheetId="6" r:id="rId5"/>
    <sheet name="Tri" sheetId="7" r:id="rId6"/>
    <sheet name="Sheet1" sheetId="1" r:id="rId7"/>
    <sheet name="Sheet2" sheetId="8" r:id="rId8"/>
  </sheets>
  <definedNames>
    <definedName name="jj" localSheetId="6">Sheet1!#REF!</definedName>
    <definedName name="jj_1" localSheetId="6">Sheet1!$N$41:$O$64</definedName>
    <definedName name="jjj" localSheetId="6">Sheet1!$BD$15:$BE$84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5" i="1"/>
  <c r="BC11"/>
  <c r="BC10"/>
  <c r="BC9"/>
  <c r="BB11"/>
  <c r="BB10"/>
  <c r="BB9"/>
  <c r="BB8"/>
  <c r="BB7"/>
  <c r="BB6"/>
  <c r="BB5"/>
  <c r="K11"/>
  <c r="K10"/>
  <c r="K9"/>
  <c r="K8"/>
  <c r="K7"/>
  <c r="K6"/>
  <c r="J11"/>
  <c r="J10"/>
  <c r="J9"/>
  <c r="J8"/>
  <c r="J7"/>
  <c r="J6"/>
  <c r="J5"/>
  <c r="I11"/>
  <c r="I10"/>
  <c r="I9"/>
  <c r="I8"/>
  <c r="I7"/>
  <c r="I6"/>
  <c r="I5"/>
  <c r="AZ7"/>
  <c r="AZ11"/>
  <c r="AZ10"/>
  <c r="AZ9"/>
  <c r="AZ8"/>
  <c r="AY5"/>
  <c r="AY11"/>
  <c r="AY10"/>
  <c r="AY9"/>
  <c r="AY8"/>
  <c r="AY7"/>
  <c r="AY6"/>
  <c r="AC8"/>
  <c r="AC11"/>
  <c r="AH11"/>
  <c r="AC10"/>
  <c r="AH10"/>
  <c r="AC9"/>
  <c r="AH9"/>
  <c r="AB11"/>
  <c r="AB5"/>
  <c r="AG11"/>
  <c r="AB10"/>
  <c r="AG10"/>
  <c r="AB9"/>
  <c r="AG9"/>
  <c r="AB8"/>
  <c r="AG8"/>
  <c r="AB7"/>
  <c r="AG7"/>
  <c r="AB6"/>
  <c r="AG6"/>
  <c r="AA5"/>
  <c r="AA11"/>
  <c r="AF11"/>
  <c r="AA10"/>
  <c r="AF10"/>
  <c r="AA9"/>
  <c r="AF9"/>
  <c r="AA8"/>
  <c r="AF8"/>
  <c r="AA7"/>
  <c r="AF7"/>
  <c r="AA6"/>
  <c r="AF6"/>
  <c r="D7"/>
  <c r="D11"/>
  <c r="D10"/>
  <c r="D9"/>
  <c r="B5"/>
  <c r="B8"/>
  <c r="D8"/>
  <c r="B11"/>
  <c r="B10"/>
  <c r="B9"/>
  <c r="B7"/>
  <c r="B6"/>
  <c r="C5"/>
  <c r="C11"/>
  <c r="C10"/>
  <c r="C9"/>
  <c r="C8"/>
  <c r="C7"/>
  <c r="C6"/>
  <c r="BG9"/>
  <c r="BE11"/>
  <c r="BE5"/>
  <c r="BJ5"/>
  <c r="BM5"/>
  <c r="BE6"/>
  <c r="BJ6"/>
  <c r="BM6"/>
  <c r="BE7"/>
  <c r="BJ7"/>
  <c r="BM7"/>
  <c r="BE8"/>
  <c r="BJ8"/>
  <c r="BM8"/>
  <c r="BE9"/>
  <c r="BJ9"/>
  <c r="BM9"/>
  <c r="BE10"/>
  <c r="BJ10"/>
  <c r="BM10"/>
  <c r="BJ11"/>
  <c r="BM11"/>
  <c r="BF5"/>
  <c r="BK5"/>
  <c r="BN5"/>
  <c r="BK6"/>
  <c r="BF6"/>
  <c r="BN6"/>
  <c r="BK7"/>
  <c r="BF7"/>
  <c r="BN7"/>
  <c r="BK8"/>
  <c r="BF8"/>
  <c r="BN8"/>
  <c r="BK9"/>
  <c r="BF9"/>
  <c r="BN9"/>
  <c r="BK10"/>
  <c r="BF10"/>
  <c r="BN10"/>
  <c r="BK11"/>
  <c r="BF11"/>
  <c r="BN11"/>
  <c r="BG10"/>
  <c r="BL10"/>
  <c r="BO10"/>
  <c r="BG11"/>
  <c r="BL11"/>
  <c r="BO11"/>
  <c r="AT10"/>
  <c r="AT11"/>
  <c r="S33"/>
  <c r="S34"/>
  <c r="S35"/>
  <c r="S11"/>
  <c r="S30"/>
  <c r="S10"/>
  <c r="S27"/>
  <c r="S28"/>
  <c r="S29"/>
  <c r="S9"/>
  <c r="S24"/>
  <c r="S25"/>
  <c r="S26"/>
  <c r="S8"/>
  <c r="S21"/>
  <c r="S22"/>
  <c r="S23"/>
  <c r="S7"/>
  <c r="W45"/>
  <c r="W46"/>
  <c r="W47"/>
  <c r="W48"/>
  <c r="W49"/>
  <c r="W11"/>
  <c r="AS11"/>
  <c r="AS10"/>
  <c r="AS9"/>
  <c r="AS8"/>
  <c r="AS7"/>
  <c r="AS6"/>
  <c r="AS5"/>
  <c r="AR11"/>
  <c r="AR10"/>
  <c r="AR9"/>
  <c r="AR8"/>
  <c r="AR7"/>
  <c r="AR6"/>
  <c r="AR5"/>
  <c r="AO10"/>
  <c r="AO9"/>
  <c r="AO11"/>
  <c r="AN11"/>
  <c r="AM11"/>
  <c r="AN10"/>
  <c r="AM10"/>
  <c r="AN9"/>
  <c r="AM9"/>
  <c r="AN8"/>
  <c r="AM8"/>
  <c r="AN7"/>
  <c r="AM7"/>
  <c r="AN6"/>
  <c r="AM6"/>
  <c r="AN5"/>
  <c r="AM5"/>
  <c r="V45"/>
  <c r="V46"/>
  <c r="V47"/>
  <c r="V48"/>
  <c r="V49"/>
  <c r="V11"/>
  <c r="V40"/>
  <c r="V41"/>
  <c r="V42"/>
  <c r="V43"/>
  <c r="V44"/>
  <c r="V10"/>
  <c r="V35"/>
  <c r="V36"/>
  <c r="V37"/>
  <c r="V38"/>
  <c r="V39"/>
  <c r="V9"/>
  <c r="V30"/>
  <c r="V31"/>
  <c r="V32"/>
  <c r="V33"/>
  <c r="V34"/>
  <c r="V8"/>
  <c r="V25"/>
  <c r="V26"/>
  <c r="V27"/>
  <c r="V28"/>
  <c r="V29"/>
  <c r="V7"/>
  <c r="V20"/>
  <c r="V21"/>
  <c r="V22"/>
  <c r="V23"/>
  <c r="V24"/>
  <c r="V6"/>
  <c r="U45"/>
  <c r="U46"/>
  <c r="U47"/>
  <c r="U48"/>
  <c r="U49"/>
  <c r="U11"/>
  <c r="U40"/>
  <c r="U41"/>
  <c r="U42"/>
  <c r="U43"/>
  <c r="U44"/>
  <c r="U10"/>
  <c r="U35"/>
  <c r="U36"/>
  <c r="U37"/>
  <c r="U38"/>
  <c r="U39"/>
  <c r="U9"/>
  <c r="U30"/>
  <c r="U31"/>
  <c r="U32"/>
  <c r="U33"/>
  <c r="U34"/>
  <c r="U8"/>
  <c r="U25"/>
  <c r="U26"/>
  <c r="U27"/>
  <c r="U28"/>
  <c r="U29"/>
  <c r="U7"/>
  <c r="U20"/>
  <c r="U21"/>
  <c r="U22"/>
  <c r="U23"/>
  <c r="U24"/>
  <c r="U6"/>
  <c r="U15"/>
  <c r="U16"/>
  <c r="U17"/>
  <c r="U18"/>
  <c r="U19"/>
  <c r="U5"/>
  <c r="Q24"/>
  <c r="Q8"/>
  <c r="Q35"/>
  <c r="Q34"/>
  <c r="Q33"/>
  <c r="Q32"/>
  <c r="Q31"/>
  <c r="Q30"/>
  <c r="Q28"/>
  <c r="Q27"/>
  <c r="P35"/>
  <c r="P34"/>
  <c r="P33"/>
  <c r="P30"/>
  <c r="P29"/>
  <c r="P28"/>
  <c r="P27"/>
  <c r="P26"/>
  <c r="P25"/>
  <c r="P24"/>
  <c r="P23"/>
  <c r="P22"/>
  <c r="P21"/>
  <c r="P20"/>
  <c r="P19"/>
  <c r="P18"/>
  <c r="P17"/>
  <c r="P16"/>
  <c r="P15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G9"/>
  <c r="G8"/>
  <c r="G10"/>
  <c r="G11"/>
  <c r="Q9"/>
  <c r="F5"/>
  <c r="F11"/>
  <c r="F10"/>
  <c r="F9"/>
  <c r="F8"/>
  <c r="F7"/>
  <c r="F6"/>
  <c r="P38"/>
  <c r="P37"/>
  <c r="P36"/>
  <c r="Q11"/>
  <c r="Q10"/>
  <c r="P11"/>
  <c r="P10"/>
  <c r="P9"/>
  <c r="P8"/>
  <c r="P7"/>
  <c r="P6"/>
  <c r="P5"/>
  <c r="O36"/>
  <c r="O37"/>
  <c r="O38"/>
  <c r="O11"/>
  <c r="O10"/>
  <c r="O9"/>
  <c r="O8"/>
  <c r="O7"/>
  <c r="O6"/>
  <c r="O5"/>
  <c r="R7" i="8"/>
  <c r="R6"/>
  <c r="R5"/>
  <c r="R4"/>
  <c r="R13"/>
  <c r="L10"/>
  <c r="L9"/>
  <c r="L8"/>
  <c r="L7"/>
  <c r="L6"/>
  <c r="L5"/>
  <c r="L4"/>
  <c r="L29"/>
  <c r="L14"/>
  <c r="L13"/>
  <c r="E16"/>
  <c r="E15"/>
  <c r="E14"/>
  <c r="E13"/>
  <c r="E12"/>
  <c r="F16"/>
  <c r="F15"/>
  <c r="F14"/>
  <c r="F13"/>
  <c r="F12"/>
  <c r="I10"/>
  <c r="I9"/>
  <c r="I8"/>
  <c r="I7"/>
  <c r="I6"/>
  <c r="I5"/>
  <c r="I4"/>
  <c r="B8"/>
  <c r="B16"/>
  <c r="O7"/>
  <c r="O6"/>
  <c r="O5"/>
  <c r="O4"/>
  <c r="O13"/>
  <c r="I14"/>
  <c r="I13"/>
  <c r="C8"/>
  <c r="C7"/>
  <c r="C6"/>
  <c r="C5"/>
  <c r="C4"/>
  <c r="B7"/>
  <c r="B6"/>
  <c r="B5"/>
  <c r="B4"/>
  <c r="C16"/>
  <c r="C15"/>
  <c r="B15"/>
  <c r="C14"/>
  <c r="B14"/>
  <c r="C13"/>
  <c r="B13"/>
  <c r="C12"/>
  <c r="B1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<sst xmlns="http://schemas.openxmlformats.org/spreadsheetml/2006/main" count="124" uniqueCount="92">
  <si>
    <t>XMT</t>
    <phoneticPr fontId="4" type="noConversion"/>
  </si>
  <si>
    <t>R-MAT 20 (MR-MPI)</t>
    <phoneticPr fontId="4" type="noConversion"/>
  </si>
  <si>
    <t>R-MAT 24 (MR-MPI)</t>
    <phoneticPr fontId="4" type="noConversion"/>
  </si>
  <si>
    <t>R-MAT 28 (MR-MPI)</t>
    <phoneticPr fontId="4" type="noConversion"/>
  </si>
  <si>
    <t>XMT</t>
    <phoneticPr fontId="4" type="noConversion"/>
  </si>
  <si>
    <t>R-MAT 20 (MTGL/XMT)</t>
    <phoneticPr fontId="4" type="noConversion"/>
  </si>
  <si>
    <t>R-MAT 24 (MTGL/XMT)</t>
    <phoneticPr fontId="4" type="noConversion"/>
  </si>
  <si>
    <t>PageRank Detail</t>
    <phoneticPr fontId="4" type="noConversion"/>
  </si>
  <si>
    <t>RMAT-20</t>
    <phoneticPr fontId="4" type="noConversion"/>
  </si>
  <si>
    <t>Step 1</t>
    <phoneticPr fontId="4" type="noConversion"/>
  </si>
  <si>
    <t>Step 2</t>
    <phoneticPr fontId="4" type="noConversion"/>
  </si>
  <si>
    <t>Step 3</t>
    <phoneticPr fontId="4" type="noConversion"/>
  </si>
  <si>
    <t>Step 4</t>
    <phoneticPr fontId="4" type="noConversion"/>
  </si>
  <si>
    <t>Step 5</t>
    <phoneticPr fontId="4" type="noConversion"/>
  </si>
  <si>
    <t>MR-MPI</t>
    <phoneticPr fontId="4" type="noConversion"/>
  </si>
  <si>
    <t>Total Time for 5 iterations</t>
    <phoneticPr fontId="4" type="noConversion"/>
  </si>
  <si>
    <t>RMAT-28</t>
    <phoneticPr fontId="4" type="noConversion"/>
  </si>
  <si>
    <t>MR-MPI</t>
    <phoneticPr fontId="4" type="noConversion"/>
  </si>
  <si>
    <t>Trilinos</t>
    <phoneticPr fontId="4" type="noConversion"/>
  </si>
  <si>
    <t>Time per iteration</t>
    <phoneticPr fontId="4" type="noConversion"/>
  </si>
  <si>
    <t>RMAT-28</t>
    <phoneticPr fontId="4" type="noConversion"/>
  </si>
  <si>
    <t>Percentage</t>
    <phoneticPr fontId="4" type="noConversion"/>
  </si>
  <si>
    <t>RMAT-28</t>
    <phoneticPr fontId="4" type="noConversion"/>
  </si>
  <si>
    <t>Percentage</t>
    <phoneticPr fontId="4" type="noConversion"/>
  </si>
  <si>
    <t>reduce x</t>
    <phoneticPr fontId="4" type="noConversion"/>
  </si>
  <si>
    <t>MPI_Allreduce</t>
    <phoneticPr fontId="4" type="noConversion"/>
  </si>
  <si>
    <t>Percentage</t>
    <phoneticPr fontId="4" type="noConversion"/>
  </si>
  <si>
    <t>Detail MR-MPI</t>
    <phoneticPr fontId="4" type="noConversion"/>
  </si>
  <si>
    <t>Step 5</t>
    <phoneticPr fontId="4" type="noConversion"/>
  </si>
  <si>
    <t>Add y to x</t>
    <phoneticPr fontId="4" type="noConversion"/>
  </si>
  <si>
    <t>Convert x</t>
    <phoneticPr fontId="4" type="noConversion"/>
  </si>
  <si>
    <t>Total Time for 6 iterations</t>
    <phoneticPr fontId="4" type="noConversion"/>
  </si>
  <si>
    <t>Time per iteration</t>
    <phoneticPr fontId="4" type="noConversion"/>
  </si>
  <si>
    <t>Detail MR-MPI Step 2</t>
    <phoneticPr fontId="4" type="noConversion"/>
  </si>
  <si>
    <t>RMAT-20</t>
    <phoneticPr fontId="4" type="noConversion"/>
  </si>
  <si>
    <t>Copy x to y</t>
    <phoneticPr fontId="4" type="noConversion"/>
  </si>
  <si>
    <t>Add A to y</t>
    <phoneticPr fontId="4" type="noConversion"/>
  </si>
  <si>
    <t>Convert y</t>
    <phoneticPr fontId="4" type="noConversion"/>
  </si>
  <si>
    <t>Reduce y</t>
    <phoneticPr fontId="4" type="noConversion"/>
  </si>
  <si>
    <t>Aggregate y</t>
    <phoneticPr fontId="4" type="noConversion"/>
  </si>
  <si>
    <t>Convert y</t>
    <phoneticPr fontId="4" type="noConversion"/>
  </si>
  <si>
    <t>Reduce y</t>
    <phoneticPr fontId="4" type="noConversion"/>
  </si>
  <si>
    <t>R-MAT 28 (MTGL/XMT)</t>
    <phoneticPr fontId="4" type="noConversion"/>
  </si>
  <si>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</si>
  <si>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</si>
  <si>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</si>
  <si>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</si>
  <si>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</si>
  <si>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</si>
  <si>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</si>
  <si>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</si>
  <si>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</si>
  <si>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</si>
  <si>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</si>
  <si>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</si>
  <si>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</si>
  <si>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</si>
  <si>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</si>
  <si>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</si>
  <si>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</si>
  <si>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</si>
  <si>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</si>
  <si>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</si>
  <si>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</si>
  <si>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</si>
  <si>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</si>
  <si>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</si>
  <si>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</si>
  <si>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</si>
  <si>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</si>
  <si>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</si>
  <si>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</si>
  <si>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</si>
  <si>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</si>
  <si>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</si>
  <si>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</si>
  <si>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</si>
  <si>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</si>
  <si>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</si>
  <si>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</si>
  <si>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</si>
  <si>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</si>
  <si>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</si>
  <si>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</si>
  <si>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</si>
  <si>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</si>
  <si>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</si>
  <si>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</si>
  <si>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</si>
  <si>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</si>
  <si>
    <t>R-MAT 24 (Original)</t>
    <phoneticPr fontId="4" type="noConversion"/>
  </si>
  <si>
    <t>New Algorithm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</si>
</sst>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chartsheet" Target="chartsheets/sheet4.xml"/><Relationship Id="rId7" Type="http://schemas.openxmlformats.org/officeDocument/2006/relationships/worksheet" Target="worksheets/sheet1.xml"/><Relationship Id="rId1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10" Type="http://schemas.openxmlformats.org/officeDocument/2006/relationships/connections" Target="connections.xml"/><Relationship Id="rId5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9" Type="http://schemas.openxmlformats.org/officeDocument/2006/relationships/theme" Target="theme/theme1.xml"/><Relationship Id="rId3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Sheet1!$AV$4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Sheet1!$AV$5:$AV$11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Sheet1!$AU$4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591489816"/>
        <c:axId val="591476040"/>
      </c:scatterChart>
      <c:valAx>
        <c:axId val="59148981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476040"/>
        <c:crossesAt val="0.1"/>
        <c:crossBetween val="midCat"/>
      </c:valAx>
      <c:valAx>
        <c:axId val="59147604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48981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91680904"/>
        <c:axId val="591686872"/>
      </c:scatterChart>
      <c:valAx>
        <c:axId val="59168090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tickLblPos val="nextTo"/>
        <c:crossAx val="591686872"/>
        <c:crossesAt val="0.0"/>
        <c:crossBetween val="midCat"/>
      </c:valAx>
      <c:valAx>
        <c:axId val="59168687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</c:title>
        <c:numFmt formatCode="0.00" sourceLinked="1"/>
        <c:minorTickMark val="in"/>
        <c:tickLblPos val="nextTo"/>
        <c:crossAx val="591680904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5"/>
          <c:order val="0"/>
          <c:tx>
            <c:strRef>
              <c:f>Sheet1!$BL$4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Sheet1!$BL$5:$BL$11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Sheet1!$BG$4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Sheet1!$BG$5:$BG$11</c:f>
              <c:numCache>
                <c:formatCode>0.00</c:formatCode>
                <c:ptCount val="7"/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Sheet1!$BK$4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Sheet1!$BK$5:$BK$11</c:f>
              <c:numCache>
                <c:formatCode>0.00</c:formatCode>
                <c:ptCount val="7"/>
                <c:pt idx="0">
                  <c:v>7342.58</c:v>
                </c:pt>
                <c:pt idx="1">
                  <c:v>3651.5925</c:v>
                </c:pt>
                <c:pt idx="2">
                  <c:v>1540.088</c:v>
                </c:pt>
                <c:pt idx="3">
                  <c:v>546.4858</c:v>
                </c:pt>
                <c:pt idx="4">
                  <c:v>234.0866</c:v>
                </c:pt>
                <c:pt idx="5">
                  <c:v>139.4836</c:v>
                </c:pt>
                <c:pt idx="6">
                  <c:v>55.61518</c:v>
                </c:pt>
              </c:numCache>
            </c:numRef>
          </c:yVal>
        </c:ser>
        <c:ser>
          <c:idx val="1"/>
          <c:order val="3"/>
          <c:tx>
            <c:strRef>
              <c:f>Sheet1!$BF$4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Sheet1!$BF$5:$BF$11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Sheet1!$BJ$4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Sheet1!$BJ$5:$BJ$11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Sheet1!$BE$4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Sheet1!$BE$5:$BE$11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591744104"/>
        <c:axId val="591750104"/>
      </c:scatterChart>
      <c:valAx>
        <c:axId val="59174410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91750104"/>
        <c:crosses val="autoZero"/>
        <c:crossBetween val="midCat"/>
      </c:valAx>
      <c:valAx>
        <c:axId val="59175010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591744104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Sheet1!$D$4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591790664"/>
        <c:axId val="591800792"/>
      </c:scatterChart>
      <c:valAx>
        <c:axId val="5917906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91800792"/>
        <c:crosses val="autoZero"/>
        <c:crossBetween val="midCat"/>
      </c:valAx>
      <c:valAx>
        <c:axId val="59180079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591790664"/>
        <c:crosses val="autoZero"/>
        <c:crossBetween val="midCat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99.42392</c:v>
                </c:pt>
              </c:numCache>
            </c:numRef>
          </c:yVal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2827.016000000001</c:v>
                </c:pt>
              </c:numCache>
            </c:numRef>
          </c:yVal>
        </c:ser>
        <c:axId val="591842952"/>
        <c:axId val="591853048"/>
      </c:scatterChart>
      <c:valAx>
        <c:axId val="59184295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91853048"/>
        <c:crosses val="autoZero"/>
        <c:crossBetween val="midCat"/>
      </c:valAx>
      <c:valAx>
        <c:axId val="59185304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591842952"/>
        <c:crosses val="autoZero"/>
        <c:crossBetween val="midCat"/>
      </c:valAx>
    </c:plotArea>
    <c:legend>
      <c:legendPos val="r"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06337262216009"/>
          <c:y val="0.0305263145243964"/>
          <c:w val="0.67446486337991"/>
          <c:h val="0.859849706832349"/>
        </c:manualLayout>
      </c:layout>
      <c:scatterChart>
        <c:scatterStyle val="lineMarker"/>
        <c:ser>
          <c:idx val="1"/>
          <c:order val="0"/>
          <c:tx>
            <c:strRef>
              <c:f>Sheet1!$AZ$4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ser>
          <c:idx val="0"/>
          <c:order val="1"/>
          <c:tx>
            <c:strRef>
              <c:f>Sheet1!$AY$4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axId val="591889896"/>
        <c:axId val="591902360"/>
      </c:scatterChart>
      <c:valAx>
        <c:axId val="59188989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91902360"/>
        <c:crosses val="autoZero"/>
        <c:crossBetween val="midCat"/>
      </c:valAx>
      <c:valAx>
        <c:axId val="59190236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591889896"/>
        <c:crosses val="autoZero"/>
        <c:crossBetween val="midCat"/>
      </c:valAx>
    </c:plotArea>
    <c:legend>
      <c:legendPos val="r"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Sheet1!$S$4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92024216"/>
        <c:axId val="592029992"/>
      </c:scatterChart>
      <c:valAx>
        <c:axId val="59202421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92029992"/>
        <c:crossesAt val="0.001"/>
        <c:crossBetween val="midCat"/>
        <c:minorUnit val="10.0"/>
      </c:valAx>
      <c:valAx>
        <c:axId val="59202999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</c:title>
        <c:numFmt formatCode="0.E+00" sourceLinked="0"/>
        <c:minorTickMark val="in"/>
        <c:tickLblPos val="nextTo"/>
        <c:crossAx val="592024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Sheet1!$AT$4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Sheet1!$AS$4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Sheet1!$AR$4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Sheet1!$AR$5:$AR$11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592064312"/>
        <c:axId val="592070312"/>
      </c:scatterChart>
      <c:valAx>
        <c:axId val="59206431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92070312"/>
        <c:crosses val="autoZero"/>
        <c:crossBetween val="midCat"/>
      </c:valAx>
      <c:valAx>
        <c:axId val="59207031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592064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14</xdr:row>
      <xdr:rowOff>63500</xdr:rowOff>
    </xdr:from>
    <xdr:to>
      <xdr:col>18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21</xdr:row>
      <xdr:rowOff>0</xdr:rowOff>
    </xdr:from>
    <xdr:to>
      <xdr:col>49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O85"/>
  <sheetViews>
    <sheetView view="pageLayout" topLeftCell="K1" workbookViewId="0">
      <selection activeCell="AC45" sqref="AC45:AC49"/>
    </sheetView>
  </sheetViews>
  <sheetFormatPr baseColWidth="10" defaultRowHeight="13"/>
  <cols>
    <col min="1" max="1" width="9.5703125" customWidth="1"/>
    <col min="2" max="2" width="8" customWidth="1"/>
    <col min="14" max="14" width="16.5703125" customWidth="1"/>
    <col min="56" max="56" width="16.140625" customWidth="1"/>
    <col min="57" max="57" width="8" customWidth="1"/>
  </cols>
  <sheetData>
    <row r="1" spans="1:67">
      <c r="A1" t="s">
        <v>63</v>
      </c>
      <c r="N1" t="s">
        <v>51</v>
      </c>
      <c r="T1" t="s">
        <v>62</v>
      </c>
      <c r="Z1" t="s">
        <v>59</v>
      </c>
      <c r="AL1" t="s">
        <v>60</v>
      </c>
      <c r="AX1" t="s">
        <v>61</v>
      </c>
      <c r="BD1" t="s">
        <v>45</v>
      </c>
    </row>
    <row r="2" spans="1:67">
      <c r="A2" t="s">
        <v>64</v>
      </c>
      <c r="N2" t="s">
        <v>48</v>
      </c>
      <c r="P2" t="s">
        <v>54</v>
      </c>
      <c r="BD2" t="s">
        <v>48</v>
      </c>
    </row>
    <row r="3" spans="1:67">
      <c r="C3" t="s">
        <v>91</v>
      </c>
      <c r="F3" t="s">
        <v>53</v>
      </c>
      <c r="G3" t="s">
        <v>55</v>
      </c>
      <c r="I3" t="s">
        <v>0</v>
      </c>
      <c r="O3" t="s">
        <v>86</v>
      </c>
      <c r="S3" t="s">
        <v>56</v>
      </c>
      <c r="U3" t="s">
        <v>57</v>
      </c>
      <c r="V3" t="s">
        <v>58</v>
      </c>
      <c r="W3" t="s">
        <v>58</v>
      </c>
      <c r="AM3" t="s">
        <v>80</v>
      </c>
      <c r="AR3" t="s">
        <v>67</v>
      </c>
      <c r="AU3" t="s">
        <v>68</v>
      </c>
      <c r="BB3" t="s">
        <v>4</v>
      </c>
      <c r="BJ3" t="s">
        <v>65</v>
      </c>
      <c r="BK3" t="s">
        <v>66</v>
      </c>
      <c r="BL3" t="s">
        <v>65</v>
      </c>
    </row>
    <row r="4" spans="1:67">
      <c r="A4" t="s">
        <v>49</v>
      </c>
      <c r="B4" t="s">
        <v>1</v>
      </c>
      <c r="C4" t="s">
        <v>2</v>
      </c>
      <c r="D4" t="s">
        <v>3</v>
      </c>
      <c r="E4" t="s">
        <v>50</v>
      </c>
      <c r="F4" t="s">
        <v>90</v>
      </c>
      <c r="G4" t="s">
        <v>73</v>
      </c>
      <c r="I4" t="s">
        <v>5</v>
      </c>
      <c r="J4" t="s">
        <v>6</v>
      </c>
      <c r="K4" t="s">
        <v>42</v>
      </c>
      <c r="N4" t="s">
        <v>49</v>
      </c>
      <c r="O4" t="s">
        <v>87</v>
      </c>
      <c r="P4" t="s">
        <v>43</v>
      </c>
      <c r="Q4" t="s">
        <v>44</v>
      </c>
      <c r="R4" t="s">
        <v>50</v>
      </c>
      <c r="S4" t="s">
        <v>72</v>
      </c>
      <c r="U4" t="s">
        <v>75</v>
      </c>
      <c r="V4" t="s">
        <v>76</v>
      </c>
      <c r="W4" t="s">
        <v>77</v>
      </c>
      <c r="Z4" t="s">
        <v>49</v>
      </c>
      <c r="AA4" t="s">
        <v>88</v>
      </c>
      <c r="AB4" t="s">
        <v>89</v>
      </c>
      <c r="AC4" t="s">
        <v>44</v>
      </c>
      <c r="AD4" t="s">
        <v>50</v>
      </c>
      <c r="AL4" t="s">
        <v>49</v>
      </c>
      <c r="AM4" t="s">
        <v>79</v>
      </c>
      <c r="AN4" t="s">
        <v>81</v>
      </c>
      <c r="AO4" t="s">
        <v>82</v>
      </c>
      <c r="AP4" t="s">
        <v>50</v>
      </c>
      <c r="AR4" t="s">
        <v>78</v>
      </c>
      <c r="AS4" t="s">
        <v>46</v>
      </c>
      <c r="AT4" t="s">
        <v>47</v>
      </c>
      <c r="AU4" t="s">
        <v>83</v>
      </c>
      <c r="AV4" t="s">
        <v>84</v>
      </c>
      <c r="AW4" t="s">
        <v>85</v>
      </c>
      <c r="AX4" t="s">
        <v>49</v>
      </c>
      <c r="AY4" t="s">
        <v>79</v>
      </c>
      <c r="AZ4" t="s">
        <v>43</v>
      </c>
      <c r="BB4" t="s">
        <v>5</v>
      </c>
      <c r="BC4" t="s">
        <v>6</v>
      </c>
      <c r="BD4" t="s">
        <v>49</v>
      </c>
      <c r="BE4" t="s">
        <v>69</v>
      </c>
      <c r="BF4" t="s">
        <v>70</v>
      </c>
      <c r="BG4" t="s">
        <v>71</v>
      </c>
      <c r="BH4" t="s">
        <v>50</v>
      </c>
      <c r="BJ4" t="s">
        <v>74</v>
      </c>
      <c r="BK4" t="s">
        <v>72</v>
      </c>
      <c r="BL4" t="s">
        <v>73</v>
      </c>
    </row>
    <row r="5" spans="1:67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 s="5"/>
      <c r="I5">
        <f>AVERAGE(I15:I17)</f>
        <v>1078.9452739999999</v>
      </c>
      <c r="J5">
        <f>AVERAGE(J15:J17)</f>
        <v>13107.524898333331</v>
      </c>
      <c r="K5" t="e">
        <f>AVERAGE(K15:K17)</f>
        <v>#DIV/0!</v>
      </c>
      <c r="L5" s="5"/>
      <c r="M5" s="5"/>
      <c r="N5">
        <v>1</v>
      </c>
      <c r="O5" s="1">
        <f>AVERAGE(O15:O17)</f>
        <v>28.531333333333333</v>
      </c>
      <c r="P5" s="1">
        <f>AVERAGE(P15:P17)</f>
        <v>1529.4561111111113</v>
      </c>
      <c r="Q5" s="1"/>
      <c r="R5" s="1"/>
      <c r="U5">
        <f>AVERAGE(U15:U19)</f>
        <v>0.30378166666666673</v>
      </c>
      <c r="Z5">
        <v>1</v>
      </c>
      <c r="AA5">
        <f>AVERAGE(AA15:AA19)</f>
        <v>150.76600000000002</v>
      </c>
      <c r="AB5">
        <f>AVERAGE(AB15:AB19)</f>
        <v>8259.74</v>
      </c>
      <c r="AL5">
        <v>1</v>
      </c>
      <c r="AM5">
        <f>AVERAGE(AM15:AM19)</f>
        <v>404.79499999999996</v>
      </c>
      <c r="AN5">
        <f>AVERAGE(AN15:AN19)</f>
        <v>19955.75</v>
      </c>
      <c r="AR5">
        <f>AVERAGE(AR15:AR19)</f>
        <v>332.601</v>
      </c>
      <c r="AS5">
        <f>AVERAGE(AS15:AS19)</f>
        <v>14069</v>
      </c>
      <c r="AU5">
        <v>4.7012999999999998</v>
      </c>
      <c r="AX5">
        <v>1</v>
      </c>
      <c r="AY5">
        <f>AVERAGE(AY15:AY19)</f>
        <v>1960.7150000000001</v>
      </c>
      <c r="BB5">
        <f>AVERAGE(BB15:BB17)</f>
        <v>551.84137533333342</v>
      </c>
      <c r="BD5">
        <v>1</v>
      </c>
      <c r="BE5" s="1">
        <f>AVERAGE(BE15:BE19)</f>
        <v>101.80137999999999</v>
      </c>
      <c r="BF5" s="3">
        <f>AVERAGE(BF15:BF19)</f>
        <v>5439.55</v>
      </c>
      <c r="BG5" s="1"/>
      <c r="BH5" s="1"/>
      <c r="BJ5" s="3">
        <f>AVERAGE(BJ15:BJ19)</f>
        <v>131.8262</v>
      </c>
      <c r="BK5" s="3">
        <f>AVERAGE(BK15:BK19)</f>
        <v>7342.58</v>
      </c>
      <c r="BM5">
        <f t="shared" ref="BM5:BN11" si="0">1-BE5/BJ5</f>
        <v>0.22776064242161276</v>
      </c>
      <c r="BN5">
        <f t="shared" si="0"/>
        <v>0.25917729190556993</v>
      </c>
    </row>
    <row r="6" spans="1:67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 s="5"/>
      <c r="I6">
        <f>AVERAGE(I18:I20)</f>
        <v>547.77801666666664</v>
      </c>
      <c r="J6">
        <f>AVERAGE(J18:J20)</f>
        <v>6720.8522359999997</v>
      </c>
      <c r="K6" t="e">
        <f>AVERAGE(K18:K20)</f>
        <v>#DIV/0!</v>
      </c>
      <c r="L6" s="5"/>
      <c r="M6" s="5"/>
      <c r="N6">
        <v>2</v>
      </c>
      <c r="O6" s="1">
        <f>AVERAGE(O18:O20)</f>
        <v>16.147544444444446</v>
      </c>
      <c r="P6" s="1">
        <f>AVERAGE(P18:P20)</f>
        <v>819.26111111111106</v>
      </c>
      <c r="Q6" s="1"/>
      <c r="R6" s="1"/>
      <c r="U6">
        <f>AVERAGE(U20:U24)</f>
        <v>0.12164140000000001</v>
      </c>
      <c r="V6">
        <f>AVERAGE(V20:V24)</f>
        <v>3.6764899999999998</v>
      </c>
      <c r="Z6">
        <v>2</v>
      </c>
      <c r="AA6">
        <f>AVERAGE(AA20:AA24)</f>
        <v>106.48399999999999</v>
      </c>
      <c r="AB6">
        <f>AVERAGE(AB20:AB24)</f>
        <v>4943.416666666667</v>
      </c>
      <c r="AF6">
        <f t="shared" ref="AF6:AG11" si="1">(AA$5*$Z5)/(AA6*$Z6)</f>
        <v>0.7079279516171445</v>
      </c>
      <c r="AG6">
        <f t="shared" si="1"/>
        <v>0.83542826317830099</v>
      </c>
      <c r="AL6">
        <v>2</v>
      </c>
      <c r="AM6">
        <f>AVERAGE(AM20:AM24)</f>
        <v>273.13600000000002</v>
      </c>
      <c r="AN6">
        <f>AVERAGE(AN20:AN24)</f>
        <v>11931.3</v>
      </c>
      <c r="AR6">
        <f>AVERAGE(AR20:AR24)</f>
        <v>231.9194</v>
      </c>
      <c r="AS6">
        <f>AVERAGE(AS20:AS24)</f>
        <v>8627.1949999999997</v>
      </c>
      <c r="AU6">
        <v>2.2804700000000002</v>
      </c>
      <c r="AV6">
        <v>60.97</v>
      </c>
      <c r="AX6">
        <v>2</v>
      </c>
      <c r="AY6">
        <f>AVERAGE(AY20:AY24)</f>
        <v>1225.6000000000001</v>
      </c>
      <c r="BB6">
        <f>AVERAGE(BB18:BB20)</f>
        <v>318.88812833333333</v>
      </c>
      <c r="BD6">
        <v>2</v>
      </c>
      <c r="BE6" s="1">
        <f>AVERAGE(BE20:BE24)</f>
        <v>51.87088</v>
      </c>
      <c r="BF6" s="3">
        <f>AVERAGE(BF20:BF24)</f>
        <v>2458.3859999999995</v>
      </c>
      <c r="BG6" s="1"/>
      <c r="BH6" s="1"/>
      <c r="BJ6" s="3">
        <f>AVERAGE(BJ20:BJ24)</f>
        <v>89.60929999999999</v>
      </c>
      <c r="BK6" s="3">
        <f>AVERAGE(BK20:BK24)</f>
        <v>3651.5925000000002</v>
      </c>
      <c r="BM6">
        <f t="shared" si="0"/>
        <v>0.42114401072210128</v>
      </c>
      <c r="BN6">
        <f t="shared" si="0"/>
        <v>0.32676332312545842</v>
      </c>
    </row>
    <row r="7" spans="1:67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 s="5"/>
      <c r="I7">
        <f>AVERAGE(I21:I23)</f>
        <v>283.11835533333334</v>
      </c>
      <c r="J7">
        <f>AVERAGE(J21:J23)</f>
        <v>3522.5893853333332</v>
      </c>
      <c r="K7" t="e">
        <f>AVERAGE(K21:K23)</f>
        <v>#DIV/0!</v>
      </c>
      <c r="L7" s="5"/>
      <c r="M7" s="5"/>
      <c r="N7">
        <v>4</v>
      </c>
      <c r="O7" s="1">
        <f>AVERAGE(O21:O23)</f>
        <v>4.2492722222222232</v>
      </c>
      <c r="P7" s="1">
        <f>AVERAGE(P21:P23)</f>
        <v>326.47944444444443</v>
      </c>
      <c r="Q7" s="1"/>
      <c r="R7" s="1"/>
      <c r="S7" s="3">
        <f>AVERAGE(S21:S23)</f>
        <v>353.90722222222217</v>
      </c>
      <c r="U7">
        <f>AVERAGE(U25:U29)</f>
        <v>7.039419999999999E-2</v>
      </c>
      <c r="V7">
        <f>AVERAGE(V25:V29)</f>
        <v>2.0148600000000001</v>
      </c>
      <c r="Z7">
        <v>4</v>
      </c>
      <c r="AA7">
        <f>AVERAGE(AA25:AA29)</f>
        <v>53.930299999999995</v>
      </c>
      <c r="AB7">
        <f>AVERAGE(AB25:AB29)</f>
        <v>1943.665</v>
      </c>
      <c r="AF7">
        <f t="shared" si="1"/>
        <v>1.3977856603801577</v>
      </c>
      <c r="AG7">
        <f t="shared" si="1"/>
        <v>2.1247848780525449</v>
      </c>
      <c r="AL7">
        <v>4</v>
      </c>
      <c r="AM7">
        <f>AVERAGE(AM25:AM29)</f>
        <v>146.07225</v>
      </c>
      <c r="AN7">
        <f>AVERAGE(AN25:AN29)</f>
        <v>5206.5774999999994</v>
      </c>
      <c r="AR7">
        <f>AVERAGE(AR25:AR29)</f>
        <v>109.99840000000002</v>
      </c>
      <c r="AS7">
        <f>AVERAGE(AS25:AS29)</f>
        <v>3049.6220000000003</v>
      </c>
      <c r="AU7">
        <v>1.5783799999999999</v>
      </c>
      <c r="AV7">
        <v>34.861199999999997</v>
      </c>
      <c r="AX7">
        <v>4</v>
      </c>
      <c r="AY7">
        <f>AVERAGE(AY25:AY29)</f>
        <v>572.35</v>
      </c>
      <c r="AZ7">
        <f>AVERAGE(AZ25:AZ29)</f>
        <v>26946.7</v>
      </c>
      <c r="BB7">
        <f>AVERAGE(BB21:BB23)</f>
        <v>200.49718966666669</v>
      </c>
      <c r="BD7">
        <v>4</v>
      </c>
      <c r="BE7" s="1">
        <f>AVERAGE(BE25:BE29)</f>
        <v>13.25146</v>
      </c>
      <c r="BF7" s="3">
        <f>AVERAGE(BF25:BF29)</f>
        <v>1110.4279999999999</v>
      </c>
      <c r="BG7" s="1"/>
      <c r="BH7" s="1"/>
      <c r="BJ7" s="3">
        <f>AVERAGE(BJ25:BJ29)</f>
        <v>41.002279999999999</v>
      </c>
      <c r="BK7" s="3">
        <f>AVERAGE(BK25:BK29)</f>
        <v>1540.088</v>
      </c>
      <c r="BM7">
        <f t="shared" si="0"/>
        <v>0.67681163096296104</v>
      </c>
      <c r="BN7">
        <f t="shared" si="0"/>
        <v>0.27898405805382553</v>
      </c>
    </row>
    <row r="8" spans="1:67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 s="5"/>
      <c r="I8">
        <f>AVERAGE(I24:I26)</f>
        <v>148.15255566666667</v>
      </c>
      <c r="J8">
        <f>AVERAGE(J24:J26)</f>
        <v>1851.3246766666668</v>
      </c>
      <c r="K8" t="e">
        <f>AVERAGE(K24:K26)</f>
        <v>#DIV/0!</v>
      </c>
      <c r="L8" s="5"/>
      <c r="M8" s="5"/>
      <c r="N8">
        <v>8</v>
      </c>
      <c r="O8" s="1">
        <f>AVERAGE(O24:O26)</f>
        <v>1.4770972222222223</v>
      </c>
      <c r="P8" s="1">
        <f>AVERAGE(P24:P26)</f>
        <v>117.80883333333334</v>
      </c>
      <c r="Q8" s="1">
        <f>AVERAGE(Q24:Q26)</f>
        <v>3873.4800000000005</v>
      </c>
      <c r="R8" s="1"/>
      <c r="S8" s="3">
        <f>AVERAGE(S24:S26)</f>
        <v>190.89499999999998</v>
      </c>
      <c r="U8">
        <f>AVERAGE(U30:U34)</f>
        <v>3.57513E-2</v>
      </c>
      <c r="V8">
        <f>AVERAGE(V30:V34)</f>
        <v>1.0679209999999999</v>
      </c>
      <c r="Z8">
        <v>8</v>
      </c>
      <c r="AA8">
        <f>AVERAGE(AA30:AA34)</f>
        <v>18.299700000000001</v>
      </c>
      <c r="AB8">
        <f>AVERAGE(AB30:AB34)</f>
        <v>629.30225000000007</v>
      </c>
      <c r="AC8">
        <f>AVERAGE(AC30:AC34)</f>
        <v>23233</v>
      </c>
      <c r="AF8">
        <f t="shared" si="1"/>
        <v>4.1193571479313871</v>
      </c>
      <c r="AG8">
        <f t="shared" si="1"/>
        <v>6.5626175657245778</v>
      </c>
      <c r="AL8">
        <v>8</v>
      </c>
      <c r="AM8">
        <f>AVERAGE(AM30:AM34)</f>
        <v>48.778424999999999</v>
      </c>
      <c r="AN8">
        <f>AVERAGE(AN30:AN34)</f>
        <v>1648.6624999999999</v>
      </c>
      <c r="AR8">
        <f>AVERAGE(AR30:AR34)</f>
        <v>33.80498</v>
      </c>
      <c r="AS8">
        <f>AVERAGE(AS30:AS34)</f>
        <v>1295.2180000000001</v>
      </c>
      <c r="AU8">
        <v>1.11252</v>
      </c>
      <c r="AV8">
        <v>18.437999999999999</v>
      </c>
      <c r="AX8">
        <v>8</v>
      </c>
      <c r="AY8">
        <f>AVERAGE(AY30:AY34)</f>
        <v>215.30549999999999</v>
      </c>
      <c r="AZ8">
        <f>AVERAGE(AZ30:AZ34)</f>
        <v>11218.55</v>
      </c>
      <c r="BB8">
        <f>AVERAGE(BB24:BB26)</f>
        <v>134.27430966666665</v>
      </c>
      <c r="BD8">
        <v>8</v>
      </c>
      <c r="BE8" s="1">
        <f>AVERAGE(BE30:BE34)</f>
        <v>3.8688319999999998</v>
      </c>
      <c r="BF8" s="3">
        <f>AVERAGE(BF30:BF34)</f>
        <v>374.17479999999995</v>
      </c>
      <c r="BG8" s="3"/>
      <c r="BH8" s="1"/>
      <c r="BJ8" s="3">
        <f>AVERAGE(BJ30:BJ34)</f>
        <v>7.7430679999999992</v>
      </c>
      <c r="BK8" s="3">
        <f>AVERAGE(BK30:BK34)</f>
        <v>546.48580000000004</v>
      </c>
      <c r="BM8">
        <f t="shared" si="0"/>
        <v>0.50034895728669815</v>
      </c>
      <c r="BN8">
        <f t="shared" si="0"/>
        <v>0.31530736937720993</v>
      </c>
    </row>
    <row r="9" spans="1:67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 s="5"/>
      <c r="I9">
        <f>AVERAGE(I27:I29)</f>
        <v>81.215220666666653</v>
      </c>
      <c r="J9">
        <f>AVERAGE(J27:J29)</f>
        <v>1018.0796876666667</v>
      </c>
      <c r="K9" t="e">
        <f>AVERAGE(K27:K29)</f>
        <v>#DIV/0!</v>
      </c>
      <c r="L9" s="5"/>
      <c r="M9" s="5"/>
      <c r="N9">
        <v>16</v>
      </c>
      <c r="O9" s="1">
        <f>AVERAGE(O27:O29)</f>
        <v>0.68704777777777781</v>
      </c>
      <c r="P9" s="1">
        <f>AVERAGE(P27:P29)</f>
        <v>43.852944444444439</v>
      </c>
      <c r="Q9" s="1">
        <f>AVERAGE(Q27:Q29)</f>
        <v>2041.6799999999998</v>
      </c>
      <c r="R9" s="1"/>
      <c r="S9" s="3">
        <f>AVERAGE(S27:S29)</f>
        <v>46.678666666666665</v>
      </c>
      <c r="U9">
        <f>AVERAGE(U35:U39)</f>
        <v>1.8425733333333333E-2</v>
      </c>
      <c r="V9">
        <f>AVERAGE(V35:V39)</f>
        <v>0.57296500000000006</v>
      </c>
      <c r="Z9">
        <v>16</v>
      </c>
      <c r="AA9">
        <f>AVERAGE(AA35:AA39)</f>
        <v>4.1263419999999993</v>
      </c>
      <c r="AB9">
        <f>AVERAGE(AB35:AB39)</f>
        <v>251.50020000000004</v>
      </c>
      <c r="AC9">
        <f>AVERAGE(AC35:AC39)</f>
        <v>11092.400000000001</v>
      </c>
      <c r="AF9">
        <f t="shared" si="1"/>
        <v>18.268723242038597</v>
      </c>
      <c r="AG9">
        <f t="shared" si="1"/>
        <v>16.420941215951316</v>
      </c>
      <c r="AH9">
        <f>(AC$8*$Z$8)/(AC9*$Z9)</f>
        <v>1.0472485665861309</v>
      </c>
      <c r="AL9">
        <v>16</v>
      </c>
      <c r="AM9">
        <f>AVERAGE(AM35:AM39)</f>
        <v>12.126520000000001</v>
      </c>
      <c r="AN9">
        <f>AVERAGE(AN35:AN39)</f>
        <v>718.85839999999996</v>
      </c>
      <c r="AO9">
        <f>AVERAGE(AO35:AO39)</f>
        <v>28453</v>
      </c>
      <c r="AR9">
        <f>AVERAGE(AR35:AR39)</f>
        <v>12.646699999999999</v>
      </c>
      <c r="AS9">
        <f>AVERAGE(AS35:AS39)</f>
        <v>977.78379999999993</v>
      </c>
      <c r="AU9">
        <v>0.90914600000000001</v>
      </c>
      <c r="AV9">
        <v>10.0214</v>
      </c>
      <c r="AX9">
        <v>16</v>
      </c>
      <c r="AY9">
        <f>AVERAGE(AY35:AY39)</f>
        <v>85.118840000000006</v>
      </c>
      <c r="AZ9">
        <f>AVERAGE(AZ35:AZ39)</f>
        <v>7944.1559999999999</v>
      </c>
      <c r="BB9">
        <f>AVERAGE(BB27:BB29)</f>
        <v>99.84311133333334</v>
      </c>
      <c r="BC9">
        <f>AVERAGE(BC27:BC29)</f>
        <v>2327.8390209999998</v>
      </c>
      <c r="BD9">
        <v>16</v>
      </c>
      <c r="BE9" s="1">
        <f>AVERAGE(BE35:BE39)</f>
        <v>2.2215479999999999</v>
      </c>
      <c r="BF9" s="3">
        <f>AVERAGE(BF35:BF39)</f>
        <v>174.7784</v>
      </c>
      <c r="BG9" s="3">
        <f>AVERAGE(BG35:BG39)</f>
        <v>14395.8</v>
      </c>
      <c r="BH9" s="1"/>
      <c r="BJ9" s="3">
        <f>AVERAGE(BJ35:BJ39)</f>
        <v>3.8119579999999997</v>
      </c>
      <c r="BK9" s="3">
        <f>AVERAGE(BK35:BK39)</f>
        <v>234.0866</v>
      </c>
      <c r="BM9">
        <f t="shared" si="0"/>
        <v>0.41721603438442922</v>
      </c>
      <c r="BN9">
        <f t="shared" si="0"/>
        <v>0.25336008126906884</v>
      </c>
    </row>
    <row r="10" spans="1:67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 s="5"/>
      <c r="I10">
        <f>AVERAGE(I30:I32)</f>
        <v>53.875178000000005</v>
      </c>
      <c r="J10">
        <f>AVERAGE(J30:J32)</f>
        <v>877.48516266666672</v>
      </c>
      <c r="K10" t="e">
        <f>AVERAGE(K30:K32)</f>
        <v>#DIV/0!</v>
      </c>
      <c r="L10" s="5"/>
      <c r="M10" s="5"/>
      <c r="N10">
        <v>32</v>
      </c>
      <c r="O10" s="1">
        <f>AVERAGE(O30:O32)</f>
        <v>0.36834888888888889</v>
      </c>
      <c r="P10" s="1">
        <f>AVERAGE(P30:P32)</f>
        <v>23.622333333333334</v>
      </c>
      <c r="Q10" s="1">
        <f>AVERAGE(Q30:Q32)</f>
        <v>955.64066666666668</v>
      </c>
      <c r="R10" s="1"/>
      <c r="S10" s="3">
        <f>AVERAGE(S30:S32)</f>
        <v>21.552000000000003</v>
      </c>
      <c r="U10">
        <f>AVERAGE(U40:U44)</f>
        <v>9.3230400000000012E-3</v>
      </c>
      <c r="V10">
        <f>AVERAGE(V40:V44)</f>
        <v>0.29707600000000001</v>
      </c>
      <c r="Z10">
        <v>32</v>
      </c>
      <c r="AA10">
        <f>AVERAGE(AA40:AA44)</f>
        <v>2.1167399999999996</v>
      </c>
      <c r="AB10">
        <f>AVERAGE(AB40:AB44)</f>
        <v>141.94760000000002</v>
      </c>
      <c r="AC10">
        <f>AVERAGE(AC40:AC44)</f>
        <v>5725.9760000000006</v>
      </c>
      <c r="AF10">
        <f t="shared" si="1"/>
        <v>35.612781919366583</v>
      </c>
      <c r="AG10">
        <f t="shared" si="1"/>
        <v>29.094327766020694</v>
      </c>
      <c r="AH10">
        <f>(AC$8*$Z$8)/(AC10*$Z10)</f>
        <v>1.0143685548105685</v>
      </c>
      <c r="AL10">
        <v>32</v>
      </c>
      <c r="AM10">
        <f>AVERAGE(AM40:AM44)</f>
        <v>6.9125460000000007</v>
      </c>
      <c r="AN10">
        <f>AVERAGE(AN40:AN44)</f>
        <v>415.79740000000004</v>
      </c>
      <c r="AO10">
        <f>AVERAGE(AO40:AO44)</f>
        <v>14250.8</v>
      </c>
      <c r="AR10">
        <f>AVERAGE(AR40:AR44)</f>
        <v>5.7440319999999998</v>
      </c>
      <c r="AS10">
        <f>AVERAGE(AS40:AS44)</f>
        <v>479.55100000000004</v>
      </c>
      <c r="AT10">
        <f>AVERAGE(AT40:AT44)</f>
        <v>27047.200000000001</v>
      </c>
      <c r="AU10">
        <v>0.79906999999999995</v>
      </c>
      <c r="AV10">
        <v>5.5160200000000001</v>
      </c>
      <c r="AX10">
        <v>32</v>
      </c>
      <c r="AY10">
        <f>AVERAGE(AY40:AY44)</f>
        <v>65.111239999999995</v>
      </c>
      <c r="AZ10">
        <f>AVERAGE(AZ40:AZ44)</f>
        <v>6511.4820000000009</v>
      </c>
      <c r="BB10">
        <f>AVERAGE(BB30:BB32)</f>
        <v>84.121494666666663</v>
      </c>
      <c r="BC10">
        <f>AVERAGE(BC30:BC32)</f>
        <v>1716.615575</v>
      </c>
      <c r="BD10">
        <v>32</v>
      </c>
      <c r="BE10" s="1">
        <f>AVERAGE(BE40:BE44)</f>
        <v>1.4466840000000001</v>
      </c>
      <c r="BF10" s="3">
        <f>AVERAGE(BF40:BF44)</f>
        <v>81.596260000000001</v>
      </c>
      <c r="BG10" s="3">
        <f>AVERAGE(BG40:BG44)</f>
        <v>8438.0033333333322</v>
      </c>
      <c r="BH10" s="1"/>
      <c r="BJ10" s="3">
        <f>AVERAGE(BJ40:BJ44)</f>
        <v>2.6047979999999997</v>
      </c>
      <c r="BK10" s="3">
        <f>AVERAGE(BK40:BK44)</f>
        <v>139.48360000000002</v>
      </c>
      <c r="BL10" s="3">
        <f>AVERAGE(BL40:BL44)</f>
        <v>10167.733333333334</v>
      </c>
      <c r="BM10">
        <f t="shared" si="0"/>
        <v>0.44460798879606012</v>
      </c>
      <c r="BN10">
        <f t="shared" si="0"/>
        <v>0.41501180067047316</v>
      </c>
      <c r="BO10">
        <f>1-BG10/BL10</f>
        <v>0.17011952844291756</v>
      </c>
    </row>
    <row r="11" spans="1:67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 s="5"/>
      <c r="I11">
        <f>AVERAGE(I33:I35)</f>
        <v>42.362321000000001</v>
      </c>
      <c r="J11">
        <f>AVERAGE(J33:J35)</f>
        <v>804.29315733333317</v>
      </c>
      <c r="K11" t="e">
        <f>AVERAGE(K33:K35)</f>
        <v>#DIV/0!</v>
      </c>
      <c r="L11" s="5"/>
      <c r="M11" s="5"/>
      <c r="N11">
        <v>64</v>
      </c>
      <c r="O11" s="1">
        <f>AVERAGE(O33:O35)</f>
        <v>0.18439222222222221</v>
      </c>
      <c r="P11" s="1">
        <f>AVERAGE(P33:P35)</f>
        <v>5.0188166666666669</v>
      </c>
      <c r="Q11" s="1">
        <f>AVERAGE(Q33:Q35)</f>
        <v>391.39933333333329</v>
      </c>
      <c r="R11" s="1"/>
      <c r="S11" s="3">
        <f>AVERAGE(S33:S35)</f>
        <v>5.33575</v>
      </c>
      <c r="U11">
        <f>AVERAGE(U45:U49)</f>
        <v>4.9461666666666673E-3</v>
      </c>
      <c r="V11">
        <f>AVERAGE(V45:V49)</f>
        <v>0.14927593333333333</v>
      </c>
      <c r="W11">
        <f>AVERAGE(W45:W49)</f>
        <v>3.0861320000000001</v>
      </c>
      <c r="Z11">
        <v>64</v>
      </c>
      <c r="AA11">
        <f>AVERAGE(AA45:AA49)</f>
        <v>1.1083940000000001</v>
      </c>
      <c r="AB11">
        <f>AVERAGE(AB45:AB49)</f>
        <v>99.423919999999995</v>
      </c>
      <c r="AC11">
        <f>AVERAGE(AC45:AC49)</f>
        <v>2827.0160000000005</v>
      </c>
      <c r="AF11">
        <f t="shared" si="1"/>
        <v>68.011014133963201</v>
      </c>
      <c r="AG11">
        <f t="shared" si="1"/>
        <v>41.537992064686243</v>
      </c>
      <c r="AH11">
        <f>(AC$8*$Z$8)/(AC11*$Z11)</f>
        <v>1.0272757564866981</v>
      </c>
      <c r="AL11">
        <v>64</v>
      </c>
      <c r="AM11">
        <f>AVERAGE(AM45:AM49)</f>
        <v>4.5628200000000003</v>
      </c>
      <c r="AN11">
        <f>AVERAGE(AN45:AN49)</f>
        <v>279.02719999999999</v>
      </c>
      <c r="AO11">
        <f>AVERAGE(AO45:AO49)</f>
        <v>11913.766666666668</v>
      </c>
      <c r="AR11">
        <f>AVERAGE(AR45:AR49)</f>
        <v>3.1939159999999998</v>
      </c>
      <c r="AS11">
        <f>AVERAGE(AS45:AS49)</f>
        <v>328.22379999999998</v>
      </c>
      <c r="AT11">
        <f>AVERAGE(AT45:AT49)</f>
        <v>12000.1</v>
      </c>
      <c r="AU11">
        <v>0.89596699999999996</v>
      </c>
      <c r="AV11">
        <v>3.36571</v>
      </c>
      <c r="AX11">
        <v>64</v>
      </c>
      <c r="AY11">
        <f>AVERAGE(AY45:AY49)</f>
        <v>37.333460000000002</v>
      </c>
      <c r="AZ11">
        <f>AVERAGE(AZ45:AZ49)</f>
        <v>3370.9660000000003</v>
      </c>
      <c r="BB11">
        <f>AVERAGE(BB33:BB35)</f>
        <v>88.651036666666684</v>
      </c>
      <c r="BC11">
        <f>AVERAGE(BC33:BC35)</f>
        <v>1879.305053</v>
      </c>
      <c r="BD11">
        <v>64</v>
      </c>
      <c r="BE11" s="3">
        <f>AVERAGE(BE45:BE49)</f>
        <v>1.3002500000000001</v>
      </c>
      <c r="BF11" s="3">
        <f>AVERAGE(BF45:BF49)</f>
        <v>21.239520000000002</v>
      </c>
      <c r="BG11" s="3">
        <f>AVERAGE(BG45:BG49)</f>
        <v>3552.3820000000001</v>
      </c>
      <c r="BH11" s="1"/>
      <c r="BJ11" s="3">
        <f>AVERAGE(BJ45:BJ49)</f>
        <v>1.9155660000000001</v>
      </c>
      <c r="BK11" s="3">
        <f>AVERAGE(BK45:BK49)</f>
        <v>55.615179999999995</v>
      </c>
      <c r="BL11" s="3">
        <f>AVERAGE(BL45:BL49)</f>
        <v>4429.55</v>
      </c>
      <c r="BM11">
        <f t="shared" si="0"/>
        <v>0.32121889822642491</v>
      </c>
      <c r="BN11">
        <f t="shared" si="0"/>
        <v>0.61809851195303145</v>
      </c>
      <c r="BO11">
        <f>1-BG11/BL11</f>
        <v>0.19802643609395987</v>
      </c>
    </row>
    <row r="12" spans="1:67">
      <c r="A12">
        <v>124</v>
      </c>
      <c r="B12" s="3"/>
      <c r="C12" s="3"/>
      <c r="D12" s="3" t="s">
        <v>52</v>
      </c>
      <c r="E12" s="3"/>
      <c r="F12" s="3"/>
      <c r="G12" s="3"/>
      <c r="H12" s="3"/>
      <c r="K12" s="3"/>
      <c r="L12" s="3"/>
      <c r="M12" s="3"/>
      <c r="N12">
        <v>124</v>
      </c>
      <c r="O12" s="1"/>
      <c r="P12" s="1"/>
      <c r="Q12" s="1" t="s">
        <v>52</v>
      </c>
      <c r="R12" s="1"/>
      <c r="BD12">
        <v>124</v>
      </c>
      <c r="BE12" s="1"/>
      <c r="BF12" s="1"/>
      <c r="BG12" s="1"/>
      <c r="BH12" s="1"/>
    </row>
    <row r="15" spans="1:67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v>1079.593286</v>
      </c>
      <c r="J15">
        <v>13494.399758</v>
      </c>
      <c r="N15">
        <v>1</v>
      </c>
      <c r="O15">
        <f>O41/6</f>
        <v>29.257333333333335</v>
      </c>
      <c r="P15">
        <f t="shared" ref="P15:P35" si="2">P41/6</f>
        <v>1525.6366666666665</v>
      </c>
      <c r="T15">
        <v>1</v>
      </c>
      <c r="U15">
        <f>U51/6</f>
        <v>0.30490166666666668</v>
      </c>
      <c r="Z15">
        <v>1</v>
      </c>
      <c r="AA15">
        <v>148.828</v>
      </c>
      <c r="AB15">
        <v>8259.74</v>
      </c>
      <c r="AL15">
        <v>1</v>
      </c>
      <c r="AM15">
        <v>385.11799999999999</v>
      </c>
      <c r="AN15">
        <v>20011.2</v>
      </c>
      <c r="AR15">
        <v>323.10300000000001</v>
      </c>
      <c r="AS15">
        <v>14206.1</v>
      </c>
      <c r="AX15">
        <v>1</v>
      </c>
      <c r="AY15">
        <v>1955.19</v>
      </c>
      <c r="BA15">
        <v>1</v>
      </c>
      <c r="BB15">
        <v>551.73830799999996</v>
      </c>
      <c r="BD15">
        <v>1</v>
      </c>
      <c r="BE15">
        <v>98.479699999999994</v>
      </c>
      <c r="BF15">
        <v>5439.55</v>
      </c>
      <c r="BJ15">
        <v>123.70099999999999</v>
      </c>
      <c r="BK15">
        <v>7342.58</v>
      </c>
    </row>
    <row r="16" spans="1:67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v>1077.4435309999999</v>
      </c>
      <c r="J16">
        <v>13015.933239</v>
      </c>
      <c r="N16">
        <v>1</v>
      </c>
      <c r="O16">
        <f t="shared" ref="O16:O35" si="3">O42/6</f>
        <v>28.227666666666668</v>
      </c>
      <c r="P16">
        <f t="shared" si="2"/>
        <v>1534.99</v>
      </c>
      <c r="T16">
        <v>1</v>
      </c>
      <c r="U16">
        <f t="shared" ref="U16:V49" si="4">U52/6</f>
        <v>0.30325666666666667</v>
      </c>
      <c r="Z16">
        <v>1</v>
      </c>
      <c r="AA16">
        <v>152.70400000000001</v>
      </c>
      <c r="AL16">
        <v>1</v>
      </c>
      <c r="AM16">
        <v>381.73200000000003</v>
      </c>
      <c r="AN16">
        <v>19900.3</v>
      </c>
      <c r="AR16">
        <v>327.60199999999998</v>
      </c>
      <c r="AS16">
        <v>13931.9</v>
      </c>
      <c r="AX16">
        <v>1</v>
      </c>
      <c r="AY16">
        <v>1966.24</v>
      </c>
      <c r="BA16">
        <v>1</v>
      </c>
      <c r="BB16">
        <v>549.54735500000004</v>
      </c>
      <c r="BD16">
        <v>1</v>
      </c>
      <c r="BE16">
        <v>112.747</v>
      </c>
      <c r="BJ16">
        <v>142.12100000000001</v>
      </c>
    </row>
    <row r="17" spans="1:63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v>1079.7990050000001</v>
      </c>
      <c r="J17">
        <v>12812.241698</v>
      </c>
      <c r="N17">
        <v>1</v>
      </c>
      <c r="O17">
        <f t="shared" si="3"/>
        <v>28.108999999999998</v>
      </c>
      <c r="P17">
        <f t="shared" si="2"/>
        <v>1527.7416666666668</v>
      </c>
      <c r="T17">
        <v>1</v>
      </c>
      <c r="U17">
        <f t="shared" si="4"/>
        <v>0.30329166666666668</v>
      </c>
      <c r="Z17">
        <v>1</v>
      </c>
      <c r="AL17">
        <v>1</v>
      </c>
      <c r="AM17">
        <v>428.29899999999998</v>
      </c>
      <c r="AR17">
        <v>344.649</v>
      </c>
      <c r="AX17">
        <v>1</v>
      </c>
      <c r="BA17">
        <v>1</v>
      </c>
      <c r="BB17">
        <v>554.23846300000002</v>
      </c>
      <c r="BD17">
        <v>1</v>
      </c>
      <c r="BE17">
        <v>102.416</v>
      </c>
      <c r="BJ17">
        <v>127.05200000000001</v>
      </c>
    </row>
    <row r="18" spans="1:63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v>549.52244399999995</v>
      </c>
      <c r="J18">
        <v>6809.384094</v>
      </c>
      <c r="N18">
        <v>2</v>
      </c>
      <c r="O18">
        <f t="shared" si="3"/>
        <v>15.786033333333334</v>
      </c>
      <c r="P18">
        <f t="shared" si="2"/>
        <v>822.11833333333334</v>
      </c>
      <c r="T18">
        <v>1</v>
      </c>
      <c r="U18">
        <f t="shared" si="4"/>
        <v>0.30324499999999999</v>
      </c>
      <c r="Z18">
        <v>1</v>
      </c>
      <c r="AL18">
        <v>1</v>
      </c>
      <c r="AM18">
        <v>424.03100000000001</v>
      </c>
      <c r="AR18">
        <v>333.65600000000001</v>
      </c>
      <c r="AX18">
        <v>1</v>
      </c>
      <c r="BA18">
        <v>2</v>
      </c>
      <c r="BB18">
        <v>312.27436999999998</v>
      </c>
      <c r="BD18">
        <v>1</v>
      </c>
      <c r="BE18">
        <v>99.626099999999994</v>
      </c>
      <c r="BJ18">
        <v>141.631</v>
      </c>
    </row>
    <row r="19" spans="1:63">
      <c r="A19">
        <v>1</v>
      </c>
      <c r="B19">
        <v>104.485</v>
      </c>
      <c r="C19">
        <v>3491.73</v>
      </c>
      <c r="F19">
        <v>1643.18</v>
      </c>
      <c r="H19">
        <v>2</v>
      </c>
      <c r="I19">
        <v>548.068759</v>
      </c>
      <c r="J19">
        <v>6707.3225060000004</v>
      </c>
      <c r="N19">
        <v>2</v>
      </c>
      <c r="O19">
        <f t="shared" si="3"/>
        <v>15.785266666666667</v>
      </c>
      <c r="P19">
        <f t="shared" si="2"/>
        <v>818.54333333333341</v>
      </c>
      <c r="T19">
        <v>1</v>
      </c>
      <c r="U19">
        <f t="shared" si="4"/>
        <v>0.30421333333333334</v>
      </c>
      <c r="Z19">
        <v>1</v>
      </c>
      <c r="AL19">
        <v>1</v>
      </c>
      <c r="AR19">
        <v>333.995</v>
      </c>
      <c r="AX19">
        <v>1</v>
      </c>
      <c r="BA19">
        <v>2</v>
      </c>
      <c r="BB19">
        <v>324.36091399999998</v>
      </c>
      <c r="BD19">
        <v>1</v>
      </c>
      <c r="BE19">
        <v>95.738100000000003</v>
      </c>
      <c r="BJ19">
        <v>124.626</v>
      </c>
    </row>
    <row r="20" spans="1:63">
      <c r="A20">
        <v>2</v>
      </c>
      <c r="B20">
        <v>66.8566</v>
      </c>
      <c r="C20">
        <v>1542.21</v>
      </c>
      <c r="F20">
        <v>1701.39</v>
      </c>
      <c r="H20">
        <v>2</v>
      </c>
      <c r="I20">
        <v>545.74284699999998</v>
      </c>
      <c r="J20">
        <v>6645.8501079999996</v>
      </c>
      <c r="N20">
        <v>2</v>
      </c>
      <c r="O20">
        <f t="shared" si="3"/>
        <v>16.871333333333332</v>
      </c>
      <c r="P20">
        <f t="shared" si="2"/>
        <v>817.12166666666656</v>
      </c>
      <c r="T20">
        <v>2</v>
      </c>
      <c r="U20">
        <f t="shared" si="4"/>
        <v>0.12201433333333334</v>
      </c>
      <c r="V20">
        <f t="shared" si="4"/>
        <v>3.6693833333333337</v>
      </c>
      <c r="Z20">
        <v>2</v>
      </c>
      <c r="AA20">
        <v>106.054</v>
      </c>
      <c r="AB20">
        <v>4928.42</v>
      </c>
      <c r="AL20">
        <v>2</v>
      </c>
      <c r="AM20">
        <v>265.28399999999999</v>
      </c>
      <c r="AN20">
        <v>12029.3</v>
      </c>
      <c r="AR20">
        <v>233.642</v>
      </c>
      <c r="AS20">
        <v>8652.16</v>
      </c>
      <c r="AX20">
        <v>2</v>
      </c>
      <c r="AY20">
        <v>1237.76</v>
      </c>
      <c r="BA20">
        <v>2</v>
      </c>
      <c r="BB20">
        <v>320.02910100000003</v>
      </c>
      <c r="BD20">
        <v>2</v>
      </c>
      <c r="BE20">
        <v>44.234099999999998</v>
      </c>
      <c r="BF20">
        <v>2394.64</v>
      </c>
      <c r="BJ20">
        <v>88.684200000000004</v>
      </c>
      <c r="BK20">
        <v>3613.84</v>
      </c>
    </row>
    <row r="21" spans="1:63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v>282.240116</v>
      </c>
      <c r="J21">
        <v>3493.2108069999999</v>
      </c>
      <c r="N21">
        <v>4</v>
      </c>
      <c r="O21">
        <f t="shared" si="3"/>
        <v>4.3326666666666664</v>
      </c>
      <c r="P21">
        <f t="shared" si="2"/>
        <v>318.48833333333334</v>
      </c>
      <c r="S21">
        <f t="shared" ref="S21:S35" si="5">S47/6</f>
        <v>353.12833333333333</v>
      </c>
      <c r="T21">
        <v>2</v>
      </c>
      <c r="U21">
        <f t="shared" si="4"/>
        <v>0.12170983333333334</v>
      </c>
      <c r="V21">
        <f t="shared" si="4"/>
        <v>3.6611666666666665</v>
      </c>
      <c r="Z21">
        <v>2</v>
      </c>
      <c r="AA21">
        <v>104.238</v>
      </c>
      <c r="AB21">
        <v>4925.74</v>
      </c>
      <c r="AL21">
        <v>2</v>
      </c>
      <c r="AM21">
        <v>261.52100000000002</v>
      </c>
      <c r="AN21">
        <v>12254.3</v>
      </c>
      <c r="AR21">
        <v>228.82900000000001</v>
      </c>
      <c r="AS21">
        <v>8683.07</v>
      </c>
      <c r="AX21">
        <v>2</v>
      </c>
      <c r="AY21">
        <v>1222.57</v>
      </c>
      <c r="BA21">
        <v>4</v>
      </c>
      <c r="BB21">
        <v>201.885918</v>
      </c>
      <c r="BD21">
        <v>2</v>
      </c>
      <c r="BE21">
        <v>52.599499999999999</v>
      </c>
      <c r="BF21">
        <v>2387.58</v>
      </c>
      <c r="BJ21">
        <v>88.357100000000003</v>
      </c>
      <c r="BK21">
        <v>3644.66</v>
      </c>
    </row>
    <row r="22" spans="1:63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v>282.75658600000003</v>
      </c>
      <c r="J22">
        <v>3533.1350459999999</v>
      </c>
      <c r="N22">
        <v>4</v>
      </c>
      <c r="O22">
        <f t="shared" si="3"/>
        <v>4.0477166666666671</v>
      </c>
      <c r="P22">
        <f t="shared" si="2"/>
        <v>319.59499999999997</v>
      </c>
      <c r="S22">
        <f t="shared" si="5"/>
        <v>354.64166666666665</v>
      </c>
      <c r="T22">
        <v>2</v>
      </c>
      <c r="U22">
        <f t="shared" si="4"/>
        <v>0.12155266666666666</v>
      </c>
      <c r="V22">
        <f t="shared" si="4"/>
        <v>3.6710999999999996</v>
      </c>
      <c r="Z22">
        <v>2</v>
      </c>
      <c r="AA22">
        <v>109.16</v>
      </c>
      <c r="AB22">
        <v>4976.09</v>
      </c>
      <c r="AL22">
        <v>2</v>
      </c>
      <c r="AM22">
        <v>305.81400000000002</v>
      </c>
      <c r="AN22">
        <v>11724.9</v>
      </c>
      <c r="AR22">
        <v>229.49199999999999</v>
      </c>
      <c r="AS22">
        <v>8657.08</v>
      </c>
      <c r="AX22">
        <v>2</v>
      </c>
      <c r="AY22">
        <v>1216.47</v>
      </c>
      <c r="BA22">
        <v>4</v>
      </c>
      <c r="BB22">
        <v>198.84424100000001</v>
      </c>
      <c r="BD22">
        <v>2</v>
      </c>
      <c r="BE22">
        <v>55.685600000000001</v>
      </c>
      <c r="BF22">
        <v>2393.0700000000002</v>
      </c>
      <c r="BJ22">
        <v>87.494399999999999</v>
      </c>
      <c r="BK22">
        <v>3689.85</v>
      </c>
    </row>
    <row r="23" spans="1:63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v>284.35836399999999</v>
      </c>
      <c r="J23">
        <v>3541.4223029999998</v>
      </c>
      <c r="N23">
        <v>4</v>
      </c>
      <c r="O23">
        <f t="shared" si="3"/>
        <v>4.3674333333333335</v>
      </c>
      <c r="P23">
        <f t="shared" si="2"/>
        <v>341.35500000000002</v>
      </c>
      <c r="S23">
        <f t="shared" si="5"/>
        <v>353.95166666666665</v>
      </c>
      <c r="T23">
        <v>2</v>
      </c>
      <c r="U23">
        <f t="shared" si="4"/>
        <v>0.1214755</v>
      </c>
      <c r="V23">
        <f t="shared" si="4"/>
        <v>3.6918666666666664</v>
      </c>
      <c r="Z23">
        <v>2</v>
      </c>
      <c r="AL23">
        <v>2</v>
      </c>
      <c r="AM23">
        <v>259.92500000000001</v>
      </c>
      <c r="AN23">
        <v>11716.7</v>
      </c>
      <c r="AR23">
        <v>237.70400000000001</v>
      </c>
      <c r="AS23">
        <v>8516.4699999999993</v>
      </c>
      <c r="AX23">
        <v>2</v>
      </c>
      <c r="BA23">
        <v>4</v>
      </c>
      <c r="BB23">
        <v>200.76141000000001</v>
      </c>
      <c r="BD23">
        <v>2</v>
      </c>
      <c r="BE23">
        <v>51.614899999999999</v>
      </c>
      <c r="BF23">
        <v>2406.98</v>
      </c>
      <c r="BJ23">
        <v>98.918599999999998</v>
      </c>
      <c r="BK23">
        <v>3658.02</v>
      </c>
    </row>
    <row r="24" spans="1:63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v>149.199085</v>
      </c>
      <c r="J24">
        <v>1850.1276539999999</v>
      </c>
      <c r="N24">
        <v>8</v>
      </c>
      <c r="O24">
        <f t="shared" si="3"/>
        <v>1.4921433333333332</v>
      </c>
      <c r="P24">
        <f t="shared" si="2"/>
        <v>118.63850000000001</v>
      </c>
      <c r="Q24">
        <f>Q50/5</f>
        <v>3873.4800000000005</v>
      </c>
      <c r="S24">
        <f t="shared" si="5"/>
        <v>188.99666666666667</v>
      </c>
      <c r="T24">
        <v>2</v>
      </c>
      <c r="U24">
        <f t="shared" si="4"/>
        <v>0.12145466666666667</v>
      </c>
      <c r="V24">
        <f t="shared" si="4"/>
        <v>3.6889333333333334</v>
      </c>
      <c r="Z24">
        <v>2</v>
      </c>
      <c r="AL24">
        <v>2</v>
      </c>
      <c r="AR24">
        <v>229.93</v>
      </c>
      <c r="AX24">
        <v>2</v>
      </c>
      <c r="BA24">
        <v>8</v>
      </c>
      <c r="BB24">
        <v>136.488382</v>
      </c>
      <c r="BD24">
        <v>2</v>
      </c>
      <c r="BE24">
        <v>55.220300000000002</v>
      </c>
      <c r="BF24">
        <v>2709.66</v>
      </c>
      <c r="BJ24">
        <v>84.592200000000005</v>
      </c>
    </row>
    <row r="25" spans="1:63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v>146.720304</v>
      </c>
      <c r="J25">
        <v>1857.499595</v>
      </c>
      <c r="N25">
        <v>8</v>
      </c>
      <c r="O25">
        <f t="shared" si="3"/>
        <v>1.4532866666666668</v>
      </c>
      <c r="P25">
        <f t="shared" si="2"/>
        <v>117.52050000000001</v>
      </c>
      <c r="S25">
        <f t="shared" si="5"/>
        <v>182.02500000000001</v>
      </c>
      <c r="T25">
        <v>4</v>
      </c>
      <c r="U25">
        <f t="shared" si="4"/>
        <v>7.0817333333333329E-2</v>
      </c>
      <c r="V25">
        <f t="shared" si="4"/>
        <v>2.0156166666666668</v>
      </c>
      <c r="Z25">
        <v>4</v>
      </c>
      <c r="AA25">
        <v>49.619799999999998</v>
      </c>
      <c r="AB25">
        <v>1978.99</v>
      </c>
      <c r="AL25">
        <v>4</v>
      </c>
      <c r="AM25">
        <v>165.45500000000001</v>
      </c>
      <c r="AN25">
        <v>5535.62</v>
      </c>
      <c r="AR25">
        <v>117.977</v>
      </c>
      <c r="AS25">
        <v>2964.33</v>
      </c>
      <c r="AX25">
        <v>4</v>
      </c>
      <c r="AY25">
        <v>575.56100000000004</v>
      </c>
      <c r="AZ25">
        <v>26727.5</v>
      </c>
      <c r="BA25">
        <v>8</v>
      </c>
      <c r="BB25">
        <v>132.94589999999999</v>
      </c>
      <c r="BD25">
        <v>4</v>
      </c>
      <c r="BE25">
        <v>14.9435</v>
      </c>
      <c r="BF25">
        <v>1131.8699999999999</v>
      </c>
      <c r="BJ25">
        <v>44.125999999999998</v>
      </c>
      <c r="BK25">
        <v>1536.02</v>
      </c>
    </row>
    <row r="26" spans="1:63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v>148.53827799999999</v>
      </c>
      <c r="J26">
        <v>1846.346781</v>
      </c>
      <c r="N26">
        <v>8</v>
      </c>
      <c r="O26">
        <f t="shared" si="3"/>
        <v>1.4858616666666666</v>
      </c>
      <c r="P26">
        <f t="shared" si="2"/>
        <v>117.2675</v>
      </c>
      <c r="S26">
        <f t="shared" si="5"/>
        <v>201.66333333333333</v>
      </c>
      <c r="T26">
        <v>4</v>
      </c>
      <c r="U26">
        <f t="shared" si="4"/>
        <v>7.0219999999999991E-2</v>
      </c>
      <c r="V26">
        <f t="shared" si="4"/>
        <v>2.0112833333333335</v>
      </c>
      <c r="Z26">
        <v>4</v>
      </c>
      <c r="AA26">
        <v>50.363100000000003</v>
      </c>
      <c r="AB26">
        <v>1914.89</v>
      </c>
      <c r="AL26">
        <v>4</v>
      </c>
      <c r="AM26">
        <v>137.345</v>
      </c>
      <c r="AN26">
        <v>5091.75</v>
      </c>
      <c r="AR26">
        <v>106.05800000000001</v>
      </c>
      <c r="AS26">
        <v>2958.21</v>
      </c>
      <c r="AX26">
        <v>4</v>
      </c>
      <c r="AY26">
        <v>567.447</v>
      </c>
      <c r="AZ26">
        <v>27165.9</v>
      </c>
      <c r="BA26">
        <v>8</v>
      </c>
      <c r="BB26">
        <v>133.38864699999999</v>
      </c>
      <c r="BD26">
        <v>4</v>
      </c>
      <c r="BE26">
        <v>12.106999999999999</v>
      </c>
      <c r="BF26">
        <v>1114.78</v>
      </c>
      <c r="BJ26">
        <v>43.212299999999999</v>
      </c>
      <c r="BK26">
        <v>1566.23</v>
      </c>
    </row>
    <row r="27" spans="1:63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v>81.227279999999993</v>
      </c>
      <c r="J27">
        <v>1029.648694</v>
      </c>
      <c r="N27">
        <v>16</v>
      </c>
      <c r="O27">
        <f t="shared" si="3"/>
        <v>0.68832833333333332</v>
      </c>
      <c r="P27">
        <f t="shared" si="2"/>
        <v>48.26</v>
      </c>
      <c r="Q27">
        <f t="shared" ref="Q27:Q35" si="6">Q53/5</f>
        <v>2026.2</v>
      </c>
      <c r="S27">
        <f t="shared" si="5"/>
        <v>46.771999999999998</v>
      </c>
      <c r="T27">
        <v>4</v>
      </c>
      <c r="U27">
        <f t="shared" si="4"/>
        <v>7.0446500000000009E-2</v>
      </c>
      <c r="V27">
        <f t="shared" si="4"/>
        <v>2.0166999999999997</v>
      </c>
      <c r="Z27">
        <v>4</v>
      </c>
      <c r="AA27">
        <v>51.638300000000001</v>
      </c>
      <c r="AB27">
        <v>1947.83</v>
      </c>
      <c r="AL27">
        <v>4</v>
      </c>
      <c r="AM27">
        <v>139.84700000000001</v>
      </c>
      <c r="AN27">
        <v>5106.9399999999996</v>
      </c>
      <c r="AR27">
        <v>106.678</v>
      </c>
      <c r="AS27">
        <v>3432.65</v>
      </c>
      <c r="AX27">
        <v>4</v>
      </c>
      <c r="AY27">
        <v>574.04200000000003</v>
      </c>
      <c r="BA27">
        <v>16</v>
      </c>
      <c r="BB27">
        <v>98.152606000000006</v>
      </c>
      <c r="BC27">
        <v>2327.8390209999998</v>
      </c>
      <c r="BD27">
        <v>4</v>
      </c>
      <c r="BE27">
        <v>11.8485</v>
      </c>
      <c r="BF27">
        <v>1090.3800000000001</v>
      </c>
      <c r="BJ27">
        <v>36.930599999999998</v>
      </c>
      <c r="BK27">
        <v>1519.91</v>
      </c>
    </row>
    <row r="28" spans="1:63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v>81.025633999999997</v>
      </c>
      <c r="J28">
        <v>1008.453992</v>
      </c>
      <c r="N28">
        <v>16</v>
      </c>
      <c r="O28">
        <f t="shared" si="3"/>
        <v>0.70209500000000002</v>
      </c>
      <c r="P28">
        <f t="shared" si="2"/>
        <v>40.335999999999999</v>
      </c>
      <c r="Q28">
        <f t="shared" si="6"/>
        <v>2057.16</v>
      </c>
      <c r="S28">
        <f t="shared" si="5"/>
        <v>46.135666666666673</v>
      </c>
      <c r="T28">
        <v>4</v>
      </c>
      <c r="U28">
        <f t="shared" si="4"/>
        <v>7.0028833333333332E-2</v>
      </c>
      <c r="V28">
        <f t="shared" si="4"/>
        <v>2.0131333333333332</v>
      </c>
      <c r="Z28">
        <v>4</v>
      </c>
      <c r="AA28">
        <v>64.099999999999994</v>
      </c>
      <c r="AB28">
        <v>1932.95</v>
      </c>
      <c r="AL28">
        <v>4</v>
      </c>
      <c r="AM28">
        <v>141.642</v>
      </c>
      <c r="AN28">
        <v>5092</v>
      </c>
      <c r="AR28">
        <v>106.336</v>
      </c>
      <c r="AS28">
        <v>2976.59</v>
      </c>
      <c r="AX28">
        <v>4</v>
      </c>
      <c r="BA28">
        <v>16</v>
      </c>
      <c r="BB28">
        <v>99.586156000000003</v>
      </c>
      <c r="BD28">
        <v>4</v>
      </c>
      <c r="BE28">
        <v>13.5329</v>
      </c>
      <c r="BF28">
        <v>1100.1199999999999</v>
      </c>
      <c r="BJ28">
        <v>44.296500000000002</v>
      </c>
      <c r="BK28">
        <v>1544.49</v>
      </c>
    </row>
    <row r="29" spans="1:63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v>81.392747999999997</v>
      </c>
      <c r="J29">
        <v>1016.136377</v>
      </c>
      <c r="N29">
        <v>16</v>
      </c>
      <c r="O29">
        <f t="shared" si="3"/>
        <v>0.67072000000000009</v>
      </c>
      <c r="P29">
        <f t="shared" si="2"/>
        <v>42.962833333333329</v>
      </c>
      <c r="S29">
        <f t="shared" si="5"/>
        <v>47.12833333333333</v>
      </c>
      <c r="T29">
        <v>4</v>
      </c>
      <c r="U29">
        <f t="shared" si="4"/>
        <v>7.0458333333333331E-2</v>
      </c>
      <c r="V29">
        <f t="shared" si="4"/>
        <v>2.0175666666666667</v>
      </c>
      <c r="Z29">
        <v>4</v>
      </c>
      <c r="AL29">
        <v>4</v>
      </c>
      <c r="AR29">
        <v>112.943</v>
      </c>
      <c r="AS29">
        <v>2916.33</v>
      </c>
      <c r="AX29">
        <v>4</v>
      </c>
      <c r="BA29">
        <v>16</v>
      </c>
      <c r="BB29">
        <v>101.790572</v>
      </c>
      <c r="BD29">
        <v>4</v>
      </c>
      <c r="BE29">
        <v>13.8254</v>
      </c>
      <c r="BF29">
        <v>1114.99</v>
      </c>
      <c r="BJ29">
        <v>36.445999999999998</v>
      </c>
      <c r="BK29">
        <v>1533.79</v>
      </c>
    </row>
    <row r="30" spans="1:63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v>54.579166999999998</v>
      </c>
      <c r="J30">
        <v>853.04366100000004</v>
      </c>
      <c r="N30">
        <v>32</v>
      </c>
      <c r="O30">
        <f t="shared" si="3"/>
        <v>0.36327333333333334</v>
      </c>
      <c r="P30">
        <f t="shared" si="2"/>
        <v>23.622333333333334</v>
      </c>
      <c r="Q30">
        <f t="shared" si="6"/>
        <v>1018.1420000000001</v>
      </c>
      <c r="S30">
        <f t="shared" si="5"/>
        <v>21.552000000000003</v>
      </c>
      <c r="T30">
        <v>8</v>
      </c>
      <c r="U30">
        <f t="shared" si="4"/>
        <v>3.5843E-2</v>
      </c>
      <c r="V30">
        <f t="shared" si="4"/>
        <v>1.0692066666666666</v>
      </c>
      <c r="Z30">
        <v>8</v>
      </c>
      <c r="AA30">
        <v>17.361499999999999</v>
      </c>
      <c r="AB30">
        <v>632.78899999999999</v>
      </c>
      <c r="AC30">
        <v>23233</v>
      </c>
      <c r="AL30">
        <v>8</v>
      </c>
      <c r="AM30">
        <v>42.23</v>
      </c>
      <c r="AN30">
        <v>1640.08</v>
      </c>
      <c r="AR30">
        <v>33.427199999999999</v>
      </c>
      <c r="AS30">
        <v>1352.47</v>
      </c>
      <c r="AX30">
        <v>8</v>
      </c>
      <c r="AY30">
        <v>214.79300000000001</v>
      </c>
      <c r="AZ30">
        <v>11377.8</v>
      </c>
      <c r="BA30">
        <v>32</v>
      </c>
      <c r="BB30">
        <v>85.10042</v>
      </c>
      <c r="BC30">
        <v>1716.615575</v>
      </c>
      <c r="BD30">
        <v>8</v>
      </c>
      <c r="BE30">
        <v>3.7631800000000002</v>
      </c>
      <c r="BF30">
        <v>366.32100000000003</v>
      </c>
      <c r="BG30">
        <v>13150.5</v>
      </c>
      <c r="BJ30">
        <v>7.2862799999999996</v>
      </c>
      <c r="BK30">
        <v>534.72799999999995</v>
      </c>
    </row>
    <row r="31" spans="1:63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v>52.603828</v>
      </c>
      <c r="J31">
        <v>912.73653200000001</v>
      </c>
      <c r="N31">
        <v>32</v>
      </c>
      <c r="O31">
        <f t="shared" si="3"/>
        <v>0.37943333333333334</v>
      </c>
      <c r="Q31">
        <f t="shared" si="6"/>
        <v>921.78199999999993</v>
      </c>
      <c r="T31">
        <v>8</v>
      </c>
      <c r="U31">
        <f t="shared" si="4"/>
        <v>3.5554666666666665E-2</v>
      </c>
      <c r="V31">
        <f t="shared" si="4"/>
        <v>1.0697650000000001</v>
      </c>
      <c r="Z31">
        <v>8</v>
      </c>
      <c r="AA31">
        <v>19.6265</v>
      </c>
      <c r="AB31">
        <v>615.34100000000001</v>
      </c>
      <c r="AL31">
        <v>8</v>
      </c>
      <c r="AM31">
        <v>53.9011</v>
      </c>
      <c r="AN31">
        <v>1654.56</v>
      </c>
      <c r="AR31">
        <v>31.661999999999999</v>
      </c>
      <c r="AS31">
        <v>1357.74</v>
      </c>
      <c r="AX31">
        <v>8</v>
      </c>
      <c r="AY31">
        <v>217.55799999999999</v>
      </c>
      <c r="AZ31">
        <v>11059.3</v>
      </c>
      <c r="BA31">
        <v>32</v>
      </c>
      <c r="BB31">
        <v>84.232462999999996</v>
      </c>
      <c r="BD31">
        <v>8</v>
      </c>
      <c r="BE31">
        <v>3.7660999999999998</v>
      </c>
      <c r="BF31">
        <v>379.202</v>
      </c>
      <c r="BG31">
        <v>14038.2</v>
      </c>
      <c r="BJ31">
        <v>7.6951999999999998</v>
      </c>
      <c r="BK31">
        <v>551.83100000000002</v>
      </c>
    </row>
    <row r="32" spans="1:63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v>54.442538999999996</v>
      </c>
      <c r="J32">
        <v>866.67529500000001</v>
      </c>
      <c r="N32">
        <v>32</v>
      </c>
      <c r="O32">
        <f t="shared" si="3"/>
        <v>0.36234000000000005</v>
      </c>
      <c r="Q32">
        <f t="shared" si="6"/>
        <v>926.99799999999993</v>
      </c>
      <c r="T32">
        <v>8</v>
      </c>
      <c r="U32">
        <f t="shared" si="4"/>
        <v>3.5790166666666665E-2</v>
      </c>
      <c r="V32">
        <f t="shared" si="4"/>
        <v>1.0616366666666666</v>
      </c>
      <c r="Z32">
        <v>8</v>
      </c>
      <c r="AA32">
        <v>18.945699999999999</v>
      </c>
      <c r="AB32">
        <v>648.80600000000004</v>
      </c>
      <c r="AL32">
        <v>8</v>
      </c>
      <c r="AM32">
        <v>44.323599999999999</v>
      </c>
      <c r="AN32">
        <v>1649.74</v>
      </c>
      <c r="AR32">
        <v>39.611800000000002</v>
      </c>
      <c r="AS32">
        <v>1346.63</v>
      </c>
      <c r="AX32">
        <v>8</v>
      </c>
      <c r="AY32">
        <v>207.96</v>
      </c>
      <c r="BA32">
        <v>32</v>
      </c>
      <c r="BB32">
        <v>83.031600999999995</v>
      </c>
      <c r="BD32">
        <v>8</v>
      </c>
      <c r="BE32">
        <v>3.7521300000000002</v>
      </c>
      <c r="BF32">
        <v>384.57299999999998</v>
      </c>
      <c r="BJ32">
        <v>8.4294399999999996</v>
      </c>
      <c r="BK32">
        <v>549.07299999999998</v>
      </c>
    </row>
    <row r="33" spans="1:64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v>42.766230999999998</v>
      </c>
      <c r="J33">
        <v>794.46825999999999</v>
      </c>
      <c r="N33">
        <v>64</v>
      </c>
      <c r="O33">
        <f t="shared" si="3"/>
        <v>0.17820499999999997</v>
      </c>
      <c r="P33">
        <f t="shared" si="2"/>
        <v>5.1360166666666665</v>
      </c>
      <c r="Q33">
        <f t="shared" si="6"/>
        <v>391.11599999999999</v>
      </c>
      <c r="S33">
        <f t="shared" si="5"/>
        <v>5.3251999999999997</v>
      </c>
      <c r="T33">
        <v>8</v>
      </c>
      <c r="U33">
        <f t="shared" si="4"/>
        <v>3.5815E-2</v>
      </c>
      <c r="V33">
        <f t="shared" si="4"/>
        <v>1.0692233333333332</v>
      </c>
      <c r="Z33">
        <v>8</v>
      </c>
      <c r="AA33">
        <v>17.2651</v>
      </c>
      <c r="AB33">
        <v>620.27300000000002</v>
      </c>
      <c r="AL33">
        <v>8</v>
      </c>
      <c r="AM33">
        <v>54.658999999999999</v>
      </c>
      <c r="AN33">
        <v>1650.27</v>
      </c>
      <c r="AR33">
        <v>32.422199999999997</v>
      </c>
      <c r="AS33">
        <v>1319.87</v>
      </c>
      <c r="AX33">
        <v>8</v>
      </c>
      <c r="AY33">
        <v>220.911</v>
      </c>
      <c r="BA33">
        <v>64</v>
      </c>
      <c r="BB33">
        <v>82.366442000000006</v>
      </c>
      <c r="BC33">
        <v>1879.305053</v>
      </c>
      <c r="BD33">
        <v>8</v>
      </c>
      <c r="BE33">
        <v>4.0544599999999997</v>
      </c>
      <c r="BF33">
        <v>371.93599999999998</v>
      </c>
      <c r="BJ33">
        <v>7.6358199999999998</v>
      </c>
      <c r="BK33">
        <v>534.61099999999999</v>
      </c>
    </row>
    <row r="34" spans="1:64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v>41.716487000000001</v>
      </c>
      <c r="J34">
        <v>818.44250299999999</v>
      </c>
      <c r="N34">
        <v>64</v>
      </c>
      <c r="O34">
        <f t="shared" si="3"/>
        <v>0.19303666666666666</v>
      </c>
      <c r="P34">
        <f t="shared" si="2"/>
        <v>4.9707833333333333</v>
      </c>
      <c r="Q34">
        <f t="shared" si="6"/>
        <v>393.416</v>
      </c>
      <c r="S34">
        <f t="shared" si="5"/>
        <v>5.3508500000000003</v>
      </c>
      <c r="T34">
        <v>8</v>
      </c>
      <c r="U34">
        <f t="shared" si="4"/>
        <v>3.5753666666666663E-2</v>
      </c>
      <c r="V34">
        <f t="shared" si="4"/>
        <v>1.0697733333333332</v>
      </c>
      <c r="Z34">
        <v>8</v>
      </c>
      <c r="AL34">
        <v>8</v>
      </c>
      <c r="AR34">
        <v>31.901700000000002</v>
      </c>
      <c r="AS34">
        <v>1099.3800000000001</v>
      </c>
      <c r="AX34">
        <v>8</v>
      </c>
      <c r="BA34">
        <v>64</v>
      </c>
      <c r="BB34">
        <v>91.394540000000006</v>
      </c>
      <c r="BD34">
        <v>8</v>
      </c>
      <c r="BE34">
        <v>4.0082899999999997</v>
      </c>
      <c r="BF34">
        <v>368.84199999999998</v>
      </c>
      <c r="BJ34">
        <v>7.6685999999999996</v>
      </c>
      <c r="BK34">
        <v>562.18600000000004</v>
      </c>
    </row>
    <row r="35" spans="1:64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v>42.604244999999999</v>
      </c>
      <c r="J35">
        <v>799.96870899999999</v>
      </c>
      <c r="N35">
        <v>64</v>
      </c>
      <c r="O35">
        <f t="shared" si="3"/>
        <v>0.18193499999999999</v>
      </c>
      <c r="P35">
        <f t="shared" si="2"/>
        <v>4.9496500000000001</v>
      </c>
      <c r="Q35">
        <f t="shared" si="6"/>
        <v>389.666</v>
      </c>
      <c r="S35">
        <f t="shared" si="5"/>
        <v>5.3311999999999999</v>
      </c>
      <c r="T35">
        <v>16</v>
      </c>
      <c r="U35">
        <f t="shared" si="4"/>
        <v>1.8580333333333334E-2</v>
      </c>
      <c r="V35">
        <f t="shared" si="4"/>
        <v>0.57930166666666671</v>
      </c>
      <c r="Z35">
        <v>16</v>
      </c>
      <c r="AA35">
        <v>4.4084099999999999</v>
      </c>
      <c r="AB35">
        <v>256.834</v>
      </c>
      <c r="AC35">
        <v>11137.1</v>
      </c>
      <c r="AL35">
        <v>16</v>
      </c>
      <c r="AM35">
        <v>11.3919</v>
      </c>
      <c r="AN35">
        <v>726.06</v>
      </c>
      <c r="AO35">
        <v>28453</v>
      </c>
      <c r="AR35">
        <v>13.456200000000001</v>
      </c>
      <c r="AS35">
        <v>1018.94</v>
      </c>
      <c r="AX35">
        <v>16</v>
      </c>
      <c r="AY35">
        <v>84.037300000000002</v>
      </c>
      <c r="AZ35">
        <v>5599.24</v>
      </c>
      <c r="BA35">
        <v>64</v>
      </c>
      <c r="BB35">
        <v>92.192127999999997</v>
      </c>
      <c r="BD35">
        <v>16</v>
      </c>
      <c r="BE35">
        <v>2.1605099999999999</v>
      </c>
      <c r="BF35">
        <v>178.84800000000001</v>
      </c>
      <c r="BG35">
        <v>14638.4</v>
      </c>
      <c r="BJ35">
        <v>4.1091100000000003</v>
      </c>
      <c r="BK35">
        <v>236.26900000000001</v>
      </c>
    </row>
    <row r="36" spans="1:64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N36">
        <v>124</v>
      </c>
      <c r="O36">
        <f>O62/12</f>
        <v>0</v>
      </c>
      <c r="P36">
        <f>P62/13</f>
        <v>0</v>
      </c>
      <c r="T36">
        <v>16</v>
      </c>
      <c r="U36">
        <f t="shared" si="4"/>
        <v>1.847E-2</v>
      </c>
      <c r="V36">
        <f t="shared" si="4"/>
        <v>0.57502500000000001</v>
      </c>
      <c r="Z36">
        <v>16</v>
      </c>
      <c r="AA36">
        <v>4.0432499999999996</v>
      </c>
      <c r="AB36">
        <v>247.46799999999999</v>
      </c>
      <c r="AC36">
        <v>11047.7</v>
      </c>
      <c r="AL36">
        <v>16</v>
      </c>
      <c r="AM36">
        <v>13.485099999999999</v>
      </c>
      <c r="AN36">
        <v>733.28899999999999</v>
      </c>
      <c r="AR36">
        <v>13.630699999999999</v>
      </c>
      <c r="AS36">
        <v>956.70600000000002</v>
      </c>
      <c r="AX36">
        <v>16</v>
      </c>
      <c r="AY36">
        <v>83.993799999999993</v>
      </c>
      <c r="AZ36">
        <v>5615.84</v>
      </c>
      <c r="BD36">
        <v>16</v>
      </c>
      <c r="BE36">
        <v>2.3091499999999998</v>
      </c>
      <c r="BF36">
        <v>188.74</v>
      </c>
      <c r="BG36">
        <v>14153.2</v>
      </c>
      <c r="BJ36">
        <v>3.7782300000000002</v>
      </c>
      <c r="BK36">
        <v>234.256</v>
      </c>
    </row>
    <row r="37" spans="1:64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N37">
        <v>124</v>
      </c>
      <c r="O37">
        <f>O63/12</f>
        <v>0</v>
      </c>
      <c r="P37">
        <f>P63/13</f>
        <v>0</v>
      </c>
      <c r="T37">
        <v>16</v>
      </c>
      <c r="U37">
        <f t="shared" si="4"/>
        <v>1.8494E-2</v>
      </c>
      <c r="V37">
        <f t="shared" si="4"/>
        <v>0.57332666666666665</v>
      </c>
      <c r="Z37">
        <v>16</v>
      </c>
      <c r="AA37">
        <v>4.0551399999999997</v>
      </c>
      <c r="AB37">
        <v>244.07900000000001</v>
      </c>
      <c r="AL37">
        <v>16</v>
      </c>
      <c r="AM37">
        <v>12.716699999999999</v>
      </c>
      <c r="AN37">
        <v>704.52599999999995</v>
      </c>
      <c r="AR37">
        <v>13.7143</v>
      </c>
      <c r="AS37">
        <v>987.18700000000001</v>
      </c>
      <c r="AX37">
        <v>16</v>
      </c>
      <c r="AY37">
        <v>88.934600000000003</v>
      </c>
      <c r="AZ37">
        <v>5816.1</v>
      </c>
      <c r="BD37">
        <v>16</v>
      </c>
      <c r="BE37">
        <v>2.1446999999999998</v>
      </c>
      <c r="BF37">
        <v>164.05199999999999</v>
      </c>
      <c r="BJ37">
        <v>3.7623899999999999</v>
      </c>
      <c r="BK37">
        <v>239.05600000000001</v>
      </c>
    </row>
    <row r="38" spans="1:64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N38">
        <v>124</v>
      </c>
      <c r="O38">
        <f>O64/12</f>
        <v>0</v>
      </c>
      <c r="P38">
        <f>P64/13</f>
        <v>0</v>
      </c>
      <c r="T38">
        <v>16</v>
      </c>
      <c r="U38">
        <f t="shared" si="4"/>
        <v>1.8281666666666665E-2</v>
      </c>
      <c r="V38">
        <f t="shared" si="4"/>
        <v>0.56794</v>
      </c>
      <c r="Z38">
        <v>16</v>
      </c>
      <c r="AA38">
        <v>4.0430299999999999</v>
      </c>
      <c r="AB38">
        <v>249.995</v>
      </c>
      <c r="AL38">
        <v>16</v>
      </c>
      <c r="AM38">
        <v>11.480399999999999</v>
      </c>
      <c r="AN38">
        <v>721.29200000000003</v>
      </c>
      <c r="AR38">
        <v>10.171799999999999</v>
      </c>
      <c r="AS38">
        <v>954.36199999999997</v>
      </c>
      <c r="AX38">
        <v>16</v>
      </c>
      <c r="AY38">
        <v>85.170299999999997</v>
      </c>
      <c r="AZ38">
        <v>11366.1</v>
      </c>
      <c r="BD38">
        <v>16</v>
      </c>
      <c r="BE38">
        <v>2.1623399999999999</v>
      </c>
      <c r="BF38">
        <v>174.63900000000001</v>
      </c>
      <c r="BJ38">
        <v>3.73298</v>
      </c>
      <c r="BK38">
        <v>232.10599999999999</v>
      </c>
    </row>
    <row r="39" spans="1:64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T39">
        <v>16</v>
      </c>
      <c r="U39">
        <f t="shared" si="4"/>
        <v>1.8302666666666665E-2</v>
      </c>
      <c r="V39">
        <f t="shared" si="4"/>
        <v>0.56923166666666669</v>
      </c>
      <c r="Z39">
        <v>16</v>
      </c>
      <c r="AA39">
        <v>4.08188</v>
      </c>
      <c r="AB39">
        <v>259.125</v>
      </c>
      <c r="AL39">
        <v>16</v>
      </c>
      <c r="AM39">
        <v>11.5585</v>
      </c>
      <c r="AN39">
        <v>709.125</v>
      </c>
      <c r="AR39">
        <v>12.2605</v>
      </c>
      <c r="AS39">
        <v>971.72400000000005</v>
      </c>
      <c r="AX39">
        <v>16</v>
      </c>
      <c r="AY39">
        <v>83.458200000000005</v>
      </c>
      <c r="AZ39">
        <v>11323.5</v>
      </c>
      <c r="BD39">
        <v>16</v>
      </c>
      <c r="BE39">
        <v>2.3310399999999998</v>
      </c>
      <c r="BF39">
        <v>167.613</v>
      </c>
      <c r="BJ39">
        <v>3.6770800000000001</v>
      </c>
      <c r="BK39">
        <v>228.74600000000001</v>
      </c>
    </row>
    <row r="40" spans="1:64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T40">
        <v>32</v>
      </c>
      <c r="U40">
        <f t="shared" si="4"/>
        <v>9.3031666666666662E-3</v>
      </c>
      <c r="V40">
        <f t="shared" si="4"/>
        <v>0.30254500000000001</v>
      </c>
      <c r="Z40">
        <v>32</v>
      </c>
      <c r="AA40">
        <v>2.11591</v>
      </c>
      <c r="AB40">
        <v>157.404</v>
      </c>
      <c r="AC40">
        <v>5706.38</v>
      </c>
      <c r="AL40">
        <v>32</v>
      </c>
      <c r="AM40">
        <v>7.3185799999999999</v>
      </c>
      <c r="AN40">
        <v>428.51100000000002</v>
      </c>
      <c r="AO40">
        <v>14250.5</v>
      </c>
      <c r="AR40">
        <v>6.3245300000000002</v>
      </c>
      <c r="AS40">
        <v>483.40699999999998</v>
      </c>
      <c r="AT40">
        <v>27047.200000000001</v>
      </c>
      <c r="AX40">
        <v>32</v>
      </c>
      <c r="AY40">
        <v>43.302900000000001</v>
      </c>
      <c r="AZ40">
        <v>6579.71</v>
      </c>
      <c r="BD40">
        <v>32</v>
      </c>
      <c r="BE40">
        <v>1.3849</v>
      </c>
      <c r="BF40">
        <v>97.71</v>
      </c>
      <c r="BG40">
        <v>8313.7999999999993</v>
      </c>
      <c r="BJ40">
        <v>2.6609799999999999</v>
      </c>
      <c r="BK40">
        <v>154.41300000000001</v>
      </c>
      <c r="BL40">
        <v>10150.4</v>
      </c>
    </row>
    <row r="41" spans="1:64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N41">
        <v>1</v>
      </c>
      <c r="O41" s="4">
        <v>175.54400000000001</v>
      </c>
      <c r="P41" s="4">
        <v>9153.82</v>
      </c>
      <c r="Q41" s="4"/>
      <c r="T41">
        <v>32</v>
      </c>
      <c r="U41">
        <f t="shared" si="4"/>
        <v>9.3416833333333331E-3</v>
      </c>
      <c r="V41">
        <f t="shared" si="4"/>
        <v>0.29609000000000002</v>
      </c>
      <c r="Z41">
        <v>32</v>
      </c>
      <c r="AA41">
        <v>2.0946899999999999</v>
      </c>
      <c r="AB41">
        <v>132.84100000000001</v>
      </c>
      <c r="AC41">
        <v>5761.53</v>
      </c>
      <c r="AL41">
        <v>32</v>
      </c>
      <c r="AM41">
        <v>7.2561400000000003</v>
      </c>
      <c r="AN41">
        <v>433.798</v>
      </c>
      <c r="AO41">
        <v>14251.1</v>
      </c>
      <c r="AR41">
        <v>5.2693000000000003</v>
      </c>
      <c r="AS41">
        <v>479.07100000000003</v>
      </c>
      <c r="AX41">
        <v>32</v>
      </c>
      <c r="AY41">
        <v>50.503300000000003</v>
      </c>
      <c r="AZ41">
        <v>6625.19</v>
      </c>
      <c r="BD41">
        <v>32</v>
      </c>
      <c r="BE41">
        <v>1.47312</v>
      </c>
      <c r="BF41">
        <v>72.888199999999998</v>
      </c>
      <c r="BG41">
        <v>8853.73</v>
      </c>
      <c r="BJ41">
        <v>2.72546</v>
      </c>
      <c r="BK41">
        <v>126.81100000000001</v>
      </c>
      <c r="BL41">
        <v>10171.6</v>
      </c>
    </row>
    <row r="42" spans="1:64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N42">
        <v>1</v>
      </c>
      <c r="O42" s="4">
        <v>169.36600000000001</v>
      </c>
      <c r="P42" s="4">
        <v>9209.94</v>
      </c>
      <c r="Q42" s="4"/>
      <c r="T42">
        <v>32</v>
      </c>
      <c r="U42">
        <f t="shared" si="4"/>
        <v>9.3135000000000006E-3</v>
      </c>
      <c r="V42">
        <f t="shared" si="4"/>
        <v>0.29515333333333332</v>
      </c>
      <c r="Z42">
        <v>32</v>
      </c>
      <c r="AA42">
        <v>2.1623999999999999</v>
      </c>
      <c r="AB42">
        <v>127.85599999999999</v>
      </c>
      <c r="AC42">
        <v>5715.92</v>
      </c>
      <c r="AL42">
        <v>32</v>
      </c>
      <c r="AM42">
        <v>6.3373400000000002</v>
      </c>
      <c r="AN42">
        <v>415.45299999999997</v>
      </c>
      <c r="AR42">
        <v>6.3466699999999996</v>
      </c>
      <c r="AS42">
        <v>484.24</v>
      </c>
      <c r="AX42">
        <v>32</v>
      </c>
      <c r="AY42">
        <v>92.506</v>
      </c>
      <c r="AZ42">
        <v>6287.75</v>
      </c>
      <c r="BD42">
        <v>32</v>
      </c>
      <c r="BE42">
        <v>1.3989499999999999</v>
      </c>
      <c r="BF42">
        <v>76.263400000000004</v>
      </c>
      <c r="BG42">
        <v>8146.48</v>
      </c>
      <c r="BJ42">
        <v>2.5481699999999998</v>
      </c>
      <c r="BK42">
        <v>128.92400000000001</v>
      </c>
      <c r="BL42">
        <v>10181.200000000001</v>
      </c>
    </row>
    <row r="43" spans="1:64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N43">
        <v>1</v>
      </c>
      <c r="O43" s="4">
        <v>168.654</v>
      </c>
      <c r="P43" s="4">
        <v>9166.4500000000007</v>
      </c>
      <c r="Q43" s="4"/>
      <c r="T43">
        <v>32</v>
      </c>
      <c r="U43">
        <f t="shared" si="4"/>
        <v>9.3267000000000003E-3</v>
      </c>
      <c r="V43">
        <f t="shared" si="4"/>
        <v>0.29547166666666663</v>
      </c>
      <c r="Z43">
        <v>32</v>
      </c>
      <c r="AA43">
        <v>2.12507</v>
      </c>
      <c r="AB43">
        <v>149.95599999999999</v>
      </c>
      <c r="AC43">
        <v>5715.39</v>
      </c>
      <c r="AL43">
        <v>32</v>
      </c>
      <c r="AM43">
        <v>6.3307099999999998</v>
      </c>
      <c r="AN43">
        <v>392.87299999999999</v>
      </c>
      <c r="AR43">
        <v>5.4861300000000002</v>
      </c>
      <c r="AS43">
        <v>483.22300000000001</v>
      </c>
      <c r="AX43">
        <v>32</v>
      </c>
      <c r="AY43">
        <v>48.465600000000002</v>
      </c>
      <c r="AZ43">
        <v>6504.61</v>
      </c>
      <c r="BD43">
        <v>32</v>
      </c>
      <c r="BE43">
        <v>1.4840599999999999</v>
      </c>
      <c r="BF43">
        <v>78.855400000000003</v>
      </c>
      <c r="BJ43">
        <v>2.5445799999999998</v>
      </c>
      <c r="BK43">
        <v>138.28100000000001</v>
      </c>
    </row>
    <row r="44" spans="1:64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N44">
        <v>2</v>
      </c>
      <c r="O44" s="4">
        <v>94.716200000000001</v>
      </c>
      <c r="P44" s="4">
        <v>4932.71</v>
      </c>
      <c r="Q44" s="4"/>
      <c r="T44">
        <v>32</v>
      </c>
      <c r="U44">
        <f t="shared" si="4"/>
        <v>9.3301500000000006E-3</v>
      </c>
      <c r="V44">
        <f t="shared" si="4"/>
        <v>0.29611999999999999</v>
      </c>
      <c r="Z44">
        <v>32</v>
      </c>
      <c r="AA44">
        <v>2.0856300000000001</v>
      </c>
      <c r="AB44">
        <v>141.68100000000001</v>
      </c>
      <c r="AC44">
        <v>5730.66</v>
      </c>
      <c r="AL44">
        <v>32</v>
      </c>
      <c r="AM44">
        <v>7.31996</v>
      </c>
      <c r="AN44">
        <v>408.35199999999998</v>
      </c>
      <c r="AR44">
        <v>5.2935299999999996</v>
      </c>
      <c r="AS44">
        <v>467.81400000000002</v>
      </c>
      <c r="AX44">
        <v>32</v>
      </c>
      <c r="AY44">
        <v>90.778400000000005</v>
      </c>
      <c r="AZ44">
        <v>6560.15</v>
      </c>
      <c r="BD44">
        <v>32</v>
      </c>
      <c r="BE44">
        <v>1.4923900000000001</v>
      </c>
      <c r="BF44">
        <v>82.264300000000006</v>
      </c>
      <c r="BJ44">
        <v>2.5448</v>
      </c>
      <c r="BK44">
        <v>148.989</v>
      </c>
    </row>
    <row r="45" spans="1:64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N45">
        <v>2</v>
      </c>
      <c r="O45" s="4">
        <v>94.711600000000004</v>
      </c>
      <c r="P45" s="4">
        <v>4911.26</v>
      </c>
      <c r="Q45" s="4"/>
      <c r="T45">
        <v>64</v>
      </c>
      <c r="U45">
        <f t="shared" si="4"/>
        <v>4.9721833333333338E-3</v>
      </c>
      <c r="V45">
        <f t="shared" si="4"/>
        <v>0.15278149999999999</v>
      </c>
      <c r="W45">
        <f>W81/5</f>
        <v>3.2464399999999998</v>
      </c>
      <c r="Z45">
        <v>64</v>
      </c>
      <c r="AA45">
        <v>1.1104099999999999</v>
      </c>
      <c r="AB45">
        <v>93.9345</v>
      </c>
      <c r="AC45">
        <v>4201.97</v>
      </c>
      <c r="AL45">
        <v>64</v>
      </c>
      <c r="AM45">
        <v>4.1922699999999997</v>
      </c>
      <c r="AN45">
        <v>261.56400000000002</v>
      </c>
      <c r="AO45">
        <v>12168.7</v>
      </c>
      <c r="AR45">
        <v>3.1915100000000001</v>
      </c>
      <c r="AS45">
        <v>323.23</v>
      </c>
      <c r="AT45">
        <v>12000.1</v>
      </c>
      <c r="AX45">
        <v>64</v>
      </c>
      <c r="AY45">
        <v>25.3552</v>
      </c>
      <c r="AZ45">
        <v>3306.35</v>
      </c>
      <c r="BD45">
        <v>64</v>
      </c>
      <c r="BE45">
        <v>1.30752</v>
      </c>
      <c r="BF45">
        <v>21.2715</v>
      </c>
      <c r="BG45">
        <v>3381.57</v>
      </c>
      <c r="BJ45">
        <v>1.9157500000000001</v>
      </c>
      <c r="BK45">
        <v>50.206499999999998</v>
      </c>
      <c r="BL45">
        <v>4379.8</v>
      </c>
    </row>
    <row r="46" spans="1:64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N46">
        <v>2</v>
      </c>
      <c r="O46" s="4">
        <v>101.22799999999999</v>
      </c>
      <c r="P46" s="4">
        <v>4902.7299999999996</v>
      </c>
      <c r="Q46" s="4"/>
      <c r="T46">
        <v>64</v>
      </c>
      <c r="U46">
        <f t="shared" si="4"/>
        <v>4.9183333333333336E-3</v>
      </c>
      <c r="V46">
        <f t="shared" si="4"/>
        <v>0.151531</v>
      </c>
      <c r="W46">
        <f>W82/5</f>
        <v>3.0514399999999999</v>
      </c>
      <c r="Z46">
        <v>64</v>
      </c>
      <c r="AA46">
        <v>1.1018600000000001</v>
      </c>
      <c r="AB46">
        <v>84.731099999999998</v>
      </c>
      <c r="AC46">
        <v>2468.12</v>
      </c>
      <c r="AL46">
        <v>64</v>
      </c>
      <c r="AM46">
        <v>4.7901600000000002</v>
      </c>
      <c r="AN46">
        <v>272.78500000000003</v>
      </c>
      <c r="AO46">
        <v>11834.5</v>
      </c>
      <c r="AR46">
        <v>3.18513</v>
      </c>
      <c r="AS46">
        <v>319.77100000000002</v>
      </c>
      <c r="AX46">
        <v>64</v>
      </c>
      <c r="AY46">
        <v>38.870600000000003</v>
      </c>
      <c r="AZ46">
        <v>3320.09</v>
      </c>
      <c r="BD46">
        <v>64</v>
      </c>
      <c r="BE46">
        <v>1.26119</v>
      </c>
      <c r="BF46">
        <v>21.3522</v>
      </c>
      <c r="BG46">
        <v>3601.37</v>
      </c>
      <c r="BJ46">
        <v>1.9574</v>
      </c>
      <c r="BK46">
        <v>51.088700000000003</v>
      </c>
      <c r="BL46">
        <v>4427.88</v>
      </c>
    </row>
    <row r="47" spans="1:64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N47">
        <v>4</v>
      </c>
      <c r="O47" s="4">
        <v>25.995999999999999</v>
      </c>
      <c r="P47" s="4">
        <v>1910.93</v>
      </c>
      <c r="Q47" s="4"/>
      <c r="S47">
        <v>2118.77</v>
      </c>
      <c r="T47">
        <v>64</v>
      </c>
      <c r="U47">
        <f t="shared" si="4"/>
        <v>4.9338333333333335E-3</v>
      </c>
      <c r="V47">
        <f t="shared" si="4"/>
        <v>0.14907566666666666</v>
      </c>
      <c r="W47">
        <f>W83/5</f>
        <v>3.0491800000000002</v>
      </c>
      <c r="Z47">
        <v>64</v>
      </c>
      <c r="AA47">
        <v>1.12337</v>
      </c>
      <c r="AB47">
        <v>102.068</v>
      </c>
      <c r="AC47">
        <v>2525.42</v>
      </c>
      <c r="AL47">
        <v>64</v>
      </c>
      <c r="AM47">
        <v>4.5233600000000003</v>
      </c>
      <c r="AN47">
        <v>286.85899999999998</v>
      </c>
      <c r="AO47">
        <v>11738.1</v>
      </c>
      <c r="AR47">
        <v>3.2003200000000001</v>
      </c>
      <c r="AS47">
        <v>334.553</v>
      </c>
      <c r="AX47">
        <v>64</v>
      </c>
      <c r="AY47">
        <v>55.764499999999998</v>
      </c>
      <c r="AZ47">
        <v>3350.89</v>
      </c>
      <c r="BD47">
        <v>64</v>
      </c>
      <c r="BE47">
        <v>1.35561</v>
      </c>
      <c r="BF47">
        <v>21.527899999999999</v>
      </c>
      <c r="BG47">
        <v>3608.75</v>
      </c>
      <c r="BJ47">
        <v>1.85721</v>
      </c>
      <c r="BK47">
        <v>61.343200000000003</v>
      </c>
      <c r="BL47">
        <v>4495.53</v>
      </c>
    </row>
    <row r="48" spans="1:64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N48">
        <v>4</v>
      </c>
      <c r="O48" s="4">
        <v>24.286300000000001</v>
      </c>
      <c r="P48" s="4">
        <v>1917.57</v>
      </c>
      <c r="Q48" s="4"/>
      <c r="S48">
        <v>2127.85</v>
      </c>
      <c r="T48">
        <v>64</v>
      </c>
      <c r="U48">
        <f t="shared" si="4"/>
        <v>4.9621666666666668E-3</v>
      </c>
      <c r="V48">
        <f t="shared" si="4"/>
        <v>0.14682100000000001</v>
      </c>
      <c r="W48">
        <f>W84/5</f>
        <v>3.0347</v>
      </c>
      <c r="Z48">
        <v>64</v>
      </c>
      <c r="AA48">
        <v>1.0958000000000001</v>
      </c>
      <c r="AB48">
        <v>104.024</v>
      </c>
      <c r="AC48">
        <v>2469.37</v>
      </c>
      <c r="AL48">
        <v>64</v>
      </c>
      <c r="AM48">
        <v>4.7907500000000001</v>
      </c>
      <c r="AN48">
        <v>294.23</v>
      </c>
      <c r="AR48">
        <v>3.1998099999999998</v>
      </c>
      <c r="AS48">
        <v>339.32299999999998</v>
      </c>
      <c r="AX48">
        <v>64</v>
      </c>
      <c r="AY48">
        <v>24.578600000000002</v>
      </c>
      <c r="AZ48">
        <v>3461.02</v>
      </c>
      <c r="BD48">
        <v>64</v>
      </c>
      <c r="BE48">
        <v>1.31332</v>
      </c>
      <c r="BF48">
        <v>20.8752</v>
      </c>
      <c r="BG48">
        <v>3565.13</v>
      </c>
      <c r="BJ48">
        <v>1.92119</v>
      </c>
      <c r="BK48">
        <v>59.1646</v>
      </c>
      <c r="BL48">
        <v>4428.21</v>
      </c>
    </row>
    <row r="49" spans="1:64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N49">
        <v>4</v>
      </c>
      <c r="O49" s="4">
        <v>26.204599999999999</v>
      </c>
      <c r="P49" s="4">
        <v>2048.13</v>
      </c>
      <c r="Q49" s="4"/>
      <c r="S49">
        <v>2123.71</v>
      </c>
      <c r="T49">
        <v>64</v>
      </c>
      <c r="U49">
        <f t="shared" si="4"/>
        <v>4.9443166666666661E-3</v>
      </c>
      <c r="V49">
        <f t="shared" si="4"/>
        <v>0.14617050000000001</v>
      </c>
      <c r="W49">
        <f>W85/5</f>
        <v>3.0489000000000002</v>
      </c>
      <c r="Z49">
        <v>64</v>
      </c>
      <c r="AA49">
        <v>1.11053</v>
      </c>
      <c r="AB49">
        <v>112.36199999999999</v>
      </c>
      <c r="AC49">
        <v>2470.1999999999998</v>
      </c>
      <c r="AL49">
        <v>64</v>
      </c>
      <c r="AM49">
        <v>4.5175599999999996</v>
      </c>
      <c r="AN49">
        <v>279.69799999999998</v>
      </c>
      <c r="AR49">
        <v>3.1928100000000001</v>
      </c>
      <c r="AS49">
        <v>324.24200000000002</v>
      </c>
      <c r="AX49">
        <v>64</v>
      </c>
      <c r="AY49">
        <v>42.098399999999998</v>
      </c>
      <c r="AZ49">
        <v>3416.48</v>
      </c>
      <c r="BD49">
        <v>64</v>
      </c>
      <c r="BE49">
        <v>1.2636099999999999</v>
      </c>
      <c r="BF49">
        <v>21.1708</v>
      </c>
      <c r="BG49">
        <v>3605.09</v>
      </c>
      <c r="BJ49">
        <v>1.92628</v>
      </c>
      <c r="BK49">
        <v>56.2729</v>
      </c>
      <c r="BL49">
        <v>4416.33</v>
      </c>
    </row>
    <row r="50" spans="1:64">
      <c r="N50">
        <v>8</v>
      </c>
      <c r="O50" s="4">
        <v>8.9528599999999994</v>
      </c>
      <c r="P50" s="4">
        <v>711.83100000000002</v>
      </c>
      <c r="Q50" s="4">
        <v>19367.400000000001</v>
      </c>
      <c r="S50">
        <v>1133.98</v>
      </c>
    </row>
    <row r="51" spans="1:64">
      <c r="N51">
        <v>8</v>
      </c>
      <c r="O51" s="4">
        <v>8.7197200000000006</v>
      </c>
      <c r="P51" s="4">
        <v>705.12300000000005</v>
      </c>
      <c r="Q51" s="4"/>
      <c r="S51">
        <v>1092.1500000000001</v>
      </c>
      <c r="T51">
        <v>1</v>
      </c>
      <c r="U51">
        <v>1.82941</v>
      </c>
    </row>
    <row r="52" spans="1:64">
      <c r="N52">
        <v>8</v>
      </c>
      <c r="O52" s="4">
        <v>8.9151699999999998</v>
      </c>
      <c r="P52" s="4">
        <v>703.60500000000002</v>
      </c>
      <c r="Q52" s="4"/>
      <c r="S52">
        <v>1209.98</v>
      </c>
      <c r="T52">
        <v>1</v>
      </c>
      <c r="U52">
        <v>1.8195399999999999</v>
      </c>
    </row>
    <row r="53" spans="1:64">
      <c r="N53">
        <v>16</v>
      </c>
      <c r="O53" s="4">
        <v>4.1299700000000001</v>
      </c>
      <c r="P53" s="4">
        <v>289.56</v>
      </c>
      <c r="Q53" s="4">
        <v>10131</v>
      </c>
      <c r="S53">
        <v>280.63200000000001</v>
      </c>
      <c r="T53">
        <v>1</v>
      </c>
      <c r="U53">
        <v>1.81975</v>
      </c>
    </row>
    <row r="54" spans="1:64">
      <c r="N54">
        <v>16</v>
      </c>
      <c r="O54" s="4">
        <v>4.2125700000000004</v>
      </c>
      <c r="P54" s="4">
        <v>242.01599999999999</v>
      </c>
      <c r="Q54" s="4">
        <v>10285.799999999999</v>
      </c>
      <c r="S54">
        <v>276.81400000000002</v>
      </c>
      <c r="T54">
        <v>1</v>
      </c>
      <c r="U54">
        <v>1.8194699999999999</v>
      </c>
    </row>
    <row r="55" spans="1:64">
      <c r="N55">
        <v>16</v>
      </c>
      <c r="O55" s="4">
        <v>4.0243200000000003</v>
      </c>
      <c r="P55" s="4">
        <v>257.77699999999999</v>
      </c>
      <c r="Q55" s="4"/>
      <c r="S55">
        <v>282.77</v>
      </c>
      <c r="T55">
        <v>1</v>
      </c>
      <c r="U55">
        <v>1.82528</v>
      </c>
    </row>
    <row r="56" spans="1:64">
      <c r="N56">
        <v>32</v>
      </c>
      <c r="O56" s="4">
        <v>2.17964</v>
      </c>
      <c r="P56" s="4">
        <v>141.73400000000001</v>
      </c>
      <c r="Q56" s="4">
        <v>5090.71</v>
      </c>
      <c r="S56">
        <v>129.31200000000001</v>
      </c>
      <c r="T56">
        <v>2</v>
      </c>
      <c r="U56">
        <v>0.73208600000000001</v>
      </c>
      <c r="V56">
        <v>22.016300000000001</v>
      </c>
    </row>
    <row r="57" spans="1:64">
      <c r="N57">
        <v>32</v>
      </c>
      <c r="O57" s="4">
        <v>2.2766000000000002</v>
      </c>
      <c r="P57" s="4"/>
      <c r="Q57" s="4">
        <v>4608.91</v>
      </c>
      <c r="R57" s="2"/>
      <c r="S57">
        <v>130.73099999999999</v>
      </c>
      <c r="T57">
        <v>2</v>
      </c>
      <c r="U57">
        <v>0.73025899999999999</v>
      </c>
      <c r="V57">
        <v>21.966999999999999</v>
      </c>
    </row>
    <row r="58" spans="1:64">
      <c r="N58">
        <v>32</v>
      </c>
      <c r="O58" s="4">
        <v>2.1740400000000002</v>
      </c>
      <c r="P58" s="4"/>
      <c r="Q58" s="4">
        <v>4634.99</v>
      </c>
      <c r="S58">
        <v>128.55000000000001</v>
      </c>
      <c r="T58">
        <v>2</v>
      </c>
      <c r="U58">
        <v>0.72931599999999996</v>
      </c>
      <c r="V58">
        <v>22.026599999999998</v>
      </c>
    </row>
    <row r="59" spans="1:64">
      <c r="N59">
        <v>64</v>
      </c>
      <c r="O59" s="4">
        <v>1.0692299999999999</v>
      </c>
      <c r="P59" s="4">
        <v>30.816099999999999</v>
      </c>
      <c r="Q59" s="4">
        <v>1955.58</v>
      </c>
      <c r="S59">
        <v>31.9512</v>
      </c>
      <c r="T59">
        <v>2</v>
      </c>
      <c r="U59">
        <v>0.72885299999999997</v>
      </c>
      <c r="V59">
        <v>22.151199999999999</v>
      </c>
    </row>
    <row r="60" spans="1:64">
      <c r="N60">
        <v>64</v>
      </c>
      <c r="O60" s="4">
        <v>1.15822</v>
      </c>
      <c r="P60" s="4">
        <v>29.8247</v>
      </c>
      <c r="Q60" s="4">
        <v>1967.08</v>
      </c>
      <c r="S60">
        <v>32.1051</v>
      </c>
      <c r="T60">
        <v>2</v>
      </c>
      <c r="U60">
        <v>0.72872800000000004</v>
      </c>
      <c r="V60">
        <v>22.133600000000001</v>
      </c>
    </row>
    <row r="61" spans="1:64">
      <c r="N61">
        <v>64</v>
      </c>
      <c r="O61" s="4">
        <v>1.09161</v>
      </c>
      <c r="P61" s="4">
        <v>29.697900000000001</v>
      </c>
      <c r="Q61" s="4">
        <v>1948.33</v>
      </c>
      <c r="S61">
        <v>31.987200000000001</v>
      </c>
      <c r="T61">
        <v>4</v>
      </c>
      <c r="U61">
        <v>0.424904</v>
      </c>
      <c r="V61">
        <v>12.0937</v>
      </c>
    </row>
    <row r="62" spans="1:64">
      <c r="N62">
        <v>124</v>
      </c>
      <c r="T62">
        <v>4</v>
      </c>
      <c r="U62">
        <v>0.42131999999999997</v>
      </c>
      <c r="V62">
        <v>12.0677</v>
      </c>
    </row>
    <row r="63" spans="1:64">
      <c r="N63">
        <v>124</v>
      </c>
      <c r="T63">
        <v>4</v>
      </c>
      <c r="U63">
        <v>0.42267900000000003</v>
      </c>
      <c r="V63">
        <v>12.100199999999999</v>
      </c>
    </row>
    <row r="64" spans="1:64">
      <c r="N64">
        <v>124</v>
      </c>
      <c r="T64">
        <v>4</v>
      </c>
      <c r="U64">
        <v>0.42017300000000002</v>
      </c>
      <c r="V64">
        <v>12.078799999999999</v>
      </c>
    </row>
    <row r="65" spans="20:22">
      <c r="T65">
        <v>4</v>
      </c>
      <c r="U65">
        <v>0.42275000000000001</v>
      </c>
      <c r="V65">
        <v>12.105399999999999</v>
      </c>
    </row>
    <row r="66" spans="20:22">
      <c r="T66">
        <v>8</v>
      </c>
      <c r="U66">
        <v>0.215058</v>
      </c>
      <c r="V66">
        <v>6.4152399999999998</v>
      </c>
    </row>
    <row r="67" spans="20:22">
      <c r="T67">
        <v>8</v>
      </c>
      <c r="U67">
        <v>0.21332799999999999</v>
      </c>
      <c r="V67">
        <v>6.41859</v>
      </c>
    </row>
    <row r="68" spans="20:22">
      <c r="T68">
        <v>8</v>
      </c>
      <c r="U68">
        <v>0.21474099999999999</v>
      </c>
      <c r="V68">
        <v>6.3698199999999998</v>
      </c>
    </row>
    <row r="69" spans="20:22">
      <c r="T69">
        <v>8</v>
      </c>
      <c r="U69">
        <v>0.21489</v>
      </c>
      <c r="V69">
        <v>6.4153399999999996</v>
      </c>
    </row>
    <row r="70" spans="20:22">
      <c r="T70">
        <v>8</v>
      </c>
      <c r="U70">
        <v>0.21452199999999999</v>
      </c>
      <c r="V70">
        <v>6.4186399999999999</v>
      </c>
    </row>
    <row r="71" spans="20:22">
      <c r="T71">
        <v>16</v>
      </c>
      <c r="U71">
        <v>0.111482</v>
      </c>
      <c r="V71">
        <v>3.4758100000000001</v>
      </c>
    </row>
    <row r="72" spans="20:22">
      <c r="T72">
        <v>16</v>
      </c>
      <c r="U72">
        <v>0.11082</v>
      </c>
      <c r="V72">
        <v>3.4501499999999998</v>
      </c>
    </row>
    <row r="73" spans="20:22">
      <c r="T73">
        <v>16</v>
      </c>
      <c r="U73">
        <v>0.11096399999999999</v>
      </c>
      <c r="V73">
        <v>3.4399600000000001</v>
      </c>
    </row>
    <row r="74" spans="20:22">
      <c r="T74">
        <v>16</v>
      </c>
      <c r="U74">
        <v>0.10969</v>
      </c>
      <c r="V74">
        <v>3.4076399999999998</v>
      </c>
    </row>
    <row r="75" spans="20:22">
      <c r="T75">
        <v>16</v>
      </c>
      <c r="U75">
        <v>0.109816</v>
      </c>
      <c r="V75">
        <v>3.4153899999999999</v>
      </c>
    </row>
    <row r="76" spans="20:22">
      <c r="T76">
        <v>32</v>
      </c>
      <c r="U76">
        <v>5.5819000000000001E-2</v>
      </c>
      <c r="V76">
        <v>1.8152699999999999</v>
      </c>
    </row>
    <row r="77" spans="20:22">
      <c r="T77">
        <v>32</v>
      </c>
      <c r="U77">
        <v>5.6050099999999999E-2</v>
      </c>
      <c r="V77">
        <v>1.77654</v>
      </c>
    </row>
    <row r="78" spans="20:22">
      <c r="T78">
        <v>32</v>
      </c>
      <c r="U78">
        <v>5.5881E-2</v>
      </c>
      <c r="V78">
        <v>1.77092</v>
      </c>
    </row>
    <row r="79" spans="20:22">
      <c r="T79">
        <v>32</v>
      </c>
      <c r="U79">
        <v>5.5960200000000002E-2</v>
      </c>
      <c r="V79">
        <v>1.7728299999999999</v>
      </c>
    </row>
    <row r="80" spans="20:22">
      <c r="T80">
        <v>32</v>
      </c>
      <c r="U80">
        <v>5.59809E-2</v>
      </c>
      <c r="V80">
        <v>1.7767200000000001</v>
      </c>
    </row>
    <row r="81" spans="20:23">
      <c r="T81">
        <v>64</v>
      </c>
      <c r="U81">
        <v>2.9833100000000001E-2</v>
      </c>
      <c r="V81">
        <v>0.91668899999999998</v>
      </c>
      <c r="W81">
        <v>16.232199999999999</v>
      </c>
    </row>
    <row r="82" spans="20:23">
      <c r="T82">
        <v>64</v>
      </c>
      <c r="U82">
        <v>2.9510000000000002E-2</v>
      </c>
      <c r="V82">
        <v>0.90918600000000005</v>
      </c>
      <c r="W82">
        <v>15.257199999999999</v>
      </c>
    </row>
    <row r="83" spans="20:23">
      <c r="T83">
        <v>64</v>
      </c>
      <c r="U83">
        <v>2.9603000000000001E-2</v>
      </c>
      <c r="V83">
        <v>0.89445399999999997</v>
      </c>
      <c r="W83">
        <v>15.245900000000001</v>
      </c>
    </row>
    <row r="84" spans="20:23">
      <c r="T84">
        <v>64</v>
      </c>
      <c r="U84">
        <v>2.9773000000000001E-2</v>
      </c>
      <c r="V84">
        <v>0.88092599999999999</v>
      </c>
      <c r="W84">
        <v>15.173500000000001</v>
      </c>
    </row>
    <row r="85" spans="20:23">
      <c r="T85">
        <v>64</v>
      </c>
      <c r="U85">
        <v>2.9665899999999999E-2</v>
      </c>
      <c r="V85">
        <v>0.877023</v>
      </c>
      <c r="W85">
        <v>15.2445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72"/>
  <sheetViews>
    <sheetView tabSelected="1" view="pageLayout" topLeftCell="M1" workbookViewId="0">
      <selection activeCell="R4" sqref="R4:R7"/>
    </sheetView>
  </sheetViews>
  <sheetFormatPr baseColWidth="10" defaultRowHeight="13"/>
  <sheetData>
    <row r="1" spans="1:18">
      <c r="A1" t="s">
        <v>7</v>
      </c>
      <c r="G1" t="s">
        <v>33</v>
      </c>
      <c r="M1" t="s">
        <v>27</v>
      </c>
      <c r="N1" t="s">
        <v>28</v>
      </c>
    </row>
    <row r="2" spans="1:18">
      <c r="B2" t="s">
        <v>31</v>
      </c>
      <c r="E2" t="s">
        <v>15</v>
      </c>
    </row>
    <row r="3" spans="1:18">
      <c r="A3" t="s">
        <v>8</v>
      </c>
      <c r="B3" t="s">
        <v>14</v>
      </c>
      <c r="C3" t="s">
        <v>57</v>
      </c>
      <c r="D3" t="s">
        <v>16</v>
      </c>
      <c r="E3" t="s">
        <v>17</v>
      </c>
      <c r="F3" t="s">
        <v>18</v>
      </c>
      <c r="H3" t="s">
        <v>34</v>
      </c>
      <c r="I3" t="s">
        <v>26</v>
      </c>
      <c r="K3" t="s">
        <v>20</v>
      </c>
      <c r="L3" t="s">
        <v>21</v>
      </c>
      <c r="N3" t="s">
        <v>8</v>
      </c>
      <c r="Q3" t="s">
        <v>22</v>
      </c>
      <c r="R3" t="s">
        <v>23</v>
      </c>
    </row>
    <row r="4" spans="1:18">
      <c r="A4" t="s">
        <v>9</v>
      </c>
      <c r="B4">
        <f>AVERAGE(B20:B24)</f>
        <v>0.12209159999999999</v>
      </c>
      <c r="C4">
        <f>AVERAGE(C20:C24)</f>
        <v>1.8215660000000002E-3</v>
      </c>
      <c r="E4">
        <v>87.650300000000001</v>
      </c>
      <c r="F4">
        <v>0.41922300000000001</v>
      </c>
      <c r="G4" t="s">
        <v>35</v>
      </c>
      <c r="H4">
        <v>1.5562099999999999E-3</v>
      </c>
      <c r="I4">
        <f t="shared" ref="I4:I10" si="0">H4/SUM($H$4:$H$10)*100</f>
        <v>1.1230334322205473</v>
      </c>
      <c r="K4">
        <v>1.2621556</v>
      </c>
      <c r="L4">
        <f>K4/SUM($K$4:$K$10)*100</f>
        <v>0.36984467309977737</v>
      </c>
      <c r="M4" t="s">
        <v>29</v>
      </c>
      <c r="N4">
        <v>4.6457999999999997E-4</v>
      </c>
      <c r="O4">
        <f>N4/$B$16*100</f>
        <v>2.2441382286356504</v>
      </c>
      <c r="Q4">
        <v>2.088384</v>
      </c>
      <c r="R4">
        <f>Q4/SUM($Q$4:$Q$7)*100</f>
        <v>9.8463691435469904</v>
      </c>
    </row>
    <row r="5" spans="1:18">
      <c r="A5" t="s">
        <v>10</v>
      </c>
      <c r="B5">
        <f>AVERAGE(B26:B30)</f>
        <v>0.82619520000000013</v>
      </c>
      <c r="C5">
        <f>AVERAGE(C26:C30)</f>
        <v>2.7317799999999996E-2</v>
      </c>
      <c r="E5">
        <v>1706.32</v>
      </c>
      <c r="F5">
        <v>14.619300000000001</v>
      </c>
      <c r="G5" t="s">
        <v>36</v>
      </c>
      <c r="H5">
        <v>4.0733200000000001E-3</v>
      </c>
      <c r="I5">
        <f t="shared" si="0"/>
        <v>2.9394969445849854</v>
      </c>
      <c r="K5">
        <v>48.674720000000001</v>
      </c>
      <c r="L5">
        <f t="shared" ref="L5:L10" si="1">K5/SUM($K$4:$K$10)*100</f>
        <v>14.262968770746806</v>
      </c>
      <c r="M5" t="s">
        <v>30</v>
      </c>
      <c r="N5">
        <v>1.9678310000000001E-2</v>
      </c>
      <c r="O5">
        <f>N5/$B$16*100</f>
        <v>95.055421554830616</v>
      </c>
      <c r="Q5">
        <v>17.99672</v>
      </c>
      <c r="R5">
        <f>Q5/SUM($Q$4:$Q$7)*100</f>
        <v>84.851420281449677</v>
      </c>
    </row>
    <row r="6" spans="1:18">
      <c r="A6" t="s">
        <v>11</v>
      </c>
      <c r="B6">
        <f>AVERAGE(B32:B36)</f>
        <v>9.2634680000000004E-3</v>
      </c>
      <c r="C6">
        <f>AVERAGE(C32:C36)</f>
        <v>9.2148839999999996E-4</v>
      </c>
      <c r="E6">
        <v>10.731299999999999</v>
      </c>
      <c r="F6">
        <v>0.24682000000000001</v>
      </c>
      <c r="G6" t="s">
        <v>37</v>
      </c>
      <c r="H6">
        <v>3.2574150000000003E-2</v>
      </c>
      <c r="I6">
        <f t="shared" si="0"/>
        <v>23.507019924153518</v>
      </c>
      <c r="K6">
        <v>148.9632</v>
      </c>
      <c r="L6">
        <f t="shared" si="1"/>
        <v>43.650122067276612</v>
      </c>
      <c r="M6" t="s">
        <v>24</v>
      </c>
      <c r="N6">
        <v>5.31E-4</v>
      </c>
      <c r="O6">
        <f>N6/$B$16*100</f>
        <v>2.5649778281577564</v>
      </c>
      <c r="Q6">
        <v>1.1245137999999999</v>
      </c>
      <c r="R6">
        <f>Q6/SUM($Q$4:$Q$7)*100</f>
        <v>5.3018879582551728</v>
      </c>
    </row>
    <row r="7" spans="1:18">
      <c r="A7" t="s">
        <v>12</v>
      </c>
      <c r="B7">
        <f>AVERAGE(B38:B42)</f>
        <v>7.9746239999999996E-3</v>
      </c>
      <c r="C7">
        <f>AVERAGE(C38:C42)</f>
        <v>8.4199900000000007E-4</v>
      </c>
      <c r="E7">
        <v>8.7215199999999999</v>
      </c>
      <c r="F7">
        <v>0.179397</v>
      </c>
      <c r="G7" t="s">
        <v>38</v>
      </c>
      <c r="H7">
        <v>1.070432E-2</v>
      </c>
      <c r="I7">
        <f t="shared" si="0"/>
        <v>7.724734598278542</v>
      </c>
      <c r="K7">
        <v>19.697399999999998</v>
      </c>
      <c r="L7">
        <f t="shared" si="1"/>
        <v>5.7718544876048199</v>
      </c>
      <c r="M7" t="s">
        <v>25</v>
      </c>
      <c r="N7" s="6">
        <v>4.9336999999999999E-5</v>
      </c>
      <c r="O7">
        <f>N7/$B$16*100</f>
        <v>0.23832073654956537</v>
      </c>
      <c r="Q7" s="6">
        <v>6.8425999999999998E-5</v>
      </c>
      <c r="R7">
        <f>Q7/SUM($Q$4:$Q$7)*100</f>
        <v>3.2261674817291567E-4</v>
      </c>
    </row>
    <row r="8" spans="1:18">
      <c r="A8" t="s">
        <v>13</v>
      </c>
      <c r="B8">
        <f>AVERAGE(B44:B48)</f>
        <v>0.12421160000000001</v>
      </c>
      <c r="C8">
        <f>AVERAGE(C44:C48)</f>
        <v>8.8839539999999997E-4</v>
      </c>
      <c r="E8">
        <v>106.044</v>
      </c>
      <c r="F8">
        <v>0.22862499999999999</v>
      </c>
      <c r="G8" t="s">
        <v>39</v>
      </c>
      <c r="H8">
        <v>3.4496720000000002E-2</v>
      </c>
      <c r="I8">
        <f t="shared" si="0"/>
        <v>24.894435752212875</v>
      </c>
      <c r="K8">
        <v>23.410260000000001</v>
      </c>
      <c r="L8">
        <f t="shared" si="1"/>
        <v>6.8598197851998552</v>
      </c>
    </row>
    <row r="9" spans="1:18">
      <c r="G9" t="s">
        <v>40</v>
      </c>
      <c r="H9">
        <v>5.296878E-2</v>
      </c>
      <c r="I9">
        <f t="shared" si="0"/>
        <v>38.224732397256851</v>
      </c>
      <c r="K9">
        <v>93.508099999999999</v>
      </c>
      <c r="L9">
        <f t="shared" si="1"/>
        <v>27.40032423631547</v>
      </c>
    </row>
    <row r="10" spans="1:18">
      <c r="B10" t="s">
        <v>32</v>
      </c>
      <c r="E10" t="s">
        <v>19</v>
      </c>
      <c r="G10" t="s">
        <v>41</v>
      </c>
      <c r="H10">
        <v>2.1985099999999999E-3</v>
      </c>
      <c r="I10">
        <f t="shared" si="0"/>
        <v>1.5865469512926889</v>
      </c>
      <c r="K10">
        <v>5.7505639999999998</v>
      </c>
      <c r="L10">
        <f t="shared" si="1"/>
        <v>1.6850659797566545</v>
      </c>
    </row>
    <row r="11" spans="1:18">
      <c r="A11" t="s">
        <v>8</v>
      </c>
      <c r="B11" t="s">
        <v>14</v>
      </c>
      <c r="C11" t="s">
        <v>57</v>
      </c>
      <c r="E11" t="s">
        <v>17</v>
      </c>
      <c r="F11" t="s">
        <v>18</v>
      </c>
    </row>
    <row r="12" spans="1:18">
      <c r="A12" t="s">
        <v>9</v>
      </c>
      <c r="B12">
        <f>B4/6</f>
        <v>2.0348599999999998E-2</v>
      </c>
      <c r="C12">
        <f t="shared" ref="C12:C16" si="2">C4/6</f>
        <v>3.0359433333333334E-4</v>
      </c>
      <c r="E12">
        <f>E4/5</f>
        <v>17.530059999999999</v>
      </c>
      <c r="F12">
        <f>F4/5</f>
        <v>8.3844600000000005E-2</v>
      </c>
    </row>
    <row r="13" spans="1:18">
      <c r="A13" t="s">
        <v>10</v>
      </c>
      <c r="B13">
        <f t="shared" ref="B13" si="3">B5/6</f>
        <v>0.13769920000000002</v>
      </c>
      <c r="C13">
        <f t="shared" si="2"/>
        <v>4.5529666666666658E-3</v>
      </c>
      <c r="E13">
        <f>E5/5</f>
        <v>341.26400000000001</v>
      </c>
      <c r="F13">
        <f>F5/5</f>
        <v>2.9238600000000003</v>
      </c>
      <c r="H13">
        <v>1.09129E-2</v>
      </c>
      <c r="I13">
        <f>AVERAGE(H13,H15,H17,H19,H21,H23,H25,H27,H29,H31,H33,H35,H37,H39,H41,H43,H45,H47,H49,H51,H53,H55,H57,H59,H61,H63,H65,H67,H69,H71)</f>
        <v>1.070432E-2</v>
      </c>
      <c r="K13">
        <v>19.935500000000001</v>
      </c>
      <c r="L13">
        <f>AVERAGE(K13,K15,K17,K19,K21,K23,K25,K27,K29,K31,K33,K35,K37,K39,K41,K43,K45,K47,K49,K51,K53,K55,K57,K59,K61,K63,K65,K67,K69,K71)</f>
        <v>19.697400000000002</v>
      </c>
      <c r="N13" s="6">
        <v>4.8875799999999997E-5</v>
      </c>
      <c r="O13">
        <f>AVERAGE(N13:N42)</f>
        <v>4.9336753333333326E-5</v>
      </c>
      <c r="Q13" s="6">
        <v>5.8889399999999999E-5</v>
      </c>
      <c r="R13">
        <f>AVERAGE(Q13:Q17)</f>
        <v>6.8426139999999995E-5</v>
      </c>
    </row>
    <row r="14" spans="1:18">
      <c r="A14" t="s">
        <v>11</v>
      </c>
      <c r="B14">
        <f t="shared" ref="B14" si="4">B6/6</f>
        <v>1.5439113333333334E-3</v>
      </c>
      <c r="C14">
        <f t="shared" si="2"/>
        <v>1.5358139999999999E-4</v>
      </c>
      <c r="E14">
        <f>E6/5</f>
        <v>2.1462599999999998</v>
      </c>
      <c r="F14">
        <f>F6/5</f>
        <v>4.9364000000000005E-2</v>
      </c>
      <c r="H14">
        <v>2.29597E-3</v>
      </c>
      <c r="I14">
        <f>AVERAGE(H14,H16,H18,H20,H22,H24,H26,H28,H30,H32,H34,H36,H38,H40,H42,H44,H46,H48,H50,H52,H54,H56,H58,H60,H62,H64,H66,H68,H70,H72)</f>
        <v>2.1985126666666664E-3</v>
      </c>
      <c r="K14">
        <v>6.2203299999999997</v>
      </c>
      <c r="L14">
        <f>AVERAGE(K14,K16,K18,K20,K22,K24,K26,K28,K30,K32,K34,K36,K38,K40,K42,K44,K46,K48,K50,K52,K54,K56,K58,K60,K62,K64,K66,K68,K70,K72)</f>
        <v>5.7505639999999998</v>
      </c>
      <c r="N14" s="6">
        <v>6.38962E-5</v>
      </c>
      <c r="Q14" s="6">
        <v>7.8916499999999996E-5</v>
      </c>
    </row>
    <row r="15" spans="1:18">
      <c r="A15" t="s">
        <v>12</v>
      </c>
      <c r="B15">
        <f t="shared" ref="B15" si="5">B7/6</f>
        <v>1.329104E-3</v>
      </c>
      <c r="C15">
        <f t="shared" si="2"/>
        <v>1.4033316666666669E-4</v>
      </c>
      <c r="E15">
        <f>E7/5</f>
        <v>1.7443040000000001</v>
      </c>
      <c r="F15">
        <f>F7/5</f>
        <v>3.5879399999999999E-2</v>
      </c>
      <c r="H15">
        <v>1.0596E-2</v>
      </c>
      <c r="K15">
        <v>20.160900000000002</v>
      </c>
      <c r="N15" s="6">
        <v>4.8160600000000001E-5</v>
      </c>
      <c r="Q15" s="6">
        <v>8.7022799999999996E-5</v>
      </c>
    </row>
    <row r="16" spans="1:18">
      <c r="A16" t="s">
        <v>13</v>
      </c>
      <c r="B16">
        <f t="shared" ref="B16" si="6">B8/6</f>
        <v>2.0701933333333335E-2</v>
      </c>
      <c r="C16">
        <f t="shared" si="2"/>
        <v>1.4806589999999999E-4</v>
      </c>
      <c r="E16">
        <f>E8/5</f>
        <v>21.2088</v>
      </c>
      <c r="F16">
        <f>F8/5</f>
        <v>4.5725000000000002E-2</v>
      </c>
      <c r="H16">
        <v>2.0680400000000002E-3</v>
      </c>
      <c r="K16">
        <v>5.6306500000000002</v>
      </c>
      <c r="N16" s="6">
        <v>4.1007999999999998E-5</v>
      </c>
      <c r="Q16" s="6">
        <v>4.8160600000000001E-5</v>
      </c>
    </row>
    <row r="17" spans="2:17">
      <c r="H17">
        <v>1.08261E-2</v>
      </c>
      <c r="K17">
        <v>19.254799999999999</v>
      </c>
      <c r="N17" s="6">
        <v>4.3869000000000003E-5</v>
      </c>
      <c r="Q17" s="6">
        <v>6.9141399999999995E-5</v>
      </c>
    </row>
    <row r="18" spans="2:17">
      <c r="H18">
        <v>2.2931100000000001E-3</v>
      </c>
      <c r="K18">
        <v>5.94557</v>
      </c>
      <c r="N18" s="6">
        <v>4.00543E-5</v>
      </c>
    </row>
    <row r="19" spans="2:17">
      <c r="H19">
        <v>1.05679E-2</v>
      </c>
      <c r="K19">
        <v>19.633500000000002</v>
      </c>
      <c r="N19" s="6">
        <v>5.2928900000000001E-5</v>
      </c>
    </row>
    <row r="20" spans="2:17">
      <c r="B20">
        <v>0.12275999999999999</v>
      </c>
      <c r="C20">
        <v>1.76859E-3</v>
      </c>
      <c r="H20">
        <v>2.0639899999999999E-3</v>
      </c>
      <c r="K20">
        <v>5.93825</v>
      </c>
      <c r="N20" s="6">
        <v>7.3909800000000002E-5</v>
      </c>
    </row>
    <row r="21" spans="2:17">
      <c r="B21">
        <v>0.121657</v>
      </c>
      <c r="C21">
        <v>1.8277199999999999E-3</v>
      </c>
      <c r="H21">
        <v>1.0808E-2</v>
      </c>
      <c r="K21">
        <v>19.502300000000002</v>
      </c>
      <c r="N21" s="6">
        <v>3.5047499999999999E-5</v>
      </c>
    </row>
    <row r="22" spans="2:17">
      <c r="B22">
        <v>0.12152399999999999</v>
      </c>
      <c r="C22">
        <v>1.82128E-3</v>
      </c>
      <c r="H22">
        <v>2.29597E-3</v>
      </c>
      <c r="K22">
        <v>5.0180199999999999</v>
      </c>
      <c r="N22" s="6">
        <v>4.5061100000000001E-5</v>
      </c>
    </row>
    <row r="23" spans="2:17">
      <c r="B23">
        <v>0.12164</v>
      </c>
      <c r="C23">
        <v>1.7950500000000001E-3</v>
      </c>
      <c r="H23">
        <v>1.0623E-2</v>
      </c>
      <c r="L23">
        <v>51.032200000000003</v>
      </c>
      <c r="N23" s="6">
        <v>4.79221E-5</v>
      </c>
    </row>
    <row r="24" spans="2:17">
      <c r="B24">
        <v>0.122877</v>
      </c>
      <c r="C24">
        <v>1.8951899999999999E-3</v>
      </c>
      <c r="H24">
        <v>2.0730499999999999E-3</v>
      </c>
      <c r="L24">
        <v>51.419600000000003</v>
      </c>
      <c r="N24" s="6">
        <v>3.6001199999999997E-5</v>
      </c>
    </row>
    <row r="25" spans="2:17">
      <c r="H25">
        <v>1.0822099999999999E-2</v>
      </c>
      <c r="L25">
        <v>45.6327</v>
      </c>
      <c r="N25" s="6">
        <v>4.2915299999999999E-5</v>
      </c>
    </row>
    <row r="26" spans="2:17">
      <c r="B26">
        <v>0.82776899999999998</v>
      </c>
      <c r="C26">
        <v>2.7384499999999999E-2</v>
      </c>
      <c r="H26">
        <v>2.2940600000000001E-3</v>
      </c>
      <c r="L26">
        <v>45.5854</v>
      </c>
      <c r="N26" s="6">
        <v>3.3855400000000001E-5</v>
      </c>
    </row>
    <row r="27" spans="2:17">
      <c r="B27">
        <v>0.82511500000000004</v>
      </c>
      <c r="C27">
        <v>2.7247E-2</v>
      </c>
      <c r="H27">
        <v>1.0600999999999999E-2</v>
      </c>
      <c r="L27">
        <v>49.703699999999998</v>
      </c>
      <c r="N27" s="6">
        <v>3.3140199999999998E-5</v>
      </c>
    </row>
    <row r="28" spans="2:17">
      <c r="B28">
        <v>0.82740899999999995</v>
      </c>
      <c r="C28">
        <v>2.73101E-2</v>
      </c>
      <c r="H28">
        <v>2.1271699999999998E-3</v>
      </c>
      <c r="N28" s="6">
        <v>4.6014799999999999E-5</v>
      </c>
    </row>
    <row r="29" spans="2:17">
      <c r="B29">
        <v>0.82318199999999997</v>
      </c>
      <c r="C29">
        <v>2.7354699999999999E-2</v>
      </c>
      <c r="H29">
        <v>1.0898100000000001E-2</v>
      </c>
      <c r="L29">
        <f>AVERAGE(L23:L27)</f>
        <v>48.674719999999994</v>
      </c>
      <c r="N29">
        <v>1.4805800000000001E-4</v>
      </c>
    </row>
    <row r="30" spans="2:17">
      <c r="B30">
        <v>0.82750100000000004</v>
      </c>
      <c r="C30">
        <v>2.72927E-2</v>
      </c>
      <c r="H30">
        <v>2.27904E-3</v>
      </c>
      <c r="N30" s="6">
        <v>5.1975299999999997E-5</v>
      </c>
    </row>
    <row r="31" spans="2:17">
      <c r="H31">
        <v>1.06509E-2</v>
      </c>
      <c r="N31" s="6">
        <v>3.9100600000000003E-5</v>
      </c>
    </row>
    <row r="32" spans="2:17">
      <c r="B32">
        <v>9.1590899999999999E-3</v>
      </c>
      <c r="C32">
        <v>8.9788400000000005E-4</v>
      </c>
      <c r="H32">
        <v>2.08092E-3</v>
      </c>
      <c r="N32" s="6">
        <v>3.9100600000000003E-5</v>
      </c>
    </row>
    <row r="33" spans="2:14">
      <c r="B33">
        <v>9.2520699999999994E-3</v>
      </c>
      <c r="C33">
        <v>8.9550000000000003E-4</v>
      </c>
      <c r="H33">
        <v>1.07229E-2</v>
      </c>
      <c r="N33" s="6">
        <v>4.1007999999999998E-5</v>
      </c>
    </row>
    <row r="34" spans="2:14">
      <c r="B34">
        <v>9.2201200000000001E-3</v>
      </c>
      <c r="C34">
        <v>9.0789799999999997E-4</v>
      </c>
      <c r="H34">
        <v>2.27809E-3</v>
      </c>
      <c r="N34" s="6">
        <v>6.0081499999999997E-5</v>
      </c>
    </row>
    <row r="35" spans="2:14">
      <c r="B35">
        <v>9.4020400000000004E-3</v>
      </c>
      <c r="C35">
        <v>1.02878E-3</v>
      </c>
      <c r="H35">
        <v>1.06699E-2</v>
      </c>
      <c r="N35" s="6">
        <v>4.8875799999999997E-5</v>
      </c>
    </row>
    <row r="36" spans="2:14">
      <c r="B36">
        <v>9.2840200000000005E-3</v>
      </c>
      <c r="C36">
        <v>8.7737999999999998E-4</v>
      </c>
      <c r="H36">
        <v>2.0849699999999998E-3</v>
      </c>
      <c r="N36" s="6">
        <v>4.6968500000000003E-5</v>
      </c>
    </row>
    <row r="37" spans="2:14">
      <c r="H37">
        <v>1.08211E-2</v>
      </c>
      <c r="N37" s="6">
        <v>5.10216E-5</v>
      </c>
    </row>
    <row r="38" spans="2:14">
      <c r="B38">
        <v>7.9748600000000003E-3</v>
      </c>
      <c r="C38">
        <v>8.3804099999999998E-4</v>
      </c>
      <c r="H38">
        <v>2.2940600000000001E-3</v>
      </c>
      <c r="N38" s="6">
        <v>4.1007999999999998E-5</v>
      </c>
    </row>
    <row r="39" spans="2:14">
      <c r="B39">
        <v>7.8949899999999993E-3</v>
      </c>
      <c r="C39">
        <v>8.3780300000000003E-4</v>
      </c>
      <c r="H39">
        <v>1.0643E-2</v>
      </c>
      <c r="N39" s="6">
        <v>5.5074700000000003E-5</v>
      </c>
    </row>
    <row r="40" spans="2:14">
      <c r="B40">
        <v>8.0170599999999995E-3</v>
      </c>
      <c r="C40">
        <v>8.4209400000000005E-4</v>
      </c>
      <c r="H40">
        <v>2.0790100000000001E-3</v>
      </c>
      <c r="N40" s="6">
        <v>4.8160600000000001E-5</v>
      </c>
    </row>
    <row r="41" spans="2:14">
      <c r="B41">
        <v>7.9710500000000004E-3</v>
      </c>
      <c r="C41">
        <v>8.4400199999999995E-4</v>
      </c>
      <c r="H41">
        <v>1.0730999999999999E-2</v>
      </c>
      <c r="N41" s="6">
        <v>4.1007999999999998E-5</v>
      </c>
    </row>
    <row r="42" spans="2:14">
      <c r="B42">
        <v>8.0151600000000003E-3</v>
      </c>
      <c r="C42">
        <v>8.4805500000000001E-4</v>
      </c>
      <c r="H42">
        <v>2.3260099999999999E-3</v>
      </c>
      <c r="N42" s="6">
        <v>3.6001199999999997E-5</v>
      </c>
    </row>
    <row r="43" spans="2:14">
      <c r="H43">
        <v>1.05541E-2</v>
      </c>
    </row>
    <row r="44" spans="2:14">
      <c r="B44">
        <v>0.12619900000000001</v>
      </c>
      <c r="C44">
        <v>8.8906300000000005E-4</v>
      </c>
      <c r="H44">
        <v>2.08807E-3</v>
      </c>
    </row>
    <row r="45" spans="2:14">
      <c r="B45">
        <v>0.124226</v>
      </c>
      <c r="C45">
        <v>8.6402899999999999E-4</v>
      </c>
      <c r="H45">
        <v>1.0726899999999999E-2</v>
      </c>
    </row>
    <row r="46" spans="2:14">
      <c r="B46">
        <v>0.123193</v>
      </c>
      <c r="C46">
        <v>8.7308899999999996E-4</v>
      </c>
      <c r="H46">
        <v>2.2809499999999999E-3</v>
      </c>
    </row>
    <row r="47" spans="2:14">
      <c r="B47">
        <v>0.12363200000000001</v>
      </c>
      <c r="C47">
        <v>9.17912E-4</v>
      </c>
      <c r="H47">
        <v>1.0632000000000001E-2</v>
      </c>
    </row>
    <row r="48" spans="2:14">
      <c r="B48">
        <v>0.123808</v>
      </c>
      <c r="C48">
        <v>8.9788400000000005E-4</v>
      </c>
      <c r="H48">
        <v>2.08902E-3</v>
      </c>
    </row>
    <row r="49" spans="8:8">
      <c r="H49">
        <v>1.0840900000000001E-2</v>
      </c>
    </row>
    <row r="50" spans="8:8">
      <c r="H50">
        <v>2.3000199999999998E-3</v>
      </c>
    </row>
    <row r="51" spans="8:8">
      <c r="H51">
        <v>1.0825899999999999E-2</v>
      </c>
    </row>
    <row r="52" spans="8:8">
      <c r="H52">
        <v>2.0811599999999999E-3</v>
      </c>
    </row>
    <row r="53" spans="8:8">
      <c r="H53">
        <v>1.0726899999999999E-2</v>
      </c>
    </row>
    <row r="54" spans="8:8">
      <c r="H54">
        <v>2.4690599999999999E-3</v>
      </c>
    </row>
    <row r="55" spans="8:8">
      <c r="H55">
        <v>1.0555999999999999E-2</v>
      </c>
    </row>
    <row r="56" spans="8:8">
      <c r="H56">
        <v>2.08092E-3</v>
      </c>
    </row>
    <row r="57" spans="8:8">
      <c r="H57">
        <v>1.0655899999999999E-2</v>
      </c>
    </row>
    <row r="58" spans="8:8">
      <c r="H58">
        <v>2.2850000000000001E-3</v>
      </c>
    </row>
    <row r="59" spans="8:8">
      <c r="H59">
        <v>1.05751E-2</v>
      </c>
    </row>
    <row r="60" spans="8:8">
      <c r="H60">
        <v>2.1579300000000002E-3</v>
      </c>
    </row>
    <row r="61" spans="8:8">
      <c r="H61">
        <v>1.08171E-2</v>
      </c>
    </row>
    <row r="62" spans="8:8">
      <c r="H62">
        <v>2.3710699999999999E-3</v>
      </c>
    </row>
    <row r="63" spans="8:8">
      <c r="H63">
        <v>1.0592900000000001E-2</v>
      </c>
    </row>
    <row r="64" spans="8:8">
      <c r="H64">
        <v>2.0739999999999999E-3</v>
      </c>
    </row>
    <row r="65" spans="8:8">
      <c r="H65">
        <v>1.0721E-2</v>
      </c>
    </row>
    <row r="66" spans="8:8">
      <c r="H66">
        <v>2.2971599999999999E-3</v>
      </c>
    </row>
    <row r="67" spans="8:8">
      <c r="H67">
        <v>1.05679E-2</v>
      </c>
    </row>
    <row r="68" spans="8:8">
      <c r="H68">
        <v>2.0749599999999998E-3</v>
      </c>
    </row>
    <row r="69" spans="8:8">
      <c r="H69">
        <v>1.0819199999999999E-2</v>
      </c>
    </row>
    <row r="70" spans="8:8">
      <c r="H70">
        <v>2.2997899999999999E-3</v>
      </c>
    </row>
    <row r="71" spans="8:8">
      <c r="H71">
        <v>1.06239E-2</v>
      </c>
    </row>
    <row r="72" spans="8:8">
      <c r="H72">
        <v>2.07281E-3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Sheet2</vt:lpstr>
      <vt:lpstr>CC</vt:lpstr>
      <vt:lpstr>PageRank</vt:lpstr>
      <vt:lpstr>SSSP</vt:lpstr>
      <vt:lpstr>rmat</vt:lpstr>
      <vt:lpstr>Luby</vt:lpstr>
      <vt:lpstr>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2010-06-07T19:38:14Z</cp:lastPrinted>
  <dcterms:created xsi:type="dcterms:W3CDTF">2010-05-04T16:35:40Z</dcterms:created>
  <dcterms:modified xsi:type="dcterms:W3CDTF">2010-10-30T04:17:39Z</dcterms:modified>
</cp:coreProperties>
</file>