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heets/sheet3.xml" ContentType="application/vnd.openxmlformats-officedocument.spreadsheetml.chartsheet+xml"/>
  <Override PartName="/xl/drawings/drawing4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chartsheets/sheet4.xml" ContentType="application/vnd.openxmlformats-officedocument.spreadsheetml.chart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380" yWindow="3020" windowWidth="21600" windowHeight="13380" tabRatio="500" activeTab="5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  <sheet name="Sheet2" sheetId="8" r:id="rId8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" i="1"/>
  <c r="BC11"/>
  <c r="BC10"/>
  <c r="BC9"/>
  <c r="BB11"/>
  <c r="BB10"/>
  <c r="BB9"/>
  <c r="BB8"/>
  <c r="BB7"/>
  <c r="BB6"/>
  <c r="BB5"/>
  <c r="K11"/>
  <c r="K10"/>
  <c r="K9"/>
  <c r="K8"/>
  <c r="K7"/>
  <c r="K6"/>
  <c r="J11"/>
  <c r="J10"/>
  <c r="J9"/>
  <c r="J8"/>
  <c r="J7"/>
  <c r="J6"/>
  <c r="J5"/>
  <c r="I11"/>
  <c r="I10"/>
  <c r="I9"/>
  <c r="I8"/>
  <c r="I7"/>
  <c r="I6"/>
  <c r="I5"/>
  <c r="AZ7"/>
  <c r="AZ11"/>
  <c r="AZ10"/>
  <c r="AZ9"/>
  <c r="AZ8"/>
  <c r="AY5"/>
  <c r="AY11"/>
  <c r="AY10"/>
  <c r="AY9"/>
  <c r="AY8"/>
  <c r="AY7"/>
  <c r="AY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D10"/>
  <c r="D9"/>
  <c r="B5"/>
  <c r="B8"/>
  <c r="D8"/>
  <c r="B11"/>
  <c r="B10"/>
  <c r="B9"/>
  <c r="B7"/>
  <c r="B6"/>
  <c r="C5"/>
  <c r="C11"/>
  <c r="C10"/>
  <c r="C9"/>
  <c r="C8"/>
  <c r="C7"/>
  <c r="C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  <c r="R7" i="8"/>
  <c r="R6"/>
  <c r="R5"/>
  <c r="R4"/>
  <c r="R13"/>
  <c r="L10"/>
  <c r="L9"/>
  <c r="L8"/>
  <c r="L7"/>
  <c r="L6"/>
  <c r="L5"/>
  <c r="L4"/>
  <c r="L29"/>
  <c r="L14"/>
  <c r="L13"/>
  <c r="E16"/>
  <c r="E15"/>
  <c r="E14"/>
  <c r="E13"/>
  <c r="E12"/>
  <c r="F16"/>
  <c r="F15"/>
  <c r="F14"/>
  <c r="F13"/>
  <c r="F12"/>
  <c r="I10"/>
  <c r="I9"/>
  <c r="I8"/>
  <c r="I7"/>
  <c r="I6"/>
  <c r="I5"/>
  <c r="I4"/>
  <c r="B8"/>
  <c r="B16"/>
  <c r="O7"/>
  <c r="O6"/>
  <c r="O5"/>
  <c r="O4"/>
  <c r="O13"/>
  <c r="I14"/>
  <c r="I13"/>
  <c r="C8"/>
  <c r="C7"/>
  <c r="C6"/>
  <c r="C5"/>
  <c r="C4"/>
  <c r="B7"/>
  <c r="B6"/>
  <c r="B5"/>
  <c r="B4"/>
  <c r="C16"/>
  <c r="C15"/>
  <c r="B15"/>
  <c r="C14"/>
  <c r="B14"/>
  <c r="C13"/>
  <c r="B13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<sst xmlns="http://schemas.openxmlformats.org/spreadsheetml/2006/main" count="124" uniqueCount="92">
  <si>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</si>
  <si>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</si>
  <si>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</si>
  <si>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</si>
  <si>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</si>
  <si>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</si>
  <si>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</si>
  <si>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</si>
  <si>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</si>
  <si>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</si>
  <si>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</si>
  <si>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</si>
  <si>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</si>
  <si>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</si>
  <si>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</si>
  <si>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</si>
  <si>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</si>
  <si>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</si>
  <si>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XMT</t>
    <phoneticPr fontId="4" type="noConversion"/>
  </si>
  <si>
    <t>R-MAT 20 (MR-MPI)</t>
    <phoneticPr fontId="4" type="noConversion"/>
  </si>
  <si>
    <t>R-MAT 24 (MR-MPI)</t>
    <phoneticPr fontId="4" type="noConversion"/>
  </si>
  <si>
    <t>R-MAT 28 (MR-MPI)</t>
    <phoneticPr fontId="4" type="noConversion"/>
  </si>
  <si>
    <t>XMT</t>
    <phoneticPr fontId="4" type="noConversion"/>
  </si>
  <si>
    <t>R-MAT 20 (MTGL/XMT)</t>
    <phoneticPr fontId="4" type="noConversion"/>
  </si>
  <si>
    <t>R-MAT 24 (MTGL/XMT)</t>
    <phoneticPr fontId="4" type="noConversion"/>
  </si>
  <si>
    <t>PageRank Detail</t>
    <phoneticPr fontId="4" type="noConversion"/>
  </si>
  <si>
    <t>RMAT-20</t>
    <phoneticPr fontId="4" type="noConversion"/>
  </si>
  <si>
    <t>Step 1</t>
    <phoneticPr fontId="4" type="noConversion"/>
  </si>
  <si>
    <t>Step 2</t>
    <phoneticPr fontId="4" type="noConversion"/>
  </si>
  <si>
    <t>Step 3</t>
    <phoneticPr fontId="4" type="noConversion"/>
  </si>
  <si>
    <t>Step 4</t>
    <phoneticPr fontId="4" type="noConversion"/>
  </si>
  <si>
    <t>Step 5</t>
    <phoneticPr fontId="4" type="noConversion"/>
  </si>
  <si>
    <t>MR-MPI</t>
    <phoneticPr fontId="4" type="noConversion"/>
  </si>
  <si>
    <t>Total Time for 5 iterations</t>
    <phoneticPr fontId="4" type="noConversion"/>
  </si>
  <si>
    <t>RMAT-28</t>
    <phoneticPr fontId="4" type="noConversion"/>
  </si>
  <si>
    <t>MR-MPI</t>
    <phoneticPr fontId="4" type="noConversion"/>
  </si>
  <si>
    <t>Trilinos</t>
    <phoneticPr fontId="4" type="noConversion"/>
  </si>
  <si>
    <t>Time per iteration</t>
    <phoneticPr fontId="4" type="noConversion"/>
  </si>
  <si>
    <t>RMAT-28</t>
    <phoneticPr fontId="4" type="noConversion"/>
  </si>
  <si>
    <t>Percentage</t>
    <phoneticPr fontId="4" type="noConversion"/>
  </si>
  <si>
    <t>RMAT-28</t>
    <phoneticPr fontId="4" type="noConversion"/>
  </si>
  <si>
    <t>Percentage</t>
    <phoneticPr fontId="4" type="noConversion"/>
  </si>
  <si>
    <t>reduce x</t>
    <phoneticPr fontId="4" type="noConversion"/>
  </si>
  <si>
    <t>MPI_Allreduce</t>
    <phoneticPr fontId="4" type="noConversion"/>
  </si>
  <si>
    <t>Percentage</t>
    <phoneticPr fontId="4" type="noConversion"/>
  </si>
  <si>
    <t>Detail MR-MPI</t>
    <phoneticPr fontId="4" type="noConversion"/>
  </si>
  <si>
    <t>Step 5</t>
    <phoneticPr fontId="4" type="noConversion"/>
  </si>
  <si>
    <t>Add y to x</t>
    <phoneticPr fontId="4" type="noConversion"/>
  </si>
  <si>
    <t>Convert x</t>
    <phoneticPr fontId="4" type="noConversion"/>
  </si>
  <si>
    <t>Total Time for 6 iterations</t>
    <phoneticPr fontId="4" type="noConversion"/>
  </si>
  <si>
    <t>Time per iteration</t>
    <phoneticPr fontId="4" type="noConversion"/>
  </si>
  <si>
    <t>Detail MR-MPI Step 2</t>
    <phoneticPr fontId="4" type="noConversion"/>
  </si>
  <si>
    <t>RMAT-20</t>
    <phoneticPr fontId="4" type="noConversion"/>
  </si>
  <si>
    <t>Copy x to y</t>
    <phoneticPr fontId="4" type="noConversion"/>
  </si>
  <si>
    <t>Add A to y</t>
    <phoneticPr fontId="4" type="noConversion"/>
  </si>
  <si>
    <t>Convert y</t>
    <phoneticPr fontId="4" type="noConversion"/>
  </si>
  <si>
    <t>Reduce y</t>
    <phoneticPr fontId="4" type="noConversion"/>
  </si>
  <si>
    <t>Aggregate y</t>
    <phoneticPr fontId="4" type="noConversion"/>
  </si>
  <si>
    <t>Convert y</t>
    <phoneticPr fontId="4" type="noConversion"/>
  </si>
  <si>
    <t>Reduce y</t>
    <phoneticPr fontId="4" type="noConversion"/>
  </si>
  <si>
    <t>R-MAT 28 (MTGL/XMT)</t>
    <phoneticPr fontId="4" type="noConversion"/>
  </si>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</sst>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triangle"/>
            <c:size val="8"/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triangle"/>
            <c:size val="8"/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105452312"/>
        <c:axId val="105461704"/>
      </c:scatterChart>
      <c:valAx>
        <c:axId val="10545231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461704"/>
        <c:crossesAt val="0.1"/>
        <c:crossBetween val="midCat"/>
      </c:valAx>
      <c:valAx>
        <c:axId val="10546170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(seconds)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45231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triangle"/>
            <c:size val="8"/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triangle"/>
            <c:size val="8"/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852103496"/>
        <c:axId val="852095560"/>
      </c:scatterChart>
      <c:valAx>
        <c:axId val="8521034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095560"/>
        <c:crossesAt val="0.0"/>
        <c:crossBetween val="midCat"/>
      </c:valAx>
      <c:valAx>
        <c:axId val="85209556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per PageRank Iteration (seconds)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10349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8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marker>
            <c:symbol val="square"/>
            <c:size val="8"/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marker>
            <c:symbol val="square"/>
            <c:size val="8"/>
          </c:marker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852231944"/>
        <c:axId val="852237944"/>
      </c:scatterChart>
      <c:valAx>
        <c:axId val="85223194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237944"/>
        <c:crosses val="autoZero"/>
        <c:crossBetween val="midCat"/>
      </c:valAx>
      <c:valAx>
        <c:axId val="85223794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23194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8"/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8"/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852277208"/>
        <c:axId val="852287304"/>
      </c:scatterChart>
      <c:valAx>
        <c:axId val="85227720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287304"/>
        <c:crosses val="autoZero"/>
        <c:crossBetween val="midCat"/>
      </c:valAx>
      <c:valAx>
        <c:axId val="85228730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2772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2827.016000000001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8"/>
          </c:marker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0"/>
          <c:order val="2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8"/>
          </c:marker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axId val="852329656"/>
        <c:axId val="852339752"/>
      </c:scatterChart>
      <c:valAx>
        <c:axId val="8523296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339752"/>
        <c:crosses val="autoZero"/>
        <c:crossBetween val="midCat"/>
      </c:valAx>
      <c:valAx>
        <c:axId val="8523397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3296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06337262216009"/>
          <c:y val="0.0305263145243964"/>
          <c:w val="0.67446486337991"/>
          <c:h val="0.859849706832349"/>
        </c:manualLayout>
      </c:layout>
      <c:scatterChart>
        <c:scatterStyle val="lineMarker"/>
        <c:ser>
          <c:idx val="1"/>
          <c:order val="0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marker>
            <c:symbol val="square"/>
            <c:size val="8"/>
          </c:marker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ser>
          <c:idx val="0"/>
          <c:order val="1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marker>
            <c:symbol val="circle"/>
            <c:size val="8"/>
          </c:marker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axId val="852376856"/>
        <c:axId val="852389320"/>
      </c:scatterChart>
      <c:valAx>
        <c:axId val="8523768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389320"/>
        <c:crosses val="autoZero"/>
        <c:crossBetween val="midCat"/>
      </c:valAx>
      <c:valAx>
        <c:axId val="85238932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23768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865110152"/>
        <c:axId val="865115928"/>
      </c:scatterChart>
      <c:valAx>
        <c:axId val="86511015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865115928"/>
        <c:crossesAt val="0.001"/>
        <c:crossBetween val="midCat"/>
        <c:minorUnit val="10.0"/>
      </c:valAx>
      <c:valAx>
        <c:axId val="8651159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</c:title>
        <c:numFmt formatCode="0.E+00" sourceLinked="0"/>
        <c:minorTickMark val="in"/>
        <c:tickLblPos val="nextTo"/>
        <c:crossAx val="865110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865150808"/>
        <c:axId val="865156808"/>
      </c:scatterChart>
      <c:valAx>
        <c:axId val="86515080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865156808"/>
        <c:crosses val="autoZero"/>
        <c:crossBetween val="midCat"/>
      </c:valAx>
      <c:valAx>
        <c:axId val="86515680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865150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O85"/>
  <sheetViews>
    <sheetView view="pageLayout" topLeftCell="K1" workbookViewId="0">
      <selection activeCell="AC45" sqref="AC45:AC49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81</v>
      </c>
      <c r="N1" t="s">
        <v>69</v>
      </c>
      <c r="T1" t="s">
        <v>80</v>
      </c>
      <c r="Z1" t="s">
        <v>77</v>
      </c>
      <c r="AL1" t="s">
        <v>78</v>
      </c>
      <c r="AX1" t="s">
        <v>79</v>
      </c>
      <c r="BD1" t="s">
        <v>63</v>
      </c>
    </row>
    <row r="2" spans="1:67">
      <c r="A2" t="s">
        <v>82</v>
      </c>
      <c r="N2" t="s">
        <v>66</v>
      </c>
      <c r="P2" t="s">
        <v>72</v>
      </c>
      <c r="BD2" t="s">
        <v>66</v>
      </c>
    </row>
    <row r="3" spans="1:67">
      <c r="C3" t="s">
        <v>17</v>
      </c>
      <c r="F3" t="s">
        <v>71</v>
      </c>
      <c r="G3" t="s">
        <v>73</v>
      </c>
      <c r="I3" t="s">
        <v>18</v>
      </c>
      <c r="O3" t="s">
        <v>12</v>
      </c>
      <c r="S3" t="s">
        <v>74</v>
      </c>
      <c r="U3" t="s">
        <v>75</v>
      </c>
      <c r="V3" t="s">
        <v>76</v>
      </c>
      <c r="W3" t="s">
        <v>76</v>
      </c>
      <c r="AM3" t="s">
        <v>6</v>
      </c>
      <c r="AR3" t="s">
        <v>85</v>
      </c>
      <c r="AU3" t="s">
        <v>86</v>
      </c>
      <c r="BB3" t="s">
        <v>22</v>
      </c>
      <c r="BJ3" t="s">
        <v>83</v>
      </c>
      <c r="BK3" t="s">
        <v>84</v>
      </c>
      <c r="BL3" t="s">
        <v>83</v>
      </c>
    </row>
    <row r="4" spans="1:67">
      <c r="A4" t="s">
        <v>67</v>
      </c>
      <c r="B4" t="s">
        <v>19</v>
      </c>
      <c r="C4" t="s">
        <v>20</v>
      </c>
      <c r="D4" t="s">
        <v>21</v>
      </c>
      <c r="E4" t="s">
        <v>68</v>
      </c>
      <c r="F4" t="s">
        <v>16</v>
      </c>
      <c r="G4" t="s">
        <v>91</v>
      </c>
      <c r="I4" t="s">
        <v>23</v>
      </c>
      <c r="J4" t="s">
        <v>24</v>
      </c>
      <c r="K4" t="s">
        <v>60</v>
      </c>
      <c r="N4" t="s">
        <v>67</v>
      </c>
      <c r="O4" t="s">
        <v>13</v>
      </c>
      <c r="P4" t="s">
        <v>61</v>
      </c>
      <c r="Q4" t="s">
        <v>62</v>
      </c>
      <c r="R4" t="s">
        <v>68</v>
      </c>
      <c r="S4" t="s">
        <v>90</v>
      </c>
      <c r="U4" t="s">
        <v>1</v>
      </c>
      <c r="V4" t="s">
        <v>2</v>
      </c>
      <c r="W4" t="s">
        <v>3</v>
      </c>
      <c r="Z4" t="s">
        <v>67</v>
      </c>
      <c r="AA4" t="s">
        <v>14</v>
      </c>
      <c r="AB4" t="s">
        <v>15</v>
      </c>
      <c r="AC4" t="s">
        <v>62</v>
      </c>
      <c r="AD4" t="s">
        <v>68</v>
      </c>
      <c r="AL4" t="s">
        <v>67</v>
      </c>
      <c r="AM4" t="s">
        <v>5</v>
      </c>
      <c r="AN4" t="s">
        <v>7</v>
      </c>
      <c r="AO4" t="s">
        <v>8</v>
      </c>
      <c r="AP4" t="s">
        <v>68</v>
      </c>
      <c r="AR4" t="s">
        <v>4</v>
      </c>
      <c r="AS4" t="s">
        <v>64</v>
      </c>
      <c r="AT4" t="s">
        <v>65</v>
      </c>
      <c r="AU4" t="s">
        <v>9</v>
      </c>
      <c r="AV4" t="s">
        <v>10</v>
      </c>
      <c r="AW4" t="s">
        <v>11</v>
      </c>
      <c r="AX4" t="s">
        <v>67</v>
      </c>
      <c r="AY4" t="s">
        <v>5</v>
      </c>
      <c r="AZ4" t="s">
        <v>61</v>
      </c>
      <c r="BB4" t="s">
        <v>23</v>
      </c>
      <c r="BC4" t="s">
        <v>24</v>
      </c>
      <c r="BD4" t="s">
        <v>67</v>
      </c>
      <c r="BE4" t="s">
        <v>87</v>
      </c>
      <c r="BF4" t="s">
        <v>88</v>
      </c>
      <c r="BG4" t="s">
        <v>89</v>
      </c>
      <c r="BH4" t="s">
        <v>68</v>
      </c>
      <c r="BJ4" t="s">
        <v>0</v>
      </c>
      <c r="BK4" t="s">
        <v>90</v>
      </c>
      <c r="BL4" t="s">
        <v>91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 s="5"/>
      <c r="I5">
        <f>AVERAGE(I15:I17)</f>
        <v>1078.9452739999999</v>
      </c>
      <c r="J5">
        <f>AVERAGE(J15:J17)</f>
        <v>13107.524898333331</v>
      </c>
      <c r="K5" t="e">
        <f>AVERAGE(K15:K17)</f>
        <v>#DIV/0!</v>
      </c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B5">
        <f>AVERAGE(BB15:BB17)</f>
        <v>551.84137533333342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 s="5"/>
      <c r="I6">
        <f>AVERAGE(I18:I20)</f>
        <v>547.77801666666664</v>
      </c>
      <c r="J6">
        <f>AVERAGE(J18:J20)</f>
        <v>6720.8522359999997</v>
      </c>
      <c r="K6" t="e">
        <f>AVERAGE(K18:K20)</f>
        <v>#DIV/0!</v>
      </c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1">(AA$5*$Z5)/(AA6*$Z6)</f>
        <v>0.7079279516171445</v>
      </c>
      <c r="AG6">
        <f t="shared" si="1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>AVERAGE(BB18:BB20)</f>
        <v>318.88812833333333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 s="5"/>
      <c r="I7">
        <f>AVERAGE(I21:I23)</f>
        <v>283.11835533333334</v>
      </c>
      <c r="J7">
        <f>AVERAGE(J21:J23)</f>
        <v>3522.5893853333332</v>
      </c>
      <c r="K7" t="e">
        <f>AVERAGE(K21:K23)</f>
        <v>#DIV/0!</v>
      </c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1"/>
        <v>1.3977856603801577</v>
      </c>
      <c r="AG7">
        <f t="shared" si="1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>AVERAGE(BB21:BB23)</f>
        <v>200.49718966666669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 s="5"/>
      <c r="I8">
        <f>AVERAGE(I24:I26)</f>
        <v>148.15255566666667</v>
      </c>
      <c r="J8">
        <f>AVERAGE(J24:J26)</f>
        <v>1851.3246766666668</v>
      </c>
      <c r="K8" t="e">
        <f>AVERAGE(K24:K26)</f>
        <v>#DIV/0!</v>
      </c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1"/>
        <v>4.1193571479313871</v>
      </c>
      <c r="AG8">
        <f t="shared" si="1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>AVERAGE(BB24:BB26)</f>
        <v>134.27430966666665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 s="5"/>
      <c r="I9">
        <f>AVERAGE(I27:I29)</f>
        <v>81.215220666666653</v>
      </c>
      <c r="J9">
        <f>AVERAGE(J27:J29)</f>
        <v>1018.0796876666667</v>
      </c>
      <c r="K9" t="e">
        <f>AVERAGE(K27:K29)</f>
        <v>#DIV/0!</v>
      </c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1"/>
        <v>18.268723242038597</v>
      </c>
      <c r="AG9">
        <f t="shared" si="1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>AVERAGE(BB27:BB29)</f>
        <v>99.84311133333334</v>
      </c>
      <c r="BC9">
        <f>AVERAGE(BC27:BC29)</f>
        <v>2327.8390209999998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 s="5"/>
      <c r="I10">
        <f>AVERAGE(I30:I32)</f>
        <v>53.875178000000005</v>
      </c>
      <c r="J10">
        <f>AVERAGE(J30:J32)</f>
        <v>877.48516266666672</v>
      </c>
      <c r="K10" t="e">
        <f>AVERAGE(K30:K32)</f>
        <v>#DIV/0!</v>
      </c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1"/>
        <v>35.612781919366583</v>
      </c>
      <c r="AG10">
        <f t="shared" si="1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>AVERAGE(BB30:BB32)</f>
        <v>84.121494666666663</v>
      </c>
      <c r="BC10">
        <f>AVERAGE(BC30:BC32)</f>
        <v>1716.615575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 s="5"/>
      <c r="I11">
        <f>AVERAGE(I33:I35)</f>
        <v>42.362321000000001</v>
      </c>
      <c r="J11">
        <f>AVERAGE(J33:J35)</f>
        <v>804.29315733333317</v>
      </c>
      <c r="K11" t="e">
        <f>AVERAGE(K33:K35)</f>
        <v>#DIV/0!</v>
      </c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2827.0160000000005</v>
      </c>
      <c r="AF11">
        <f t="shared" si="1"/>
        <v>68.011014133963201</v>
      </c>
      <c r="AG11">
        <f t="shared" si="1"/>
        <v>41.537992064686243</v>
      </c>
      <c r="AH11">
        <f>(AC$8*$Z$8)/(AC11*$Z11)</f>
        <v>1.0272757564866981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>AVERAGE(BB33:BB35)</f>
        <v>88.651036666666684</v>
      </c>
      <c r="BC11">
        <f>AVERAGE(BC33:BC35)</f>
        <v>1879.305053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70</v>
      </c>
      <c r="E12" s="3"/>
      <c r="F12" s="3"/>
      <c r="G12" s="3"/>
      <c r="H12" s="3"/>
      <c r="K12" s="3"/>
      <c r="L12" s="3"/>
      <c r="M12" s="3"/>
      <c r="N12">
        <v>124</v>
      </c>
      <c r="O12" s="1"/>
      <c r="P12" s="1"/>
      <c r="Q12" s="1" t="s">
        <v>70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v>1079.593286</v>
      </c>
      <c r="J15">
        <v>13494.399758</v>
      </c>
      <c r="N15">
        <v>1</v>
      </c>
      <c r="O15">
        <f>O41/6</f>
        <v>29.257333333333335</v>
      </c>
      <c r="P15">
        <f t="shared" ref="P15:P35" si="2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A15">
        <v>1</v>
      </c>
      <c r="BB15">
        <v>551.73830799999996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v>1077.4435309999999</v>
      </c>
      <c r="J16">
        <v>13015.933239</v>
      </c>
      <c r="N16">
        <v>1</v>
      </c>
      <c r="O16">
        <f t="shared" ref="O16:O35" si="3">O42/6</f>
        <v>28.227666666666668</v>
      </c>
      <c r="P16">
        <f t="shared" si="2"/>
        <v>1534.99</v>
      </c>
      <c r="T16">
        <v>1</v>
      </c>
      <c r="U16">
        <f t="shared" ref="U16:V49" si="4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A16">
        <v>1</v>
      </c>
      <c r="BB16">
        <v>549.54735500000004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v>1079.7990050000001</v>
      </c>
      <c r="J17">
        <v>12812.241698</v>
      </c>
      <c r="N17">
        <v>1</v>
      </c>
      <c r="O17">
        <f t="shared" si="3"/>
        <v>28.108999999999998</v>
      </c>
      <c r="P17">
        <f t="shared" si="2"/>
        <v>1527.7416666666668</v>
      </c>
      <c r="T17">
        <v>1</v>
      </c>
      <c r="U17">
        <f t="shared" si="4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A17">
        <v>1</v>
      </c>
      <c r="BB17">
        <v>554.23846300000002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v>549.52244399999995</v>
      </c>
      <c r="J18">
        <v>6809.384094</v>
      </c>
      <c r="N18">
        <v>2</v>
      </c>
      <c r="O18">
        <f t="shared" si="3"/>
        <v>15.786033333333334</v>
      </c>
      <c r="P18">
        <f t="shared" si="2"/>
        <v>822.11833333333334</v>
      </c>
      <c r="T18">
        <v>1</v>
      </c>
      <c r="U18">
        <f t="shared" si="4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A18">
        <v>2</v>
      </c>
      <c r="BB18">
        <v>312.27436999999998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H19">
        <v>2</v>
      </c>
      <c r="I19">
        <v>548.068759</v>
      </c>
      <c r="J19">
        <v>6707.3225060000004</v>
      </c>
      <c r="N19">
        <v>2</v>
      </c>
      <c r="O19">
        <f t="shared" si="3"/>
        <v>15.785266666666667</v>
      </c>
      <c r="P19">
        <f t="shared" si="2"/>
        <v>818.54333333333341</v>
      </c>
      <c r="T19">
        <v>1</v>
      </c>
      <c r="U19">
        <f t="shared" si="4"/>
        <v>0.30421333333333334</v>
      </c>
      <c r="Z19">
        <v>1</v>
      </c>
      <c r="AL19">
        <v>1</v>
      </c>
      <c r="AR19">
        <v>333.995</v>
      </c>
      <c r="AX19">
        <v>1</v>
      </c>
      <c r="BA19">
        <v>2</v>
      </c>
      <c r="BB19">
        <v>324.36091399999998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H20">
        <v>2</v>
      </c>
      <c r="I20">
        <v>545.74284699999998</v>
      </c>
      <c r="J20">
        <v>6645.8501079999996</v>
      </c>
      <c r="N20">
        <v>2</v>
      </c>
      <c r="O20">
        <f t="shared" si="3"/>
        <v>16.871333333333332</v>
      </c>
      <c r="P20">
        <f t="shared" si="2"/>
        <v>817.12166666666656</v>
      </c>
      <c r="T20">
        <v>2</v>
      </c>
      <c r="U20">
        <f t="shared" si="4"/>
        <v>0.12201433333333334</v>
      </c>
      <c r="V20">
        <f t="shared" si="4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A20">
        <v>2</v>
      </c>
      <c r="BB20">
        <v>320.02910100000003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v>282.240116</v>
      </c>
      <c r="J21">
        <v>3493.2108069999999</v>
      </c>
      <c r="N21">
        <v>4</v>
      </c>
      <c r="O21">
        <f t="shared" si="3"/>
        <v>4.3326666666666664</v>
      </c>
      <c r="P21">
        <f t="shared" si="2"/>
        <v>318.48833333333334</v>
      </c>
      <c r="S21">
        <f t="shared" ref="S21:S35" si="5">S47/6</f>
        <v>353.12833333333333</v>
      </c>
      <c r="T21">
        <v>2</v>
      </c>
      <c r="U21">
        <f t="shared" si="4"/>
        <v>0.12170983333333334</v>
      </c>
      <c r="V21">
        <f t="shared" si="4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A21">
        <v>4</v>
      </c>
      <c r="BB21">
        <v>201.885918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v>282.75658600000003</v>
      </c>
      <c r="J22">
        <v>3533.1350459999999</v>
      </c>
      <c r="N22">
        <v>4</v>
      </c>
      <c r="O22">
        <f t="shared" si="3"/>
        <v>4.0477166666666671</v>
      </c>
      <c r="P22">
        <f t="shared" si="2"/>
        <v>319.59499999999997</v>
      </c>
      <c r="S22">
        <f t="shared" si="5"/>
        <v>354.64166666666665</v>
      </c>
      <c r="T22">
        <v>2</v>
      </c>
      <c r="U22">
        <f t="shared" si="4"/>
        <v>0.12155266666666666</v>
      </c>
      <c r="V22">
        <f t="shared" si="4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A22">
        <v>4</v>
      </c>
      <c r="BB22">
        <v>198.84424100000001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v>284.35836399999999</v>
      </c>
      <c r="J23">
        <v>3541.4223029999998</v>
      </c>
      <c r="N23">
        <v>4</v>
      </c>
      <c r="O23">
        <f t="shared" si="3"/>
        <v>4.3674333333333335</v>
      </c>
      <c r="P23">
        <f t="shared" si="2"/>
        <v>341.35500000000002</v>
      </c>
      <c r="S23">
        <f t="shared" si="5"/>
        <v>353.95166666666665</v>
      </c>
      <c r="T23">
        <v>2</v>
      </c>
      <c r="U23">
        <f t="shared" si="4"/>
        <v>0.1214755</v>
      </c>
      <c r="V23">
        <f t="shared" si="4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A23">
        <v>4</v>
      </c>
      <c r="BB23">
        <v>200.76141000000001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v>149.199085</v>
      </c>
      <c r="J24">
        <v>1850.1276539999999</v>
      </c>
      <c r="N24">
        <v>8</v>
      </c>
      <c r="O24">
        <f t="shared" si="3"/>
        <v>1.4921433333333332</v>
      </c>
      <c r="P24">
        <f t="shared" si="2"/>
        <v>118.63850000000001</v>
      </c>
      <c r="Q24">
        <f>Q50/5</f>
        <v>3873.4800000000005</v>
      </c>
      <c r="S24">
        <f t="shared" si="5"/>
        <v>188.99666666666667</v>
      </c>
      <c r="T24">
        <v>2</v>
      </c>
      <c r="U24">
        <f t="shared" si="4"/>
        <v>0.12145466666666667</v>
      </c>
      <c r="V24">
        <f t="shared" si="4"/>
        <v>3.6889333333333334</v>
      </c>
      <c r="Z24">
        <v>2</v>
      </c>
      <c r="AL24">
        <v>2</v>
      </c>
      <c r="AR24">
        <v>229.93</v>
      </c>
      <c r="AX24">
        <v>2</v>
      </c>
      <c r="BA24">
        <v>8</v>
      </c>
      <c r="BB24">
        <v>136.488382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v>146.720304</v>
      </c>
      <c r="J25">
        <v>1857.499595</v>
      </c>
      <c r="N25">
        <v>8</v>
      </c>
      <c r="O25">
        <f t="shared" si="3"/>
        <v>1.4532866666666668</v>
      </c>
      <c r="P25">
        <f t="shared" si="2"/>
        <v>117.52050000000001</v>
      </c>
      <c r="S25">
        <f t="shared" si="5"/>
        <v>182.02500000000001</v>
      </c>
      <c r="T25">
        <v>4</v>
      </c>
      <c r="U25">
        <f t="shared" si="4"/>
        <v>7.0817333333333329E-2</v>
      </c>
      <c r="V25">
        <f t="shared" si="4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A25">
        <v>8</v>
      </c>
      <c r="BB25">
        <v>132.94589999999999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v>148.53827799999999</v>
      </c>
      <c r="J26">
        <v>1846.346781</v>
      </c>
      <c r="N26">
        <v>8</v>
      </c>
      <c r="O26">
        <f t="shared" si="3"/>
        <v>1.4858616666666666</v>
      </c>
      <c r="P26">
        <f t="shared" si="2"/>
        <v>117.2675</v>
      </c>
      <c r="S26">
        <f t="shared" si="5"/>
        <v>201.66333333333333</v>
      </c>
      <c r="T26">
        <v>4</v>
      </c>
      <c r="U26">
        <f t="shared" si="4"/>
        <v>7.0219999999999991E-2</v>
      </c>
      <c r="V26">
        <f t="shared" si="4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A26">
        <v>8</v>
      </c>
      <c r="BB26">
        <v>133.38864699999999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v>81.227279999999993</v>
      </c>
      <c r="J27">
        <v>1029.648694</v>
      </c>
      <c r="N27">
        <v>16</v>
      </c>
      <c r="O27">
        <f t="shared" si="3"/>
        <v>0.68832833333333332</v>
      </c>
      <c r="P27">
        <f t="shared" si="2"/>
        <v>48.26</v>
      </c>
      <c r="Q27">
        <f t="shared" ref="Q27:Q35" si="6">Q53/5</f>
        <v>2026.2</v>
      </c>
      <c r="S27">
        <f t="shared" si="5"/>
        <v>46.771999999999998</v>
      </c>
      <c r="T27">
        <v>4</v>
      </c>
      <c r="U27">
        <f t="shared" si="4"/>
        <v>7.0446500000000009E-2</v>
      </c>
      <c r="V27">
        <f t="shared" si="4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A27">
        <v>16</v>
      </c>
      <c r="BB27">
        <v>98.152606000000006</v>
      </c>
      <c r="BC27">
        <v>2327.8390209999998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v>81.025633999999997</v>
      </c>
      <c r="J28">
        <v>1008.453992</v>
      </c>
      <c r="N28">
        <v>16</v>
      </c>
      <c r="O28">
        <f t="shared" si="3"/>
        <v>0.70209500000000002</v>
      </c>
      <c r="P28">
        <f t="shared" si="2"/>
        <v>40.335999999999999</v>
      </c>
      <c r="Q28">
        <f t="shared" si="6"/>
        <v>2057.16</v>
      </c>
      <c r="S28">
        <f t="shared" si="5"/>
        <v>46.135666666666673</v>
      </c>
      <c r="T28">
        <v>4</v>
      </c>
      <c r="U28">
        <f t="shared" si="4"/>
        <v>7.0028833333333332E-2</v>
      </c>
      <c r="V28">
        <f t="shared" si="4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A28">
        <v>16</v>
      </c>
      <c r="BB28">
        <v>99.586156000000003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v>81.392747999999997</v>
      </c>
      <c r="J29">
        <v>1016.136377</v>
      </c>
      <c r="N29">
        <v>16</v>
      </c>
      <c r="O29">
        <f t="shared" si="3"/>
        <v>0.67072000000000009</v>
      </c>
      <c r="P29">
        <f t="shared" si="2"/>
        <v>42.962833333333329</v>
      </c>
      <c r="S29">
        <f t="shared" si="5"/>
        <v>47.12833333333333</v>
      </c>
      <c r="T29">
        <v>4</v>
      </c>
      <c r="U29">
        <f t="shared" si="4"/>
        <v>7.0458333333333331E-2</v>
      </c>
      <c r="V29">
        <f t="shared" si="4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A29">
        <v>16</v>
      </c>
      <c r="BB29">
        <v>101.790572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v>54.579166999999998</v>
      </c>
      <c r="J30">
        <v>853.04366100000004</v>
      </c>
      <c r="N30">
        <v>32</v>
      </c>
      <c r="O30">
        <f t="shared" si="3"/>
        <v>0.36327333333333334</v>
      </c>
      <c r="P30">
        <f t="shared" si="2"/>
        <v>23.622333333333334</v>
      </c>
      <c r="Q30">
        <f t="shared" si="6"/>
        <v>1018.1420000000001</v>
      </c>
      <c r="S30">
        <f t="shared" si="5"/>
        <v>21.552000000000003</v>
      </c>
      <c r="T30">
        <v>8</v>
      </c>
      <c r="U30">
        <f t="shared" si="4"/>
        <v>3.5843E-2</v>
      </c>
      <c r="V30">
        <f t="shared" si="4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A30">
        <v>32</v>
      </c>
      <c r="BB30">
        <v>85.10042</v>
      </c>
      <c r="BC30">
        <v>1716.615575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v>52.603828</v>
      </c>
      <c r="J31">
        <v>912.73653200000001</v>
      </c>
      <c r="N31">
        <v>32</v>
      </c>
      <c r="O31">
        <f t="shared" si="3"/>
        <v>0.37943333333333334</v>
      </c>
      <c r="Q31">
        <f t="shared" si="6"/>
        <v>921.78199999999993</v>
      </c>
      <c r="T31">
        <v>8</v>
      </c>
      <c r="U31">
        <f t="shared" si="4"/>
        <v>3.5554666666666665E-2</v>
      </c>
      <c r="V31">
        <f t="shared" si="4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A31">
        <v>32</v>
      </c>
      <c r="BB31">
        <v>84.232462999999996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v>54.442538999999996</v>
      </c>
      <c r="J32">
        <v>866.67529500000001</v>
      </c>
      <c r="N32">
        <v>32</v>
      </c>
      <c r="O32">
        <f t="shared" si="3"/>
        <v>0.36234000000000005</v>
      </c>
      <c r="Q32">
        <f t="shared" si="6"/>
        <v>926.99799999999993</v>
      </c>
      <c r="T32">
        <v>8</v>
      </c>
      <c r="U32">
        <f t="shared" si="4"/>
        <v>3.5790166666666665E-2</v>
      </c>
      <c r="V32">
        <f t="shared" si="4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A32">
        <v>32</v>
      </c>
      <c r="BB32">
        <v>83.031600999999995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v>42.766230999999998</v>
      </c>
      <c r="J33">
        <v>794.46825999999999</v>
      </c>
      <c r="N33">
        <v>64</v>
      </c>
      <c r="O33">
        <f t="shared" si="3"/>
        <v>0.17820499999999997</v>
      </c>
      <c r="P33">
        <f t="shared" si="2"/>
        <v>5.1360166666666665</v>
      </c>
      <c r="Q33">
        <f t="shared" si="6"/>
        <v>391.11599999999999</v>
      </c>
      <c r="S33">
        <f t="shared" si="5"/>
        <v>5.3251999999999997</v>
      </c>
      <c r="T33">
        <v>8</v>
      </c>
      <c r="U33">
        <f t="shared" si="4"/>
        <v>3.5815E-2</v>
      </c>
      <c r="V33">
        <f t="shared" si="4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A33">
        <v>64</v>
      </c>
      <c r="BB33">
        <v>82.366442000000006</v>
      </c>
      <c r="BC33">
        <v>1879.305053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v>41.716487000000001</v>
      </c>
      <c r="J34">
        <v>818.44250299999999</v>
      </c>
      <c r="N34">
        <v>64</v>
      </c>
      <c r="O34">
        <f t="shared" si="3"/>
        <v>0.19303666666666666</v>
      </c>
      <c r="P34">
        <f t="shared" si="2"/>
        <v>4.9707833333333333</v>
      </c>
      <c r="Q34">
        <f t="shared" si="6"/>
        <v>393.416</v>
      </c>
      <c r="S34">
        <f t="shared" si="5"/>
        <v>5.3508500000000003</v>
      </c>
      <c r="T34">
        <v>8</v>
      </c>
      <c r="U34">
        <f t="shared" si="4"/>
        <v>3.5753666666666663E-2</v>
      </c>
      <c r="V34">
        <f t="shared" si="4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A34">
        <v>64</v>
      </c>
      <c r="BB34">
        <v>91.394540000000006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v>42.604244999999999</v>
      </c>
      <c r="J35">
        <v>799.96870899999999</v>
      </c>
      <c r="N35">
        <v>64</v>
      </c>
      <c r="O35">
        <f t="shared" si="3"/>
        <v>0.18193499999999999</v>
      </c>
      <c r="P35">
        <f t="shared" si="2"/>
        <v>4.9496500000000001</v>
      </c>
      <c r="Q35">
        <f t="shared" si="6"/>
        <v>389.666</v>
      </c>
      <c r="S35">
        <f t="shared" si="5"/>
        <v>5.3311999999999999</v>
      </c>
      <c r="T35">
        <v>16</v>
      </c>
      <c r="U35">
        <f t="shared" si="4"/>
        <v>1.8580333333333334E-2</v>
      </c>
      <c r="V35">
        <f t="shared" si="4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A35">
        <v>64</v>
      </c>
      <c r="BB35">
        <v>92.192127999999997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4"/>
        <v>1.847E-2</v>
      </c>
      <c r="V36">
        <f t="shared" si="4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4"/>
        <v>1.8494E-2</v>
      </c>
      <c r="V37">
        <f t="shared" si="4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4"/>
        <v>1.8281666666666665E-2</v>
      </c>
      <c r="V38">
        <f t="shared" si="4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4"/>
        <v>1.8302666666666665E-2</v>
      </c>
      <c r="V39">
        <f t="shared" si="4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4"/>
        <v>9.3031666666666662E-3</v>
      </c>
      <c r="V40">
        <f t="shared" si="4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4"/>
        <v>9.3416833333333331E-3</v>
      </c>
      <c r="V41">
        <f t="shared" si="4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4"/>
        <v>9.3135000000000006E-3</v>
      </c>
      <c r="V42">
        <f t="shared" si="4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4"/>
        <v>9.3267000000000003E-3</v>
      </c>
      <c r="V43">
        <f t="shared" si="4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4"/>
        <v>9.3301500000000006E-3</v>
      </c>
      <c r="V44">
        <f t="shared" si="4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4"/>
        <v>4.9721833333333338E-3</v>
      </c>
      <c r="V45">
        <f t="shared" si="4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4"/>
        <v>4.9183333333333336E-3</v>
      </c>
      <c r="V46">
        <f t="shared" si="4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C46">
        <v>2468.12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4"/>
        <v>4.9338333333333335E-3</v>
      </c>
      <c r="V47">
        <f t="shared" si="4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C47">
        <v>2525.42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4"/>
        <v>4.9621666666666668E-3</v>
      </c>
      <c r="V48">
        <f t="shared" si="4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C48">
        <v>2469.37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4"/>
        <v>4.9443166666666661E-3</v>
      </c>
      <c r="V49">
        <f t="shared" si="4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C49">
        <v>2470.1999999999998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72"/>
  <sheetViews>
    <sheetView view="pageLayout" topLeftCell="M1" workbookViewId="0">
      <selection activeCell="R4" sqref="R4:R7"/>
    </sheetView>
  </sheetViews>
  <sheetFormatPr baseColWidth="10" defaultRowHeight="13"/>
  <sheetData>
    <row r="1" spans="1:18">
      <c r="A1" t="s">
        <v>25</v>
      </c>
      <c r="G1" t="s">
        <v>51</v>
      </c>
      <c r="M1" t="s">
        <v>45</v>
      </c>
      <c r="N1" t="s">
        <v>46</v>
      </c>
    </row>
    <row r="2" spans="1:18">
      <c r="B2" t="s">
        <v>49</v>
      </c>
      <c r="E2" t="s">
        <v>33</v>
      </c>
    </row>
    <row r="3" spans="1:18">
      <c r="A3" t="s">
        <v>26</v>
      </c>
      <c r="B3" t="s">
        <v>32</v>
      </c>
      <c r="C3" t="s">
        <v>75</v>
      </c>
      <c r="D3" t="s">
        <v>34</v>
      </c>
      <c r="E3" t="s">
        <v>35</v>
      </c>
      <c r="F3" t="s">
        <v>36</v>
      </c>
      <c r="H3" t="s">
        <v>52</v>
      </c>
      <c r="I3" t="s">
        <v>44</v>
      </c>
      <c r="K3" t="s">
        <v>38</v>
      </c>
      <c r="L3" t="s">
        <v>39</v>
      </c>
      <c r="N3" t="s">
        <v>26</v>
      </c>
      <c r="Q3" t="s">
        <v>40</v>
      </c>
      <c r="R3" t="s">
        <v>41</v>
      </c>
    </row>
    <row r="4" spans="1:18">
      <c r="A4" t="s">
        <v>27</v>
      </c>
      <c r="B4">
        <f>AVERAGE(B20:B24)</f>
        <v>0.12209159999999999</v>
      </c>
      <c r="C4">
        <f>AVERAGE(C20:C24)</f>
        <v>1.8215660000000002E-3</v>
      </c>
      <c r="E4">
        <v>87.650300000000001</v>
      </c>
      <c r="F4">
        <v>0.41922300000000001</v>
      </c>
      <c r="G4" t="s">
        <v>53</v>
      </c>
      <c r="H4">
        <v>1.5562099999999999E-3</v>
      </c>
      <c r="I4">
        <f t="shared" ref="I4:I10" si="0">H4/SUM($H$4:$H$10)*100</f>
        <v>1.1230334322205473</v>
      </c>
      <c r="K4">
        <v>1.2621556</v>
      </c>
      <c r="L4">
        <f>K4/SUM($K$4:$K$10)*100</f>
        <v>0.36984467309977737</v>
      </c>
      <c r="M4" t="s">
        <v>47</v>
      </c>
      <c r="N4">
        <v>4.6457999999999997E-4</v>
      </c>
      <c r="O4">
        <f>N4/$B$16*100</f>
        <v>2.2441382286356504</v>
      </c>
      <c r="Q4">
        <v>2.088384</v>
      </c>
      <c r="R4">
        <f>Q4/SUM($Q$4:$Q$7)*100</f>
        <v>9.8463691435469904</v>
      </c>
    </row>
    <row r="5" spans="1:18">
      <c r="A5" t="s">
        <v>28</v>
      </c>
      <c r="B5">
        <f>AVERAGE(B26:B30)</f>
        <v>0.82619520000000013</v>
      </c>
      <c r="C5">
        <f>AVERAGE(C26:C30)</f>
        <v>2.7317799999999996E-2</v>
      </c>
      <c r="E5">
        <v>1706.32</v>
      </c>
      <c r="F5">
        <v>14.619300000000001</v>
      </c>
      <c r="G5" t="s">
        <v>54</v>
      </c>
      <c r="H5">
        <v>4.0733200000000001E-3</v>
      </c>
      <c r="I5">
        <f t="shared" si="0"/>
        <v>2.9394969445849854</v>
      </c>
      <c r="K5">
        <v>48.674720000000001</v>
      </c>
      <c r="L5">
        <f t="shared" ref="L5:L10" si="1">K5/SUM($K$4:$K$10)*100</f>
        <v>14.262968770746806</v>
      </c>
      <c r="M5" t="s">
        <v>48</v>
      </c>
      <c r="N5">
        <v>1.9678310000000001E-2</v>
      </c>
      <c r="O5">
        <f>N5/$B$16*100</f>
        <v>95.055421554830616</v>
      </c>
      <c r="Q5">
        <v>17.99672</v>
      </c>
      <c r="R5">
        <f>Q5/SUM($Q$4:$Q$7)*100</f>
        <v>84.851420281449677</v>
      </c>
    </row>
    <row r="6" spans="1:18">
      <c r="A6" t="s">
        <v>29</v>
      </c>
      <c r="B6">
        <f>AVERAGE(B32:B36)</f>
        <v>9.2634680000000004E-3</v>
      </c>
      <c r="C6">
        <f>AVERAGE(C32:C36)</f>
        <v>9.2148839999999996E-4</v>
      </c>
      <c r="E6">
        <v>10.731299999999999</v>
      </c>
      <c r="F6">
        <v>0.24682000000000001</v>
      </c>
      <c r="G6" t="s">
        <v>55</v>
      </c>
      <c r="H6">
        <v>3.2574150000000003E-2</v>
      </c>
      <c r="I6">
        <f t="shared" si="0"/>
        <v>23.507019924153518</v>
      </c>
      <c r="K6">
        <v>148.9632</v>
      </c>
      <c r="L6">
        <f t="shared" si="1"/>
        <v>43.650122067276612</v>
      </c>
      <c r="M6" t="s">
        <v>42</v>
      </c>
      <c r="N6">
        <v>5.31E-4</v>
      </c>
      <c r="O6">
        <f>N6/$B$16*100</f>
        <v>2.5649778281577564</v>
      </c>
      <c r="Q6">
        <v>1.1245137999999999</v>
      </c>
      <c r="R6">
        <f>Q6/SUM($Q$4:$Q$7)*100</f>
        <v>5.3018879582551728</v>
      </c>
    </row>
    <row r="7" spans="1:18">
      <c r="A7" t="s">
        <v>30</v>
      </c>
      <c r="B7">
        <f>AVERAGE(B38:B42)</f>
        <v>7.9746239999999996E-3</v>
      </c>
      <c r="C7">
        <f>AVERAGE(C38:C42)</f>
        <v>8.4199900000000007E-4</v>
      </c>
      <c r="E7">
        <v>8.7215199999999999</v>
      </c>
      <c r="F7">
        <v>0.179397</v>
      </c>
      <c r="G7" t="s">
        <v>56</v>
      </c>
      <c r="H7">
        <v>1.070432E-2</v>
      </c>
      <c r="I7">
        <f t="shared" si="0"/>
        <v>7.724734598278542</v>
      </c>
      <c r="K7">
        <v>19.697399999999998</v>
      </c>
      <c r="L7">
        <f t="shared" si="1"/>
        <v>5.7718544876048199</v>
      </c>
      <c r="M7" t="s">
        <v>43</v>
      </c>
      <c r="N7" s="6">
        <v>4.9336999999999999E-5</v>
      </c>
      <c r="O7">
        <f>N7/$B$16*100</f>
        <v>0.23832073654956537</v>
      </c>
      <c r="Q7" s="6">
        <v>6.8425999999999998E-5</v>
      </c>
      <c r="R7">
        <f>Q7/SUM($Q$4:$Q$7)*100</f>
        <v>3.2261674817291567E-4</v>
      </c>
    </row>
    <row r="8" spans="1:18">
      <c r="A8" t="s">
        <v>31</v>
      </c>
      <c r="B8">
        <f>AVERAGE(B44:B48)</f>
        <v>0.12421160000000001</v>
      </c>
      <c r="C8">
        <f>AVERAGE(C44:C48)</f>
        <v>8.8839539999999997E-4</v>
      </c>
      <c r="E8">
        <v>106.044</v>
      </c>
      <c r="F8">
        <v>0.22862499999999999</v>
      </c>
      <c r="G8" t="s">
        <v>57</v>
      </c>
      <c r="H8">
        <v>3.4496720000000002E-2</v>
      </c>
      <c r="I8">
        <f t="shared" si="0"/>
        <v>24.894435752212875</v>
      </c>
      <c r="K8">
        <v>23.410260000000001</v>
      </c>
      <c r="L8">
        <f t="shared" si="1"/>
        <v>6.8598197851998552</v>
      </c>
    </row>
    <row r="9" spans="1:18">
      <c r="G9" t="s">
        <v>58</v>
      </c>
      <c r="H9">
        <v>5.296878E-2</v>
      </c>
      <c r="I9">
        <f t="shared" si="0"/>
        <v>38.224732397256851</v>
      </c>
      <c r="K9">
        <v>93.508099999999999</v>
      </c>
      <c r="L9">
        <f t="shared" si="1"/>
        <v>27.40032423631547</v>
      </c>
    </row>
    <row r="10" spans="1:18">
      <c r="B10" t="s">
        <v>50</v>
      </c>
      <c r="E10" t="s">
        <v>37</v>
      </c>
      <c r="G10" t="s">
        <v>59</v>
      </c>
      <c r="H10">
        <v>2.1985099999999999E-3</v>
      </c>
      <c r="I10">
        <f t="shared" si="0"/>
        <v>1.5865469512926889</v>
      </c>
      <c r="K10">
        <v>5.7505639999999998</v>
      </c>
      <c r="L10">
        <f t="shared" si="1"/>
        <v>1.6850659797566545</v>
      </c>
    </row>
    <row r="11" spans="1:18">
      <c r="A11" t="s">
        <v>26</v>
      </c>
      <c r="B11" t="s">
        <v>32</v>
      </c>
      <c r="C11" t="s">
        <v>75</v>
      </c>
      <c r="E11" t="s">
        <v>35</v>
      </c>
      <c r="F11" t="s">
        <v>36</v>
      </c>
    </row>
    <row r="12" spans="1:18">
      <c r="A12" t="s">
        <v>27</v>
      </c>
      <c r="B12">
        <f>B4/6</f>
        <v>2.0348599999999998E-2</v>
      </c>
      <c r="C12">
        <f t="shared" ref="C12:C16" si="2">C4/6</f>
        <v>3.0359433333333334E-4</v>
      </c>
      <c r="E12">
        <f t="shared" ref="E12:F16" si="3">E4/5</f>
        <v>17.530059999999999</v>
      </c>
      <c r="F12">
        <f t="shared" si="3"/>
        <v>8.3844600000000005E-2</v>
      </c>
    </row>
    <row r="13" spans="1:18">
      <c r="A13" t="s">
        <v>28</v>
      </c>
      <c r="B13">
        <f t="shared" ref="B13" si="4">B5/6</f>
        <v>0.13769920000000002</v>
      </c>
      <c r="C13">
        <f t="shared" si="2"/>
        <v>4.5529666666666658E-3</v>
      </c>
      <c r="E13">
        <f t="shared" si="3"/>
        <v>341.26400000000001</v>
      </c>
      <c r="F13">
        <f t="shared" si="3"/>
        <v>2.9238600000000003</v>
      </c>
      <c r="H13">
        <v>1.09129E-2</v>
      </c>
      <c r="I13">
        <f>AVERAGE(H13,H15,H17,H19,H21,H23,H25,H27,H29,H31,H33,H35,H37,H39,H41,H43,H45,H47,H49,H51,H53,H55,H57,H59,H61,H63,H65,H67,H69,H71)</f>
        <v>1.070432E-2</v>
      </c>
      <c r="K13">
        <v>19.935500000000001</v>
      </c>
      <c r="L13">
        <f>AVERAGE(K13,K15,K17,K19,K21,K23,K25,K27,K29,K31,K33,K35,K37,K39,K41,K43,K45,K47,K49,K51,K53,K55,K57,K59,K61,K63,K65,K67,K69,K71)</f>
        <v>19.697400000000002</v>
      </c>
      <c r="N13" s="6">
        <v>4.8875799999999997E-5</v>
      </c>
      <c r="O13">
        <f>AVERAGE(N13:N42)</f>
        <v>4.9336753333333326E-5</v>
      </c>
      <c r="Q13" s="6">
        <v>5.8889399999999999E-5</v>
      </c>
      <c r="R13">
        <f>AVERAGE(Q13:Q17)</f>
        <v>6.8426139999999995E-5</v>
      </c>
    </row>
    <row r="14" spans="1:18">
      <c r="A14" t="s">
        <v>29</v>
      </c>
      <c r="B14">
        <f t="shared" ref="B14" si="5">B6/6</f>
        <v>1.5439113333333334E-3</v>
      </c>
      <c r="C14">
        <f t="shared" si="2"/>
        <v>1.5358139999999999E-4</v>
      </c>
      <c r="E14">
        <f t="shared" si="3"/>
        <v>2.1462599999999998</v>
      </c>
      <c r="F14">
        <f t="shared" si="3"/>
        <v>4.9364000000000005E-2</v>
      </c>
      <c r="H14">
        <v>2.29597E-3</v>
      </c>
      <c r="I14">
        <f>AVERAGE(H14,H16,H18,H20,H22,H24,H26,H28,H30,H32,H34,H36,H38,H40,H42,H44,H46,H48,H50,H52,H54,H56,H58,H60,H62,H64,H66,H68,H70,H72)</f>
        <v>2.1985126666666664E-3</v>
      </c>
      <c r="K14">
        <v>6.2203299999999997</v>
      </c>
      <c r="L14">
        <f>AVERAGE(K14,K16,K18,K20,K22,K24,K26,K28,K30,K32,K34,K36,K38,K40,K42,K44,K46,K48,K50,K52,K54,K56,K58,K60,K62,K64,K66,K68,K70,K72)</f>
        <v>5.7505639999999998</v>
      </c>
      <c r="N14" s="6">
        <v>6.38962E-5</v>
      </c>
      <c r="Q14" s="6">
        <v>7.8916499999999996E-5</v>
      </c>
    </row>
    <row r="15" spans="1:18">
      <c r="A15" t="s">
        <v>30</v>
      </c>
      <c r="B15">
        <f t="shared" ref="B15" si="6">B7/6</f>
        <v>1.329104E-3</v>
      </c>
      <c r="C15">
        <f t="shared" si="2"/>
        <v>1.4033316666666669E-4</v>
      </c>
      <c r="E15">
        <f t="shared" si="3"/>
        <v>1.7443040000000001</v>
      </c>
      <c r="F15">
        <f t="shared" si="3"/>
        <v>3.5879399999999999E-2</v>
      </c>
      <c r="H15">
        <v>1.0596E-2</v>
      </c>
      <c r="K15">
        <v>20.160900000000002</v>
      </c>
      <c r="N15" s="6">
        <v>4.8160600000000001E-5</v>
      </c>
      <c r="Q15" s="6">
        <v>8.7022799999999996E-5</v>
      </c>
    </row>
    <row r="16" spans="1:18">
      <c r="A16" t="s">
        <v>31</v>
      </c>
      <c r="B16">
        <f t="shared" ref="B16" si="7">B8/6</f>
        <v>2.0701933333333335E-2</v>
      </c>
      <c r="C16">
        <f t="shared" si="2"/>
        <v>1.4806589999999999E-4</v>
      </c>
      <c r="E16">
        <f t="shared" si="3"/>
        <v>21.2088</v>
      </c>
      <c r="F16">
        <f t="shared" si="3"/>
        <v>4.5725000000000002E-2</v>
      </c>
      <c r="H16">
        <v>2.0680400000000002E-3</v>
      </c>
      <c r="K16">
        <v>5.6306500000000002</v>
      </c>
      <c r="N16" s="6">
        <v>4.1007999999999998E-5</v>
      </c>
      <c r="Q16" s="6">
        <v>4.8160600000000001E-5</v>
      </c>
    </row>
    <row r="17" spans="2:17">
      <c r="H17">
        <v>1.08261E-2</v>
      </c>
      <c r="K17">
        <v>19.254799999999999</v>
      </c>
      <c r="N17" s="6">
        <v>4.3869000000000003E-5</v>
      </c>
      <c r="Q17" s="6">
        <v>6.9141399999999995E-5</v>
      </c>
    </row>
    <row r="18" spans="2:17">
      <c r="H18">
        <v>2.2931100000000001E-3</v>
      </c>
      <c r="K18">
        <v>5.94557</v>
      </c>
      <c r="N18" s="6">
        <v>4.00543E-5</v>
      </c>
    </row>
    <row r="19" spans="2:17">
      <c r="H19">
        <v>1.05679E-2</v>
      </c>
      <c r="K19">
        <v>19.633500000000002</v>
      </c>
      <c r="N19" s="6">
        <v>5.2928900000000001E-5</v>
      </c>
    </row>
    <row r="20" spans="2:17">
      <c r="B20">
        <v>0.12275999999999999</v>
      </c>
      <c r="C20">
        <v>1.76859E-3</v>
      </c>
      <c r="H20">
        <v>2.0639899999999999E-3</v>
      </c>
      <c r="K20">
        <v>5.93825</v>
      </c>
      <c r="N20" s="6">
        <v>7.3909800000000002E-5</v>
      </c>
    </row>
    <row r="21" spans="2:17">
      <c r="B21">
        <v>0.121657</v>
      </c>
      <c r="C21">
        <v>1.8277199999999999E-3</v>
      </c>
      <c r="H21">
        <v>1.0808E-2</v>
      </c>
      <c r="K21">
        <v>19.502300000000002</v>
      </c>
      <c r="N21" s="6">
        <v>3.5047499999999999E-5</v>
      </c>
    </row>
    <row r="22" spans="2:17">
      <c r="B22">
        <v>0.12152399999999999</v>
      </c>
      <c r="C22">
        <v>1.82128E-3</v>
      </c>
      <c r="H22">
        <v>2.29597E-3</v>
      </c>
      <c r="K22">
        <v>5.0180199999999999</v>
      </c>
      <c r="N22" s="6">
        <v>4.5061100000000001E-5</v>
      </c>
    </row>
    <row r="23" spans="2:17">
      <c r="B23">
        <v>0.12164</v>
      </c>
      <c r="C23">
        <v>1.7950500000000001E-3</v>
      </c>
      <c r="H23">
        <v>1.0623E-2</v>
      </c>
      <c r="L23">
        <v>51.032200000000003</v>
      </c>
      <c r="N23" s="6">
        <v>4.79221E-5</v>
      </c>
    </row>
    <row r="24" spans="2:17">
      <c r="B24">
        <v>0.122877</v>
      </c>
      <c r="C24">
        <v>1.8951899999999999E-3</v>
      </c>
      <c r="H24">
        <v>2.0730499999999999E-3</v>
      </c>
      <c r="L24">
        <v>51.419600000000003</v>
      </c>
      <c r="N24" s="6">
        <v>3.6001199999999997E-5</v>
      </c>
    </row>
    <row r="25" spans="2:17">
      <c r="H25">
        <v>1.0822099999999999E-2</v>
      </c>
      <c r="L25">
        <v>45.6327</v>
      </c>
      <c r="N25" s="6">
        <v>4.2915299999999999E-5</v>
      </c>
    </row>
    <row r="26" spans="2:17">
      <c r="B26">
        <v>0.82776899999999998</v>
      </c>
      <c r="C26">
        <v>2.7384499999999999E-2</v>
      </c>
      <c r="H26">
        <v>2.2940600000000001E-3</v>
      </c>
      <c r="L26">
        <v>45.5854</v>
      </c>
      <c r="N26" s="6">
        <v>3.3855400000000001E-5</v>
      </c>
    </row>
    <row r="27" spans="2:17">
      <c r="B27">
        <v>0.82511500000000004</v>
      </c>
      <c r="C27">
        <v>2.7247E-2</v>
      </c>
      <c r="H27">
        <v>1.0600999999999999E-2</v>
      </c>
      <c r="L27">
        <v>49.703699999999998</v>
      </c>
      <c r="N27" s="6">
        <v>3.3140199999999998E-5</v>
      </c>
    </row>
    <row r="28" spans="2:17">
      <c r="B28">
        <v>0.82740899999999995</v>
      </c>
      <c r="C28">
        <v>2.73101E-2</v>
      </c>
      <c r="H28">
        <v>2.1271699999999998E-3</v>
      </c>
      <c r="N28" s="6">
        <v>4.6014799999999999E-5</v>
      </c>
    </row>
    <row r="29" spans="2:17">
      <c r="B29">
        <v>0.82318199999999997</v>
      </c>
      <c r="C29">
        <v>2.7354699999999999E-2</v>
      </c>
      <c r="H29">
        <v>1.0898100000000001E-2</v>
      </c>
      <c r="L29">
        <f>AVERAGE(L23:L27)</f>
        <v>48.674719999999994</v>
      </c>
      <c r="N29">
        <v>1.4805800000000001E-4</v>
      </c>
    </row>
    <row r="30" spans="2:17">
      <c r="B30">
        <v>0.82750100000000004</v>
      </c>
      <c r="C30">
        <v>2.72927E-2</v>
      </c>
      <c r="H30">
        <v>2.27904E-3</v>
      </c>
      <c r="N30" s="6">
        <v>5.1975299999999997E-5</v>
      </c>
    </row>
    <row r="31" spans="2:17">
      <c r="H31">
        <v>1.06509E-2</v>
      </c>
      <c r="N31" s="6">
        <v>3.9100600000000003E-5</v>
      </c>
    </row>
    <row r="32" spans="2:17">
      <c r="B32">
        <v>9.1590899999999999E-3</v>
      </c>
      <c r="C32">
        <v>8.9788400000000005E-4</v>
      </c>
      <c r="H32">
        <v>2.08092E-3</v>
      </c>
      <c r="N32" s="6">
        <v>3.9100600000000003E-5</v>
      </c>
    </row>
    <row r="33" spans="2:14">
      <c r="B33">
        <v>9.2520699999999994E-3</v>
      </c>
      <c r="C33">
        <v>8.9550000000000003E-4</v>
      </c>
      <c r="H33">
        <v>1.07229E-2</v>
      </c>
      <c r="N33" s="6">
        <v>4.1007999999999998E-5</v>
      </c>
    </row>
    <row r="34" spans="2:14">
      <c r="B34">
        <v>9.2201200000000001E-3</v>
      </c>
      <c r="C34">
        <v>9.0789799999999997E-4</v>
      </c>
      <c r="H34">
        <v>2.27809E-3</v>
      </c>
      <c r="N34" s="6">
        <v>6.0081499999999997E-5</v>
      </c>
    </row>
    <row r="35" spans="2:14">
      <c r="B35">
        <v>9.4020400000000004E-3</v>
      </c>
      <c r="C35">
        <v>1.02878E-3</v>
      </c>
      <c r="H35">
        <v>1.06699E-2</v>
      </c>
      <c r="N35" s="6">
        <v>4.8875799999999997E-5</v>
      </c>
    </row>
    <row r="36" spans="2:14">
      <c r="B36">
        <v>9.2840200000000005E-3</v>
      </c>
      <c r="C36">
        <v>8.7737999999999998E-4</v>
      </c>
      <c r="H36">
        <v>2.0849699999999998E-3</v>
      </c>
      <c r="N36" s="6">
        <v>4.6968500000000003E-5</v>
      </c>
    </row>
    <row r="37" spans="2:14">
      <c r="H37">
        <v>1.08211E-2</v>
      </c>
      <c r="N37" s="6">
        <v>5.10216E-5</v>
      </c>
    </row>
    <row r="38" spans="2:14">
      <c r="B38">
        <v>7.9748600000000003E-3</v>
      </c>
      <c r="C38">
        <v>8.3804099999999998E-4</v>
      </c>
      <c r="H38">
        <v>2.2940600000000001E-3</v>
      </c>
      <c r="N38" s="6">
        <v>4.1007999999999998E-5</v>
      </c>
    </row>
    <row r="39" spans="2:14">
      <c r="B39">
        <v>7.8949899999999993E-3</v>
      </c>
      <c r="C39">
        <v>8.3780300000000003E-4</v>
      </c>
      <c r="H39">
        <v>1.0643E-2</v>
      </c>
      <c r="N39" s="6">
        <v>5.5074700000000003E-5</v>
      </c>
    </row>
    <row r="40" spans="2:14">
      <c r="B40">
        <v>8.0170599999999995E-3</v>
      </c>
      <c r="C40">
        <v>8.4209400000000005E-4</v>
      </c>
      <c r="H40">
        <v>2.0790100000000001E-3</v>
      </c>
      <c r="N40" s="6">
        <v>4.8160600000000001E-5</v>
      </c>
    </row>
    <row r="41" spans="2:14">
      <c r="B41">
        <v>7.9710500000000004E-3</v>
      </c>
      <c r="C41">
        <v>8.4400199999999995E-4</v>
      </c>
      <c r="H41">
        <v>1.0730999999999999E-2</v>
      </c>
      <c r="N41" s="6">
        <v>4.1007999999999998E-5</v>
      </c>
    </row>
    <row r="42" spans="2:14">
      <c r="B42">
        <v>8.0151600000000003E-3</v>
      </c>
      <c r="C42">
        <v>8.4805500000000001E-4</v>
      </c>
      <c r="H42">
        <v>2.3260099999999999E-3</v>
      </c>
      <c r="N42" s="6">
        <v>3.6001199999999997E-5</v>
      </c>
    </row>
    <row r="43" spans="2:14">
      <c r="H43">
        <v>1.05541E-2</v>
      </c>
    </row>
    <row r="44" spans="2:14">
      <c r="B44">
        <v>0.12619900000000001</v>
      </c>
      <c r="C44">
        <v>8.8906300000000005E-4</v>
      </c>
      <c r="H44">
        <v>2.08807E-3</v>
      </c>
    </row>
    <row r="45" spans="2:14">
      <c r="B45">
        <v>0.124226</v>
      </c>
      <c r="C45">
        <v>8.6402899999999999E-4</v>
      </c>
      <c r="H45">
        <v>1.0726899999999999E-2</v>
      </c>
    </row>
    <row r="46" spans="2:14">
      <c r="B46">
        <v>0.123193</v>
      </c>
      <c r="C46">
        <v>8.7308899999999996E-4</v>
      </c>
      <c r="H46">
        <v>2.2809499999999999E-3</v>
      </c>
    </row>
    <row r="47" spans="2:14">
      <c r="B47">
        <v>0.12363200000000001</v>
      </c>
      <c r="C47">
        <v>9.17912E-4</v>
      </c>
      <c r="H47">
        <v>1.0632000000000001E-2</v>
      </c>
    </row>
    <row r="48" spans="2:14">
      <c r="B48">
        <v>0.123808</v>
      </c>
      <c r="C48">
        <v>8.9788400000000005E-4</v>
      </c>
      <c r="H48">
        <v>2.08902E-3</v>
      </c>
    </row>
    <row r="49" spans="8:8">
      <c r="H49">
        <v>1.0840900000000001E-2</v>
      </c>
    </row>
    <row r="50" spans="8:8">
      <c r="H50">
        <v>2.3000199999999998E-3</v>
      </c>
    </row>
    <row r="51" spans="8:8">
      <c r="H51">
        <v>1.0825899999999999E-2</v>
      </c>
    </row>
    <row r="52" spans="8:8">
      <c r="H52">
        <v>2.0811599999999999E-3</v>
      </c>
    </row>
    <row r="53" spans="8:8">
      <c r="H53">
        <v>1.0726899999999999E-2</v>
      </c>
    </row>
    <row r="54" spans="8:8">
      <c r="H54">
        <v>2.4690599999999999E-3</v>
      </c>
    </row>
    <row r="55" spans="8:8">
      <c r="H55">
        <v>1.0555999999999999E-2</v>
      </c>
    </row>
    <row r="56" spans="8:8">
      <c r="H56">
        <v>2.08092E-3</v>
      </c>
    </row>
    <row r="57" spans="8:8">
      <c r="H57">
        <v>1.0655899999999999E-2</v>
      </c>
    </row>
    <row r="58" spans="8:8">
      <c r="H58">
        <v>2.2850000000000001E-3</v>
      </c>
    </row>
    <row r="59" spans="8:8">
      <c r="H59">
        <v>1.05751E-2</v>
      </c>
    </row>
    <row r="60" spans="8:8">
      <c r="H60">
        <v>2.1579300000000002E-3</v>
      </c>
    </row>
    <row r="61" spans="8:8">
      <c r="H61">
        <v>1.08171E-2</v>
      </c>
    </row>
    <row r="62" spans="8:8">
      <c r="H62">
        <v>2.3710699999999999E-3</v>
      </c>
    </row>
    <row r="63" spans="8:8">
      <c r="H63">
        <v>1.0592900000000001E-2</v>
      </c>
    </row>
    <row r="64" spans="8:8">
      <c r="H64">
        <v>2.0739999999999999E-3</v>
      </c>
    </row>
    <row r="65" spans="8:8">
      <c r="H65">
        <v>1.0721E-2</v>
      </c>
    </row>
    <row r="66" spans="8:8">
      <c r="H66">
        <v>2.2971599999999999E-3</v>
      </c>
    </row>
    <row r="67" spans="8:8">
      <c r="H67">
        <v>1.05679E-2</v>
      </c>
    </row>
    <row r="68" spans="8:8">
      <c r="H68">
        <v>2.0749599999999998E-3</v>
      </c>
    </row>
    <row r="69" spans="8:8">
      <c r="H69">
        <v>1.0819199999999999E-2</v>
      </c>
    </row>
    <row r="70" spans="8:8">
      <c r="H70">
        <v>2.2997899999999999E-3</v>
      </c>
    </row>
    <row r="71" spans="8:8">
      <c r="H71">
        <v>1.06239E-2</v>
      </c>
    </row>
    <row r="72" spans="8:8">
      <c r="H72">
        <v>2.07281E-3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2010-11-19T19:28:00Z</cp:lastPrinted>
  <dcterms:created xsi:type="dcterms:W3CDTF">2010-05-04T16:35:40Z</dcterms:created>
  <dcterms:modified xsi:type="dcterms:W3CDTF">2010-11-19T19:29:06Z</dcterms:modified>
</cp:coreProperties>
</file>