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app.xml" ContentType="application/vnd.openxmlformats-officedocument.extended-properties+xml"/>
  <Override PartName="/xl/chartsheets/sheet5.xml" ContentType="application/vnd.openxmlformats-officedocument.spreadsheetml.chartsheet+xml"/>
  <Override PartName="/xl/chartsheets/sheet4.xml" ContentType="application/vnd.openxmlformats-officedocument.spreadsheetml.chartsheet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queryTables/queryTable2.xml" ContentType="application/vnd.openxmlformats-officedocument.spreadsheetml.queryTable+xml"/>
  <Override PartName="/xl/drawings/drawing6.xml" ContentType="application/vnd.openxmlformats-officedocument.drawing+xml"/>
  <Default Extension="jpeg" ContentType="image/jpeg"/>
  <Override PartName="/xl/drawings/drawing2.xml" ContentType="application/vnd.openxmlformats-officedocument.drawing+xml"/>
  <Override PartName="/xl/drawings/drawing7.xml" ContentType="application/vnd.openxmlformats-officedocument.drawing+xml"/>
  <Override PartName="/xl/chartsheets/sheet6.xml" ContentType="application/vnd.openxmlformats-officedocument.spreadsheetml.chartsheet+xml"/>
  <Override PartName="/xl/charts/chart4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charts/chart3.xml" ContentType="application/vnd.openxmlformats-officedocument.drawingml.chart+xml"/>
  <Default Extension="xml" ContentType="application/xml"/>
  <Override PartName="/xl/theme/theme1.xml" ContentType="application/vnd.openxmlformats-officedocument.theme+xml"/>
  <Override PartName="/xl/charts/chart6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drawings/drawing4.xml" ContentType="application/vnd.openxmlformats-officedocument.drawing+xml"/>
  <Default Extension="rels" ContentType="application/vnd.openxmlformats-package.relationships+xml"/>
  <Override PartName="/xl/chartsheets/sheet3.xml" ContentType="application/vnd.openxmlformats-officedocument.spreadsheetml.chartsheet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chartsheets/sheet1.xml" ContentType="application/vnd.openxmlformats-officedocument.spreadsheetml.chartsheet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9120" yWindow="1080" windowWidth="21600" windowHeight="13380" tabRatio="500" activeTab="6"/>
  </bookViews>
  <sheets>
    <sheet name="CC" sheetId="2" r:id="rId1"/>
    <sheet name="PageRank" sheetId="3" r:id="rId2"/>
    <sheet name="SSSP" sheetId="4" r:id="rId3"/>
    <sheet name="rmat" sheetId="5" r:id="rId4"/>
    <sheet name="Luby" sheetId="6" r:id="rId5"/>
    <sheet name="Tri" sheetId="7" r:id="rId6"/>
    <sheet name="Sheet1" sheetId="1" r:id="rId7"/>
  </sheets>
  <definedNames>
    <definedName name="jj" localSheetId="6">Sheet1!#REF!</definedName>
    <definedName name="jj_1" localSheetId="6">Sheet1!$N$41:$O$64</definedName>
    <definedName name="jjj" localSheetId="6">Sheet1!$BD$15:$BE$84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C11" i="1"/>
  <c r="BC10"/>
  <c r="BC9"/>
  <c r="BC8"/>
  <c r="BB11"/>
  <c r="BB10"/>
  <c r="BB9"/>
  <c r="BB8"/>
  <c r="BB7"/>
  <c r="BB6"/>
  <c r="AC8"/>
  <c r="AC11"/>
  <c r="AH11"/>
  <c r="AC10"/>
  <c r="AH10"/>
  <c r="AC9"/>
  <c r="AH9"/>
  <c r="AB11"/>
  <c r="AB5"/>
  <c r="AG11"/>
  <c r="AB10"/>
  <c r="AG10"/>
  <c r="AB9"/>
  <c r="AG9"/>
  <c r="AB8"/>
  <c r="AG8"/>
  <c r="AB7"/>
  <c r="AG7"/>
  <c r="AB6"/>
  <c r="AG6"/>
  <c r="AA5"/>
  <c r="AA11"/>
  <c r="AF11"/>
  <c r="AA10"/>
  <c r="AF10"/>
  <c r="AA9"/>
  <c r="AF9"/>
  <c r="AA8"/>
  <c r="AF8"/>
  <c r="AA7"/>
  <c r="AF7"/>
  <c r="AA6"/>
  <c r="AF6"/>
  <c r="D7"/>
  <c r="D11"/>
  <c r="J11"/>
  <c r="D10"/>
  <c r="J10"/>
  <c r="D9"/>
  <c r="J9"/>
  <c r="B5"/>
  <c r="B8"/>
  <c r="H8"/>
  <c r="D8"/>
  <c r="J8"/>
  <c r="B11"/>
  <c r="H11"/>
  <c r="B10"/>
  <c r="H10"/>
  <c r="B9"/>
  <c r="H9"/>
  <c r="B7"/>
  <c r="H7"/>
  <c r="B6"/>
  <c r="H6"/>
  <c r="C5"/>
  <c r="C11"/>
  <c r="I11"/>
  <c r="C10"/>
  <c r="I10"/>
  <c r="C9"/>
  <c r="I9"/>
  <c r="C8"/>
  <c r="I8"/>
  <c r="C7"/>
  <c r="I7"/>
  <c r="C6"/>
  <c r="I6"/>
  <c r="BG9"/>
  <c r="BE11"/>
  <c r="BE5"/>
  <c r="BJ5"/>
  <c r="BM5"/>
  <c r="BE6"/>
  <c r="BJ6"/>
  <c r="BM6"/>
  <c r="BE7"/>
  <c r="BJ7"/>
  <c r="BM7"/>
  <c r="BE8"/>
  <c r="BJ8"/>
  <c r="BM8"/>
  <c r="BE9"/>
  <c r="BJ9"/>
  <c r="BM9"/>
  <c r="BE10"/>
  <c r="BJ10"/>
  <c r="BM10"/>
  <c r="BJ11"/>
  <c r="BM11"/>
  <c r="BF5"/>
  <c r="BK5"/>
  <c r="BN5"/>
  <c r="BK6"/>
  <c r="BF6"/>
  <c r="BN6"/>
  <c r="BK7"/>
  <c r="BF7"/>
  <c r="BN7"/>
  <c r="BK8"/>
  <c r="BF8"/>
  <c r="BN8"/>
  <c r="BK9"/>
  <c r="BF9"/>
  <c r="BN9"/>
  <c r="BK10"/>
  <c r="BF10"/>
  <c r="BN10"/>
  <c r="BK11"/>
  <c r="BF11"/>
  <c r="BN11"/>
  <c r="BG10"/>
  <c r="BL10"/>
  <c r="BO10"/>
  <c r="BG11"/>
  <c r="BL11"/>
  <c r="BO11"/>
  <c r="AT10"/>
  <c r="AT11"/>
  <c r="S33"/>
  <c r="S34"/>
  <c r="S35"/>
  <c r="S11"/>
  <c r="S30"/>
  <c r="S10"/>
  <c r="S27"/>
  <c r="S28"/>
  <c r="S29"/>
  <c r="S9"/>
  <c r="S24"/>
  <c r="S25"/>
  <c r="S26"/>
  <c r="S8"/>
  <c r="S21"/>
  <c r="S22"/>
  <c r="S23"/>
  <c r="S7"/>
  <c r="W45"/>
  <c r="W46"/>
  <c r="W47"/>
  <c r="W48"/>
  <c r="W49"/>
  <c r="W11"/>
  <c r="AS11"/>
  <c r="AS10"/>
  <c r="AS9"/>
  <c r="AS8"/>
  <c r="AS7"/>
  <c r="AS6"/>
  <c r="AS5"/>
  <c r="AR11"/>
  <c r="AR10"/>
  <c r="AR9"/>
  <c r="AR8"/>
  <c r="AR7"/>
  <c r="AR6"/>
  <c r="AR5"/>
  <c r="AO10"/>
  <c r="AO9"/>
  <c r="AZ11"/>
  <c r="AY11"/>
  <c r="AZ10"/>
  <c r="AY10"/>
  <c r="AZ9"/>
  <c r="AY9"/>
  <c r="AZ8"/>
  <c r="AY8"/>
  <c r="AZ7"/>
  <c r="AY7"/>
  <c r="AY6"/>
  <c r="AY5"/>
  <c r="AO11"/>
  <c r="AN11"/>
  <c r="AM11"/>
  <c r="AN10"/>
  <c r="AM10"/>
  <c r="AN9"/>
  <c r="AM9"/>
  <c r="AN8"/>
  <c r="AM8"/>
  <c r="AN7"/>
  <c r="AM7"/>
  <c r="AN6"/>
  <c r="AM6"/>
  <c r="AN5"/>
  <c r="AM5"/>
  <c r="V45"/>
  <c r="V46"/>
  <c r="V47"/>
  <c r="V48"/>
  <c r="V49"/>
  <c r="V11"/>
  <c r="V40"/>
  <c r="V41"/>
  <c r="V42"/>
  <c r="V43"/>
  <c r="V44"/>
  <c r="V10"/>
  <c r="V35"/>
  <c r="V36"/>
  <c r="V37"/>
  <c r="V38"/>
  <c r="V39"/>
  <c r="V9"/>
  <c r="V30"/>
  <c r="V31"/>
  <c r="V32"/>
  <c r="V33"/>
  <c r="V34"/>
  <c r="V8"/>
  <c r="V25"/>
  <c r="V26"/>
  <c r="V27"/>
  <c r="V28"/>
  <c r="V29"/>
  <c r="V7"/>
  <c r="V20"/>
  <c r="V21"/>
  <c r="V22"/>
  <c r="V23"/>
  <c r="V24"/>
  <c r="V6"/>
  <c r="U45"/>
  <c r="U46"/>
  <c r="U47"/>
  <c r="U48"/>
  <c r="U49"/>
  <c r="U11"/>
  <c r="U40"/>
  <c r="U41"/>
  <c r="U42"/>
  <c r="U43"/>
  <c r="U44"/>
  <c r="U10"/>
  <c r="U35"/>
  <c r="U36"/>
  <c r="U37"/>
  <c r="U38"/>
  <c r="U39"/>
  <c r="U9"/>
  <c r="U30"/>
  <c r="U31"/>
  <c r="U32"/>
  <c r="U33"/>
  <c r="U34"/>
  <c r="U8"/>
  <c r="U25"/>
  <c r="U26"/>
  <c r="U27"/>
  <c r="U28"/>
  <c r="U29"/>
  <c r="U7"/>
  <c r="U20"/>
  <c r="U21"/>
  <c r="U22"/>
  <c r="U23"/>
  <c r="U24"/>
  <c r="U6"/>
  <c r="U15"/>
  <c r="U16"/>
  <c r="U17"/>
  <c r="U18"/>
  <c r="U19"/>
  <c r="U5"/>
  <c r="Q24"/>
  <c r="Q8"/>
  <c r="Q35"/>
  <c r="Q34"/>
  <c r="Q33"/>
  <c r="Q32"/>
  <c r="Q31"/>
  <c r="Q30"/>
  <c r="Q28"/>
  <c r="Q27"/>
  <c r="P35"/>
  <c r="P34"/>
  <c r="P33"/>
  <c r="P30"/>
  <c r="P29"/>
  <c r="P28"/>
  <c r="P27"/>
  <c r="P26"/>
  <c r="P25"/>
  <c r="P24"/>
  <c r="P23"/>
  <c r="P22"/>
  <c r="P21"/>
  <c r="P20"/>
  <c r="P19"/>
  <c r="P18"/>
  <c r="P17"/>
  <c r="P16"/>
  <c r="P15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G9"/>
  <c r="G8"/>
  <c r="G10"/>
  <c r="G11"/>
  <c r="Q9"/>
  <c r="F5"/>
  <c r="F11"/>
  <c r="F10"/>
  <c r="F9"/>
  <c r="F8"/>
  <c r="F7"/>
  <c r="F6"/>
  <c r="P38"/>
  <c r="P37"/>
  <c r="P36"/>
  <c r="Q11"/>
  <c r="Q10"/>
  <c r="P11"/>
  <c r="P10"/>
  <c r="P9"/>
  <c r="P8"/>
  <c r="P7"/>
  <c r="P6"/>
  <c r="P5"/>
  <c r="O36"/>
  <c r="O37"/>
  <c r="O38"/>
  <c r="O11"/>
  <c r="O10"/>
  <c r="O9"/>
  <c r="O8"/>
  <c r="O7"/>
  <c r="O6"/>
  <c r="O5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LeopardOSX:Users:kddevin:jj.txt" space="1" consecutive="1">
      <textFields count="2">
        <textField/>
        <textField/>
      </textFields>
    </textPr>
  </connection>
  <connection id="2" name="Connection2" type="6" refreshedVersion="0">
    <textPr fileType="mac" sourceFile="LeopardOSX:Users:kddevin:jjj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<sst xmlns="http://schemas.openxmlformats.org/spreadsheetml/2006/main" count="71" uniqueCount="53">
  <si>
    <t>R-MAT 24 (MR-MPI)</t>
    <phoneticPr fontId="4" type="noConversion"/>
  </si>
  <si>
    <t>R-MAT 28 (MR-MPI)</t>
    <phoneticPr fontId="4" type="noConversion"/>
  </si>
  <si>
    <t xml:space="preserve">SSSP: </t>
    <phoneticPr fontId="4" type="noConversion"/>
  </si>
  <si>
    <t>R-MAT 24 (Old Cohen+Pliimpton)</t>
    <phoneticPr fontId="4" type="noConversion"/>
  </si>
  <si>
    <t>R-MAT 28 (Old Cohen+Plimpton)</t>
    <phoneticPr fontId="4" type="noConversion"/>
  </si>
  <si>
    <t>All runs on odin, pernode mode</t>
    <phoneticPr fontId="4" type="noConversion"/>
  </si>
  <si>
    <t>Number of Processors</t>
    <phoneticPr fontId="4" type="noConversion"/>
  </si>
  <si>
    <t>R-MAT 28</t>
    <phoneticPr fontId="4" type="noConversion"/>
  </si>
  <si>
    <t>R-MAT 32</t>
    <phoneticPr fontId="4" type="noConversion"/>
  </si>
  <si>
    <t>PageRank</t>
    <phoneticPr fontId="4" type="noConversion"/>
  </si>
  <si>
    <t xml:space="preserve"> </t>
    <phoneticPr fontId="4" type="noConversion"/>
  </si>
  <si>
    <t>ORIG ALG</t>
    <phoneticPr fontId="4" type="noConversion"/>
  </si>
  <si>
    <t>Times per iteration</t>
    <phoneticPr fontId="4" type="noConversion"/>
  </si>
  <si>
    <t>ORIG ALG</t>
    <phoneticPr fontId="4" type="noConversion"/>
  </si>
  <si>
    <t>ORIG ALG</t>
    <phoneticPr fontId="4" type="noConversion"/>
  </si>
  <si>
    <t>Trilinos</t>
    <phoneticPr fontId="4" type="noConversion"/>
  </si>
  <si>
    <t>Trilinos</t>
    <phoneticPr fontId="4" type="noConversion"/>
  </si>
  <si>
    <t>Luby</t>
    <phoneticPr fontId="4" type="noConversion"/>
  </si>
  <si>
    <t>CC</t>
    <phoneticPr fontId="4" type="noConversion"/>
  </si>
  <si>
    <t>Tri</t>
    <phoneticPr fontId="4" type="noConversion"/>
  </si>
  <si>
    <t>Pagerank</t>
    <phoneticPr fontId="4" type="noConversion"/>
  </si>
  <si>
    <t>RMAT Generation</t>
    <phoneticPr fontId="4" type="noConversion"/>
  </si>
  <si>
    <t>All runs on odin, pernode mode</t>
    <phoneticPr fontId="4" type="noConversion"/>
  </si>
  <si>
    <t>Old ALG</t>
    <phoneticPr fontId="4" type="noConversion"/>
  </si>
  <si>
    <t>Old ALG</t>
    <phoneticPr fontId="4" type="noConversion"/>
  </si>
  <si>
    <t>Old-Alg</t>
    <phoneticPr fontId="4" type="noConversion"/>
  </si>
  <si>
    <t>Trilinos+CC Hybrid</t>
    <phoneticPr fontId="4" type="noConversion"/>
  </si>
  <si>
    <t>R-MAT 20 (Enhanced)</t>
    <phoneticPr fontId="4" type="noConversion"/>
  </si>
  <si>
    <t>R-MAT 24 (Enhanced)</t>
    <phoneticPr fontId="4" type="noConversion"/>
  </si>
  <si>
    <t>R-MAT 28 (Enhanced)</t>
    <phoneticPr fontId="4" type="noConversion"/>
  </si>
  <si>
    <t>R-MAT 24 (Original)</t>
    <phoneticPr fontId="4" type="noConversion"/>
  </si>
  <si>
    <t>RMAT-28 (Original)</t>
    <phoneticPr fontId="4" type="noConversion"/>
  </si>
  <si>
    <t>R-MAT-20 (Original)</t>
    <phoneticPr fontId="4" type="noConversion"/>
  </si>
  <si>
    <t>RMAT-20 (Trilinos)</t>
    <phoneticPr fontId="4" type="noConversion"/>
  </si>
  <si>
    <t>RMAT-24 (Trilinos)</t>
    <phoneticPr fontId="4" type="noConversion"/>
  </si>
  <si>
    <t>RMAT-28 (Trilinos)</t>
    <phoneticPr fontId="4" type="noConversion"/>
  </si>
  <si>
    <t>R-MAT 20 (Old Cohen+Plimpton)</t>
    <phoneticPr fontId="4" type="noConversion"/>
  </si>
  <si>
    <t>R-MAT 20 (MR-MPI)</t>
    <phoneticPr fontId="4" type="noConversion"/>
  </si>
  <si>
    <t>New Cohen algorithm</t>
    <phoneticPr fontId="4" type="noConversion"/>
  </si>
  <si>
    <t>R-MAT 24 (MR-MPI)</t>
    <phoneticPr fontId="4" type="noConversion"/>
  </si>
  <si>
    <t>R-MAT 28 (MR-MPI)</t>
    <phoneticPr fontId="4" type="noConversion"/>
  </si>
  <si>
    <t>R-MAT 20 (Trilinos+MR-MPI)</t>
    <phoneticPr fontId="4" type="noConversion"/>
  </si>
  <si>
    <t>R-MAT 24 (Trilinos+MR-MPI)</t>
    <phoneticPr fontId="4" type="noConversion"/>
  </si>
  <si>
    <t>R-MAT 28 (Trilinos+NR-MPI)</t>
    <phoneticPr fontId="4" type="noConversion"/>
  </si>
  <si>
    <t>Enhanced Algorithm</t>
    <phoneticPr fontId="4" type="noConversion"/>
  </si>
  <si>
    <t>R-MAT 20 (MR-MPI)</t>
    <phoneticPr fontId="4" type="noConversion"/>
  </si>
  <si>
    <t>R-MAT 20 (MR-MPI)</t>
    <phoneticPr fontId="4" type="noConversion"/>
  </si>
  <si>
    <t>R-MAT 24 (MR-MPI)</t>
    <phoneticPr fontId="4" type="noConversion"/>
  </si>
  <si>
    <t>R-MAT 24 (Original)</t>
    <phoneticPr fontId="4" type="noConversion"/>
  </si>
  <si>
    <t>New Algorithm</t>
    <phoneticPr fontId="4" type="noConversion"/>
  </si>
  <si>
    <t>R-MAT 24</t>
    <phoneticPr fontId="4" type="noConversion"/>
  </si>
  <si>
    <t>R-MAT 20</t>
    <phoneticPr fontId="4" type="noConversion"/>
  </si>
  <si>
    <t>R-MAT 28</t>
    <phoneticPr fontId="4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</si>
</sst>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5">
    <font>
      <sz val="10"/>
      <name val="Verdana"/>
    </font>
    <font>
      <sz val="10"/>
      <name val="Verdana"/>
    </font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3" fillId="0" borderId="0" xfId="0" applyFont="1"/>
    <xf numFmtId="2" fontId="0" fillId="0" borderId="0" xfId="0" applyNumberFormat="1"/>
    <xf numFmtId="0" fontId="2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4" Type="http://schemas.openxmlformats.org/officeDocument/2006/relationships/chartsheet" Target="chartsheets/sheet4.xml"/><Relationship Id="rId10" Type="http://schemas.openxmlformats.org/officeDocument/2006/relationships/styles" Target="styles.xml"/><Relationship Id="rId5" Type="http://schemas.openxmlformats.org/officeDocument/2006/relationships/chartsheet" Target="chartsheets/sheet5.xml"/><Relationship Id="rId7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9" Type="http://schemas.openxmlformats.org/officeDocument/2006/relationships/connections" Target="connections.xml"/><Relationship Id="rId3" Type="http://schemas.openxmlformats.org/officeDocument/2006/relationships/chartsheet" Target="chartsheets/sheet3.xml"/><Relationship Id="rId6" Type="http://schemas.openxmlformats.org/officeDocument/2006/relationships/chartsheet" Target="chart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Sheet1!$AO$4</c:f>
              <c:strCache>
                <c:ptCount val="1"/>
                <c:pt idx="0">
                  <c:v>R-MAT 28 (MR-MPI)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Sheet1!$AO$5:$AO$11</c:f>
              <c:numCache>
                <c:formatCode>General</c:formatCode>
                <c:ptCount val="7"/>
                <c:pt idx="4">
                  <c:v>28453.0</c:v>
                </c:pt>
                <c:pt idx="5">
                  <c:v>14250.8</c:v>
                </c:pt>
                <c:pt idx="6">
                  <c:v>11913.76666666667</c:v>
                </c:pt>
              </c:numCache>
            </c:numRef>
          </c:yVal>
        </c:ser>
        <c:ser>
          <c:idx val="1"/>
          <c:order val="1"/>
          <c:tx>
            <c:strRef>
              <c:f>Sheet1!$AN$4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Sheet1!$AN$5:$AN$11</c:f>
              <c:numCache>
                <c:formatCode>General</c:formatCode>
                <c:ptCount val="7"/>
                <c:pt idx="0">
                  <c:v>19955.75</c:v>
                </c:pt>
                <c:pt idx="1">
                  <c:v>11931.3</c:v>
                </c:pt>
                <c:pt idx="2">
                  <c:v>5206.577499999999</c:v>
                </c:pt>
                <c:pt idx="3">
                  <c:v>1648.6625</c:v>
                </c:pt>
                <c:pt idx="4">
                  <c:v>718.8584</c:v>
                </c:pt>
                <c:pt idx="5">
                  <c:v>415.7974</c:v>
                </c:pt>
                <c:pt idx="6">
                  <c:v>279.0272</c:v>
                </c:pt>
              </c:numCache>
            </c:numRef>
          </c:yVal>
        </c:ser>
        <c:ser>
          <c:idx val="0"/>
          <c:order val="2"/>
          <c:tx>
            <c:strRef>
              <c:f>Sheet1!$AM$4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Sheet1!$AM$5:$AM$11</c:f>
              <c:numCache>
                <c:formatCode>General</c:formatCode>
                <c:ptCount val="7"/>
                <c:pt idx="0">
                  <c:v>404.795</c:v>
                </c:pt>
                <c:pt idx="1">
                  <c:v>273.136</c:v>
                </c:pt>
                <c:pt idx="2">
                  <c:v>146.07225</c:v>
                </c:pt>
                <c:pt idx="3">
                  <c:v>48.778425</c:v>
                </c:pt>
                <c:pt idx="4">
                  <c:v>12.12652</c:v>
                </c:pt>
                <c:pt idx="5">
                  <c:v>6.912546000000001</c:v>
                </c:pt>
                <c:pt idx="6">
                  <c:v>4.56282</c:v>
                </c:pt>
              </c:numCache>
            </c:numRef>
          </c:yVal>
        </c:ser>
        <c:ser>
          <c:idx val="4"/>
          <c:order val="3"/>
          <c:tx>
            <c:strRef>
              <c:f>Sheet1!$AV$4</c:f>
              <c:strCache>
                <c:ptCount val="1"/>
                <c:pt idx="0">
                  <c:v>R-MAT 24 (Trilinos+MR-MPI)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Sheet1!$AV$5:$AV$11</c:f>
              <c:numCache>
                <c:formatCode>General</c:formatCode>
                <c:ptCount val="7"/>
                <c:pt idx="1">
                  <c:v>60.97</c:v>
                </c:pt>
                <c:pt idx="2">
                  <c:v>34.8612</c:v>
                </c:pt>
                <c:pt idx="3">
                  <c:v>18.438</c:v>
                </c:pt>
                <c:pt idx="4">
                  <c:v>10.0214</c:v>
                </c:pt>
                <c:pt idx="5">
                  <c:v>5.51602</c:v>
                </c:pt>
                <c:pt idx="6">
                  <c:v>3.36571</c:v>
                </c:pt>
              </c:numCache>
            </c:numRef>
          </c:yVal>
        </c:ser>
        <c:ser>
          <c:idx val="3"/>
          <c:order val="4"/>
          <c:tx>
            <c:strRef>
              <c:f>Sheet1!$AU$4</c:f>
              <c:strCache>
                <c:ptCount val="1"/>
                <c:pt idx="0">
                  <c:v>R-MAT 20 (Trilinos+MR-MPI)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Sheet1!$AU$5:$AU$11</c:f>
              <c:numCache>
                <c:formatCode>General</c:formatCode>
                <c:ptCount val="7"/>
                <c:pt idx="0">
                  <c:v>4.7013</c:v>
                </c:pt>
                <c:pt idx="1">
                  <c:v>2.28047</c:v>
                </c:pt>
                <c:pt idx="2">
                  <c:v>1.57838</c:v>
                </c:pt>
                <c:pt idx="3">
                  <c:v>1.11252</c:v>
                </c:pt>
                <c:pt idx="4">
                  <c:v>0.909146</c:v>
                </c:pt>
                <c:pt idx="5">
                  <c:v>0.79907</c:v>
                </c:pt>
                <c:pt idx="6">
                  <c:v>0.895967</c:v>
                </c:pt>
              </c:numCache>
            </c:numRef>
          </c:yVal>
        </c:ser>
        <c:axId val="578759384"/>
        <c:axId val="578745608"/>
      </c:scatterChart>
      <c:valAx>
        <c:axId val="578759384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578745608"/>
        <c:crossesAt val="0.1"/>
        <c:crossBetween val="midCat"/>
      </c:valAx>
      <c:valAx>
        <c:axId val="578745608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578759384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Sheet1!$Q$4</c:f>
              <c:strCache>
                <c:ptCount val="1"/>
                <c:pt idx="0">
                  <c:v>R-MAT 28 (MR-MPI)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Sheet1!$Q$5:$Q$11</c:f>
              <c:numCache>
                <c:formatCode>0.00</c:formatCode>
                <c:ptCount val="7"/>
                <c:pt idx="3">
                  <c:v>3873.48</c:v>
                </c:pt>
                <c:pt idx="4">
                  <c:v>2041.68</c:v>
                </c:pt>
                <c:pt idx="5">
                  <c:v>955.6406666666666</c:v>
                </c:pt>
                <c:pt idx="6">
                  <c:v>391.3993333333332</c:v>
                </c:pt>
              </c:numCache>
            </c:numRef>
          </c:yVal>
        </c:ser>
        <c:ser>
          <c:idx val="1"/>
          <c:order val="1"/>
          <c:tx>
            <c:strRef>
              <c:f>Sheet1!$P$4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Sheet1!$P$5:$P$11</c:f>
              <c:numCache>
                <c:formatCode>0.00</c:formatCode>
                <c:ptCount val="7"/>
                <c:pt idx="0">
                  <c:v>1529.456111111111</c:v>
                </c:pt>
                <c:pt idx="1">
                  <c:v>819.2611111111111</c:v>
                </c:pt>
                <c:pt idx="2">
                  <c:v>326.4794444444444</c:v>
                </c:pt>
                <c:pt idx="3">
                  <c:v>117.8088333333333</c:v>
                </c:pt>
                <c:pt idx="4">
                  <c:v>43.85294444444444</c:v>
                </c:pt>
                <c:pt idx="5">
                  <c:v>23.62233333333333</c:v>
                </c:pt>
                <c:pt idx="6">
                  <c:v>5.018816666666667</c:v>
                </c:pt>
              </c:numCache>
            </c:numRef>
          </c:yVal>
        </c:ser>
        <c:ser>
          <c:idx val="0"/>
          <c:order val="2"/>
          <c:tx>
            <c:strRef>
              <c:f>Sheet1!$O$4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Sheet1!$O$5:$O$11</c:f>
              <c:numCache>
                <c:formatCode>0.00</c:formatCode>
                <c:ptCount val="7"/>
                <c:pt idx="0">
                  <c:v>28.53133333333333</c:v>
                </c:pt>
                <c:pt idx="1">
                  <c:v>16.14754444444445</c:v>
                </c:pt>
                <c:pt idx="2">
                  <c:v>4.249272222222223</c:v>
                </c:pt>
                <c:pt idx="3">
                  <c:v>1.477097222222222</c:v>
                </c:pt>
                <c:pt idx="4">
                  <c:v>0.687047777777778</c:v>
                </c:pt>
                <c:pt idx="5">
                  <c:v>0.368348888888889</c:v>
                </c:pt>
                <c:pt idx="6">
                  <c:v>0.184392222222222</c:v>
                </c:pt>
              </c:numCache>
            </c:numRef>
          </c:yVal>
        </c:ser>
        <c:ser>
          <c:idx val="5"/>
          <c:order val="3"/>
          <c:tx>
            <c:strRef>
              <c:f>Sheet1!$W$4</c:f>
              <c:strCache>
                <c:ptCount val="1"/>
                <c:pt idx="0">
                  <c:v>RMAT-28 (Trilinos)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Sheet1!$W$5:$W$11</c:f>
              <c:numCache>
                <c:formatCode>General</c:formatCode>
                <c:ptCount val="7"/>
                <c:pt idx="6">
                  <c:v>3.086132</c:v>
                </c:pt>
              </c:numCache>
            </c:numRef>
          </c:yVal>
        </c:ser>
        <c:ser>
          <c:idx val="4"/>
          <c:order val="4"/>
          <c:tx>
            <c:strRef>
              <c:f>Sheet1!$V$4</c:f>
              <c:strCache>
                <c:ptCount val="1"/>
                <c:pt idx="0">
                  <c:v>RMAT-24 (Trilinos)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Sheet1!$V$5:$V$11</c:f>
              <c:numCache>
                <c:formatCode>General</c:formatCode>
                <c:ptCount val="7"/>
                <c:pt idx="1">
                  <c:v>3.67649</c:v>
                </c:pt>
                <c:pt idx="2">
                  <c:v>2.01486</c:v>
                </c:pt>
                <c:pt idx="3">
                  <c:v>1.067921</c:v>
                </c:pt>
                <c:pt idx="4">
                  <c:v>0.572965</c:v>
                </c:pt>
                <c:pt idx="5">
                  <c:v>0.297076</c:v>
                </c:pt>
                <c:pt idx="6">
                  <c:v>0.149275933333333</c:v>
                </c:pt>
              </c:numCache>
            </c:numRef>
          </c:yVal>
        </c:ser>
        <c:ser>
          <c:idx val="3"/>
          <c:order val="5"/>
          <c:tx>
            <c:strRef>
              <c:f>Sheet1!$U$4</c:f>
              <c:strCache>
                <c:ptCount val="1"/>
                <c:pt idx="0">
                  <c:v>RMAT-20 (Trilinos)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Sheet1!$U$5:$U$11</c:f>
              <c:numCache>
                <c:formatCode>General</c:formatCode>
                <c:ptCount val="7"/>
                <c:pt idx="0">
                  <c:v>0.303781666666667</c:v>
                </c:pt>
                <c:pt idx="1">
                  <c:v>0.1216414</c:v>
                </c:pt>
                <c:pt idx="2">
                  <c:v>0.0703942</c:v>
                </c:pt>
                <c:pt idx="3">
                  <c:v>0.0357513</c:v>
                </c:pt>
                <c:pt idx="4">
                  <c:v>0.0184257333333333</c:v>
                </c:pt>
                <c:pt idx="5">
                  <c:v>0.00932304</c:v>
                </c:pt>
                <c:pt idx="6">
                  <c:v>0.00494616666666667</c:v>
                </c:pt>
              </c:numCache>
            </c:numRef>
          </c:yVal>
        </c:ser>
        <c:axId val="612511592"/>
        <c:axId val="612517560"/>
      </c:scatterChart>
      <c:valAx>
        <c:axId val="612511592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</c:title>
        <c:numFmt formatCode="General" sourceLinked="1"/>
        <c:tickLblPos val="nextTo"/>
        <c:crossAx val="612517560"/>
        <c:crossesAt val="0.0"/>
        <c:crossBetween val="midCat"/>
      </c:valAx>
      <c:valAx>
        <c:axId val="612517560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per PageRank Iteration (seconds)</a:t>
                </a:r>
              </a:p>
            </c:rich>
          </c:tx>
        </c:title>
        <c:numFmt formatCode="0.00" sourceLinked="1"/>
        <c:minorTickMark val="in"/>
        <c:tickLblPos val="nextTo"/>
        <c:crossAx val="612511592"/>
        <c:crosses val="autoZero"/>
        <c:crossBetween val="midCat"/>
      </c:valAx>
    </c:plotArea>
    <c:legend>
      <c:legendPos val="r"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/>
      <c:scatterChart>
        <c:scatterStyle val="lineMarker"/>
        <c:ser>
          <c:idx val="5"/>
          <c:order val="0"/>
          <c:tx>
            <c:strRef>
              <c:f>Sheet1!$BL$4</c:f>
              <c:strCache>
                <c:ptCount val="1"/>
                <c:pt idx="0">
                  <c:v>RMAT-28 (Original)</c:v>
                </c:pt>
              </c:strCache>
            </c:strRef>
          </c:tx>
          <c:xVal>
            <c:numRef>
              <c:f>Sheet1!$BD$5:$BD$11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Sheet1!$BL$5:$BL$11</c:f>
              <c:numCache>
                <c:formatCode>General</c:formatCode>
                <c:ptCount val="7"/>
                <c:pt idx="5" formatCode="0.00">
                  <c:v>10167.73333333333</c:v>
                </c:pt>
                <c:pt idx="6" formatCode="0.00">
                  <c:v>4429.55</c:v>
                </c:pt>
              </c:numCache>
            </c:numRef>
          </c:yVal>
        </c:ser>
        <c:ser>
          <c:idx val="2"/>
          <c:order val="1"/>
          <c:tx>
            <c:strRef>
              <c:f>Sheet1!$BG$4</c:f>
              <c:strCache>
                <c:ptCount val="1"/>
                <c:pt idx="0">
                  <c:v>R-MAT 28 (Enhanced)</c:v>
                </c:pt>
              </c:strCache>
            </c:strRef>
          </c:tx>
          <c:xVal>
            <c:numRef>
              <c:f>Sheet1!$BD$5:$BD$11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Sheet1!$BG$5:$BG$11</c:f>
              <c:numCache>
                <c:formatCode>0.00</c:formatCode>
                <c:ptCount val="7"/>
                <c:pt idx="4">
                  <c:v>14395.8</c:v>
                </c:pt>
                <c:pt idx="5">
                  <c:v>8438.003333333332</c:v>
                </c:pt>
                <c:pt idx="6">
                  <c:v>3552.382</c:v>
                </c:pt>
              </c:numCache>
            </c:numRef>
          </c:yVal>
        </c:ser>
        <c:ser>
          <c:idx val="4"/>
          <c:order val="2"/>
          <c:tx>
            <c:strRef>
              <c:f>Sheet1!$BK$4</c:f>
              <c:strCache>
                <c:ptCount val="1"/>
                <c:pt idx="0">
                  <c:v>R-MAT 24 (Original)</c:v>
                </c:pt>
              </c:strCache>
            </c:strRef>
          </c:tx>
          <c:xVal>
            <c:numRef>
              <c:f>Sheet1!$BD$5:$BD$11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Sheet1!$BK$5:$BK$11</c:f>
              <c:numCache>
                <c:formatCode>0.00</c:formatCode>
                <c:ptCount val="7"/>
                <c:pt idx="0">
                  <c:v>7342.58</c:v>
                </c:pt>
                <c:pt idx="1">
                  <c:v>3651.5925</c:v>
                </c:pt>
                <c:pt idx="2">
                  <c:v>1540.088</c:v>
                </c:pt>
                <c:pt idx="3">
                  <c:v>546.4858</c:v>
                </c:pt>
                <c:pt idx="4">
                  <c:v>234.0866</c:v>
                </c:pt>
                <c:pt idx="5">
                  <c:v>139.4836</c:v>
                </c:pt>
                <c:pt idx="6">
                  <c:v>55.61518</c:v>
                </c:pt>
              </c:numCache>
            </c:numRef>
          </c:yVal>
        </c:ser>
        <c:ser>
          <c:idx val="1"/>
          <c:order val="3"/>
          <c:tx>
            <c:strRef>
              <c:f>Sheet1!$BF$4</c:f>
              <c:strCache>
                <c:ptCount val="1"/>
                <c:pt idx="0">
                  <c:v>R-MAT 24 (Enhanced)</c:v>
                </c:pt>
              </c:strCache>
            </c:strRef>
          </c:tx>
          <c:xVal>
            <c:numRef>
              <c:f>Sheet1!$BD$5:$BD$11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Sheet1!$BF$5:$BF$11</c:f>
              <c:numCache>
                <c:formatCode>0.00</c:formatCode>
                <c:ptCount val="7"/>
                <c:pt idx="0">
                  <c:v>5439.55</c:v>
                </c:pt>
                <c:pt idx="1">
                  <c:v>2458.386</c:v>
                </c:pt>
                <c:pt idx="2">
                  <c:v>1110.428</c:v>
                </c:pt>
                <c:pt idx="3">
                  <c:v>374.1747999999999</c:v>
                </c:pt>
                <c:pt idx="4">
                  <c:v>174.7784</c:v>
                </c:pt>
                <c:pt idx="5">
                  <c:v>81.59626</c:v>
                </c:pt>
                <c:pt idx="6">
                  <c:v>21.23952</c:v>
                </c:pt>
              </c:numCache>
            </c:numRef>
          </c:yVal>
        </c:ser>
        <c:ser>
          <c:idx val="3"/>
          <c:order val="4"/>
          <c:tx>
            <c:strRef>
              <c:f>Sheet1!$BJ$4</c:f>
              <c:strCache>
                <c:ptCount val="1"/>
                <c:pt idx="0">
                  <c:v>R-MAT-20 (Original)</c:v>
                </c:pt>
              </c:strCache>
            </c:strRef>
          </c:tx>
          <c:xVal>
            <c:numRef>
              <c:f>Sheet1!$BD$5:$BD$11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Sheet1!$BJ$5:$BJ$11</c:f>
              <c:numCache>
                <c:formatCode>0.00</c:formatCode>
                <c:ptCount val="7"/>
                <c:pt idx="0">
                  <c:v>131.8262</c:v>
                </c:pt>
                <c:pt idx="1">
                  <c:v>89.6093</c:v>
                </c:pt>
                <c:pt idx="2">
                  <c:v>41.00228</c:v>
                </c:pt>
                <c:pt idx="3">
                  <c:v>7.743068</c:v>
                </c:pt>
                <c:pt idx="4">
                  <c:v>3.811958</c:v>
                </c:pt>
                <c:pt idx="5">
                  <c:v>2.604798</c:v>
                </c:pt>
                <c:pt idx="6">
                  <c:v>1.915566</c:v>
                </c:pt>
              </c:numCache>
            </c:numRef>
          </c:yVal>
        </c:ser>
        <c:ser>
          <c:idx val="0"/>
          <c:order val="5"/>
          <c:tx>
            <c:strRef>
              <c:f>Sheet1!$BE$4</c:f>
              <c:strCache>
                <c:ptCount val="1"/>
                <c:pt idx="0">
                  <c:v>R-MAT 20 (Enhanced)</c:v>
                </c:pt>
              </c:strCache>
            </c:strRef>
          </c:tx>
          <c:xVal>
            <c:numRef>
              <c:f>Sheet1!$BD$5:$BD$11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Sheet1!$BE$5:$BE$11</c:f>
              <c:numCache>
                <c:formatCode>0.00</c:formatCode>
                <c:ptCount val="7"/>
                <c:pt idx="0">
                  <c:v>101.80138</c:v>
                </c:pt>
                <c:pt idx="1">
                  <c:v>51.87088</c:v>
                </c:pt>
                <c:pt idx="2">
                  <c:v>13.25146</c:v>
                </c:pt>
                <c:pt idx="3">
                  <c:v>3.868832</c:v>
                </c:pt>
                <c:pt idx="4">
                  <c:v>2.221548</c:v>
                </c:pt>
                <c:pt idx="5">
                  <c:v>1.446684</c:v>
                </c:pt>
                <c:pt idx="6">
                  <c:v>1.30025</c:v>
                </c:pt>
              </c:numCache>
            </c:numRef>
          </c:yVal>
        </c:ser>
        <c:axId val="612572824"/>
        <c:axId val="612578824"/>
      </c:scatterChart>
      <c:valAx>
        <c:axId val="612572824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612578824"/>
        <c:crosses val="autoZero"/>
        <c:crossBetween val="midCat"/>
      </c:valAx>
      <c:valAx>
        <c:axId val="612578824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0" sourceLinked="0"/>
        <c:minorTickMark val="in"/>
        <c:tickLblPos val="nextTo"/>
        <c:crossAx val="612572824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/>
      <c:scatterChart>
        <c:scatterStyle val="lineMarker"/>
        <c:ser>
          <c:idx val="2"/>
          <c:order val="0"/>
          <c:tx>
            <c:strRef>
              <c:f>Sheet1!$D$4</c:f>
              <c:strCache>
                <c:ptCount val="1"/>
                <c:pt idx="0">
                  <c:v>R-MAT 28</c:v>
                </c:pt>
              </c:strCache>
            </c:strRef>
          </c:tx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Sheet1!$D$5:$D$11</c:f>
              <c:numCache>
                <c:formatCode>0.00</c:formatCode>
                <c:ptCount val="7"/>
                <c:pt idx="2">
                  <c:v>9095.494999999999</c:v>
                </c:pt>
                <c:pt idx="3">
                  <c:v>4666.756</c:v>
                </c:pt>
                <c:pt idx="4">
                  <c:v>4414.82</c:v>
                </c:pt>
                <c:pt idx="5">
                  <c:v>1888.868</c:v>
                </c:pt>
                <c:pt idx="6">
                  <c:v>744.7062000000001</c:v>
                </c:pt>
              </c:numCache>
            </c:numRef>
          </c:y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R-MAT 24</c:v>
                </c:pt>
              </c:strCache>
            </c:strRef>
          </c:tx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Sheet1!$C$5:$C$11</c:f>
              <c:numCache>
                <c:formatCode>0.00</c:formatCode>
                <c:ptCount val="7"/>
                <c:pt idx="0">
                  <c:v>3683.12</c:v>
                </c:pt>
                <c:pt idx="1">
                  <c:v>1568.102</c:v>
                </c:pt>
                <c:pt idx="2">
                  <c:v>501.7906</c:v>
                </c:pt>
                <c:pt idx="3">
                  <c:v>171.2498</c:v>
                </c:pt>
                <c:pt idx="4">
                  <c:v>133.8856</c:v>
                </c:pt>
                <c:pt idx="5">
                  <c:v>75.92102</c:v>
                </c:pt>
                <c:pt idx="6">
                  <c:v>14.6574</c:v>
                </c:pt>
              </c:numCache>
            </c:numRef>
          </c:yVal>
        </c:ser>
        <c:ser>
          <c:idx val="0"/>
          <c:order val="2"/>
          <c:tx>
            <c:strRef>
              <c:f>Sheet1!$B$4</c:f>
              <c:strCache>
                <c:ptCount val="1"/>
                <c:pt idx="0">
                  <c:v>R-MAT 20</c:v>
                </c:pt>
              </c:strCache>
            </c:strRef>
          </c:tx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Sheet1!$B$5:$B$11</c:f>
              <c:numCache>
                <c:formatCode>0.00</c:formatCode>
                <c:ptCount val="7"/>
                <c:pt idx="0">
                  <c:v>120.92904</c:v>
                </c:pt>
                <c:pt idx="1">
                  <c:v>49.07608</c:v>
                </c:pt>
                <c:pt idx="2">
                  <c:v>12.40528</c:v>
                </c:pt>
                <c:pt idx="3">
                  <c:v>5.625744</c:v>
                </c:pt>
                <c:pt idx="4">
                  <c:v>3.179304</c:v>
                </c:pt>
                <c:pt idx="5">
                  <c:v>2.186674</c:v>
                </c:pt>
                <c:pt idx="6">
                  <c:v>1.71978</c:v>
                </c:pt>
              </c:numCache>
            </c:numRef>
          </c:yVal>
        </c:ser>
        <c:axId val="612615192"/>
        <c:axId val="612625320"/>
      </c:scatterChart>
      <c:valAx>
        <c:axId val="612615192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612625320"/>
        <c:crosses val="autoZero"/>
        <c:crossBetween val="midCat"/>
      </c:valAx>
      <c:valAx>
        <c:axId val="612625320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0" sourceLinked="0"/>
        <c:minorTickMark val="in"/>
        <c:tickLblPos val="nextTo"/>
        <c:crossAx val="612615192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Sheet1!$AA$4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Sheet1!$AA$5:$AA$11</c:f>
              <c:numCache>
                <c:formatCode>General</c:formatCode>
                <c:ptCount val="7"/>
                <c:pt idx="0">
                  <c:v>150.766</c:v>
                </c:pt>
                <c:pt idx="1">
                  <c:v>106.484</c:v>
                </c:pt>
                <c:pt idx="2">
                  <c:v>53.9303</c:v>
                </c:pt>
                <c:pt idx="3">
                  <c:v>18.2997</c:v>
                </c:pt>
                <c:pt idx="4">
                  <c:v>4.126341999999999</c:v>
                </c:pt>
                <c:pt idx="5">
                  <c:v>2.11674</c:v>
                </c:pt>
                <c:pt idx="6">
                  <c:v>1.108394</c:v>
                </c:pt>
              </c:numCache>
            </c:numRef>
          </c:yVal>
        </c:ser>
        <c:ser>
          <c:idx val="1"/>
          <c:order val="1"/>
          <c:tx>
            <c:strRef>
              <c:f>Sheet1!$AB$4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Sheet1!$AB$5:$AB$11</c:f>
              <c:numCache>
                <c:formatCode>General</c:formatCode>
                <c:ptCount val="7"/>
                <c:pt idx="0">
                  <c:v>8259.74</c:v>
                </c:pt>
                <c:pt idx="1">
                  <c:v>4943.416666666666</c:v>
                </c:pt>
                <c:pt idx="2">
                  <c:v>1943.665</c:v>
                </c:pt>
                <c:pt idx="3">
                  <c:v>629.3022500000001</c:v>
                </c:pt>
                <c:pt idx="4">
                  <c:v>251.5002</c:v>
                </c:pt>
                <c:pt idx="5">
                  <c:v>141.9476</c:v>
                </c:pt>
                <c:pt idx="6">
                  <c:v>99.42392</c:v>
                </c:pt>
              </c:numCache>
            </c:numRef>
          </c:yVal>
        </c:ser>
        <c:ser>
          <c:idx val="2"/>
          <c:order val="2"/>
          <c:tx>
            <c:strRef>
              <c:f>Sheet1!$AC$4</c:f>
              <c:strCache>
                <c:ptCount val="1"/>
                <c:pt idx="0">
                  <c:v>R-MAT 28 (MR-MPI)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Sheet1!$AC$5:$AC$11</c:f>
              <c:numCache>
                <c:formatCode>General</c:formatCode>
                <c:ptCount val="7"/>
                <c:pt idx="3">
                  <c:v>23233.0</c:v>
                </c:pt>
                <c:pt idx="4">
                  <c:v>11092.4</c:v>
                </c:pt>
                <c:pt idx="5">
                  <c:v>5725.976000000001</c:v>
                </c:pt>
                <c:pt idx="6">
                  <c:v>5975.012</c:v>
                </c:pt>
              </c:numCache>
            </c:numRef>
          </c:yVal>
        </c:ser>
        <c:axId val="612663256"/>
        <c:axId val="612673384"/>
      </c:scatterChart>
      <c:valAx>
        <c:axId val="612663256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612673384"/>
        <c:crosses val="autoZero"/>
        <c:crossBetween val="midCat"/>
      </c:valAx>
      <c:valAx>
        <c:axId val="612673384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612663256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Sheet1!$AY$4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Sheet1!$AX$5:$AX$11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Sheet1!$AY$5:$AY$11</c:f>
              <c:numCache>
                <c:formatCode>General</c:formatCode>
                <c:ptCount val="7"/>
                <c:pt idx="0">
                  <c:v>1960.715</c:v>
                </c:pt>
                <c:pt idx="1">
                  <c:v>1225.6</c:v>
                </c:pt>
                <c:pt idx="2">
                  <c:v>572.35</c:v>
                </c:pt>
                <c:pt idx="3">
                  <c:v>215.3055</c:v>
                </c:pt>
                <c:pt idx="4">
                  <c:v>85.11884000000001</c:v>
                </c:pt>
                <c:pt idx="5">
                  <c:v>65.11124</c:v>
                </c:pt>
                <c:pt idx="6">
                  <c:v>37.33346</c:v>
                </c:pt>
              </c:numCache>
            </c:numRef>
          </c:yVal>
        </c:ser>
        <c:ser>
          <c:idx val="1"/>
          <c:order val="1"/>
          <c:tx>
            <c:strRef>
              <c:f>Sheet1!$AZ$4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Sheet1!$AX$5:$AX$11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Sheet1!$AZ$5:$AZ$11</c:f>
              <c:numCache>
                <c:formatCode>General</c:formatCode>
                <c:ptCount val="7"/>
                <c:pt idx="2">
                  <c:v>26946.7</c:v>
                </c:pt>
                <c:pt idx="3">
                  <c:v>11218.55</c:v>
                </c:pt>
                <c:pt idx="4">
                  <c:v>7944.156</c:v>
                </c:pt>
                <c:pt idx="5">
                  <c:v>6511.482000000001</c:v>
                </c:pt>
                <c:pt idx="6">
                  <c:v>3370.966</c:v>
                </c:pt>
              </c:numCache>
            </c:numRef>
          </c:yVal>
        </c:ser>
        <c:axId val="617085208"/>
        <c:axId val="446676600"/>
      </c:scatterChart>
      <c:valAx>
        <c:axId val="617085208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446676600"/>
        <c:crosses val="autoZero"/>
        <c:crossBetween val="midCat"/>
      </c:valAx>
      <c:valAx>
        <c:axId val="446676600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617085208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PageRank</a:t>
            </a:r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strRef>
              <c:f>Sheet1!$Q$4</c:f>
              <c:strCache>
                <c:ptCount val="1"/>
                <c:pt idx="0">
                  <c:v>R-MAT 28 (MR-MPI)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Sheet1!$Q$5:$Q$11</c:f>
              <c:numCache>
                <c:formatCode>0.00</c:formatCode>
                <c:ptCount val="7"/>
                <c:pt idx="3">
                  <c:v>3873.48</c:v>
                </c:pt>
                <c:pt idx="4">
                  <c:v>2041.68</c:v>
                </c:pt>
                <c:pt idx="5">
                  <c:v>955.6406666666666</c:v>
                </c:pt>
                <c:pt idx="6">
                  <c:v>391.3993333333332</c:v>
                </c:pt>
              </c:numCache>
            </c:numRef>
          </c:yVal>
        </c:ser>
        <c:ser>
          <c:idx val="6"/>
          <c:order val="1"/>
          <c:tx>
            <c:strRef>
              <c:f>Sheet1!$W$4</c:f>
              <c:strCache>
                <c:ptCount val="1"/>
                <c:pt idx="0">
                  <c:v>RMAT-28 (Trilinos)</c:v>
                </c:pt>
              </c:strCache>
            </c:strRef>
          </c:tx>
          <c:marker>
            <c:symbol val="circl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Sheet1!$W$5:$W$11</c:f>
              <c:numCache>
                <c:formatCode>General</c:formatCode>
                <c:ptCount val="7"/>
                <c:pt idx="6">
                  <c:v>3.086132</c:v>
                </c:pt>
              </c:numCache>
            </c:numRef>
          </c:yVal>
        </c:ser>
        <c:ser>
          <c:idx val="3"/>
          <c:order val="2"/>
          <c:tx>
            <c:strRef>
              <c:f>Sheet1!$S$4</c:f>
              <c:strCache>
                <c:ptCount val="1"/>
                <c:pt idx="0">
                  <c:v>R-MAT 24 (Original)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Sheet1!$S$5:$S$11</c:f>
              <c:numCache>
                <c:formatCode>General</c:formatCode>
                <c:ptCount val="7"/>
                <c:pt idx="2" formatCode="0.00">
                  <c:v>353.9072222222222</c:v>
                </c:pt>
                <c:pt idx="3" formatCode="0.00">
                  <c:v>190.895</c:v>
                </c:pt>
                <c:pt idx="4" formatCode="0.00">
                  <c:v>46.67866666666666</c:v>
                </c:pt>
                <c:pt idx="5" formatCode="0.00">
                  <c:v>21.552</c:v>
                </c:pt>
                <c:pt idx="6" formatCode="0.00">
                  <c:v>5.33575</c:v>
                </c:pt>
              </c:numCache>
            </c:numRef>
          </c:yVal>
        </c:ser>
        <c:ser>
          <c:idx val="1"/>
          <c:order val="3"/>
          <c:tx>
            <c:strRef>
              <c:f>Sheet1!$P$4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Sheet1!$P$5:$P$11</c:f>
              <c:numCache>
                <c:formatCode>0.00</c:formatCode>
                <c:ptCount val="7"/>
                <c:pt idx="0">
                  <c:v>1529.456111111111</c:v>
                </c:pt>
                <c:pt idx="1">
                  <c:v>819.2611111111111</c:v>
                </c:pt>
                <c:pt idx="2">
                  <c:v>326.4794444444444</c:v>
                </c:pt>
                <c:pt idx="3">
                  <c:v>117.8088333333333</c:v>
                </c:pt>
                <c:pt idx="4">
                  <c:v>43.85294444444444</c:v>
                </c:pt>
                <c:pt idx="5">
                  <c:v>23.62233333333333</c:v>
                </c:pt>
                <c:pt idx="6">
                  <c:v>5.018816666666667</c:v>
                </c:pt>
              </c:numCache>
            </c:numRef>
          </c:yVal>
        </c:ser>
        <c:ser>
          <c:idx val="5"/>
          <c:order val="4"/>
          <c:tx>
            <c:strRef>
              <c:f>Sheet1!$V$4</c:f>
              <c:strCache>
                <c:ptCount val="1"/>
                <c:pt idx="0">
                  <c:v>RMAT-24 (Trilinos)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Sheet1!$V$5:$V$11</c:f>
              <c:numCache>
                <c:formatCode>General</c:formatCode>
                <c:ptCount val="7"/>
                <c:pt idx="1">
                  <c:v>3.67649</c:v>
                </c:pt>
                <c:pt idx="2">
                  <c:v>2.01486</c:v>
                </c:pt>
                <c:pt idx="3">
                  <c:v>1.067921</c:v>
                </c:pt>
                <c:pt idx="4">
                  <c:v>0.572965</c:v>
                </c:pt>
                <c:pt idx="5">
                  <c:v>0.297076</c:v>
                </c:pt>
                <c:pt idx="6">
                  <c:v>0.149275933333333</c:v>
                </c:pt>
              </c:numCache>
            </c:numRef>
          </c:yVal>
        </c:ser>
        <c:ser>
          <c:idx val="0"/>
          <c:order val="5"/>
          <c:tx>
            <c:strRef>
              <c:f>Sheet1!$O$4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Sheet1!$O$5:$O$11</c:f>
              <c:numCache>
                <c:formatCode>0.00</c:formatCode>
                <c:ptCount val="7"/>
                <c:pt idx="0">
                  <c:v>28.53133333333333</c:v>
                </c:pt>
                <c:pt idx="1">
                  <c:v>16.14754444444445</c:v>
                </c:pt>
                <c:pt idx="2">
                  <c:v>4.249272222222223</c:v>
                </c:pt>
                <c:pt idx="3">
                  <c:v>1.477097222222222</c:v>
                </c:pt>
                <c:pt idx="4">
                  <c:v>0.687047777777778</c:v>
                </c:pt>
                <c:pt idx="5">
                  <c:v>0.368348888888889</c:v>
                </c:pt>
                <c:pt idx="6">
                  <c:v>0.184392222222222</c:v>
                </c:pt>
              </c:numCache>
            </c:numRef>
          </c:yVal>
        </c:ser>
        <c:ser>
          <c:idx val="4"/>
          <c:order val="6"/>
          <c:tx>
            <c:strRef>
              <c:f>Sheet1!$U$4</c:f>
              <c:strCache>
                <c:ptCount val="1"/>
                <c:pt idx="0">
                  <c:v>RMAT-20 (Trilinos)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Sheet1!$U$5:$U$11</c:f>
              <c:numCache>
                <c:formatCode>General</c:formatCode>
                <c:ptCount val="7"/>
                <c:pt idx="0">
                  <c:v>0.303781666666667</c:v>
                </c:pt>
                <c:pt idx="1">
                  <c:v>0.1216414</c:v>
                </c:pt>
                <c:pt idx="2">
                  <c:v>0.0703942</c:v>
                </c:pt>
                <c:pt idx="3">
                  <c:v>0.0357513</c:v>
                </c:pt>
                <c:pt idx="4">
                  <c:v>0.0184257333333333</c:v>
                </c:pt>
                <c:pt idx="5">
                  <c:v>0.00932304</c:v>
                </c:pt>
                <c:pt idx="6">
                  <c:v>0.00494616666666667</c:v>
                </c:pt>
              </c:numCache>
            </c:numRef>
          </c:yVal>
        </c:ser>
        <c:axId val="612788104"/>
        <c:axId val="612793880"/>
      </c:scatterChart>
      <c:valAx>
        <c:axId val="612788104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612793880"/>
        <c:crossesAt val="0.001"/>
        <c:crossBetween val="midCat"/>
        <c:minorUnit val="10.0"/>
      </c:valAx>
      <c:valAx>
        <c:axId val="612793880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per iteration (secs)</a:t>
                </a:r>
              </a:p>
            </c:rich>
          </c:tx>
          <c:layout/>
        </c:title>
        <c:numFmt formatCode="0.E+00" sourceLinked="0"/>
        <c:minorTickMark val="in"/>
        <c:tickLblPos val="nextTo"/>
        <c:crossAx val="6127881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Connected Components</a:t>
            </a:r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strRef>
              <c:f>Sheet1!$AO$4</c:f>
              <c:strCache>
                <c:ptCount val="1"/>
                <c:pt idx="0">
                  <c:v>R-MAT 28 (MR-MPI)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Sheet1!$AO$5:$AO$11</c:f>
              <c:numCache>
                <c:formatCode>General</c:formatCode>
                <c:ptCount val="7"/>
                <c:pt idx="4">
                  <c:v>28453.0</c:v>
                </c:pt>
                <c:pt idx="5">
                  <c:v>14250.8</c:v>
                </c:pt>
                <c:pt idx="6">
                  <c:v>11913.76666666667</c:v>
                </c:pt>
              </c:numCache>
            </c:numRef>
          </c:yVal>
        </c:ser>
        <c:ser>
          <c:idx val="5"/>
          <c:order val="1"/>
          <c:tx>
            <c:strRef>
              <c:f>Sheet1!$AT$4</c:f>
              <c:strCache>
                <c:ptCount val="1"/>
                <c:pt idx="0">
                  <c:v>R-MAT 28 (Old Cohen+Plimpton)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Sheet1!$AT$5:$AT$11</c:f>
              <c:numCache>
                <c:formatCode>General</c:formatCode>
                <c:ptCount val="7"/>
                <c:pt idx="5">
                  <c:v>27047.2</c:v>
                </c:pt>
                <c:pt idx="6">
                  <c:v>12000.1</c:v>
                </c:pt>
              </c:numCache>
            </c:numRef>
          </c:yVal>
        </c:ser>
        <c:ser>
          <c:idx val="1"/>
          <c:order val="2"/>
          <c:tx>
            <c:strRef>
              <c:f>Sheet1!$AN$4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Sheet1!$AN$5:$AN$11</c:f>
              <c:numCache>
                <c:formatCode>General</c:formatCode>
                <c:ptCount val="7"/>
                <c:pt idx="0">
                  <c:v>19955.75</c:v>
                </c:pt>
                <c:pt idx="1">
                  <c:v>11931.3</c:v>
                </c:pt>
                <c:pt idx="2">
                  <c:v>5206.577499999999</c:v>
                </c:pt>
                <c:pt idx="3">
                  <c:v>1648.6625</c:v>
                </c:pt>
                <c:pt idx="4">
                  <c:v>718.8584</c:v>
                </c:pt>
                <c:pt idx="5">
                  <c:v>415.7974</c:v>
                </c:pt>
                <c:pt idx="6">
                  <c:v>279.0272</c:v>
                </c:pt>
              </c:numCache>
            </c:numRef>
          </c:yVal>
        </c:ser>
        <c:ser>
          <c:idx val="4"/>
          <c:order val="3"/>
          <c:tx>
            <c:strRef>
              <c:f>Sheet1!$AS$4</c:f>
              <c:strCache>
                <c:ptCount val="1"/>
                <c:pt idx="0">
                  <c:v>R-MAT 24 (Old Cohen+Pliimpton)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Sheet1!$AS$5:$AS$11</c:f>
              <c:numCache>
                <c:formatCode>General</c:formatCode>
                <c:ptCount val="7"/>
                <c:pt idx="0">
                  <c:v>14069.0</c:v>
                </c:pt>
                <c:pt idx="1">
                  <c:v>8627.195</c:v>
                </c:pt>
                <c:pt idx="2">
                  <c:v>3049.622</c:v>
                </c:pt>
                <c:pt idx="3">
                  <c:v>1295.218</c:v>
                </c:pt>
                <c:pt idx="4">
                  <c:v>977.7838</c:v>
                </c:pt>
                <c:pt idx="5">
                  <c:v>479.551</c:v>
                </c:pt>
                <c:pt idx="6">
                  <c:v>328.2238</c:v>
                </c:pt>
              </c:numCache>
            </c:numRef>
          </c:yVal>
        </c:ser>
        <c:ser>
          <c:idx val="0"/>
          <c:order val="4"/>
          <c:tx>
            <c:strRef>
              <c:f>Sheet1!$AM$4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Sheet1!$AM$5:$AM$11</c:f>
              <c:numCache>
                <c:formatCode>General</c:formatCode>
                <c:ptCount val="7"/>
                <c:pt idx="0">
                  <c:v>404.795</c:v>
                </c:pt>
                <c:pt idx="1">
                  <c:v>273.136</c:v>
                </c:pt>
                <c:pt idx="2">
                  <c:v>146.07225</c:v>
                </c:pt>
                <c:pt idx="3">
                  <c:v>48.778425</c:v>
                </c:pt>
                <c:pt idx="4">
                  <c:v>12.12652</c:v>
                </c:pt>
                <c:pt idx="5">
                  <c:v>6.912546000000001</c:v>
                </c:pt>
                <c:pt idx="6">
                  <c:v>4.56282</c:v>
                </c:pt>
              </c:numCache>
            </c:numRef>
          </c:yVal>
        </c:ser>
        <c:ser>
          <c:idx val="3"/>
          <c:order val="5"/>
          <c:tx>
            <c:strRef>
              <c:f>Sheet1!$AR$4</c:f>
              <c:strCache>
                <c:ptCount val="1"/>
                <c:pt idx="0">
                  <c:v>R-MAT 20 (Old Cohen+Plimpton)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Sheet1!$AR$5:$AR$11</c:f>
              <c:numCache>
                <c:formatCode>General</c:formatCode>
                <c:ptCount val="7"/>
                <c:pt idx="0">
                  <c:v>332.601</c:v>
                </c:pt>
                <c:pt idx="1">
                  <c:v>231.9194</c:v>
                </c:pt>
                <c:pt idx="2">
                  <c:v>109.9984</c:v>
                </c:pt>
                <c:pt idx="3">
                  <c:v>33.80498</c:v>
                </c:pt>
                <c:pt idx="4">
                  <c:v>12.6467</c:v>
                </c:pt>
                <c:pt idx="5">
                  <c:v>5.744032</c:v>
                </c:pt>
                <c:pt idx="6">
                  <c:v>3.193916</c:v>
                </c:pt>
              </c:numCache>
            </c:numRef>
          </c:yVal>
        </c:ser>
        <c:axId val="612870280"/>
        <c:axId val="612876280"/>
      </c:scatterChart>
      <c:valAx>
        <c:axId val="612870280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612876280"/>
        <c:crosses val="autoZero"/>
        <c:crossBetween val="midCat"/>
      </c:valAx>
      <c:valAx>
        <c:axId val="612876280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6128702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5773" cy="582628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5773" cy="582628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1552" cy="58244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1552" cy="58244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61552" cy="58244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61552" cy="58244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</xdr:colOff>
      <xdr:row>14</xdr:row>
      <xdr:rowOff>63500</xdr:rowOff>
    </xdr:from>
    <xdr:to>
      <xdr:col>18</xdr:col>
      <xdr:colOff>838200</xdr:colOff>
      <xdr:row>41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254000</xdr:colOff>
      <xdr:row>21</xdr:row>
      <xdr:rowOff>0</xdr:rowOff>
    </xdr:from>
    <xdr:to>
      <xdr:col>49</xdr:col>
      <xdr:colOff>241300</xdr:colOff>
      <xdr:row>45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jj_1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jjj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O85"/>
  <sheetViews>
    <sheetView tabSelected="1" view="pageLayout" workbookViewId="0">
      <selection activeCell="AU15" sqref="AU15:AV21"/>
    </sheetView>
  </sheetViews>
  <sheetFormatPr baseColWidth="10" defaultRowHeight="13"/>
  <cols>
    <col min="1" max="1" width="9.5703125" customWidth="1"/>
    <col min="2" max="2" width="8" customWidth="1"/>
    <col min="14" max="14" width="16.5703125" customWidth="1"/>
    <col min="56" max="56" width="16.140625" customWidth="1"/>
    <col min="57" max="57" width="8" customWidth="1"/>
  </cols>
  <sheetData>
    <row r="1" spans="1:67">
      <c r="A1" t="s">
        <v>21</v>
      </c>
      <c r="N1" t="s">
        <v>9</v>
      </c>
      <c r="T1" t="s">
        <v>20</v>
      </c>
      <c r="Z1" t="s">
        <v>17</v>
      </c>
      <c r="AL1" t="s">
        <v>18</v>
      </c>
      <c r="AX1" t="s">
        <v>19</v>
      </c>
      <c r="BD1" t="s">
        <v>2</v>
      </c>
    </row>
    <row r="2" spans="1:67">
      <c r="A2" t="s">
        <v>22</v>
      </c>
      <c r="N2" t="s">
        <v>5</v>
      </c>
      <c r="P2" t="s">
        <v>12</v>
      </c>
      <c r="BD2" t="s">
        <v>5</v>
      </c>
    </row>
    <row r="3" spans="1:67">
      <c r="C3" t="s">
        <v>49</v>
      </c>
      <c r="F3" t="s">
        <v>11</v>
      </c>
      <c r="G3" t="s">
        <v>13</v>
      </c>
      <c r="O3" t="s">
        <v>44</v>
      </c>
      <c r="S3" t="s">
        <v>14</v>
      </c>
      <c r="U3" t="s">
        <v>15</v>
      </c>
      <c r="V3" t="s">
        <v>16</v>
      </c>
      <c r="W3" t="s">
        <v>16</v>
      </c>
      <c r="AM3" t="s">
        <v>38</v>
      </c>
      <c r="AR3" t="s">
        <v>25</v>
      </c>
      <c r="AU3" t="s">
        <v>26</v>
      </c>
      <c r="BJ3" t="s">
        <v>23</v>
      </c>
      <c r="BK3" t="s">
        <v>24</v>
      </c>
      <c r="BL3" t="s">
        <v>23</v>
      </c>
    </row>
    <row r="4" spans="1:67">
      <c r="A4" t="s">
        <v>6</v>
      </c>
      <c r="B4" t="s">
        <v>51</v>
      </c>
      <c r="C4" t="s">
        <v>50</v>
      </c>
      <c r="D4" t="s">
        <v>52</v>
      </c>
      <c r="E4" t="s">
        <v>8</v>
      </c>
      <c r="F4" t="s">
        <v>48</v>
      </c>
      <c r="G4" t="s">
        <v>31</v>
      </c>
      <c r="N4" t="s">
        <v>6</v>
      </c>
      <c r="O4" t="s">
        <v>45</v>
      </c>
      <c r="P4" t="s">
        <v>0</v>
      </c>
      <c r="Q4" t="s">
        <v>1</v>
      </c>
      <c r="R4" t="s">
        <v>8</v>
      </c>
      <c r="S4" t="s">
        <v>30</v>
      </c>
      <c r="U4" t="s">
        <v>33</v>
      </c>
      <c r="V4" t="s">
        <v>34</v>
      </c>
      <c r="W4" t="s">
        <v>35</v>
      </c>
      <c r="Z4" t="s">
        <v>6</v>
      </c>
      <c r="AA4" t="s">
        <v>46</v>
      </c>
      <c r="AB4" t="s">
        <v>47</v>
      </c>
      <c r="AC4" t="s">
        <v>1</v>
      </c>
      <c r="AD4" t="s">
        <v>8</v>
      </c>
      <c r="AL4" t="s">
        <v>6</v>
      </c>
      <c r="AM4" t="s">
        <v>37</v>
      </c>
      <c r="AN4" t="s">
        <v>39</v>
      </c>
      <c r="AO4" t="s">
        <v>40</v>
      </c>
      <c r="AP4" t="s">
        <v>8</v>
      </c>
      <c r="AR4" t="s">
        <v>36</v>
      </c>
      <c r="AS4" t="s">
        <v>3</v>
      </c>
      <c r="AT4" t="s">
        <v>4</v>
      </c>
      <c r="AU4" t="s">
        <v>41</v>
      </c>
      <c r="AV4" t="s">
        <v>42</v>
      </c>
      <c r="AW4" t="s">
        <v>43</v>
      </c>
      <c r="AX4" t="s">
        <v>6</v>
      </c>
      <c r="AY4" t="s">
        <v>37</v>
      </c>
      <c r="AZ4" t="s">
        <v>0</v>
      </c>
      <c r="BA4" t="s">
        <v>7</v>
      </c>
      <c r="BD4" t="s">
        <v>6</v>
      </c>
      <c r="BE4" t="s">
        <v>27</v>
      </c>
      <c r="BF4" t="s">
        <v>28</v>
      </c>
      <c r="BG4" t="s">
        <v>29</v>
      </c>
      <c r="BH4" t="s">
        <v>8</v>
      </c>
      <c r="BJ4" t="s">
        <v>32</v>
      </c>
      <c r="BK4" t="s">
        <v>30</v>
      </c>
      <c r="BL4" t="s">
        <v>31</v>
      </c>
    </row>
    <row r="5" spans="1:67">
      <c r="A5">
        <v>1</v>
      </c>
      <c r="B5" s="5">
        <f>AVERAGE(B15:B19)</f>
        <v>120.92904000000001</v>
      </c>
      <c r="C5" s="5">
        <f>AVERAGE(C15:C19)</f>
        <v>3683.1200000000003</v>
      </c>
      <c r="D5" s="5"/>
      <c r="E5" s="5"/>
      <c r="F5" s="5">
        <f>AVERAGE(F15:F19)</f>
        <v>1726.2860000000001</v>
      </c>
      <c r="G5" s="5"/>
      <c r="J5" s="5"/>
      <c r="K5" s="5"/>
      <c r="L5" s="5"/>
      <c r="M5" s="5"/>
      <c r="N5">
        <v>1</v>
      </c>
      <c r="O5" s="1">
        <f>AVERAGE(O15:O17)</f>
        <v>28.531333333333333</v>
      </c>
      <c r="P5" s="1">
        <f>AVERAGE(P15:P17)</f>
        <v>1529.4561111111113</v>
      </c>
      <c r="Q5" s="1"/>
      <c r="R5" s="1"/>
      <c r="U5">
        <f>AVERAGE(U15:U19)</f>
        <v>0.30378166666666673</v>
      </c>
      <c r="Z5">
        <v>1</v>
      </c>
      <c r="AA5">
        <f>AVERAGE(AA15:AA19)</f>
        <v>150.76600000000002</v>
      </c>
      <c r="AB5">
        <f>AVERAGE(AB15:AB19)</f>
        <v>8259.74</v>
      </c>
      <c r="AL5">
        <v>1</v>
      </c>
      <c r="AM5">
        <f>AVERAGE(AM15:AM19)</f>
        <v>404.79499999999996</v>
      </c>
      <c r="AN5">
        <f>AVERAGE(AN15:AN19)</f>
        <v>19955.75</v>
      </c>
      <c r="AR5">
        <f>AVERAGE(AR15:AR19)</f>
        <v>332.601</v>
      </c>
      <c r="AS5">
        <f>AVERAGE(AS15:AS19)</f>
        <v>14069</v>
      </c>
      <c r="AU5">
        <v>4.7012999999999998</v>
      </c>
      <c r="AX5">
        <v>1</v>
      </c>
      <c r="AY5">
        <f>AVERAGE(AY15:AY19)</f>
        <v>1960.7150000000001</v>
      </c>
      <c r="BD5">
        <v>1</v>
      </c>
      <c r="BE5" s="1">
        <f>AVERAGE(BE15:BE19)</f>
        <v>101.80137999999999</v>
      </c>
      <c r="BF5" s="3">
        <f>AVERAGE(BF15:BF19)</f>
        <v>5439.55</v>
      </c>
      <c r="BG5" s="1"/>
      <c r="BH5" s="1"/>
      <c r="BJ5" s="3">
        <f>AVERAGE(BJ15:BJ19)</f>
        <v>131.8262</v>
      </c>
      <c r="BK5" s="3">
        <f>AVERAGE(BK15:BK19)</f>
        <v>7342.58</v>
      </c>
      <c r="BM5">
        <f t="shared" ref="BM5:BN11" si="0">1-BE5/BJ5</f>
        <v>0.22776064242161276</v>
      </c>
      <c r="BN5">
        <f t="shared" si="0"/>
        <v>0.25917729190556993</v>
      </c>
    </row>
    <row r="6" spans="1:67">
      <c r="A6">
        <v>2</v>
      </c>
      <c r="B6" s="5">
        <f>AVERAGE(B20:B24)</f>
        <v>49.076080000000005</v>
      </c>
      <c r="C6" s="5">
        <f>AVERAGE(C20:C24)</f>
        <v>1568.1020000000001</v>
      </c>
      <c r="D6" s="5"/>
      <c r="E6" s="5"/>
      <c r="F6" s="5">
        <f>AVERAGE(F20:F24)</f>
        <v>1778.7939999999999</v>
      </c>
      <c r="G6" s="5"/>
      <c r="H6">
        <f t="shared" ref="H6:I11" si="1">B$5/(B6*$A6)</f>
        <v>1.2320568390955431</v>
      </c>
      <c r="I6">
        <f t="shared" si="1"/>
        <v>1.1743878905836482</v>
      </c>
      <c r="J6" s="5"/>
      <c r="K6" s="5"/>
      <c r="L6" s="5"/>
      <c r="M6" s="5"/>
      <c r="N6">
        <v>2</v>
      </c>
      <c r="O6" s="1">
        <f>AVERAGE(O18:O20)</f>
        <v>16.147544444444446</v>
      </c>
      <c r="P6" s="1">
        <f>AVERAGE(P18:P20)</f>
        <v>819.26111111111106</v>
      </c>
      <c r="Q6" s="1"/>
      <c r="R6" s="1"/>
      <c r="U6">
        <f>AVERAGE(U20:U24)</f>
        <v>0.12164140000000001</v>
      </c>
      <c r="V6">
        <f>AVERAGE(V20:V24)</f>
        <v>3.6764899999999998</v>
      </c>
      <c r="Z6">
        <v>2</v>
      </c>
      <c r="AA6">
        <f>AVERAGE(AA20:AA24)</f>
        <v>106.48399999999999</v>
      </c>
      <c r="AB6">
        <f>AVERAGE(AB20:AB24)</f>
        <v>4943.416666666667</v>
      </c>
      <c r="AF6">
        <f t="shared" ref="AF6:AG11" si="2">(AA$5*$Z5)/(AA6*$Z6)</f>
        <v>0.7079279516171445</v>
      </c>
      <c r="AG6">
        <f t="shared" si="2"/>
        <v>0.83542826317830099</v>
      </c>
      <c r="AL6">
        <v>2</v>
      </c>
      <c r="AM6">
        <f>AVERAGE(AM20:AM24)</f>
        <v>273.13600000000002</v>
      </c>
      <c r="AN6">
        <f>AVERAGE(AN20:AN24)</f>
        <v>11931.3</v>
      </c>
      <c r="AR6">
        <f>AVERAGE(AR20:AR24)</f>
        <v>231.9194</v>
      </c>
      <c r="AS6">
        <f>AVERAGE(AS20:AS24)</f>
        <v>8627.1949999999997</v>
      </c>
      <c r="AU6">
        <v>2.2804700000000002</v>
      </c>
      <c r="AV6">
        <v>60.97</v>
      </c>
      <c r="AX6">
        <v>2</v>
      </c>
      <c r="AY6">
        <f>AVERAGE(AY20:AY24)</f>
        <v>1225.6000000000001</v>
      </c>
      <c r="BB6">
        <f>(AY$5*$AX$5)/(AY6*$AX6)</f>
        <v>0.79990004895561351</v>
      </c>
      <c r="BD6">
        <v>2</v>
      </c>
      <c r="BE6" s="1">
        <f>AVERAGE(BE20:BE24)</f>
        <v>51.87088</v>
      </c>
      <c r="BF6" s="3">
        <f>AVERAGE(BF20:BF24)</f>
        <v>2458.3859999999995</v>
      </c>
      <c r="BG6" s="1"/>
      <c r="BH6" s="1"/>
      <c r="BJ6" s="3">
        <f>AVERAGE(BJ20:BJ24)</f>
        <v>89.60929999999999</v>
      </c>
      <c r="BK6" s="3">
        <f>AVERAGE(BK20:BK24)</f>
        <v>3651.5925000000002</v>
      </c>
      <c r="BM6">
        <f t="shared" si="0"/>
        <v>0.42114401072210128</v>
      </c>
      <c r="BN6">
        <f t="shared" si="0"/>
        <v>0.32676332312545842</v>
      </c>
    </row>
    <row r="7" spans="1:67">
      <c r="A7">
        <v>4</v>
      </c>
      <c r="B7" s="5">
        <f>AVERAGE(B25:B29)</f>
        <v>12.405280000000001</v>
      </c>
      <c r="C7" s="5">
        <f>AVERAGE(C25:C29)</f>
        <v>501.79059999999998</v>
      </c>
      <c r="D7" s="5">
        <f>AVERAGE(D25:D29)</f>
        <v>9095.494999999999</v>
      </c>
      <c r="E7" s="5"/>
      <c r="F7" s="5">
        <f>AVERAGE(F25:F29)</f>
        <v>415.86</v>
      </c>
      <c r="G7" s="5"/>
      <c r="H7">
        <f t="shared" si="1"/>
        <v>2.4370477732062477</v>
      </c>
      <c r="I7">
        <f t="shared" si="1"/>
        <v>1.834988539043976</v>
      </c>
      <c r="K7" s="5"/>
      <c r="L7" s="5"/>
      <c r="M7" s="5"/>
      <c r="N7">
        <v>4</v>
      </c>
      <c r="O7" s="1">
        <f>AVERAGE(O21:O23)</f>
        <v>4.2492722222222232</v>
      </c>
      <c r="P7" s="1">
        <f>AVERAGE(P21:P23)</f>
        <v>326.47944444444443</v>
      </c>
      <c r="Q7" s="1"/>
      <c r="R7" s="1"/>
      <c r="S7" s="3">
        <f>AVERAGE(S21:S23)</f>
        <v>353.90722222222217</v>
      </c>
      <c r="U7">
        <f>AVERAGE(U25:U29)</f>
        <v>7.039419999999999E-2</v>
      </c>
      <c r="V7">
        <f>AVERAGE(V25:V29)</f>
        <v>2.0148600000000001</v>
      </c>
      <c r="Z7">
        <v>4</v>
      </c>
      <c r="AA7">
        <f>AVERAGE(AA25:AA29)</f>
        <v>53.930299999999995</v>
      </c>
      <c r="AB7">
        <f>AVERAGE(AB25:AB29)</f>
        <v>1943.665</v>
      </c>
      <c r="AF7">
        <f t="shared" si="2"/>
        <v>1.3977856603801577</v>
      </c>
      <c r="AG7">
        <f t="shared" si="2"/>
        <v>2.1247848780525449</v>
      </c>
      <c r="AL7">
        <v>4</v>
      </c>
      <c r="AM7">
        <f>AVERAGE(AM25:AM29)</f>
        <v>146.07225</v>
      </c>
      <c r="AN7">
        <f>AVERAGE(AN25:AN29)</f>
        <v>5206.5774999999994</v>
      </c>
      <c r="AR7">
        <f>AVERAGE(AR25:AR29)</f>
        <v>109.99840000000002</v>
      </c>
      <c r="AS7">
        <f>AVERAGE(AS25:AS29)</f>
        <v>3049.6220000000003</v>
      </c>
      <c r="AU7">
        <v>1.5783799999999999</v>
      </c>
      <c r="AV7">
        <v>34.861199999999997</v>
      </c>
      <c r="AX7">
        <v>4</v>
      </c>
      <c r="AY7">
        <f>AVERAGE(AY25:AY29)</f>
        <v>572.35</v>
      </c>
      <c r="AZ7">
        <f>AVERAGE(AZ25:AZ29)</f>
        <v>26946.7</v>
      </c>
      <c r="BB7">
        <f>(AY$5*$AX$5)/(AY7*$AX7)</f>
        <v>0.85643181619638331</v>
      </c>
      <c r="BD7">
        <v>4</v>
      </c>
      <c r="BE7" s="1">
        <f>AVERAGE(BE25:BE29)</f>
        <v>13.25146</v>
      </c>
      <c r="BF7" s="3">
        <f>AVERAGE(BF25:BF29)</f>
        <v>1110.4279999999999</v>
      </c>
      <c r="BG7" s="1"/>
      <c r="BH7" s="1"/>
      <c r="BJ7" s="3">
        <f>AVERAGE(BJ25:BJ29)</f>
        <v>41.002279999999999</v>
      </c>
      <c r="BK7" s="3">
        <f>AVERAGE(BK25:BK29)</f>
        <v>1540.088</v>
      </c>
      <c r="BM7">
        <f t="shared" si="0"/>
        <v>0.67681163096296104</v>
      </c>
      <c r="BN7">
        <f t="shared" si="0"/>
        <v>0.27898405805382553</v>
      </c>
    </row>
    <row r="8" spans="1:67">
      <c r="A8">
        <v>8</v>
      </c>
      <c r="B8" s="5">
        <f>AVERAGE(B30:B34)</f>
        <v>5.6257440000000001</v>
      </c>
      <c r="C8" s="5">
        <f>AVERAGE(C30:C34)</f>
        <v>171.24979999999999</v>
      </c>
      <c r="D8" s="5">
        <f>AVERAGE(D30:D34)</f>
        <v>4666.7559999999994</v>
      </c>
      <c r="E8" s="5"/>
      <c r="F8" s="5">
        <f>AVERAGE(F30:F34)</f>
        <v>267.709</v>
      </c>
      <c r="G8" s="5">
        <f>AVERAGE(G30:G34)</f>
        <v>5339.2460000000001</v>
      </c>
      <c r="H8">
        <f t="shared" si="1"/>
        <v>2.6869566052063516</v>
      </c>
      <c r="I8">
        <f t="shared" si="1"/>
        <v>2.6884118988752106</v>
      </c>
      <c r="J8" s="5">
        <f>(D$7*$A$7)/(D8*$A8)</f>
        <v>0.97449866673980812</v>
      </c>
      <c r="K8" s="5"/>
      <c r="L8" s="5"/>
      <c r="M8" s="5"/>
      <c r="N8">
        <v>8</v>
      </c>
      <c r="O8" s="1">
        <f>AVERAGE(O24:O26)</f>
        <v>1.4770972222222223</v>
      </c>
      <c r="P8" s="1">
        <f>AVERAGE(P24:P26)</f>
        <v>117.80883333333334</v>
      </c>
      <c r="Q8" s="1">
        <f>AVERAGE(Q24:Q26)</f>
        <v>3873.4800000000005</v>
      </c>
      <c r="R8" s="1"/>
      <c r="S8" s="3">
        <f>AVERAGE(S24:S26)</f>
        <v>190.89499999999998</v>
      </c>
      <c r="U8">
        <f>AVERAGE(U30:U34)</f>
        <v>3.57513E-2</v>
      </c>
      <c r="V8">
        <f>AVERAGE(V30:V34)</f>
        <v>1.0679209999999999</v>
      </c>
      <c r="Z8">
        <v>8</v>
      </c>
      <c r="AA8">
        <f>AVERAGE(AA30:AA34)</f>
        <v>18.299700000000001</v>
      </c>
      <c r="AB8">
        <f>AVERAGE(AB30:AB34)</f>
        <v>629.30225000000007</v>
      </c>
      <c r="AC8">
        <f>AVERAGE(AC30:AC34)</f>
        <v>23233</v>
      </c>
      <c r="AF8">
        <f t="shared" si="2"/>
        <v>4.1193571479313871</v>
      </c>
      <c r="AG8">
        <f t="shared" si="2"/>
        <v>6.5626175657245778</v>
      </c>
      <c r="AL8">
        <v>8</v>
      </c>
      <c r="AM8">
        <f>AVERAGE(AM30:AM34)</f>
        <v>48.778424999999999</v>
      </c>
      <c r="AN8">
        <f>AVERAGE(AN30:AN34)</f>
        <v>1648.6624999999999</v>
      </c>
      <c r="AR8">
        <f>AVERAGE(AR30:AR34)</f>
        <v>33.80498</v>
      </c>
      <c r="AS8">
        <f>AVERAGE(AS30:AS34)</f>
        <v>1295.2180000000001</v>
      </c>
      <c r="AU8">
        <v>1.11252</v>
      </c>
      <c r="AV8">
        <v>18.437999999999999</v>
      </c>
      <c r="AX8">
        <v>8</v>
      </c>
      <c r="AY8">
        <f>AVERAGE(AY30:AY34)</f>
        <v>215.30549999999999</v>
      </c>
      <c r="AZ8">
        <f>AVERAGE(AZ30:AZ34)</f>
        <v>11218.55</v>
      </c>
      <c r="BB8">
        <f>(AY$5*$AX$5)/(AY8*$AX8)</f>
        <v>1.138333089493766</v>
      </c>
      <c r="BC8">
        <f>(AZ$7*$AX$7)/(AZ8*$AX8)</f>
        <v>1.2009885412999006</v>
      </c>
      <c r="BD8">
        <v>8</v>
      </c>
      <c r="BE8" s="1">
        <f>AVERAGE(BE30:BE34)</f>
        <v>3.8688319999999998</v>
      </c>
      <c r="BF8" s="3">
        <f>AVERAGE(BF30:BF34)</f>
        <v>374.17479999999995</v>
      </c>
      <c r="BG8" s="3"/>
      <c r="BH8" s="1"/>
      <c r="BJ8" s="3">
        <f>AVERAGE(BJ30:BJ34)</f>
        <v>7.7430679999999992</v>
      </c>
      <c r="BK8" s="3">
        <f>AVERAGE(BK30:BK34)</f>
        <v>546.48580000000004</v>
      </c>
      <c r="BM8">
        <f t="shared" si="0"/>
        <v>0.50034895728669815</v>
      </c>
      <c r="BN8">
        <f t="shared" si="0"/>
        <v>0.31530736937720993</v>
      </c>
    </row>
    <row r="9" spans="1:67">
      <c r="A9">
        <v>16</v>
      </c>
      <c r="B9" s="5">
        <f>AVERAGE(B35:B39)</f>
        <v>3.1793040000000001</v>
      </c>
      <c r="C9" s="5">
        <f>AVERAGE(C35:C39)</f>
        <v>133.88560000000001</v>
      </c>
      <c r="D9" s="5">
        <f>AVERAGE(D35:D39)</f>
        <v>4414.8200000000006</v>
      </c>
      <c r="E9" s="5"/>
      <c r="F9" s="5">
        <f>AVERAGE(F35:F39)</f>
        <v>163.91220000000001</v>
      </c>
      <c r="G9" s="5">
        <f>AVERAGE(G35:G39)</f>
        <v>4771.5380000000005</v>
      </c>
      <c r="H9">
        <f t="shared" si="1"/>
        <v>2.3772703082184026</v>
      </c>
      <c r="I9">
        <f t="shared" si="1"/>
        <v>1.7193409896209899</v>
      </c>
      <c r="J9" s="5">
        <f>(D$7*$A$7)/(D9*$A9)</f>
        <v>0.51505469079147037</v>
      </c>
      <c r="K9" s="5"/>
      <c r="L9" s="5"/>
      <c r="M9" s="5"/>
      <c r="N9">
        <v>16</v>
      </c>
      <c r="O9" s="1">
        <f>AVERAGE(O27:O29)</f>
        <v>0.68704777777777781</v>
      </c>
      <c r="P9" s="1">
        <f>AVERAGE(P27:P29)</f>
        <v>43.852944444444439</v>
      </c>
      <c r="Q9" s="1">
        <f>AVERAGE(Q27:Q29)</f>
        <v>2041.6799999999998</v>
      </c>
      <c r="R9" s="1"/>
      <c r="S9" s="3">
        <f>AVERAGE(S27:S29)</f>
        <v>46.678666666666665</v>
      </c>
      <c r="U9">
        <f>AVERAGE(U35:U39)</f>
        <v>1.8425733333333333E-2</v>
      </c>
      <c r="V9">
        <f>AVERAGE(V35:V39)</f>
        <v>0.57296500000000006</v>
      </c>
      <c r="Z9">
        <v>16</v>
      </c>
      <c r="AA9">
        <f>AVERAGE(AA35:AA39)</f>
        <v>4.1263419999999993</v>
      </c>
      <c r="AB9">
        <f>AVERAGE(AB35:AB39)</f>
        <v>251.50020000000004</v>
      </c>
      <c r="AC9">
        <f>AVERAGE(AC35:AC39)</f>
        <v>11092.400000000001</v>
      </c>
      <c r="AF9">
        <f t="shared" si="2"/>
        <v>18.268723242038597</v>
      </c>
      <c r="AG9">
        <f t="shared" si="2"/>
        <v>16.420941215951316</v>
      </c>
      <c r="AH9">
        <f>(AC$8*$Z$8)/(AC9*$Z9)</f>
        <v>1.0472485665861309</v>
      </c>
      <c r="AL9">
        <v>16</v>
      </c>
      <c r="AM9">
        <f>AVERAGE(AM35:AM39)</f>
        <v>12.126520000000001</v>
      </c>
      <c r="AN9">
        <f>AVERAGE(AN35:AN39)</f>
        <v>718.85839999999996</v>
      </c>
      <c r="AO9">
        <f>AVERAGE(AO35:AO39)</f>
        <v>28453</v>
      </c>
      <c r="AR9">
        <f>AVERAGE(AR35:AR39)</f>
        <v>12.646699999999999</v>
      </c>
      <c r="AS9">
        <f>AVERAGE(AS35:AS39)</f>
        <v>977.78379999999993</v>
      </c>
      <c r="AU9">
        <v>0.90914600000000001</v>
      </c>
      <c r="AV9">
        <v>10.0214</v>
      </c>
      <c r="AX9">
        <v>16</v>
      </c>
      <c r="AY9">
        <f>AVERAGE(AY35:AY39)</f>
        <v>85.118840000000006</v>
      </c>
      <c r="AZ9">
        <f>AVERAGE(AZ35:AZ39)</f>
        <v>7944.1559999999999</v>
      </c>
      <c r="BB9">
        <f>(AY$5*$AX$5)/(AY9*$AX9)</f>
        <v>1.4396893507947242</v>
      </c>
      <c r="BC9">
        <f>(AZ$7*$AX$7)/(AZ9*$AX9)</f>
        <v>0.84800386598651889</v>
      </c>
      <c r="BD9">
        <v>16</v>
      </c>
      <c r="BE9" s="1">
        <f>AVERAGE(BE35:BE39)</f>
        <v>2.2215479999999999</v>
      </c>
      <c r="BF9" s="3">
        <f>AVERAGE(BF35:BF39)</f>
        <v>174.7784</v>
      </c>
      <c r="BG9" s="3">
        <f>AVERAGE(BG35:BG39)</f>
        <v>14395.8</v>
      </c>
      <c r="BH9" s="1"/>
      <c r="BJ9" s="3">
        <f>AVERAGE(BJ35:BJ39)</f>
        <v>3.8119579999999997</v>
      </c>
      <c r="BK9" s="3">
        <f>AVERAGE(BK35:BK39)</f>
        <v>234.0866</v>
      </c>
      <c r="BM9">
        <f t="shared" si="0"/>
        <v>0.41721603438442922</v>
      </c>
      <c r="BN9">
        <f t="shared" si="0"/>
        <v>0.25336008126906884</v>
      </c>
    </row>
    <row r="10" spans="1:67">
      <c r="A10">
        <v>32</v>
      </c>
      <c r="B10" s="5">
        <f>AVERAGE(B40:B44)</f>
        <v>2.186674</v>
      </c>
      <c r="C10" s="5">
        <f>AVERAGE(C40:C44)</f>
        <v>75.921019999999999</v>
      </c>
      <c r="D10" s="5">
        <f>AVERAGE(D40:D44)</f>
        <v>1888.8679999999999</v>
      </c>
      <c r="E10" s="5"/>
      <c r="F10" s="5">
        <f>AVERAGE(F40:F44)</f>
        <v>93.852640000000008</v>
      </c>
      <c r="G10" s="5">
        <f>AVERAGE(G40:G44)</f>
        <v>2144.6379999999999</v>
      </c>
      <c r="H10">
        <f t="shared" si="1"/>
        <v>1.7282102864898932</v>
      </c>
      <c r="I10">
        <f t="shared" si="1"/>
        <v>1.5160162495182494</v>
      </c>
      <c r="J10" s="5">
        <f>(D$7*$A$7)/(D10*$A10)</f>
        <v>0.6019144138182233</v>
      </c>
      <c r="K10" s="5"/>
      <c r="L10" s="5"/>
      <c r="M10" s="5"/>
      <c r="N10">
        <v>32</v>
      </c>
      <c r="O10" s="1">
        <f>AVERAGE(O30:O32)</f>
        <v>0.36834888888888889</v>
      </c>
      <c r="P10" s="1">
        <f>AVERAGE(P30:P32)</f>
        <v>23.622333333333334</v>
      </c>
      <c r="Q10" s="1">
        <f>AVERAGE(Q30:Q32)</f>
        <v>955.64066666666668</v>
      </c>
      <c r="R10" s="1"/>
      <c r="S10" s="3">
        <f>AVERAGE(S30:S32)</f>
        <v>21.552000000000003</v>
      </c>
      <c r="U10">
        <f>AVERAGE(U40:U44)</f>
        <v>9.3230400000000012E-3</v>
      </c>
      <c r="V10">
        <f>AVERAGE(V40:V44)</f>
        <v>0.29707600000000001</v>
      </c>
      <c r="Z10">
        <v>32</v>
      </c>
      <c r="AA10">
        <f>AVERAGE(AA40:AA44)</f>
        <v>2.1167399999999996</v>
      </c>
      <c r="AB10">
        <f>AVERAGE(AB40:AB44)</f>
        <v>141.94760000000002</v>
      </c>
      <c r="AC10">
        <f>AVERAGE(AC40:AC44)</f>
        <v>5725.9760000000006</v>
      </c>
      <c r="AF10">
        <f t="shared" si="2"/>
        <v>35.612781919366583</v>
      </c>
      <c r="AG10">
        <f t="shared" si="2"/>
        <v>29.094327766020694</v>
      </c>
      <c r="AH10">
        <f>(AC$8*$Z$8)/(AC10*$Z10)</f>
        <v>1.0143685548105685</v>
      </c>
      <c r="AL10">
        <v>32</v>
      </c>
      <c r="AM10">
        <f>AVERAGE(AM40:AM44)</f>
        <v>6.9125460000000007</v>
      </c>
      <c r="AN10">
        <f>AVERAGE(AN40:AN44)</f>
        <v>415.79740000000004</v>
      </c>
      <c r="AO10">
        <f>AVERAGE(AO40:AO44)</f>
        <v>14250.8</v>
      </c>
      <c r="AR10">
        <f>AVERAGE(AR40:AR44)</f>
        <v>5.7440319999999998</v>
      </c>
      <c r="AS10">
        <f>AVERAGE(AS40:AS44)</f>
        <v>479.55100000000004</v>
      </c>
      <c r="AT10">
        <f>AVERAGE(AT40:AT44)</f>
        <v>27047.200000000001</v>
      </c>
      <c r="AU10">
        <v>0.79906999999999995</v>
      </c>
      <c r="AV10">
        <v>5.5160200000000001</v>
      </c>
      <c r="AX10">
        <v>32</v>
      </c>
      <c r="AY10">
        <f>AVERAGE(AY40:AY44)</f>
        <v>65.111239999999995</v>
      </c>
      <c r="AZ10">
        <f>AVERAGE(AZ40:AZ44)</f>
        <v>6511.4820000000009</v>
      </c>
      <c r="BB10">
        <f>(AY$5*$AX$5)/(AY10*$AX10)</f>
        <v>0.94104095928752096</v>
      </c>
      <c r="BC10">
        <f>(AZ$7*$AX$7)/(AZ10*$AX10)</f>
        <v>0.51729199282129623</v>
      </c>
      <c r="BD10">
        <v>32</v>
      </c>
      <c r="BE10" s="1">
        <f>AVERAGE(BE40:BE44)</f>
        <v>1.4466840000000001</v>
      </c>
      <c r="BF10" s="3">
        <f>AVERAGE(BF40:BF44)</f>
        <v>81.596260000000001</v>
      </c>
      <c r="BG10" s="3">
        <f>AVERAGE(BG40:BG44)</f>
        <v>8438.0033333333322</v>
      </c>
      <c r="BH10" s="1"/>
      <c r="BJ10" s="3">
        <f>AVERAGE(BJ40:BJ44)</f>
        <v>2.6047979999999997</v>
      </c>
      <c r="BK10" s="3">
        <f>AVERAGE(BK40:BK44)</f>
        <v>139.48360000000002</v>
      </c>
      <c r="BL10" s="3">
        <f>AVERAGE(BL40:BL44)</f>
        <v>10167.733333333334</v>
      </c>
      <c r="BM10">
        <f t="shared" si="0"/>
        <v>0.44460798879606012</v>
      </c>
      <c r="BN10">
        <f t="shared" si="0"/>
        <v>0.41501180067047316</v>
      </c>
      <c r="BO10">
        <f>1-BG10/BL10</f>
        <v>0.17011952844291756</v>
      </c>
    </row>
    <row r="11" spans="1:67">
      <c r="A11">
        <v>64</v>
      </c>
      <c r="B11" s="5">
        <f>AVERAGE(B45:B49)</f>
        <v>1.7197800000000001</v>
      </c>
      <c r="C11" s="5">
        <f>AVERAGE(C45:C49)</f>
        <v>14.657399999999999</v>
      </c>
      <c r="D11" s="5">
        <f>AVERAGE(D45:D49)</f>
        <v>744.70620000000008</v>
      </c>
      <c r="E11" s="5"/>
      <c r="F11" s="5">
        <f>AVERAGE(F45:F49)</f>
        <v>14.131600000000001</v>
      </c>
      <c r="G11" s="5">
        <f>AVERAGE(G45:G49)</f>
        <v>792.52080000000001</v>
      </c>
      <c r="H11">
        <f t="shared" si="1"/>
        <v>1.0986964902487528</v>
      </c>
      <c r="I11">
        <f t="shared" si="1"/>
        <v>3.9262590909711141</v>
      </c>
      <c r="J11" s="5">
        <f>(D$7*$A$7)/(D11*$A11)</f>
        <v>0.7633459174906827</v>
      </c>
      <c r="K11" s="5"/>
      <c r="L11" s="5"/>
      <c r="M11" s="5"/>
      <c r="N11">
        <v>64</v>
      </c>
      <c r="O11" s="1">
        <f>AVERAGE(O33:O35)</f>
        <v>0.18439222222222221</v>
      </c>
      <c r="P11" s="1">
        <f>AVERAGE(P33:P35)</f>
        <v>5.0188166666666669</v>
      </c>
      <c r="Q11" s="1">
        <f>AVERAGE(Q33:Q35)</f>
        <v>391.39933333333329</v>
      </c>
      <c r="R11" s="1"/>
      <c r="S11" s="3">
        <f>AVERAGE(S33:S35)</f>
        <v>5.33575</v>
      </c>
      <c r="U11">
        <f>AVERAGE(U45:U49)</f>
        <v>4.9461666666666673E-3</v>
      </c>
      <c r="V11">
        <f>AVERAGE(V45:V49)</f>
        <v>0.14927593333333333</v>
      </c>
      <c r="W11">
        <f>AVERAGE(W45:W49)</f>
        <v>3.0861320000000001</v>
      </c>
      <c r="Z11">
        <v>64</v>
      </c>
      <c r="AA11">
        <f>AVERAGE(AA45:AA49)</f>
        <v>1.1083940000000001</v>
      </c>
      <c r="AB11">
        <f>AVERAGE(AB45:AB49)</f>
        <v>99.423919999999995</v>
      </c>
      <c r="AC11">
        <f>AVERAGE(AC45:AC49)</f>
        <v>5975.0120000000006</v>
      </c>
      <c r="AF11">
        <f t="shared" si="2"/>
        <v>68.011014133963201</v>
      </c>
      <c r="AG11">
        <f t="shared" si="2"/>
        <v>41.537992064686243</v>
      </c>
      <c r="AH11">
        <f>(AC$8*$Z$8)/(AC11*$Z11)</f>
        <v>0.48604504894718198</v>
      </c>
      <c r="AL11">
        <v>64</v>
      </c>
      <c r="AM11">
        <f>AVERAGE(AM45:AM49)</f>
        <v>4.5628200000000003</v>
      </c>
      <c r="AN11">
        <f>AVERAGE(AN45:AN49)</f>
        <v>279.02719999999999</v>
      </c>
      <c r="AO11">
        <f>AVERAGE(AO45:AO49)</f>
        <v>11913.766666666668</v>
      </c>
      <c r="AR11">
        <f>AVERAGE(AR45:AR49)</f>
        <v>3.1939159999999998</v>
      </c>
      <c r="AS11">
        <f>AVERAGE(AS45:AS49)</f>
        <v>328.22379999999998</v>
      </c>
      <c r="AT11">
        <f>AVERAGE(AT45:AT49)</f>
        <v>12000.1</v>
      </c>
      <c r="AU11">
        <v>0.89596699999999996</v>
      </c>
      <c r="AV11">
        <v>3.36571</v>
      </c>
      <c r="AX11">
        <v>64</v>
      </c>
      <c r="AY11">
        <f>AVERAGE(AY45:AY49)</f>
        <v>37.333460000000002</v>
      </c>
      <c r="AZ11">
        <f>AVERAGE(AZ45:AZ49)</f>
        <v>3370.9660000000003</v>
      </c>
      <c r="BB11">
        <f>(AY$5*$AX$5)/(AY11*$AX11)</f>
        <v>0.82060896244280601</v>
      </c>
      <c r="BC11">
        <f>(AZ$7*$AX$7)/(AZ11*$AX11)</f>
        <v>0.49961012659279264</v>
      </c>
      <c r="BD11">
        <v>64</v>
      </c>
      <c r="BE11" s="3">
        <f>AVERAGE(BE45:BE49)</f>
        <v>1.3002500000000001</v>
      </c>
      <c r="BF11" s="3">
        <f>AVERAGE(BF45:BF49)</f>
        <v>21.239520000000002</v>
      </c>
      <c r="BG11" s="3">
        <f>AVERAGE(BG45:BG49)</f>
        <v>3552.3820000000001</v>
      </c>
      <c r="BH11" s="1"/>
      <c r="BJ11" s="3">
        <f>AVERAGE(BJ45:BJ49)</f>
        <v>1.9155660000000001</v>
      </c>
      <c r="BK11" s="3">
        <f>AVERAGE(BK45:BK49)</f>
        <v>55.615179999999995</v>
      </c>
      <c r="BL11" s="3">
        <f>AVERAGE(BL45:BL49)</f>
        <v>4429.55</v>
      </c>
      <c r="BM11">
        <f t="shared" si="0"/>
        <v>0.32121889822642491</v>
      </c>
      <c r="BN11">
        <f t="shared" si="0"/>
        <v>0.61809851195303145</v>
      </c>
      <c r="BO11">
        <f>1-BG11/BL11</f>
        <v>0.19802643609395987</v>
      </c>
    </row>
    <row r="12" spans="1:67">
      <c r="A12">
        <v>124</v>
      </c>
      <c r="B12" s="3"/>
      <c r="C12" s="3"/>
      <c r="D12" s="3" t="s">
        <v>10</v>
      </c>
      <c r="E12" s="3"/>
      <c r="F12" s="3"/>
      <c r="G12" s="3"/>
      <c r="J12" s="3"/>
      <c r="K12" s="3"/>
      <c r="L12" s="3"/>
      <c r="M12" s="3"/>
      <c r="N12">
        <v>124</v>
      </c>
      <c r="O12" s="1"/>
      <c r="P12" s="1"/>
      <c r="Q12" s="1" t="s">
        <v>10</v>
      </c>
      <c r="R12" s="1"/>
      <c r="BD12">
        <v>124</v>
      </c>
      <c r="BE12" s="1"/>
      <c r="BF12" s="1"/>
      <c r="BG12" s="1"/>
      <c r="BH12" s="1"/>
    </row>
    <row r="15" spans="1:67">
      <c r="A15">
        <v>1</v>
      </c>
      <c r="B15">
        <v>97.293199999999999</v>
      </c>
      <c r="C15">
        <v>3588.55</v>
      </c>
      <c r="F15">
        <v>1720.91</v>
      </c>
      <c r="N15">
        <v>1</v>
      </c>
      <c r="O15">
        <f>O41/6</f>
        <v>29.257333333333335</v>
      </c>
      <c r="P15">
        <f t="shared" ref="P15:P35" si="3">P41/6</f>
        <v>1525.6366666666665</v>
      </c>
      <c r="T15">
        <v>1</v>
      </c>
      <c r="U15">
        <f>U51/6</f>
        <v>0.30490166666666668</v>
      </c>
      <c r="Z15">
        <v>1</v>
      </c>
      <c r="AA15">
        <v>148.828</v>
      </c>
      <c r="AB15">
        <v>8259.74</v>
      </c>
      <c r="AL15">
        <v>1</v>
      </c>
      <c r="AM15">
        <v>385.11799999999999</v>
      </c>
      <c r="AN15">
        <v>20011.2</v>
      </c>
      <c r="AR15">
        <v>323.10300000000001</v>
      </c>
      <c r="AS15">
        <v>14206.1</v>
      </c>
      <c r="AX15">
        <v>1</v>
      </c>
      <c r="AY15">
        <v>1955.19</v>
      </c>
      <c r="BD15">
        <v>1</v>
      </c>
      <c r="BE15">
        <v>98.479699999999994</v>
      </c>
      <c r="BF15">
        <v>5439.55</v>
      </c>
      <c r="BJ15">
        <v>123.70099999999999</v>
      </c>
      <c r="BK15">
        <v>7342.58</v>
      </c>
    </row>
    <row r="16" spans="1:67">
      <c r="A16">
        <v>1</v>
      </c>
      <c r="B16">
        <v>146.99100000000001</v>
      </c>
      <c r="C16">
        <v>3525.42</v>
      </c>
      <c r="F16">
        <v>1654.11</v>
      </c>
      <c r="N16">
        <v>1</v>
      </c>
      <c r="O16">
        <f t="shared" ref="O16:O35" si="4">O42/6</f>
        <v>28.227666666666668</v>
      </c>
      <c r="P16">
        <f t="shared" si="3"/>
        <v>1534.99</v>
      </c>
      <c r="T16">
        <v>1</v>
      </c>
      <c r="U16">
        <f t="shared" ref="U16:V49" si="5">U52/6</f>
        <v>0.30325666666666667</v>
      </c>
      <c r="Z16">
        <v>1</v>
      </c>
      <c r="AA16">
        <v>152.70400000000001</v>
      </c>
      <c r="AL16">
        <v>1</v>
      </c>
      <c r="AM16">
        <v>381.73200000000003</v>
      </c>
      <c r="AN16">
        <v>19900.3</v>
      </c>
      <c r="AR16">
        <v>327.60199999999998</v>
      </c>
      <c r="AS16">
        <v>13931.9</v>
      </c>
      <c r="AX16">
        <v>1</v>
      </c>
      <c r="AY16">
        <v>1966.24</v>
      </c>
      <c r="BD16">
        <v>1</v>
      </c>
      <c r="BE16">
        <v>112.747</v>
      </c>
      <c r="BJ16">
        <v>142.12100000000001</v>
      </c>
    </row>
    <row r="17" spans="1:63">
      <c r="A17">
        <v>1</v>
      </c>
      <c r="B17">
        <v>130.26400000000001</v>
      </c>
      <c r="C17">
        <v>4243.2299999999996</v>
      </c>
      <c r="F17">
        <v>1979.91</v>
      </c>
      <c r="N17">
        <v>1</v>
      </c>
      <c r="O17">
        <f t="shared" si="4"/>
        <v>28.108999999999998</v>
      </c>
      <c r="P17">
        <f t="shared" si="3"/>
        <v>1527.7416666666668</v>
      </c>
      <c r="T17">
        <v>1</v>
      </c>
      <c r="U17">
        <f t="shared" si="5"/>
        <v>0.30329166666666668</v>
      </c>
      <c r="Z17">
        <v>1</v>
      </c>
      <c r="AL17">
        <v>1</v>
      </c>
      <c r="AM17">
        <v>428.29899999999998</v>
      </c>
      <c r="AR17">
        <v>344.649</v>
      </c>
      <c r="AX17">
        <v>1</v>
      </c>
      <c r="BD17">
        <v>1</v>
      </c>
      <c r="BE17">
        <v>102.416</v>
      </c>
      <c r="BJ17">
        <v>127.05200000000001</v>
      </c>
    </row>
    <row r="18" spans="1:63">
      <c r="A18">
        <v>1</v>
      </c>
      <c r="B18">
        <v>125.61199999999999</v>
      </c>
      <c r="C18">
        <v>3566.67</v>
      </c>
      <c r="F18">
        <v>1633.32</v>
      </c>
      <c r="N18">
        <v>2</v>
      </c>
      <c r="O18">
        <f t="shared" si="4"/>
        <v>15.786033333333334</v>
      </c>
      <c r="P18">
        <f t="shared" si="3"/>
        <v>822.11833333333334</v>
      </c>
      <c r="T18">
        <v>1</v>
      </c>
      <c r="U18">
        <f t="shared" si="5"/>
        <v>0.30324499999999999</v>
      </c>
      <c r="Z18">
        <v>1</v>
      </c>
      <c r="AL18">
        <v>1</v>
      </c>
      <c r="AM18">
        <v>424.03100000000001</v>
      </c>
      <c r="AR18">
        <v>333.65600000000001</v>
      </c>
      <c r="AX18">
        <v>1</v>
      </c>
      <c r="BD18">
        <v>1</v>
      </c>
      <c r="BE18">
        <v>99.626099999999994</v>
      </c>
      <c r="BJ18">
        <v>141.631</v>
      </c>
    </row>
    <row r="19" spans="1:63">
      <c r="A19">
        <v>1</v>
      </c>
      <c r="B19">
        <v>104.485</v>
      </c>
      <c r="C19">
        <v>3491.73</v>
      </c>
      <c r="F19">
        <v>1643.18</v>
      </c>
      <c r="N19">
        <v>2</v>
      </c>
      <c r="O19">
        <f t="shared" si="4"/>
        <v>15.785266666666667</v>
      </c>
      <c r="P19">
        <f t="shared" si="3"/>
        <v>818.54333333333341</v>
      </c>
      <c r="T19">
        <v>1</v>
      </c>
      <c r="U19">
        <f t="shared" si="5"/>
        <v>0.30421333333333334</v>
      </c>
      <c r="Z19">
        <v>1</v>
      </c>
      <c r="AL19">
        <v>1</v>
      </c>
      <c r="AR19">
        <v>333.995</v>
      </c>
      <c r="AX19">
        <v>1</v>
      </c>
      <c r="BD19">
        <v>1</v>
      </c>
      <c r="BE19">
        <v>95.738100000000003</v>
      </c>
      <c r="BJ19">
        <v>124.626</v>
      </c>
    </row>
    <row r="20" spans="1:63">
      <c r="A20">
        <v>2</v>
      </c>
      <c r="B20">
        <v>66.8566</v>
      </c>
      <c r="C20">
        <v>1542.21</v>
      </c>
      <c r="F20">
        <v>1701.39</v>
      </c>
      <c r="N20">
        <v>2</v>
      </c>
      <c r="O20">
        <f t="shared" si="4"/>
        <v>16.871333333333332</v>
      </c>
      <c r="P20">
        <f t="shared" si="3"/>
        <v>817.12166666666656</v>
      </c>
      <c r="T20">
        <v>2</v>
      </c>
      <c r="U20">
        <f t="shared" si="5"/>
        <v>0.12201433333333334</v>
      </c>
      <c r="V20">
        <f t="shared" si="5"/>
        <v>3.6693833333333337</v>
      </c>
      <c r="Z20">
        <v>2</v>
      </c>
      <c r="AA20">
        <v>106.054</v>
      </c>
      <c r="AB20">
        <v>4928.42</v>
      </c>
      <c r="AL20">
        <v>2</v>
      </c>
      <c r="AM20">
        <v>265.28399999999999</v>
      </c>
      <c r="AN20">
        <v>12029.3</v>
      </c>
      <c r="AR20">
        <v>233.642</v>
      </c>
      <c r="AS20">
        <v>8652.16</v>
      </c>
      <c r="AX20">
        <v>2</v>
      </c>
      <c r="AY20">
        <v>1237.76</v>
      </c>
      <c r="BD20">
        <v>2</v>
      </c>
      <c r="BE20">
        <v>44.234099999999998</v>
      </c>
      <c r="BF20">
        <v>2394.64</v>
      </c>
      <c r="BJ20">
        <v>88.684200000000004</v>
      </c>
      <c r="BK20">
        <v>3613.84</v>
      </c>
    </row>
    <row r="21" spans="1:63">
      <c r="A21">
        <v>2</v>
      </c>
      <c r="B21">
        <v>53.552399999999999</v>
      </c>
      <c r="C21">
        <v>1506.05</v>
      </c>
      <c r="F21">
        <v>1691.11</v>
      </c>
      <c r="N21">
        <v>4</v>
      </c>
      <c r="O21">
        <f t="shared" si="4"/>
        <v>4.3326666666666664</v>
      </c>
      <c r="P21">
        <f t="shared" si="3"/>
        <v>318.48833333333334</v>
      </c>
      <c r="S21">
        <f t="shared" ref="S21:S35" si="6">S47/6</f>
        <v>353.12833333333333</v>
      </c>
      <c r="T21">
        <v>2</v>
      </c>
      <c r="U21">
        <f t="shared" si="5"/>
        <v>0.12170983333333334</v>
      </c>
      <c r="V21">
        <f t="shared" si="5"/>
        <v>3.6611666666666665</v>
      </c>
      <c r="Z21">
        <v>2</v>
      </c>
      <c r="AA21">
        <v>104.238</v>
      </c>
      <c r="AB21">
        <v>4925.74</v>
      </c>
      <c r="AL21">
        <v>2</v>
      </c>
      <c r="AM21">
        <v>261.52100000000002</v>
      </c>
      <c r="AN21">
        <v>12254.3</v>
      </c>
      <c r="AR21">
        <v>228.82900000000001</v>
      </c>
      <c r="AS21">
        <v>8683.07</v>
      </c>
      <c r="AX21">
        <v>2</v>
      </c>
      <c r="AY21">
        <v>1222.57</v>
      </c>
      <c r="BD21">
        <v>2</v>
      </c>
      <c r="BE21">
        <v>52.599499999999999</v>
      </c>
      <c r="BF21">
        <v>2387.58</v>
      </c>
      <c r="BJ21">
        <v>88.357100000000003</v>
      </c>
      <c r="BK21">
        <v>3644.66</v>
      </c>
    </row>
    <row r="22" spans="1:63">
      <c r="A22">
        <v>2</v>
      </c>
      <c r="B22">
        <v>36.294800000000002</v>
      </c>
      <c r="C22">
        <v>1444.05</v>
      </c>
      <c r="F22">
        <v>1614.29</v>
      </c>
      <c r="N22">
        <v>4</v>
      </c>
      <c r="O22">
        <f t="shared" si="4"/>
        <v>4.0477166666666671</v>
      </c>
      <c r="P22">
        <f t="shared" si="3"/>
        <v>319.59499999999997</v>
      </c>
      <c r="S22">
        <f t="shared" si="6"/>
        <v>354.64166666666665</v>
      </c>
      <c r="T22">
        <v>2</v>
      </c>
      <c r="U22">
        <f t="shared" si="5"/>
        <v>0.12155266666666666</v>
      </c>
      <c r="V22">
        <f t="shared" si="5"/>
        <v>3.6710999999999996</v>
      </c>
      <c r="Z22">
        <v>2</v>
      </c>
      <c r="AA22">
        <v>109.16</v>
      </c>
      <c r="AB22">
        <v>4976.09</v>
      </c>
      <c r="AL22">
        <v>2</v>
      </c>
      <c r="AM22">
        <v>305.81400000000002</v>
      </c>
      <c r="AN22">
        <v>11724.9</v>
      </c>
      <c r="AR22">
        <v>229.49199999999999</v>
      </c>
      <c r="AS22">
        <v>8657.08</v>
      </c>
      <c r="AX22">
        <v>2</v>
      </c>
      <c r="AY22">
        <v>1216.47</v>
      </c>
      <c r="BD22">
        <v>2</v>
      </c>
      <c r="BE22">
        <v>55.685600000000001</v>
      </c>
      <c r="BF22">
        <v>2393.0700000000002</v>
      </c>
      <c r="BJ22">
        <v>87.494399999999999</v>
      </c>
      <c r="BK22">
        <v>3689.85</v>
      </c>
    </row>
    <row r="23" spans="1:63">
      <c r="A23">
        <v>2</v>
      </c>
      <c r="B23">
        <v>37.847000000000001</v>
      </c>
      <c r="C23">
        <v>1923</v>
      </c>
      <c r="F23">
        <v>2187.87</v>
      </c>
      <c r="N23">
        <v>4</v>
      </c>
      <c r="O23">
        <f t="shared" si="4"/>
        <v>4.3674333333333335</v>
      </c>
      <c r="P23">
        <f t="shared" si="3"/>
        <v>341.35500000000002</v>
      </c>
      <c r="S23">
        <f t="shared" si="6"/>
        <v>353.95166666666665</v>
      </c>
      <c r="T23">
        <v>2</v>
      </c>
      <c r="U23">
        <f t="shared" si="5"/>
        <v>0.1214755</v>
      </c>
      <c r="V23">
        <f t="shared" si="5"/>
        <v>3.6918666666666664</v>
      </c>
      <c r="Z23">
        <v>2</v>
      </c>
      <c r="AL23">
        <v>2</v>
      </c>
      <c r="AM23">
        <v>259.92500000000001</v>
      </c>
      <c r="AN23">
        <v>11716.7</v>
      </c>
      <c r="AR23">
        <v>237.70400000000001</v>
      </c>
      <c r="AS23">
        <v>8516.4699999999993</v>
      </c>
      <c r="AX23">
        <v>2</v>
      </c>
      <c r="BD23">
        <v>2</v>
      </c>
      <c r="BE23">
        <v>51.614899999999999</v>
      </c>
      <c r="BF23">
        <v>2406.98</v>
      </c>
      <c r="BJ23">
        <v>98.918599999999998</v>
      </c>
      <c r="BK23">
        <v>3658.02</v>
      </c>
    </row>
    <row r="24" spans="1:63">
      <c r="A24">
        <v>2</v>
      </c>
      <c r="B24">
        <v>50.829599999999999</v>
      </c>
      <c r="C24">
        <v>1425.2</v>
      </c>
      <c r="F24">
        <v>1699.31</v>
      </c>
      <c r="N24">
        <v>8</v>
      </c>
      <c r="O24">
        <f t="shared" si="4"/>
        <v>1.4921433333333332</v>
      </c>
      <c r="P24">
        <f t="shared" si="3"/>
        <v>118.63850000000001</v>
      </c>
      <c r="Q24">
        <f>Q50/5</f>
        <v>3873.4800000000005</v>
      </c>
      <c r="S24">
        <f t="shared" si="6"/>
        <v>188.99666666666667</v>
      </c>
      <c r="T24">
        <v>2</v>
      </c>
      <c r="U24">
        <f t="shared" si="5"/>
        <v>0.12145466666666667</v>
      </c>
      <c r="V24">
        <f t="shared" si="5"/>
        <v>3.6889333333333334</v>
      </c>
      <c r="Z24">
        <v>2</v>
      </c>
      <c r="AL24">
        <v>2</v>
      </c>
      <c r="AR24">
        <v>229.93</v>
      </c>
      <c r="AX24">
        <v>2</v>
      </c>
      <c r="BD24">
        <v>2</v>
      </c>
      <c r="BE24">
        <v>55.220300000000002</v>
      </c>
      <c r="BF24">
        <v>2709.66</v>
      </c>
      <c r="BJ24">
        <v>84.592200000000005</v>
      </c>
    </row>
    <row r="25" spans="1:63">
      <c r="A25">
        <v>4</v>
      </c>
      <c r="B25">
        <v>12.8497</v>
      </c>
      <c r="C25">
        <v>666.90700000000004</v>
      </c>
      <c r="D25">
        <v>9053.0499999999993</v>
      </c>
      <c r="F25">
        <v>376.13200000000001</v>
      </c>
      <c r="G25">
        <v>25111.599999999999</v>
      </c>
      <c r="N25">
        <v>8</v>
      </c>
      <c r="O25">
        <f t="shared" si="4"/>
        <v>1.4532866666666668</v>
      </c>
      <c r="P25">
        <f t="shared" si="3"/>
        <v>117.52050000000001</v>
      </c>
      <c r="S25">
        <f t="shared" si="6"/>
        <v>182.02500000000001</v>
      </c>
      <c r="T25">
        <v>4</v>
      </c>
      <c r="U25">
        <f t="shared" si="5"/>
        <v>7.0817333333333329E-2</v>
      </c>
      <c r="V25">
        <f t="shared" si="5"/>
        <v>2.0156166666666668</v>
      </c>
      <c r="Z25">
        <v>4</v>
      </c>
      <c r="AA25">
        <v>49.619799999999998</v>
      </c>
      <c r="AB25">
        <v>1978.99</v>
      </c>
      <c r="AL25">
        <v>4</v>
      </c>
      <c r="AM25">
        <v>165.45500000000001</v>
      </c>
      <c r="AN25">
        <v>5535.62</v>
      </c>
      <c r="AR25">
        <v>117.977</v>
      </c>
      <c r="AS25">
        <v>2964.33</v>
      </c>
      <c r="AX25">
        <v>4</v>
      </c>
      <c r="AY25">
        <v>575.56100000000004</v>
      </c>
      <c r="AZ25">
        <v>26727.5</v>
      </c>
      <c r="BD25">
        <v>4</v>
      </c>
      <c r="BE25">
        <v>14.9435</v>
      </c>
      <c r="BF25">
        <v>1131.8699999999999</v>
      </c>
      <c r="BJ25">
        <v>44.125999999999998</v>
      </c>
      <c r="BK25">
        <v>1536.02</v>
      </c>
    </row>
    <row r="26" spans="1:63">
      <c r="A26">
        <v>4</v>
      </c>
      <c r="B26">
        <v>12.4945</v>
      </c>
      <c r="C26">
        <v>400.95800000000003</v>
      </c>
      <c r="D26">
        <v>9026.27</v>
      </c>
      <c r="F26">
        <v>372.5</v>
      </c>
      <c r="N26">
        <v>8</v>
      </c>
      <c r="O26">
        <f t="shared" si="4"/>
        <v>1.4858616666666666</v>
      </c>
      <c r="P26">
        <f t="shared" si="3"/>
        <v>117.2675</v>
      </c>
      <c r="S26">
        <f t="shared" si="6"/>
        <v>201.66333333333333</v>
      </c>
      <c r="T26">
        <v>4</v>
      </c>
      <c r="U26">
        <f t="shared" si="5"/>
        <v>7.0219999999999991E-2</v>
      </c>
      <c r="V26">
        <f t="shared" si="5"/>
        <v>2.0112833333333335</v>
      </c>
      <c r="Z26">
        <v>4</v>
      </c>
      <c r="AA26">
        <v>50.363100000000003</v>
      </c>
      <c r="AB26">
        <v>1914.89</v>
      </c>
      <c r="AL26">
        <v>4</v>
      </c>
      <c r="AM26">
        <v>137.345</v>
      </c>
      <c r="AN26">
        <v>5091.75</v>
      </c>
      <c r="AR26">
        <v>106.05800000000001</v>
      </c>
      <c r="AS26">
        <v>2958.21</v>
      </c>
      <c r="AX26">
        <v>4</v>
      </c>
      <c r="AY26">
        <v>567.447</v>
      </c>
      <c r="AZ26">
        <v>27165.9</v>
      </c>
      <c r="BD26">
        <v>4</v>
      </c>
      <c r="BE26">
        <v>12.106999999999999</v>
      </c>
      <c r="BF26">
        <v>1114.78</v>
      </c>
      <c r="BJ26">
        <v>43.212299999999999</v>
      </c>
      <c r="BK26">
        <v>1566.23</v>
      </c>
    </row>
    <row r="27" spans="1:63">
      <c r="A27">
        <v>4</v>
      </c>
      <c r="B27">
        <v>12.3063</v>
      </c>
      <c r="C27">
        <v>695.39599999999996</v>
      </c>
      <c r="D27">
        <v>9244.9599999999991</v>
      </c>
      <c r="F27">
        <v>566.19200000000001</v>
      </c>
      <c r="N27">
        <v>16</v>
      </c>
      <c r="O27">
        <f t="shared" si="4"/>
        <v>0.68832833333333332</v>
      </c>
      <c r="P27">
        <f t="shared" si="3"/>
        <v>48.26</v>
      </c>
      <c r="Q27">
        <f t="shared" ref="Q27:Q35" si="7">Q53/5</f>
        <v>2026.2</v>
      </c>
      <c r="S27">
        <f t="shared" si="6"/>
        <v>46.771999999999998</v>
      </c>
      <c r="T27">
        <v>4</v>
      </c>
      <c r="U27">
        <f t="shared" si="5"/>
        <v>7.0446500000000009E-2</v>
      </c>
      <c r="V27">
        <f t="shared" si="5"/>
        <v>2.0166999999999997</v>
      </c>
      <c r="Z27">
        <v>4</v>
      </c>
      <c r="AA27">
        <v>51.638300000000001</v>
      </c>
      <c r="AB27">
        <v>1947.83</v>
      </c>
      <c r="AL27">
        <v>4</v>
      </c>
      <c r="AM27">
        <v>139.84700000000001</v>
      </c>
      <c r="AN27">
        <v>5106.9399999999996</v>
      </c>
      <c r="AR27">
        <v>106.678</v>
      </c>
      <c r="AS27">
        <v>3432.65</v>
      </c>
      <c r="AX27">
        <v>4</v>
      </c>
      <c r="AY27">
        <v>574.04200000000003</v>
      </c>
      <c r="BD27">
        <v>4</v>
      </c>
      <c r="BE27">
        <v>11.8485</v>
      </c>
      <c r="BF27">
        <v>1090.3800000000001</v>
      </c>
      <c r="BJ27">
        <v>36.930599999999998</v>
      </c>
      <c r="BK27">
        <v>1519.91</v>
      </c>
    </row>
    <row r="28" spans="1:63">
      <c r="A28">
        <v>4</v>
      </c>
      <c r="B28">
        <v>13.927300000000001</v>
      </c>
      <c r="C28">
        <v>402.60500000000002</v>
      </c>
      <c r="D28">
        <v>9057.7000000000007</v>
      </c>
      <c r="F28">
        <v>394.35899999999998</v>
      </c>
      <c r="N28">
        <v>16</v>
      </c>
      <c r="O28">
        <f t="shared" si="4"/>
        <v>0.70209500000000002</v>
      </c>
      <c r="P28">
        <f t="shared" si="3"/>
        <v>40.335999999999999</v>
      </c>
      <c r="Q28">
        <f t="shared" si="7"/>
        <v>2057.16</v>
      </c>
      <c r="S28">
        <f t="shared" si="6"/>
        <v>46.135666666666673</v>
      </c>
      <c r="T28">
        <v>4</v>
      </c>
      <c r="U28">
        <f t="shared" si="5"/>
        <v>7.0028833333333332E-2</v>
      </c>
      <c r="V28">
        <f t="shared" si="5"/>
        <v>2.0131333333333332</v>
      </c>
      <c r="Z28">
        <v>4</v>
      </c>
      <c r="AA28">
        <v>64.099999999999994</v>
      </c>
      <c r="AB28">
        <v>1932.95</v>
      </c>
      <c r="AL28">
        <v>4</v>
      </c>
      <c r="AM28">
        <v>141.642</v>
      </c>
      <c r="AN28">
        <v>5092</v>
      </c>
      <c r="AR28">
        <v>106.336</v>
      </c>
      <c r="AS28">
        <v>2976.59</v>
      </c>
      <c r="AX28">
        <v>4</v>
      </c>
      <c r="BD28">
        <v>4</v>
      </c>
      <c r="BE28">
        <v>13.5329</v>
      </c>
      <c r="BF28">
        <v>1100.1199999999999</v>
      </c>
      <c r="BJ28">
        <v>44.296500000000002</v>
      </c>
      <c r="BK28">
        <v>1544.49</v>
      </c>
    </row>
    <row r="29" spans="1:63">
      <c r="A29">
        <v>4</v>
      </c>
      <c r="B29">
        <v>10.448600000000001</v>
      </c>
      <c r="C29">
        <v>343.08699999999999</v>
      </c>
      <c r="F29">
        <v>370.11700000000002</v>
      </c>
      <c r="N29">
        <v>16</v>
      </c>
      <c r="O29">
        <f t="shared" si="4"/>
        <v>0.67072000000000009</v>
      </c>
      <c r="P29">
        <f t="shared" si="3"/>
        <v>42.962833333333329</v>
      </c>
      <c r="S29">
        <f t="shared" si="6"/>
        <v>47.12833333333333</v>
      </c>
      <c r="T29">
        <v>4</v>
      </c>
      <c r="U29">
        <f t="shared" si="5"/>
        <v>7.0458333333333331E-2</v>
      </c>
      <c r="V29">
        <f t="shared" si="5"/>
        <v>2.0175666666666667</v>
      </c>
      <c r="Z29">
        <v>4</v>
      </c>
      <c r="AL29">
        <v>4</v>
      </c>
      <c r="AR29">
        <v>112.943</v>
      </c>
      <c r="AS29">
        <v>2916.33</v>
      </c>
      <c r="AX29">
        <v>4</v>
      </c>
      <c r="BD29">
        <v>4</v>
      </c>
      <c r="BE29">
        <v>13.8254</v>
      </c>
      <c r="BF29">
        <v>1114.99</v>
      </c>
      <c r="BJ29">
        <v>36.445999999999998</v>
      </c>
      <c r="BK29">
        <v>1533.79</v>
      </c>
    </row>
    <row r="30" spans="1:63">
      <c r="A30">
        <v>8</v>
      </c>
      <c r="B30">
        <v>5.6208900000000002</v>
      </c>
      <c r="C30">
        <v>187.12200000000001</v>
      </c>
      <c r="D30">
        <v>4422.72</v>
      </c>
      <c r="F30">
        <v>328.46699999999998</v>
      </c>
      <c r="G30">
        <v>5372.73</v>
      </c>
      <c r="N30">
        <v>32</v>
      </c>
      <c r="O30">
        <f t="shared" si="4"/>
        <v>0.36327333333333334</v>
      </c>
      <c r="P30">
        <f t="shared" si="3"/>
        <v>23.622333333333334</v>
      </c>
      <c r="Q30">
        <f t="shared" si="7"/>
        <v>1018.1420000000001</v>
      </c>
      <c r="S30">
        <f t="shared" si="6"/>
        <v>21.552000000000003</v>
      </c>
      <c r="T30">
        <v>8</v>
      </c>
      <c r="U30">
        <f t="shared" si="5"/>
        <v>3.5843E-2</v>
      </c>
      <c r="V30">
        <f t="shared" si="5"/>
        <v>1.0692066666666666</v>
      </c>
      <c r="Z30">
        <v>8</v>
      </c>
      <c r="AA30">
        <v>17.361499999999999</v>
      </c>
      <c r="AB30">
        <v>632.78899999999999</v>
      </c>
      <c r="AC30">
        <v>23233</v>
      </c>
      <c r="AL30">
        <v>8</v>
      </c>
      <c r="AM30">
        <v>42.23</v>
      </c>
      <c r="AN30">
        <v>1640.08</v>
      </c>
      <c r="AR30">
        <v>33.427199999999999</v>
      </c>
      <c r="AS30">
        <v>1352.47</v>
      </c>
      <c r="AX30">
        <v>8</v>
      </c>
      <c r="AY30">
        <v>214.79300000000001</v>
      </c>
      <c r="AZ30">
        <v>11377.8</v>
      </c>
      <c r="BD30">
        <v>8</v>
      </c>
      <c r="BE30">
        <v>3.7631800000000002</v>
      </c>
      <c r="BF30">
        <v>366.32100000000003</v>
      </c>
      <c r="BG30">
        <v>13150.5</v>
      </c>
      <c r="BJ30">
        <v>7.2862799999999996</v>
      </c>
      <c r="BK30">
        <v>534.72799999999995</v>
      </c>
    </row>
    <row r="31" spans="1:63">
      <c r="A31">
        <v>8</v>
      </c>
      <c r="B31">
        <v>5.61</v>
      </c>
      <c r="C31">
        <v>172.501</v>
      </c>
      <c r="D31">
        <v>4751.1000000000004</v>
      </c>
      <c r="F31">
        <v>257.87400000000002</v>
      </c>
      <c r="G31">
        <v>5308.38</v>
      </c>
      <c r="N31">
        <v>32</v>
      </c>
      <c r="O31">
        <f t="shared" si="4"/>
        <v>0.37943333333333334</v>
      </c>
      <c r="Q31">
        <f t="shared" si="7"/>
        <v>921.78199999999993</v>
      </c>
      <c r="T31">
        <v>8</v>
      </c>
      <c r="U31">
        <f t="shared" si="5"/>
        <v>3.5554666666666665E-2</v>
      </c>
      <c r="V31">
        <f t="shared" si="5"/>
        <v>1.0697650000000001</v>
      </c>
      <c r="Z31">
        <v>8</v>
      </c>
      <c r="AA31">
        <v>19.6265</v>
      </c>
      <c r="AB31">
        <v>615.34100000000001</v>
      </c>
      <c r="AL31">
        <v>8</v>
      </c>
      <c r="AM31">
        <v>53.9011</v>
      </c>
      <c r="AN31">
        <v>1654.56</v>
      </c>
      <c r="AR31">
        <v>31.661999999999999</v>
      </c>
      <c r="AS31">
        <v>1357.74</v>
      </c>
      <c r="AX31">
        <v>8</v>
      </c>
      <c r="AY31">
        <v>217.55799999999999</v>
      </c>
      <c r="AZ31">
        <v>11059.3</v>
      </c>
      <c r="BD31">
        <v>8</v>
      </c>
      <c r="BE31">
        <v>3.7660999999999998</v>
      </c>
      <c r="BF31">
        <v>379.202</v>
      </c>
      <c r="BG31">
        <v>14038.2</v>
      </c>
      <c r="BJ31">
        <v>7.6951999999999998</v>
      </c>
      <c r="BK31">
        <v>551.83100000000002</v>
      </c>
    </row>
    <row r="32" spans="1:63">
      <c r="A32">
        <v>8</v>
      </c>
      <c r="B32">
        <v>5.6551499999999999</v>
      </c>
      <c r="C32">
        <v>163.78100000000001</v>
      </c>
      <c r="D32">
        <v>4715.53</v>
      </c>
      <c r="F32">
        <v>249.572</v>
      </c>
      <c r="G32">
        <v>5314.03</v>
      </c>
      <c r="N32">
        <v>32</v>
      </c>
      <c r="O32">
        <f t="shared" si="4"/>
        <v>0.36234000000000005</v>
      </c>
      <c r="Q32">
        <f t="shared" si="7"/>
        <v>926.99799999999993</v>
      </c>
      <c r="T32">
        <v>8</v>
      </c>
      <c r="U32">
        <f t="shared" si="5"/>
        <v>3.5790166666666665E-2</v>
      </c>
      <c r="V32">
        <f t="shared" si="5"/>
        <v>1.0616366666666666</v>
      </c>
      <c r="Z32">
        <v>8</v>
      </c>
      <c r="AA32">
        <v>18.945699999999999</v>
      </c>
      <c r="AB32">
        <v>648.80600000000004</v>
      </c>
      <c r="AL32">
        <v>8</v>
      </c>
      <c r="AM32">
        <v>44.323599999999999</v>
      </c>
      <c r="AN32">
        <v>1649.74</v>
      </c>
      <c r="AR32">
        <v>39.611800000000002</v>
      </c>
      <c r="AS32">
        <v>1346.63</v>
      </c>
      <c r="AX32">
        <v>8</v>
      </c>
      <c r="AY32">
        <v>207.96</v>
      </c>
      <c r="BD32">
        <v>8</v>
      </c>
      <c r="BE32">
        <v>3.7521300000000002</v>
      </c>
      <c r="BF32">
        <v>384.57299999999998</v>
      </c>
      <c r="BJ32">
        <v>8.4294399999999996</v>
      </c>
      <c r="BK32">
        <v>549.07299999999998</v>
      </c>
    </row>
    <row r="33" spans="1:64">
      <c r="A33">
        <v>8</v>
      </c>
      <c r="B33">
        <v>5.6224999999999996</v>
      </c>
      <c r="C33">
        <v>162.72200000000001</v>
      </c>
      <c r="D33">
        <v>4712.66</v>
      </c>
      <c r="F33">
        <v>230.00700000000001</v>
      </c>
      <c r="G33">
        <v>5342.14</v>
      </c>
      <c r="N33">
        <v>64</v>
      </c>
      <c r="O33">
        <f t="shared" si="4"/>
        <v>0.17820499999999997</v>
      </c>
      <c r="P33">
        <f t="shared" si="3"/>
        <v>5.1360166666666665</v>
      </c>
      <c r="Q33">
        <f t="shared" si="7"/>
        <v>391.11599999999999</v>
      </c>
      <c r="S33">
        <f t="shared" si="6"/>
        <v>5.3251999999999997</v>
      </c>
      <c r="T33">
        <v>8</v>
      </c>
      <c r="U33">
        <f t="shared" si="5"/>
        <v>3.5815E-2</v>
      </c>
      <c r="V33">
        <f t="shared" si="5"/>
        <v>1.0692233333333332</v>
      </c>
      <c r="Z33">
        <v>8</v>
      </c>
      <c r="AA33">
        <v>17.2651</v>
      </c>
      <c r="AB33">
        <v>620.27300000000002</v>
      </c>
      <c r="AL33">
        <v>8</v>
      </c>
      <c r="AM33">
        <v>54.658999999999999</v>
      </c>
      <c r="AN33">
        <v>1650.27</v>
      </c>
      <c r="AR33">
        <v>32.422199999999997</v>
      </c>
      <c r="AS33">
        <v>1319.87</v>
      </c>
      <c r="AX33">
        <v>8</v>
      </c>
      <c r="AY33">
        <v>220.911</v>
      </c>
      <c r="BD33">
        <v>8</v>
      </c>
      <c r="BE33">
        <v>4.0544599999999997</v>
      </c>
      <c r="BF33">
        <v>371.93599999999998</v>
      </c>
      <c r="BJ33">
        <v>7.6358199999999998</v>
      </c>
      <c r="BK33">
        <v>534.61099999999999</v>
      </c>
    </row>
    <row r="34" spans="1:64">
      <c r="A34">
        <v>8</v>
      </c>
      <c r="B34">
        <v>5.6201800000000004</v>
      </c>
      <c r="C34">
        <v>170.12299999999999</v>
      </c>
      <c r="D34">
        <v>4731.7700000000004</v>
      </c>
      <c r="F34">
        <v>272.625</v>
      </c>
      <c r="G34">
        <v>5358.95</v>
      </c>
      <c r="N34">
        <v>64</v>
      </c>
      <c r="O34">
        <f t="shared" si="4"/>
        <v>0.19303666666666666</v>
      </c>
      <c r="P34">
        <f t="shared" si="3"/>
        <v>4.9707833333333333</v>
      </c>
      <c r="Q34">
        <f t="shared" si="7"/>
        <v>393.416</v>
      </c>
      <c r="S34">
        <f t="shared" si="6"/>
        <v>5.3508500000000003</v>
      </c>
      <c r="T34">
        <v>8</v>
      </c>
      <c r="U34">
        <f t="shared" si="5"/>
        <v>3.5753666666666663E-2</v>
      </c>
      <c r="V34">
        <f t="shared" si="5"/>
        <v>1.0697733333333332</v>
      </c>
      <c r="Z34">
        <v>8</v>
      </c>
      <c r="AL34">
        <v>8</v>
      </c>
      <c r="AR34">
        <v>31.901700000000002</v>
      </c>
      <c r="AS34">
        <v>1099.3800000000001</v>
      </c>
      <c r="AX34">
        <v>8</v>
      </c>
      <c r="BD34">
        <v>8</v>
      </c>
      <c r="BE34">
        <v>4.0082899999999997</v>
      </c>
      <c r="BF34">
        <v>368.84199999999998</v>
      </c>
      <c r="BJ34">
        <v>7.6685999999999996</v>
      </c>
      <c r="BK34">
        <v>562.18600000000004</v>
      </c>
    </row>
    <row r="35" spans="1:64">
      <c r="A35">
        <v>16</v>
      </c>
      <c r="B35">
        <v>3.0065499999999998</v>
      </c>
      <c r="C35">
        <v>120.286</v>
      </c>
      <c r="D35">
        <v>4485.18</v>
      </c>
      <c r="F35">
        <v>174.346</v>
      </c>
      <c r="G35">
        <v>4782.57</v>
      </c>
      <c r="N35">
        <v>64</v>
      </c>
      <c r="O35">
        <f t="shared" si="4"/>
        <v>0.18193499999999999</v>
      </c>
      <c r="P35">
        <f t="shared" si="3"/>
        <v>4.9496500000000001</v>
      </c>
      <c r="Q35">
        <f t="shared" si="7"/>
        <v>389.666</v>
      </c>
      <c r="S35">
        <f t="shared" si="6"/>
        <v>5.3311999999999999</v>
      </c>
      <c r="T35">
        <v>16</v>
      </c>
      <c r="U35">
        <f t="shared" si="5"/>
        <v>1.8580333333333334E-2</v>
      </c>
      <c r="V35">
        <f t="shared" si="5"/>
        <v>0.57930166666666671</v>
      </c>
      <c r="Z35">
        <v>16</v>
      </c>
      <c r="AA35">
        <v>4.4084099999999999</v>
      </c>
      <c r="AB35">
        <v>256.834</v>
      </c>
      <c r="AC35">
        <v>11137.1</v>
      </c>
      <c r="AL35">
        <v>16</v>
      </c>
      <c r="AM35">
        <v>11.3919</v>
      </c>
      <c r="AN35">
        <v>726.06</v>
      </c>
      <c r="AO35">
        <v>28453</v>
      </c>
      <c r="AR35">
        <v>13.456200000000001</v>
      </c>
      <c r="AS35">
        <v>1018.94</v>
      </c>
      <c r="AX35">
        <v>16</v>
      </c>
      <c r="AY35">
        <v>84.037300000000002</v>
      </c>
      <c r="AZ35">
        <v>5599.24</v>
      </c>
      <c r="BD35">
        <v>16</v>
      </c>
      <c r="BE35">
        <v>2.1605099999999999</v>
      </c>
      <c r="BF35">
        <v>178.84800000000001</v>
      </c>
      <c r="BG35">
        <v>14638.4</v>
      </c>
      <c r="BJ35">
        <v>4.1091100000000003</v>
      </c>
      <c r="BK35">
        <v>236.26900000000001</v>
      </c>
    </row>
    <row r="36" spans="1:64">
      <c r="A36">
        <v>16</v>
      </c>
      <c r="B36">
        <v>2.99898</v>
      </c>
      <c r="C36">
        <v>132.59200000000001</v>
      </c>
      <c r="D36">
        <v>4395.0600000000004</v>
      </c>
      <c r="F36">
        <v>172.9</v>
      </c>
      <c r="G36">
        <v>4779.68</v>
      </c>
      <c r="N36">
        <v>124</v>
      </c>
      <c r="O36">
        <f>O62/12</f>
        <v>0</v>
      </c>
      <c r="P36">
        <f>P62/13</f>
        <v>0</v>
      </c>
      <c r="T36">
        <v>16</v>
      </c>
      <c r="U36">
        <f t="shared" si="5"/>
        <v>1.847E-2</v>
      </c>
      <c r="V36">
        <f t="shared" si="5"/>
        <v>0.57502500000000001</v>
      </c>
      <c r="Z36">
        <v>16</v>
      </c>
      <c r="AA36">
        <v>4.0432499999999996</v>
      </c>
      <c r="AB36">
        <v>247.46799999999999</v>
      </c>
      <c r="AC36">
        <v>11047.7</v>
      </c>
      <c r="AL36">
        <v>16</v>
      </c>
      <c r="AM36">
        <v>13.485099999999999</v>
      </c>
      <c r="AN36">
        <v>733.28899999999999</v>
      </c>
      <c r="AR36">
        <v>13.630699999999999</v>
      </c>
      <c r="AS36">
        <v>956.70600000000002</v>
      </c>
      <c r="AX36">
        <v>16</v>
      </c>
      <c r="AY36">
        <v>83.993799999999993</v>
      </c>
      <c r="AZ36">
        <v>5615.84</v>
      </c>
      <c r="BD36">
        <v>16</v>
      </c>
      <c r="BE36">
        <v>2.3091499999999998</v>
      </c>
      <c r="BF36">
        <v>188.74</v>
      </c>
      <c r="BG36">
        <v>14153.2</v>
      </c>
      <c r="BJ36">
        <v>3.7782300000000002</v>
      </c>
      <c r="BK36">
        <v>234.256</v>
      </c>
    </row>
    <row r="37" spans="1:64">
      <c r="A37">
        <v>16</v>
      </c>
      <c r="B37">
        <v>3.3090600000000001</v>
      </c>
      <c r="C37">
        <v>126.13800000000001</v>
      </c>
      <c r="D37">
        <v>4408.82</v>
      </c>
      <c r="F37">
        <v>160.196</v>
      </c>
      <c r="G37">
        <v>4804.41</v>
      </c>
      <c r="N37">
        <v>124</v>
      </c>
      <c r="O37">
        <f>O63/12</f>
        <v>0</v>
      </c>
      <c r="P37">
        <f>P63/13</f>
        <v>0</v>
      </c>
      <c r="T37">
        <v>16</v>
      </c>
      <c r="U37">
        <f t="shared" si="5"/>
        <v>1.8494E-2</v>
      </c>
      <c r="V37">
        <f t="shared" si="5"/>
        <v>0.57332666666666665</v>
      </c>
      <c r="Z37">
        <v>16</v>
      </c>
      <c r="AA37">
        <v>4.0551399999999997</v>
      </c>
      <c r="AB37">
        <v>244.07900000000001</v>
      </c>
      <c r="AL37">
        <v>16</v>
      </c>
      <c r="AM37">
        <v>12.716699999999999</v>
      </c>
      <c r="AN37">
        <v>704.52599999999995</v>
      </c>
      <c r="AR37">
        <v>13.7143</v>
      </c>
      <c r="AS37">
        <v>987.18700000000001</v>
      </c>
      <c r="AX37">
        <v>16</v>
      </c>
      <c r="AY37">
        <v>88.934600000000003</v>
      </c>
      <c r="AZ37">
        <v>5816.1</v>
      </c>
      <c r="BD37">
        <v>16</v>
      </c>
      <c r="BE37">
        <v>2.1446999999999998</v>
      </c>
      <c r="BF37">
        <v>164.05199999999999</v>
      </c>
      <c r="BJ37">
        <v>3.7623899999999999</v>
      </c>
      <c r="BK37">
        <v>239.05600000000001</v>
      </c>
    </row>
    <row r="38" spans="1:64">
      <c r="A38">
        <v>16</v>
      </c>
      <c r="B38">
        <v>3.2864599999999999</v>
      </c>
      <c r="C38">
        <v>138.423</v>
      </c>
      <c r="D38">
        <v>4390.95</v>
      </c>
      <c r="F38">
        <v>127.60899999999999</v>
      </c>
      <c r="G38">
        <v>4736.47</v>
      </c>
      <c r="N38">
        <v>124</v>
      </c>
      <c r="O38">
        <f>O64/12</f>
        <v>0</v>
      </c>
      <c r="P38">
        <f>P64/13</f>
        <v>0</v>
      </c>
      <c r="T38">
        <v>16</v>
      </c>
      <c r="U38">
        <f t="shared" si="5"/>
        <v>1.8281666666666665E-2</v>
      </c>
      <c r="V38">
        <f t="shared" si="5"/>
        <v>0.56794</v>
      </c>
      <c r="Z38">
        <v>16</v>
      </c>
      <c r="AA38">
        <v>4.0430299999999999</v>
      </c>
      <c r="AB38">
        <v>249.995</v>
      </c>
      <c r="AL38">
        <v>16</v>
      </c>
      <c r="AM38">
        <v>11.480399999999999</v>
      </c>
      <c r="AN38">
        <v>721.29200000000003</v>
      </c>
      <c r="AR38">
        <v>10.171799999999999</v>
      </c>
      <c r="AS38">
        <v>954.36199999999997</v>
      </c>
      <c r="AX38">
        <v>16</v>
      </c>
      <c r="AY38">
        <v>85.170299999999997</v>
      </c>
      <c r="AZ38">
        <v>11366.1</v>
      </c>
      <c r="BD38">
        <v>16</v>
      </c>
      <c r="BE38">
        <v>2.1623399999999999</v>
      </c>
      <c r="BF38">
        <v>174.63900000000001</v>
      </c>
      <c r="BJ38">
        <v>3.73298</v>
      </c>
      <c r="BK38">
        <v>232.10599999999999</v>
      </c>
    </row>
    <row r="39" spans="1:64">
      <c r="A39">
        <v>16</v>
      </c>
      <c r="B39">
        <v>3.2954699999999999</v>
      </c>
      <c r="C39">
        <v>151.989</v>
      </c>
      <c r="D39">
        <v>4394.09</v>
      </c>
      <c r="F39">
        <v>184.51</v>
      </c>
      <c r="G39">
        <v>4754.5600000000004</v>
      </c>
      <c r="T39">
        <v>16</v>
      </c>
      <c r="U39">
        <f t="shared" si="5"/>
        <v>1.8302666666666665E-2</v>
      </c>
      <c r="V39">
        <f t="shared" si="5"/>
        <v>0.56923166666666669</v>
      </c>
      <c r="Z39">
        <v>16</v>
      </c>
      <c r="AA39">
        <v>4.08188</v>
      </c>
      <c r="AB39">
        <v>259.125</v>
      </c>
      <c r="AL39">
        <v>16</v>
      </c>
      <c r="AM39">
        <v>11.5585</v>
      </c>
      <c r="AN39">
        <v>709.125</v>
      </c>
      <c r="AR39">
        <v>12.2605</v>
      </c>
      <c r="AS39">
        <v>971.72400000000005</v>
      </c>
      <c r="AX39">
        <v>16</v>
      </c>
      <c r="AY39">
        <v>83.458200000000005</v>
      </c>
      <c r="AZ39">
        <v>11323.5</v>
      </c>
      <c r="BD39">
        <v>16</v>
      </c>
      <c r="BE39">
        <v>2.3310399999999998</v>
      </c>
      <c r="BF39">
        <v>167.613</v>
      </c>
      <c r="BJ39">
        <v>3.6770800000000001</v>
      </c>
      <c r="BK39">
        <v>228.74600000000001</v>
      </c>
    </row>
    <row r="40" spans="1:64">
      <c r="A40">
        <v>32</v>
      </c>
      <c r="B40">
        <v>2.11029</v>
      </c>
      <c r="C40">
        <v>74.816900000000004</v>
      </c>
      <c r="D40">
        <v>1746.53</v>
      </c>
      <c r="F40">
        <v>85.658799999999999</v>
      </c>
      <c r="G40">
        <v>2129.4699999999998</v>
      </c>
      <c r="T40">
        <v>32</v>
      </c>
      <c r="U40">
        <f t="shared" si="5"/>
        <v>9.3031666666666662E-3</v>
      </c>
      <c r="V40">
        <f t="shared" si="5"/>
        <v>0.30254500000000001</v>
      </c>
      <c r="Z40">
        <v>32</v>
      </c>
      <c r="AA40">
        <v>2.11591</v>
      </c>
      <c r="AB40">
        <v>157.404</v>
      </c>
      <c r="AC40">
        <v>5706.38</v>
      </c>
      <c r="AL40">
        <v>32</v>
      </c>
      <c r="AM40">
        <v>7.3185799999999999</v>
      </c>
      <c r="AN40">
        <v>428.51100000000002</v>
      </c>
      <c r="AO40">
        <v>14250.5</v>
      </c>
      <c r="AR40">
        <v>6.3245300000000002</v>
      </c>
      <c r="AS40">
        <v>483.40699999999998</v>
      </c>
      <c r="AT40">
        <v>27047.200000000001</v>
      </c>
      <c r="AX40">
        <v>32</v>
      </c>
      <c r="AY40">
        <v>43.302900000000001</v>
      </c>
      <c r="AZ40">
        <v>6579.71</v>
      </c>
      <c r="BD40">
        <v>32</v>
      </c>
      <c r="BE40">
        <v>1.3849</v>
      </c>
      <c r="BF40">
        <v>97.71</v>
      </c>
      <c r="BG40">
        <v>8313.7999999999993</v>
      </c>
      <c r="BJ40">
        <v>2.6609799999999999</v>
      </c>
      <c r="BK40">
        <v>154.41300000000001</v>
      </c>
      <c r="BL40">
        <v>10150.4</v>
      </c>
    </row>
    <row r="41" spans="1:64">
      <c r="A41">
        <v>32</v>
      </c>
      <c r="B41">
        <v>2.2188599999999998</v>
      </c>
      <c r="C41">
        <v>88.698899999999995</v>
      </c>
      <c r="D41">
        <v>1746.86</v>
      </c>
      <c r="F41">
        <v>105.64700000000001</v>
      </c>
      <c r="G41">
        <v>2008.74</v>
      </c>
      <c r="N41">
        <v>1</v>
      </c>
      <c r="O41" s="4">
        <v>175.54400000000001</v>
      </c>
      <c r="P41" s="4">
        <v>9153.82</v>
      </c>
      <c r="Q41" s="4"/>
      <c r="T41">
        <v>32</v>
      </c>
      <c r="U41">
        <f t="shared" si="5"/>
        <v>9.3416833333333331E-3</v>
      </c>
      <c r="V41">
        <f t="shared" si="5"/>
        <v>0.29609000000000002</v>
      </c>
      <c r="Z41">
        <v>32</v>
      </c>
      <c r="AA41">
        <v>2.0946899999999999</v>
      </c>
      <c r="AB41">
        <v>132.84100000000001</v>
      </c>
      <c r="AC41">
        <v>5761.53</v>
      </c>
      <c r="AL41">
        <v>32</v>
      </c>
      <c r="AM41">
        <v>7.2561400000000003</v>
      </c>
      <c r="AN41">
        <v>433.798</v>
      </c>
      <c r="AO41">
        <v>14251.1</v>
      </c>
      <c r="AR41">
        <v>5.2693000000000003</v>
      </c>
      <c r="AS41">
        <v>479.07100000000003</v>
      </c>
      <c r="AX41">
        <v>32</v>
      </c>
      <c r="AY41">
        <v>50.503300000000003</v>
      </c>
      <c r="AZ41">
        <v>6625.19</v>
      </c>
      <c r="BD41">
        <v>32</v>
      </c>
      <c r="BE41">
        <v>1.47312</v>
      </c>
      <c r="BF41">
        <v>72.888199999999998</v>
      </c>
      <c r="BG41">
        <v>8853.73</v>
      </c>
      <c r="BJ41">
        <v>2.72546</v>
      </c>
      <c r="BK41">
        <v>126.81100000000001</v>
      </c>
      <c r="BL41">
        <v>10171.6</v>
      </c>
    </row>
    <row r="42" spans="1:64">
      <c r="A42">
        <v>32</v>
      </c>
      <c r="B42">
        <v>2.1324999999999998</v>
      </c>
      <c r="C42">
        <v>73.268000000000001</v>
      </c>
      <c r="D42">
        <v>2140.5700000000002</v>
      </c>
      <c r="F42">
        <v>78.0167</v>
      </c>
      <c r="G42">
        <v>2498.84</v>
      </c>
      <c r="N42">
        <v>1</v>
      </c>
      <c r="O42" s="4">
        <v>169.36600000000001</v>
      </c>
      <c r="P42" s="4">
        <v>9209.94</v>
      </c>
      <c r="Q42" s="4"/>
      <c r="T42">
        <v>32</v>
      </c>
      <c r="U42">
        <f t="shared" si="5"/>
        <v>9.3135000000000006E-3</v>
      </c>
      <c r="V42">
        <f t="shared" si="5"/>
        <v>0.29515333333333332</v>
      </c>
      <c r="Z42">
        <v>32</v>
      </c>
      <c r="AA42">
        <v>2.1623999999999999</v>
      </c>
      <c r="AB42">
        <v>127.85599999999999</v>
      </c>
      <c r="AC42">
        <v>5715.92</v>
      </c>
      <c r="AL42">
        <v>32</v>
      </c>
      <c r="AM42">
        <v>6.3373400000000002</v>
      </c>
      <c r="AN42">
        <v>415.45299999999997</v>
      </c>
      <c r="AR42">
        <v>6.3466699999999996</v>
      </c>
      <c r="AS42">
        <v>484.24</v>
      </c>
      <c r="AX42">
        <v>32</v>
      </c>
      <c r="AY42">
        <v>92.506</v>
      </c>
      <c r="AZ42">
        <v>6287.75</v>
      </c>
      <c r="BD42">
        <v>32</v>
      </c>
      <c r="BE42">
        <v>1.3989499999999999</v>
      </c>
      <c r="BF42">
        <v>76.263400000000004</v>
      </c>
      <c r="BG42">
        <v>8146.48</v>
      </c>
      <c r="BJ42">
        <v>2.5481699999999998</v>
      </c>
      <c r="BK42">
        <v>128.92400000000001</v>
      </c>
      <c r="BL42">
        <v>10181.200000000001</v>
      </c>
    </row>
    <row r="43" spans="1:64">
      <c r="A43">
        <v>32</v>
      </c>
      <c r="B43">
        <v>2.2256800000000001</v>
      </c>
      <c r="C43">
        <v>74.534800000000004</v>
      </c>
      <c r="D43">
        <v>1866.47</v>
      </c>
      <c r="F43">
        <v>109.56100000000001</v>
      </c>
      <c r="G43">
        <v>1966.32</v>
      </c>
      <c r="N43">
        <v>1</v>
      </c>
      <c r="O43" s="4">
        <v>168.654</v>
      </c>
      <c r="P43" s="4">
        <v>9166.4500000000007</v>
      </c>
      <c r="Q43" s="4"/>
      <c r="T43">
        <v>32</v>
      </c>
      <c r="U43">
        <f t="shared" si="5"/>
        <v>9.3267000000000003E-3</v>
      </c>
      <c r="V43">
        <f t="shared" si="5"/>
        <v>0.29547166666666663</v>
      </c>
      <c r="Z43">
        <v>32</v>
      </c>
      <c r="AA43">
        <v>2.12507</v>
      </c>
      <c r="AB43">
        <v>149.95599999999999</v>
      </c>
      <c r="AC43">
        <v>5715.39</v>
      </c>
      <c r="AL43">
        <v>32</v>
      </c>
      <c r="AM43">
        <v>6.3307099999999998</v>
      </c>
      <c r="AN43">
        <v>392.87299999999999</v>
      </c>
      <c r="AR43">
        <v>5.4861300000000002</v>
      </c>
      <c r="AS43">
        <v>483.22300000000001</v>
      </c>
      <c r="AX43">
        <v>32</v>
      </c>
      <c r="AY43">
        <v>48.465600000000002</v>
      </c>
      <c r="AZ43">
        <v>6504.61</v>
      </c>
      <c r="BD43">
        <v>32</v>
      </c>
      <c r="BE43">
        <v>1.4840599999999999</v>
      </c>
      <c r="BF43">
        <v>78.855400000000003</v>
      </c>
      <c r="BJ43">
        <v>2.5445799999999998</v>
      </c>
      <c r="BK43">
        <v>138.28100000000001</v>
      </c>
    </row>
    <row r="44" spans="1:64">
      <c r="A44">
        <v>32</v>
      </c>
      <c r="B44">
        <v>2.2460399999999998</v>
      </c>
      <c r="C44">
        <v>68.286500000000004</v>
      </c>
      <c r="D44">
        <v>1943.91</v>
      </c>
      <c r="F44">
        <v>90.3797</v>
      </c>
      <c r="G44">
        <v>2119.8200000000002</v>
      </c>
      <c r="N44">
        <v>2</v>
      </c>
      <c r="O44" s="4">
        <v>94.716200000000001</v>
      </c>
      <c r="P44" s="4">
        <v>4932.71</v>
      </c>
      <c r="Q44" s="4"/>
      <c r="T44">
        <v>32</v>
      </c>
      <c r="U44">
        <f t="shared" si="5"/>
        <v>9.3301500000000006E-3</v>
      </c>
      <c r="V44">
        <f t="shared" si="5"/>
        <v>0.29611999999999999</v>
      </c>
      <c r="Z44">
        <v>32</v>
      </c>
      <c r="AA44">
        <v>2.0856300000000001</v>
      </c>
      <c r="AB44">
        <v>141.68100000000001</v>
      </c>
      <c r="AC44">
        <v>5730.66</v>
      </c>
      <c r="AL44">
        <v>32</v>
      </c>
      <c r="AM44">
        <v>7.31996</v>
      </c>
      <c r="AN44">
        <v>408.35199999999998</v>
      </c>
      <c r="AR44">
        <v>5.2935299999999996</v>
      </c>
      <c r="AS44">
        <v>467.81400000000002</v>
      </c>
      <c r="AX44">
        <v>32</v>
      </c>
      <c r="AY44">
        <v>90.778400000000005</v>
      </c>
      <c r="AZ44">
        <v>6560.15</v>
      </c>
      <c r="BD44">
        <v>32</v>
      </c>
      <c r="BE44">
        <v>1.4923900000000001</v>
      </c>
      <c r="BF44">
        <v>82.264300000000006</v>
      </c>
      <c r="BJ44">
        <v>2.5448</v>
      </c>
      <c r="BK44">
        <v>148.989</v>
      </c>
    </row>
    <row r="45" spans="1:64">
      <c r="A45">
        <v>64</v>
      </c>
      <c r="B45">
        <v>1.71791</v>
      </c>
      <c r="C45">
        <v>16.159700000000001</v>
      </c>
      <c r="D45">
        <v>775.18899999999996</v>
      </c>
      <c r="F45">
        <v>14.250299999999999</v>
      </c>
      <c r="G45">
        <v>849.80600000000004</v>
      </c>
      <c r="N45">
        <v>2</v>
      </c>
      <c r="O45" s="4">
        <v>94.711600000000004</v>
      </c>
      <c r="P45" s="4">
        <v>4911.26</v>
      </c>
      <c r="Q45" s="4"/>
      <c r="T45">
        <v>64</v>
      </c>
      <c r="U45">
        <f t="shared" si="5"/>
        <v>4.9721833333333338E-3</v>
      </c>
      <c r="V45">
        <f t="shared" si="5"/>
        <v>0.15278149999999999</v>
      </c>
      <c r="W45">
        <f>W81/5</f>
        <v>3.2464399999999998</v>
      </c>
      <c r="Z45">
        <v>64</v>
      </c>
      <c r="AA45">
        <v>1.1104099999999999</v>
      </c>
      <c r="AB45">
        <v>93.9345</v>
      </c>
      <c r="AC45">
        <v>5881.01</v>
      </c>
      <c r="AL45">
        <v>64</v>
      </c>
      <c r="AM45">
        <v>4.1922699999999997</v>
      </c>
      <c r="AN45">
        <v>261.56400000000002</v>
      </c>
      <c r="AO45">
        <v>12168.7</v>
      </c>
      <c r="AR45">
        <v>3.1915100000000001</v>
      </c>
      <c r="AS45">
        <v>323.23</v>
      </c>
      <c r="AT45">
        <v>12000.1</v>
      </c>
      <c r="AX45">
        <v>64</v>
      </c>
      <c r="AY45">
        <v>25.3552</v>
      </c>
      <c r="AZ45">
        <v>3306.35</v>
      </c>
      <c r="BD45">
        <v>64</v>
      </c>
      <c r="BE45">
        <v>1.30752</v>
      </c>
      <c r="BF45">
        <v>21.2715</v>
      </c>
      <c r="BG45">
        <v>3381.57</v>
      </c>
      <c r="BJ45">
        <v>1.9157500000000001</v>
      </c>
      <c r="BK45">
        <v>50.206499999999998</v>
      </c>
      <c r="BL45">
        <v>4379.8</v>
      </c>
    </row>
    <row r="46" spans="1:64">
      <c r="A46">
        <v>64</v>
      </c>
      <c r="B46">
        <v>1.7477499999999999</v>
      </c>
      <c r="C46">
        <v>11.8681</v>
      </c>
      <c r="D46">
        <v>788.21100000000001</v>
      </c>
      <c r="F46">
        <v>15.6379</v>
      </c>
      <c r="G46">
        <v>737.03300000000002</v>
      </c>
      <c r="N46">
        <v>2</v>
      </c>
      <c r="O46" s="4">
        <v>101.22799999999999</v>
      </c>
      <c r="P46" s="4">
        <v>4902.7299999999996</v>
      </c>
      <c r="Q46" s="4"/>
      <c r="T46">
        <v>64</v>
      </c>
      <c r="U46">
        <f t="shared" si="5"/>
        <v>4.9183333333333336E-3</v>
      </c>
      <c r="V46">
        <f t="shared" si="5"/>
        <v>0.151531</v>
      </c>
      <c r="W46">
        <f>W82/5</f>
        <v>3.0514399999999999</v>
      </c>
      <c r="Z46">
        <v>64</v>
      </c>
      <c r="AA46">
        <v>1.1018600000000001</v>
      </c>
      <c r="AB46">
        <v>84.731099999999998</v>
      </c>
      <c r="AC46">
        <v>5974.55</v>
      </c>
      <c r="AL46">
        <v>64</v>
      </c>
      <c r="AM46">
        <v>4.7901600000000002</v>
      </c>
      <c r="AN46">
        <v>272.78500000000003</v>
      </c>
      <c r="AO46">
        <v>11834.5</v>
      </c>
      <c r="AR46">
        <v>3.18513</v>
      </c>
      <c r="AS46">
        <v>319.77100000000002</v>
      </c>
      <c r="AX46">
        <v>64</v>
      </c>
      <c r="AY46">
        <v>38.870600000000003</v>
      </c>
      <c r="AZ46">
        <v>3320.09</v>
      </c>
      <c r="BD46">
        <v>64</v>
      </c>
      <c r="BE46">
        <v>1.26119</v>
      </c>
      <c r="BF46">
        <v>21.3522</v>
      </c>
      <c r="BG46">
        <v>3601.37</v>
      </c>
      <c r="BJ46">
        <v>1.9574</v>
      </c>
      <c r="BK46">
        <v>51.088700000000003</v>
      </c>
      <c r="BL46">
        <v>4427.88</v>
      </c>
    </row>
    <row r="47" spans="1:64">
      <c r="A47">
        <v>64</v>
      </c>
      <c r="B47">
        <v>1.7354000000000001</v>
      </c>
      <c r="C47">
        <v>16.565799999999999</v>
      </c>
      <c r="D47">
        <v>707.78200000000004</v>
      </c>
      <c r="F47">
        <v>13.654199999999999</v>
      </c>
      <c r="G47">
        <v>790.38400000000001</v>
      </c>
      <c r="N47">
        <v>4</v>
      </c>
      <c r="O47" s="4">
        <v>25.995999999999999</v>
      </c>
      <c r="P47" s="4">
        <v>1910.93</v>
      </c>
      <c r="Q47" s="4"/>
      <c r="S47">
        <v>2118.77</v>
      </c>
      <c r="T47">
        <v>64</v>
      </c>
      <c r="U47">
        <f t="shared" si="5"/>
        <v>4.9338333333333335E-3</v>
      </c>
      <c r="V47">
        <f t="shared" si="5"/>
        <v>0.14907566666666666</v>
      </c>
      <c r="W47">
        <f>W83/5</f>
        <v>3.0491800000000002</v>
      </c>
      <c r="Z47">
        <v>64</v>
      </c>
      <c r="AA47">
        <v>1.12337</v>
      </c>
      <c r="AB47">
        <v>102.068</v>
      </c>
      <c r="AC47">
        <v>6051.43</v>
      </c>
      <c r="AL47">
        <v>64</v>
      </c>
      <c r="AM47">
        <v>4.5233600000000003</v>
      </c>
      <c r="AN47">
        <v>286.85899999999998</v>
      </c>
      <c r="AO47">
        <v>11738.1</v>
      </c>
      <c r="AR47">
        <v>3.2003200000000001</v>
      </c>
      <c r="AS47">
        <v>334.553</v>
      </c>
      <c r="AX47">
        <v>64</v>
      </c>
      <c r="AY47">
        <v>55.764499999999998</v>
      </c>
      <c r="AZ47">
        <v>3350.89</v>
      </c>
      <c r="BD47">
        <v>64</v>
      </c>
      <c r="BE47">
        <v>1.35561</v>
      </c>
      <c r="BF47">
        <v>21.527899999999999</v>
      </c>
      <c r="BG47">
        <v>3608.75</v>
      </c>
      <c r="BJ47">
        <v>1.85721</v>
      </c>
      <c r="BK47">
        <v>61.343200000000003</v>
      </c>
      <c r="BL47">
        <v>4495.53</v>
      </c>
    </row>
    <row r="48" spans="1:64">
      <c r="A48">
        <v>64</v>
      </c>
      <c r="B48">
        <v>1.72113</v>
      </c>
      <c r="C48">
        <v>12.4682</v>
      </c>
      <c r="D48">
        <v>740.73699999999997</v>
      </c>
      <c r="F48">
        <v>13.5768</v>
      </c>
      <c r="G48">
        <v>782.13199999999995</v>
      </c>
      <c r="N48">
        <v>4</v>
      </c>
      <c r="O48" s="4">
        <v>24.286300000000001</v>
      </c>
      <c r="P48" s="4">
        <v>1917.57</v>
      </c>
      <c r="Q48" s="4"/>
      <c r="S48">
        <v>2127.85</v>
      </c>
      <c r="T48">
        <v>64</v>
      </c>
      <c r="U48">
        <f t="shared" si="5"/>
        <v>4.9621666666666668E-3</v>
      </c>
      <c r="V48">
        <f t="shared" si="5"/>
        <v>0.14682100000000001</v>
      </c>
      <c r="W48">
        <f>W84/5</f>
        <v>3.0347</v>
      </c>
      <c r="Z48">
        <v>64</v>
      </c>
      <c r="AA48">
        <v>1.0958000000000001</v>
      </c>
      <c r="AB48">
        <v>104.024</v>
      </c>
      <c r="AC48">
        <v>5888.11</v>
      </c>
      <c r="AL48">
        <v>64</v>
      </c>
      <c r="AM48">
        <v>4.7907500000000001</v>
      </c>
      <c r="AN48">
        <v>294.23</v>
      </c>
      <c r="AR48">
        <v>3.1998099999999998</v>
      </c>
      <c r="AS48">
        <v>339.32299999999998</v>
      </c>
      <c r="AX48">
        <v>64</v>
      </c>
      <c r="AY48">
        <v>24.578600000000002</v>
      </c>
      <c r="AZ48">
        <v>3461.02</v>
      </c>
      <c r="BD48">
        <v>64</v>
      </c>
      <c r="BE48">
        <v>1.31332</v>
      </c>
      <c r="BF48">
        <v>20.8752</v>
      </c>
      <c r="BG48">
        <v>3565.13</v>
      </c>
      <c r="BJ48">
        <v>1.92119</v>
      </c>
      <c r="BK48">
        <v>59.1646</v>
      </c>
      <c r="BL48">
        <v>4428.21</v>
      </c>
    </row>
    <row r="49" spans="1:64">
      <c r="A49">
        <v>64</v>
      </c>
      <c r="B49">
        <v>1.6767099999999999</v>
      </c>
      <c r="C49">
        <v>16.225200000000001</v>
      </c>
      <c r="D49">
        <v>711.61199999999997</v>
      </c>
      <c r="F49">
        <v>13.5388</v>
      </c>
      <c r="G49">
        <v>803.24900000000002</v>
      </c>
      <c r="N49">
        <v>4</v>
      </c>
      <c r="O49" s="4">
        <v>26.204599999999999</v>
      </c>
      <c r="P49" s="4">
        <v>2048.13</v>
      </c>
      <c r="Q49" s="4"/>
      <c r="S49">
        <v>2123.71</v>
      </c>
      <c r="T49">
        <v>64</v>
      </c>
      <c r="U49">
        <f t="shared" si="5"/>
        <v>4.9443166666666661E-3</v>
      </c>
      <c r="V49">
        <f t="shared" si="5"/>
        <v>0.14617050000000001</v>
      </c>
      <c r="W49">
        <f>W85/5</f>
        <v>3.0489000000000002</v>
      </c>
      <c r="Z49">
        <v>64</v>
      </c>
      <c r="AA49">
        <v>1.11053</v>
      </c>
      <c r="AB49">
        <v>112.36199999999999</v>
      </c>
      <c r="AC49">
        <v>6079.96</v>
      </c>
      <c r="AL49">
        <v>64</v>
      </c>
      <c r="AM49">
        <v>4.5175599999999996</v>
      </c>
      <c r="AN49">
        <v>279.69799999999998</v>
      </c>
      <c r="AR49">
        <v>3.1928100000000001</v>
      </c>
      <c r="AS49">
        <v>324.24200000000002</v>
      </c>
      <c r="AX49">
        <v>64</v>
      </c>
      <c r="AY49">
        <v>42.098399999999998</v>
      </c>
      <c r="AZ49">
        <v>3416.48</v>
      </c>
      <c r="BD49">
        <v>64</v>
      </c>
      <c r="BE49">
        <v>1.2636099999999999</v>
      </c>
      <c r="BF49">
        <v>21.1708</v>
      </c>
      <c r="BG49">
        <v>3605.09</v>
      </c>
      <c r="BJ49">
        <v>1.92628</v>
      </c>
      <c r="BK49">
        <v>56.2729</v>
      </c>
      <c r="BL49">
        <v>4416.33</v>
      </c>
    </row>
    <row r="50" spans="1:64">
      <c r="N50">
        <v>8</v>
      </c>
      <c r="O50" s="4">
        <v>8.9528599999999994</v>
      </c>
      <c r="P50" s="4">
        <v>711.83100000000002</v>
      </c>
      <c r="Q50" s="4">
        <v>19367.400000000001</v>
      </c>
      <c r="S50">
        <v>1133.98</v>
      </c>
    </row>
    <row r="51" spans="1:64">
      <c r="N51">
        <v>8</v>
      </c>
      <c r="O51" s="4">
        <v>8.7197200000000006</v>
      </c>
      <c r="P51" s="4">
        <v>705.12300000000005</v>
      </c>
      <c r="Q51" s="4"/>
      <c r="S51">
        <v>1092.1500000000001</v>
      </c>
      <c r="T51">
        <v>1</v>
      </c>
      <c r="U51">
        <v>1.82941</v>
      </c>
    </row>
    <row r="52" spans="1:64">
      <c r="N52">
        <v>8</v>
      </c>
      <c r="O52" s="4">
        <v>8.9151699999999998</v>
      </c>
      <c r="P52" s="4">
        <v>703.60500000000002</v>
      </c>
      <c r="Q52" s="4"/>
      <c r="S52">
        <v>1209.98</v>
      </c>
      <c r="T52">
        <v>1</v>
      </c>
      <c r="U52">
        <v>1.8195399999999999</v>
      </c>
    </row>
    <row r="53" spans="1:64">
      <c r="N53">
        <v>16</v>
      </c>
      <c r="O53" s="4">
        <v>4.1299700000000001</v>
      </c>
      <c r="P53" s="4">
        <v>289.56</v>
      </c>
      <c r="Q53" s="4">
        <v>10131</v>
      </c>
      <c r="S53">
        <v>280.63200000000001</v>
      </c>
      <c r="T53">
        <v>1</v>
      </c>
      <c r="U53">
        <v>1.81975</v>
      </c>
    </row>
    <row r="54" spans="1:64">
      <c r="N54">
        <v>16</v>
      </c>
      <c r="O54" s="4">
        <v>4.2125700000000004</v>
      </c>
      <c r="P54" s="4">
        <v>242.01599999999999</v>
      </c>
      <c r="Q54" s="4">
        <v>10285.799999999999</v>
      </c>
      <c r="S54">
        <v>276.81400000000002</v>
      </c>
      <c r="T54">
        <v>1</v>
      </c>
      <c r="U54">
        <v>1.8194699999999999</v>
      </c>
    </row>
    <row r="55" spans="1:64">
      <c r="N55">
        <v>16</v>
      </c>
      <c r="O55" s="4">
        <v>4.0243200000000003</v>
      </c>
      <c r="P55" s="4">
        <v>257.77699999999999</v>
      </c>
      <c r="Q55" s="4"/>
      <c r="S55">
        <v>282.77</v>
      </c>
      <c r="T55">
        <v>1</v>
      </c>
      <c r="U55">
        <v>1.82528</v>
      </c>
    </row>
    <row r="56" spans="1:64">
      <c r="N56">
        <v>32</v>
      </c>
      <c r="O56" s="4">
        <v>2.17964</v>
      </c>
      <c r="P56" s="4">
        <v>141.73400000000001</v>
      </c>
      <c r="Q56" s="4">
        <v>5090.71</v>
      </c>
      <c r="S56">
        <v>129.31200000000001</v>
      </c>
      <c r="T56">
        <v>2</v>
      </c>
      <c r="U56">
        <v>0.73208600000000001</v>
      </c>
      <c r="V56">
        <v>22.016300000000001</v>
      </c>
    </row>
    <row r="57" spans="1:64">
      <c r="N57">
        <v>32</v>
      </c>
      <c r="O57" s="4">
        <v>2.2766000000000002</v>
      </c>
      <c r="P57" s="4"/>
      <c r="Q57" s="4">
        <v>4608.91</v>
      </c>
      <c r="R57" s="2"/>
      <c r="S57">
        <v>130.73099999999999</v>
      </c>
      <c r="T57">
        <v>2</v>
      </c>
      <c r="U57">
        <v>0.73025899999999999</v>
      </c>
      <c r="V57">
        <v>21.966999999999999</v>
      </c>
    </row>
    <row r="58" spans="1:64">
      <c r="N58">
        <v>32</v>
      </c>
      <c r="O58" s="4">
        <v>2.1740400000000002</v>
      </c>
      <c r="P58" s="4"/>
      <c r="Q58" s="4">
        <v>4634.99</v>
      </c>
      <c r="S58">
        <v>128.55000000000001</v>
      </c>
      <c r="T58">
        <v>2</v>
      </c>
      <c r="U58">
        <v>0.72931599999999996</v>
      </c>
      <c r="V58">
        <v>22.026599999999998</v>
      </c>
    </row>
    <row r="59" spans="1:64">
      <c r="N59">
        <v>64</v>
      </c>
      <c r="O59" s="4">
        <v>1.0692299999999999</v>
      </c>
      <c r="P59" s="4">
        <v>30.816099999999999</v>
      </c>
      <c r="Q59" s="4">
        <v>1955.58</v>
      </c>
      <c r="S59">
        <v>31.9512</v>
      </c>
      <c r="T59">
        <v>2</v>
      </c>
      <c r="U59">
        <v>0.72885299999999997</v>
      </c>
      <c r="V59">
        <v>22.151199999999999</v>
      </c>
    </row>
    <row r="60" spans="1:64">
      <c r="N60">
        <v>64</v>
      </c>
      <c r="O60" s="4">
        <v>1.15822</v>
      </c>
      <c r="P60" s="4">
        <v>29.8247</v>
      </c>
      <c r="Q60" s="4">
        <v>1967.08</v>
      </c>
      <c r="S60">
        <v>32.1051</v>
      </c>
      <c r="T60">
        <v>2</v>
      </c>
      <c r="U60">
        <v>0.72872800000000004</v>
      </c>
      <c r="V60">
        <v>22.133600000000001</v>
      </c>
    </row>
    <row r="61" spans="1:64">
      <c r="N61">
        <v>64</v>
      </c>
      <c r="O61" s="4">
        <v>1.09161</v>
      </c>
      <c r="P61" s="4">
        <v>29.697900000000001</v>
      </c>
      <c r="Q61" s="4">
        <v>1948.33</v>
      </c>
      <c r="S61">
        <v>31.987200000000001</v>
      </c>
      <c r="T61">
        <v>4</v>
      </c>
      <c r="U61">
        <v>0.424904</v>
      </c>
      <c r="V61">
        <v>12.0937</v>
      </c>
    </row>
    <row r="62" spans="1:64">
      <c r="N62">
        <v>124</v>
      </c>
      <c r="T62">
        <v>4</v>
      </c>
      <c r="U62">
        <v>0.42131999999999997</v>
      </c>
      <c r="V62">
        <v>12.0677</v>
      </c>
    </row>
    <row r="63" spans="1:64">
      <c r="N63">
        <v>124</v>
      </c>
      <c r="T63">
        <v>4</v>
      </c>
      <c r="U63">
        <v>0.42267900000000003</v>
      </c>
      <c r="V63">
        <v>12.100199999999999</v>
      </c>
    </row>
    <row r="64" spans="1:64">
      <c r="N64">
        <v>124</v>
      </c>
      <c r="T64">
        <v>4</v>
      </c>
      <c r="U64">
        <v>0.42017300000000002</v>
      </c>
      <c r="V64">
        <v>12.078799999999999</v>
      </c>
    </row>
    <row r="65" spans="20:22">
      <c r="T65">
        <v>4</v>
      </c>
      <c r="U65">
        <v>0.42275000000000001</v>
      </c>
      <c r="V65">
        <v>12.105399999999999</v>
      </c>
    </row>
    <row r="66" spans="20:22">
      <c r="T66">
        <v>8</v>
      </c>
      <c r="U66">
        <v>0.215058</v>
      </c>
      <c r="V66">
        <v>6.4152399999999998</v>
      </c>
    </row>
    <row r="67" spans="20:22">
      <c r="T67">
        <v>8</v>
      </c>
      <c r="U67">
        <v>0.21332799999999999</v>
      </c>
      <c r="V67">
        <v>6.41859</v>
      </c>
    </row>
    <row r="68" spans="20:22">
      <c r="T68">
        <v>8</v>
      </c>
      <c r="U68">
        <v>0.21474099999999999</v>
      </c>
      <c r="V68">
        <v>6.3698199999999998</v>
      </c>
    </row>
    <row r="69" spans="20:22">
      <c r="T69">
        <v>8</v>
      </c>
      <c r="U69">
        <v>0.21489</v>
      </c>
      <c r="V69">
        <v>6.4153399999999996</v>
      </c>
    </row>
    <row r="70" spans="20:22">
      <c r="T70">
        <v>8</v>
      </c>
      <c r="U70">
        <v>0.21452199999999999</v>
      </c>
      <c r="V70">
        <v>6.4186399999999999</v>
      </c>
    </row>
    <row r="71" spans="20:22">
      <c r="T71">
        <v>16</v>
      </c>
      <c r="U71">
        <v>0.111482</v>
      </c>
      <c r="V71">
        <v>3.4758100000000001</v>
      </c>
    </row>
    <row r="72" spans="20:22">
      <c r="T72">
        <v>16</v>
      </c>
      <c r="U72">
        <v>0.11082</v>
      </c>
      <c r="V72">
        <v>3.4501499999999998</v>
      </c>
    </row>
    <row r="73" spans="20:22">
      <c r="T73">
        <v>16</v>
      </c>
      <c r="U73">
        <v>0.11096399999999999</v>
      </c>
      <c r="V73">
        <v>3.4399600000000001</v>
      </c>
    </row>
    <row r="74" spans="20:22">
      <c r="T74">
        <v>16</v>
      </c>
      <c r="U74">
        <v>0.10969</v>
      </c>
      <c r="V74">
        <v>3.4076399999999998</v>
      </c>
    </row>
    <row r="75" spans="20:22">
      <c r="T75">
        <v>16</v>
      </c>
      <c r="U75">
        <v>0.109816</v>
      </c>
      <c r="V75">
        <v>3.4153899999999999</v>
      </c>
    </row>
    <row r="76" spans="20:22">
      <c r="T76">
        <v>32</v>
      </c>
      <c r="U76">
        <v>5.5819000000000001E-2</v>
      </c>
      <c r="V76">
        <v>1.8152699999999999</v>
      </c>
    </row>
    <row r="77" spans="20:22">
      <c r="T77">
        <v>32</v>
      </c>
      <c r="U77">
        <v>5.6050099999999999E-2</v>
      </c>
      <c r="V77">
        <v>1.77654</v>
      </c>
    </row>
    <row r="78" spans="20:22">
      <c r="T78">
        <v>32</v>
      </c>
      <c r="U78">
        <v>5.5881E-2</v>
      </c>
      <c r="V78">
        <v>1.77092</v>
      </c>
    </row>
    <row r="79" spans="20:22">
      <c r="T79">
        <v>32</v>
      </c>
      <c r="U79">
        <v>5.5960200000000002E-2</v>
      </c>
      <c r="V79">
        <v>1.7728299999999999</v>
      </c>
    </row>
    <row r="80" spans="20:22">
      <c r="T80">
        <v>32</v>
      </c>
      <c r="U80">
        <v>5.59809E-2</v>
      </c>
      <c r="V80">
        <v>1.7767200000000001</v>
      </c>
    </row>
    <row r="81" spans="20:23">
      <c r="T81">
        <v>64</v>
      </c>
      <c r="U81">
        <v>2.9833100000000001E-2</v>
      </c>
      <c r="V81">
        <v>0.91668899999999998</v>
      </c>
      <c r="W81">
        <v>16.232199999999999</v>
      </c>
    </row>
    <row r="82" spans="20:23">
      <c r="T82">
        <v>64</v>
      </c>
      <c r="U82">
        <v>2.9510000000000002E-2</v>
      </c>
      <c r="V82">
        <v>0.90918600000000005</v>
      </c>
      <c r="W82">
        <v>15.257199999999999</v>
      </c>
    </row>
    <row r="83" spans="20:23">
      <c r="T83">
        <v>64</v>
      </c>
      <c r="U83">
        <v>2.9603000000000001E-2</v>
      </c>
      <c r="V83">
        <v>0.89445399999999997</v>
      </c>
      <c r="W83">
        <v>15.245900000000001</v>
      </c>
    </row>
    <row r="84" spans="20:23">
      <c r="T84">
        <v>64</v>
      </c>
      <c r="U84">
        <v>2.9773000000000001E-2</v>
      </c>
      <c r="V84">
        <v>0.88092599999999999</v>
      </c>
      <c r="W84">
        <v>15.173500000000001</v>
      </c>
    </row>
    <row r="85" spans="20:23">
      <c r="T85">
        <v>64</v>
      </c>
      <c r="U85">
        <v>2.9665899999999999E-2</v>
      </c>
      <c r="V85">
        <v>0.877023</v>
      </c>
      <c r="W85">
        <v>15.2445</v>
      </c>
    </row>
  </sheetData>
  <sheetCalcPr fullCalcOnLoad="1"/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Sheet1</vt:lpstr>
      <vt:lpstr>CC</vt:lpstr>
      <vt:lpstr>PageRank</vt:lpstr>
      <vt:lpstr>SSSP</vt:lpstr>
      <vt:lpstr>rmat</vt:lpstr>
      <vt:lpstr>Luby</vt:lpstr>
      <vt:lpstr>Tri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Devine</dc:creator>
  <cp:lastModifiedBy>Karen Devine</cp:lastModifiedBy>
  <cp:lastPrinted>2010-05-28T17:13:31Z</cp:lastPrinted>
  <dcterms:created xsi:type="dcterms:W3CDTF">2010-05-04T16:35:40Z</dcterms:created>
  <dcterms:modified xsi:type="dcterms:W3CDTF">2010-05-28T18:08:43Z</dcterms:modified>
</cp:coreProperties>
</file>