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0490" windowHeight="7755"/>
  </bookViews>
  <sheets>
    <sheet name="El Ladrillo Rojo" sheetId="1" r:id="rId1"/>
    <sheet name="Hoja2" sheetId="2" state="hidden" r:id="rId2"/>
    <sheet name="Hoja3" sheetId="3" state="hidden" r:id="rId3"/>
  </sheets>
  <calcPr calcId="152511"/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6" i="1"/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6" i="1"/>
  <c r="D7" i="1"/>
  <c r="D8" i="1"/>
  <c r="E8" i="1" s="1"/>
  <c r="D9" i="1"/>
  <c r="D10" i="1"/>
  <c r="E10" i="1" s="1"/>
  <c r="D11" i="1"/>
  <c r="D12" i="1"/>
  <c r="E12" i="1" s="1"/>
  <c r="D13" i="1"/>
  <c r="D14" i="1"/>
  <c r="D15" i="1"/>
  <c r="D16" i="1"/>
  <c r="E16" i="1" s="1"/>
  <c r="D17" i="1"/>
  <c r="D18" i="1"/>
  <c r="E18" i="1" s="1"/>
  <c r="D19" i="1"/>
  <c r="D6" i="1"/>
  <c r="J6" i="1" l="1"/>
  <c r="J19" i="1"/>
  <c r="J15" i="1"/>
  <c r="J11" i="1"/>
  <c r="J7" i="1"/>
  <c r="E11" i="1"/>
  <c r="F11" i="1" s="1"/>
  <c r="E15" i="1"/>
  <c r="F15" i="1" s="1"/>
  <c r="E7" i="1"/>
  <c r="F7" i="1" s="1"/>
  <c r="E19" i="1"/>
  <c r="F19" i="1" s="1"/>
  <c r="F12" i="1"/>
  <c r="G12" i="1" s="1"/>
  <c r="F8" i="1"/>
  <c r="G8" i="1" s="1"/>
  <c r="F18" i="1"/>
  <c r="G18" i="1" s="1"/>
  <c r="J14" i="1"/>
  <c r="F10" i="1"/>
  <c r="G10" i="1" s="1"/>
  <c r="J17" i="1"/>
  <c r="J13" i="1"/>
  <c r="J9" i="1"/>
  <c r="F16" i="1"/>
  <c r="G16" i="1" s="1"/>
  <c r="G15" i="1"/>
  <c r="G11" i="1"/>
  <c r="J8" i="1"/>
  <c r="E14" i="1"/>
  <c r="E6" i="1"/>
  <c r="E13" i="1"/>
  <c r="J10" i="1"/>
  <c r="E17" i="1"/>
  <c r="E9" i="1"/>
  <c r="K15" i="1" l="1"/>
  <c r="K11" i="1"/>
  <c r="K19" i="1"/>
  <c r="K7" i="1"/>
  <c r="G19" i="1"/>
  <c r="J16" i="1"/>
  <c r="K12" i="1"/>
  <c r="K18" i="1"/>
  <c r="G7" i="1"/>
  <c r="K16" i="1"/>
  <c r="K10" i="1"/>
  <c r="D31" i="1"/>
  <c r="F14" i="1"/>
  <c r="K14" i="1" s="1"/>
  <c r="G14" i="1"/>
  <c r="J12" i="1"/>
  <c r="F9" i="1"/>
  <c r="K9" i="1" s="1"/>
  <c r="K8" i="1"/>
  <c r="J18" i="1"/>
  <c r="F17" i="1"/>
  <c r="K17" i="1" s="1"/>
  <c r="F13" i="1"/>
  <c r="K13" i="1" s="1"/>
  <c r="F6" i="1"/>
  <c r="K6" i="1" s="1"/>
  <c r="D32" i="1" l="1"/>
  <c r="G13" i="1"/>
  <c r="G6" i="1"/>
  <c r="G17" i="1"/>
  <c r="G9" i="1"/>
  <c r="D30" i="1" l="1"/>
</calcChain>
</file>

<file path=xl/sharedStrings.xml><?xml version="1.0" encoding="utf-8"?>
<sst xmlns="http://schemas.openxmlformats.org/spreadsheetml/2006/main" count="56" uniqueCount="41">
  <si>
    <t>Nombre del trabajador</t>
  </si>
  <si>
    <t>Lista de Raya</t>
  </si>
  <si>
    <t>Constructora "El Ladrillo Rojo"</t>
  </si>
  <si>
    <t>Hrs. Trabajadas</t>
  </si>
  <si>
    <t>Total semanal</t>
  </si>
  <si>
    <t>Cuota IMSS</t>
  </si>
  <si>
    <t>Impuesto</t>
  </si>
  <si>
    <t>Ret. Impuesto</t>
  </si>
  <si>
    <t>Imp. A declarar</t>
  </si>
  <si>
    <t>Total Neto a pagar</t>
  </si>
  <si>
    <t>Especialidad</t>
  </si>
  <si>
    <t>Sueldo por hora</t>
  </si>
  <si>
    <t xml:space="preserve"> % de aportación al Seguro Social</t>
  </si>
  <si>
    <t>% de Impuesto por servicios</t>
  </si>
  <si>
    <t>% de retención de Impuesto por servicios</t>
  </si>
  <si>
    <t>Tabla de Sueldos</t>
  </si>
  <si>
    <t>Resumen Administrativo</t>
  </si>
  <si>
    <t>Total a Pagar de Nómina</t>
  </si>
  <si>
    <t>Total de IMSS a pagar por la constructora</t>
  </si>
  <si>
    <t>Total de Impuesto retenido a trabajadores</t>
  </si>
  <si>
    <t>Descuento de IMSS al trabajador</t>
  </si>
  <si>
    <t>IMSS a pagar por la constructora</t>
  </si>
  <si>
    <t>Albañil</t>
  </si>
  <si>
    <t>Peón</t>
  </si>
  <si>
    <t>Carpintero</t>
  </si>
  <si>
    <t>Plomero</t>
  </si>
  <si>
    <t>Electricista</t>
  </si>
  <si>
    <t>Francisco</t>
  </si>
  <si>
    <t>Mariela</t>
  </si>
  <si>
    <t>Ma. Cruz</t>
  </si>
  <si>
    <t>Guillermo</t>
  </si>
  <si>
    <t>Alan</t>
  </si>
  <si>
    <t>Abraham</t>
  </si>
  <si>
    <t>Renata</t>
  </si>
  <si>
    <t>Gerardo</t>
  </si>
  <si>
    <t>Cruz Treviño</t>
  </si>
  <si>
    <t>Pepe</t>
  </si>
  <si>
    <t>Toño</t>
  </si>
  <si>
    <t>Juan</t>
  </si>
  <si>
    <t>Pedro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</si>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</sst>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0" fillId="2" borderId="1" xfId="0" applyFill="1" applyBorder="1" applyAlignment="1">
      <alignment horizontal="center" vertical="center"/>
    </xf>
    <xf numFmtId="44" fontId="0" fillId="4" borderId="1" xfId="1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44" fontId="0" fillId="4" borderId="16" xfId="1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4" fontId="0" fillId="3" borderId="1" xfId="1" applyFont="1" applyFill="1" applyBorder="1" applyAlignment="1">
      <alignment horizontal="center" vertical="center"/>
    </xf>
    <xf numFmtId="44" fontId="0" fillId="3" borderId="14" xfId="1" applyFont="1" applyFill="1" applyBorder="1" applyAlignment="1">
      <alignment horizontal="center" vertical="center"/>
    </xf>
    <xf numFmtId="44" fontId="0" fillId="3" borderId="12" xfId="0" applyNumberFormat="1" applyFill="1" applyBorder="1" applyAlignment="1">
      <alignment vertical="center"/>
    </xf>
    <xf numFmtId="44" fontId="0" fillId="3" borderId="17" xfId="0" applyNumberFormat="1" applyFill="1" applyBorder="1" applyAlignment="1">
      <alignment vertical="center"/>
    </xf>
    <xf numFmtId="9" fontId="0" fillId="4" borderId="2" xfId="2" applyFont="1" applyFill="1" applyBorder="1" applyAlignment="1">
      <alignment vertical="center"/>
    </xf>
    <xf numFmtId="9" fontId="0" fillId="4" borderId="18" xfId="2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9" fontId="0" fillId="0" borderId="0" xfId="2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4" borderId="12" xfId="0" applyFill="1" applyBorder="1" applyAlignment="1">
      <alignment horizontal="center" vertical="center" wrapText="1"/>
    </xf>
    <xf numFmtId="9" fontId="0" fillId="4" borderId="14" xfId="2" applyFont="1" applyFill="1" applyBorder="1" applyAlignment="1">
      <alignment vertical="center"/>
    </xf>
    <xf numFmtId="9" fontId="0" fillId="4" borderId="17" xfId="2" applyFont="1" applyFill="1" applyBorder="1" applyAlignment="1">
      <alignment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4" fontId="0" fillId="3" borderId="1" xfId="1" applyNumberFormat="1" applyFont="1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</xdr:colOff>
      <xdr:row>5</xdr:row>
      <xdr:rowOff>9525</xdr:rowOff>
    </xdr:from>
    <xdr:to>
      <xdr:col>20</xdr:col>
      <xdr:colOff>600075</xdr:colOff>
      <xdr:row>17</xdr:row>
      <xdr:rowOff>9525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811125" y="819150"/>
          <a:ext cx="3600450" cy="1943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Debes generar esta lista con 15 trabajadores incluyendo su nombre, horas que trabajaron en la semana y la especialidad a la que se dedican.  Posteriormente siguiendo las instrucciones del proyecto y con los datos que encuentres en la tabla de sueldos, para cada especialidad calcular cuanto se le pagará a la semana, su cálculo de cuota del IMSS, de esta cuota el descuento que se le hará al trabajador y la diferencia que pagará la constructora. El cálculo del impuesto por servicios a ciertas especialidades y en base a éste qué porcentaje se retiene y la diferencia que va a declarar el trabajador.  Finalmente cuánto se va a pagar neto al trabajador, considerando su total de la semana y sus descuentos que les corresponden.</a:t>
          </a:r>
        </a:p>
      </xdr:txBody>
    </xdr:sp>
    <xdr:clientData/>
  </xdr:twoCellAnchor>
  <xdr:twoCellAnchor>
    <xdr:from>
      <xdr:col>16</xdr:col>
      <xdr:colOff>57150</xdr:colOff>
      <xdr:row>20</xdr:row>
      <xdr:rowOff>152400</xdr:rowOff>
    </xdr:from>
    <xdr:to>
      <xdr:col>20</xdr:col>
      <xdr:colOff>676275</xdr:colOff>
      <xdr:row>29</xdr:row>
      <xdr:rowOff>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12820650" y="3714750"/>
          <a:ext cx="3667125" cy="1504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esta tabla debes incluir las especialidades de los trabajadores de la constructora, descritas en las especificaciones del proyecto, </a:t>
          </a:r>
          <a:r>
            <a:rPr lang="es-ES" sz="1000" b="0" i="0" strike="noStrike">
              <a:solidFill>
                <a:srgbClr val="FF0000"/>
              </a:solidFill>
              <a:latin typeface="Arial"/>
              <a:cs typeface="Arial"/>
            </a:rPr>
            <a:t>EN ORDEN ALFABETICO</a:t>
          </a: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 con su sueldo por hora, el % para el cálculo de la cuota del IMSS, que será el mismo para los trabajadores que tienen este beneficio o cero para los que no, el % de Impuesto por servicios, que será el mismo para los trabajadores a los que se les calcula o cero para los que no, y por último el % de retención del total de  impuesto por servicios para los trabajadores que tienen que declarar este impuesto.</a:t>
          </a:r>
        </a:p>
      </xdr:txBody>
    </xdr:sp>
    <xdr:clientData/>
  </xdr:twoCellAnchor>
  <xdr:twoCellAnchor>
    <xdr:from>
      <xdr:col>16</xdr:col>
      <xdr:colOff>76200</xdr:colOff>
      <xdr:row>31</xdr:row>
      <xdr:rowOff>0</xdr:rowOff>
    </xdr:from>
    <xdr:to>
      <xdr:col>20</xdr:col>
      <xdr:colOff>219075</xdr:colOff>
      <xdr:row>35</xdr:row>
      <xdr:rowOff>47625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2839700" y="5667375"/>
          <a:ext cx="3190875" cy="695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" sz="1000" b="0" i="0" strike="noStrike">
              <a:solidFill>
                <a:srgbClr val="000000"/>
              </a:solidFill>
              <a:latin typeface="Arial"/>
              <a:cs typeface="Arial"/>
            </a:rPr>
            <a:t>En este resumen debes de tener la del IMSS que paga la constructora, la suma de la retención de impuesto por servicios y el total a pagar el la nómina, o sea, el total de los sueldos netos de la semana para los trabajadores.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workbookViewId="0">
      <selection activeCell="G22" sqref="G22"/>
    </sheetView>
  </sheetViews>
  <sheetFormatPr baseColWidth="10" defaultColWidth="11.42578125" defaultRowHeight="12.75" x14ac:dyDescent="0.2"/>
  <cols>
    <col min="1" max="1" width="11.5703125" bestFit="1" customWidth="1"/>
    <col min="3" max="3" width="12.85546875" customWidth="1"/>
    <col min="4" max="4" width="10.28515625" bestFit="1" customWidth="1"/>
    <col min="5" max="5" width="11.5703125" bestFit="1" customWidth="1"/>
    <col min="6" max="6" width="10.85546875" bestFit="1" customWidth="1"/>
    <col min="7" max="7" width="12.85546875" customWidth="1"/>
    <col min="8" max="8" width="9.28515625" bestFit="1" customWidth="1"/>
  </cols>
  <sheetData>
    <row r="1" spans="1:11" ht="13.5" thickBot="1" x14ac:dyDescent="0.25"/>
    <row r="2" spans="1:11" ht="13.5" thickTop="1" x14ac:dyDescent="0.2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13.5" thickBot="1" x14ac:dyDescent="0.25">
      <c r="A3" s="43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5"/>
    </row>
    <row r="4" spans="1:11" ht="14.25" thickTop="1" thickBot="1" x14ac:dyDescent="0.25"/>
    <row r="5" spans="1:11" ht="39" thickTop="1" x14ac:dyDescent="0.2">
      <c r="A5" s="3" t="s">
        <v>0</v>
      </c>
      <c r="B5" s="4" t="s">
        <v>3</v>
      </c>
      <c r="C5" s="4" t="s">
        <v>10</v>
      </c>
      <c r="D5" s="5" t="s">
        <v>4</v>
      </c>
      <c r="E5" s="5" t="s">
        <v>5</v>
      </c>
      <c r="F5" s="5" t="s">
        <v>20</v>
      </c>
      <c r="G5" s="5" t="s">
        <v>21</v>
      </c>
      <c r="H5" s="5" t="s">
        <v>6</v>
      </c>
      <c r="I5" s="5" t="s">
        <v>7</v>
      </c>
      <c r="J5" s="5" t="s">
        <v>8</v>
      </c>
      <c r="K5" s="6" t="s">
        <v>9</v>
      </c>
    </row>
    <row r="6" spans="1:11" x14ac:dyDescent="0.2">
      <c r="A6" s="14" t="s">
        <v>27</v>
      </c>
      <c r="B6" s="1">
        <v>40</v>
      </c>
      <c r="C6" s="16" t="s">
        <v>24</v>
      </c>
      <c r="D6" s="18">
        <f>VLOOKUP(C6, $A$23:$H$27, 2)*B6</f>
        <v>4000</v>
      </c>
      <c r="E6" s="18">
        <f>VLOOKUP(C6, $A$23:$H$27, 3)*D6</f>
        <v>0</v>
      </c>
      <c r="F6" s="18">
        <f>E6/5</f>
        <v>0</v>
      </c>
      <c r="G6" s="18">
        <f>E6-F6</f>
        <v>0</v>
      </c>
      <c r="H6" s="18">
        <f>D6*VLOOKUP(C6,$A$23:$H$27, 4)</f>
        <v>280</v>
      </c>
      <c r="I6" s="47">
        <f>VLOOKUP(C6, $A$23:$E$27, 5)*H6</f>
        <v>5.6000000000000005</v>
      </c>
      <c r="J6" s="18">
        <f>H6-I6</f>
        <v>274.39999999999998</v>
      </c>
      <c r="K6" s="19">
        <f>D6-F6-I6</f>
        <v>3994.4</v>
      </c>
    </row>
    <row r="7" spans="1:11" x14ac:dyDescent="0.2">
      <c r="A7" s="14" t="s">
        <v>28</v>
      </c>
      <c r="B7" s="1">
        <v>35</v>
      </c>
      <c r="C7" s="16" t="s">
        <v>22</v>
      </c>
      <c r="D7" s="18">
        <f t="shared" ref="D7:D19" si="0">VLOOKUP(C7, $A$23:$H$27, 2)*B7</f>
        <v>2100</v>
      </c>
      <c r="E7" s="18">
        <f t="shared" ref="E7:E19" si="1">VLOOKUP(C7, $A$23:$H$27, 3)*D7</f>
        <v>105</v>
      </c>
      <c r="F7" s="18">
        <f t="shared" ref="F7:F19" si="2">E7/5</f>
        <v>21</v>
      </c>
      <c r="G7" s="18">
        <f t="shared" ref="G7:G19" si="3">E7-F7</f>
        <v>84</v>
      </c>
      <c r="H7" s="18">
        <f t="shared" ref="H7:H19" si="4">D7*VLOOKUP(C7,$A$23:$H$27, 4)</f>
        <v>0</v>
      </c>
      <c r="I7" s="47">
        <f t="shared" ref="I7:I19" si="5">VLOOKUP(C7, $A$23:$E$27, 5)*H7</f>
        <v>0</v>
      </c>
      <c r="J7" s="18">
        <f t="shared" ref="J7:J19" si="6">H7-I7</f>
        <v>0</v>
      </c>
      <c r="K7" s="19">
        <f t="shared" ref="K7:K19" si="7">D7-F7-I7</f>
        <v>2079</v>
      </c>
    </row>
    <row r="8" spans="1:11" x14ac:dyDescent="0.2">
      <c r="A8" s="14" t="s">
        <v>29</v>
      </c>
      <c r="B8" s="1">
        <v>20</v>
      </c>
      <c r="C8" s="16" t="s">
        <v>23</v>
      </c>
      <c r="D8" s="18">
        <f t="shared" si="0"/>
        <v>1000</v>
      </c>
      <c r="E8" s="18">
        <f t="shared" si="1"/>
        <v>50</v>
      </c>
      <c r="F8" s="18">
        <f t="shared" si="2"/>
        <v>10</v>
      </c>
      <c r="G8" s="18">
        <f t="shared" si="3"/>
        <v>40</v>
      </c>
      <c r="H8" s="18">
        <f t="shared" si="4"/>
        <v>0</v>
      </c>
      <c r="I8" s="47">
        <f t="shared" si="5"/>
        <v>0</v>
      </c>
      <c r="J8" s="18">
        <f t="shared" si="6"/>
        <v>0</v>
      </c>
      <c r="K8" s="19">
        <f t="shared" si="7"/>
        <v>990</v>
      </c>
    </row>
    <row r="9" spans="1:11" x14ac:dyDescent="0.2">
      <c r="A9" s="14" t="s">
        <v>30</v>
      </c>
      <c r="B9" s="1">
        <v>43</v>
      </c>
      <c r="C9" s="16" t="s">
        <v>26</v>
      </c>
      <c r="D9" s="18">
        <f t="shared" si="0"/>
        <v>5160</v>
      </c>
      <c r="E9" s="18">
        <f t="shared" si="1"/>
        <v>0</v>
      </c>
      <c r="F9" s="18">
        <f t="shared" si="2"/>
        <v>0</v>
      </c>
      <c r="G9" s="18">
        <f t="shared" si="3"/>
        <v>0</v>
      </c>
      <c r="H9" s="18">
        <f t="shared" si="4"/>
        <v>361.20000000000005</v>
      </c>
      <c r="I9" s="47">
        <f t="shared" si="5"/>
        <v>7.2240000000000011</v>
      </c>
      <c r="J9" s="18">
        <f t="shared" si="6"/>
        <v>353.97600000000006</v>
      </c>
      <c r="K9" s="19">
        <f t="shared" si="7"/>
        <v>5152.7759999999998</v>
      </c>
    </row>
    <row r="10" spans="1:11" x14ac:dyDescent="0.2">
      <c r="A10" s="14" t="s">
        <v>31</v>
      </c>
      <c r="B10" s="1">
        <v>15</v>
      </c>
      <c r="C10" s="16" t="s">
        <v>25</v>
      </c>
      <c r="D10" s="18">
        <f t="shared" si="0"/>
        <v>1200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84.000000000000014</v>
      </c>
      <c r="I10" s="47">
        <f t="shared" si="5"/>
        <v>1.6800000000000004</v>
      </c>
      <c r="J10" s="18">
        <f t="shared" si="6"/>
        <v>82.320000000000007</v>
      </c>
      <c r="K10" s="19">
        <f t="shared" si="7"/>
        <v>1198.32</v>
      </c>
    </row>
    <row r="11" spans="1:11" x14ac:dyDescent="0.2">
      <c r="A11" s="14" t="s">
        <v>32</v>
      </c>
      <c r="B11" s="1">
        <v>40</v>
      </c>
      <c r="C11" s="16" t="s">
        <v>22</v>
      </c>
      <c r="D11" s="18">
        <f t="shared" si="0"/>
        <v>2400</v>
      </c>
      <c r="E11" s="18">
        <f t="shared" si="1"/>
        <v>120</v>
      </c>
      <c r="F11" s="18">
        <f t="shared" si="2"/>
        <v>24</v>
      </c>
      <c r="G11" s="18">
        <f t="shared" si="3"/>
        <v>96</v>
      </c>
      <c r="H11" s="18">
        <f t="shared" si="4"/>
        <v>0</v>
      </c>
      <c r="I11" s="47">
        <f t="shared" si="5"/>
        <v>0</v>
      </c>
      <c r="J11" s="18">
        <f t="shared" si="6"/>
        <v>0</v>
      </c>
      <c r="K11" s="19">
        <f t="shared" si="7"/>
        <v>2376</v>
      </c>
    </row>
    <row r="12" spans="1:11" x14ac:dyDescent="0.2">
      <c r="A12" s="14" t="s">
        <v>33</v>
      </c>
      <c r="B12" s="1">
        <v>44</v>
      </c>
      <c r="C12" s="16" t="s">
        <v>22</v>
      </c>
      <c r="D12" s="18">
        <f t="shared" si="0"/>
        <v>2640</v>
      </c>
      <c r="E12" s="18">
        <f t="shared" si="1"/>
        <v>132</v>
      </c>
      <c r="F12" s="18">
        <f t="shared" si="2"/>
        <v>26.4</v>
      </c>
      <c r="G12" s="18">
        <f t="shared" si="3"/>
        <v>105.6</v>
      </c>
      <c r="H12" s="18">
        <f t="shared" si="4"/>
        <v>0</v>
      </c>
      <c r="I12" s="47">
        <f t="shared" si="5"/>
        <v>0</v>
      </c>
      <c r="J12" s="18">
        <f t="shared" si="6"/>
        <v>0</v>
      </c>
      <c r="K12" s="19">
        <f t="shared" si="7"/>
        <v>2613.6</v>
      </c>
    </row>
    <row r="13" spans="1:11" x14ac:dyDescent="0.2">
      <c r="A13" s="14" t="s">
        <v>34</v>
      </c>
      <c r="B13" s="1">
        <v>38</v>
      </c>
      <c r="C13" s="16" t="s">
        <v>23</v>
      </c>
      <c r="D13" s="18">
        <f t="shared" si="0"/>
        <v>1900</v>
      </c>
      <c r="E13" s="18">
        <f t="shared" si="1"/>
        <v>95</v>
      </c>
      <c r="F13" s="18">
        <f t="shared" si="2"/>
        <v>19</v>
      </c>
      <c r="G13" s="18">
        <f t="shared" si="3"/>
        <v>76</v>
      </c>
      <c r="H13" s="18">
        <f t="shared" si="4"/>
        <v>0</v>
      </c>
      <c r="I13" s="47">
        <f t="shared" si="5"/>
        <v>0</v>
      </c>
      <c r="J13" s="18">
        <f t="shared" si="6"/>
        <v>0</v>
      </c>
      <c r="K13" s="19">
        <f t="shared" si="7"/>
        <v>1881</v>
      </c>
    </row>
    <row r="14" spans="1:11" x14ac:dyDescent="0.2">
      <c r="A14" s="14" t="s">
        <v>35</v>
      </c>
      <c r="B14" s="1">
        <v>37.75</v>
      </c>
      <c r="C14" s="16" t="s">
        <v>24</v>
      </c>
      <c r="D14" s="18">
        <f t="shared" si="0"/>
        <v>3775</v>
      </c>
      <c r="E14" s="18">
        <f t="shared" si="1"/>
        <v>0</v>
      </c>
      <c r="F14" s="18">
        <f t="shared" si="2"/>
        <v>0</v>
      </c>
      <c r="G14" s="18">
        <f t="shared" si="3"/>
        <v>0</v>
      </c>
      <c r="H14" s="18">
        <f t="shared" si="4"/>
        <v>264.25</v>
      </c>
      <c r="I14" s="47">
        <f t="shared" si="5"/>
        <v>5.2850000000000001</v>
      </c>
      <c r="J14" s="18">
        <f t="shared" si="6"/>
        <v>258.96499999999997</v>
      </c>
      <c r="K14" s="19">
        <f t="shared" si="7"/>
        <v>3769.7150000000001</v>
      </c>
    </row>
    <row r="15" spans="1:11" x14ac:dyDescent="0.2">
      <c r="A15" s="14" t="s">
        <v>36</v>
      </c>
      <c r="B15" s="1">
        <v>38.5</v>
      </c>
      <c r="C15" s="16" t="s">
        <v>22</v>
      </c>
      <c r="D15" s="18">
        <f t="shared" si="0"/>
        <v>2310</v>
      </c>
      <c r="E15" s="18">
        <f t="shared" si="1"/>
        <v>115.5</v>
      </c>
      <c r="F15" s="18">
        <f t="shared" si="2"/>
        <v>23.1</v>
      </c>
      <c r="G15" s="18">
        <f t="shared" si="3"/>
        <v>92.4</v>
      </c>
      <c r="H15" s="18">
        <f t="shared" si="4"/>
        <v>0</v>
      </c>
      <c r="I15" s="47">
        <f t="shared" si="5"/>
        <v>0</v>
      </c>
      <c r="J15" s="18">
        <f t="shared" si="6"/>
        <v>0</v>
      </c>
      <c r="K15" s="19">
        <f t="shared" si="7"/>
        <v>2286.9</v>
      </c>
    </row>
    <row r="16" spans="1:11" x14ac:dyDescent="0.2">
      <c r="A16" s="14" t="s">
        <v>37</v>
      </c>
      <c r="B16" s="1">
        <v>39.25</v>
      </c>
      <c r="C16" s="16" t="s">
        <v>23</v>
      </c>
      <c r="D16" s="18">
        <f t="shared" si="0"/>
        <v>1962.5</v>
      </c>
      <c r="E16" s="18">
        <f t="shared" si="1"/>
        <v>98.125</v>
      </c>
      <c r="F16" s="18">
        <f t="shared" si="2"/>
        <v>19.625</v>
      </c>
      <c r="G16" s="18">
        <f t="shared" si="3"/>
        <v>78.5</v>
      </c>
      <c r="H16" s="18">
        <f t="shared" si="4"/>
        <v>0</v>
      </c>
      <c r="I16" s="47">
        <f t="shared" si="5"/>
        <v>0</v>
      </c>
      <c r="J16" s="18">
        <f t="shared" si="6"/>
        <v>0</v>
      </c>
      <c r="K16" s="19">
        <f t="shared" si="7"/>
        <v>1942.875</v>
      </c>
    </row>
    <row r="17" spans="1:11" x14ac:dyDescent="0.2">
      <c r="A17" s="14" t="s">
        <v>38</v>
      </c>
      <c r="B17" s="1">
        <v>40</v>
      </c>
      <c r="C17" s="16" t="s">
        <v>26</v>
      </c>
      <c r="D17" s="18">
        <f t="shared" si="0"/>
        <v>4800</v>
      </c>
      <c r="E17" s="18">
        <f t="shared" si="1"/>
        <v>0</v>
      </c>
      <c r="F17" s="18">
        <f t="shared" si="2"/>
        <v>0</v>
      </c>
      <c r="G17" s="18">
        <f t="shared" si="3"/>
        <v>0</v>
      </c>
      <c r="H17" s="18">
        <f t="shared" si="4"/>
        <v>336.00000000000006</v>
      </c>
      <c r="I17" s="47">
        <f t="shared" si="5"/>
        <v>6.7200000000000015</v>
      </c>
      <c r="J17" s="18">
        <f t="shared" si="6"/>
        <v>329.28000000000003</v>
      </c>
      <c r="K17" s="19">
        <f t="shared" si="7"/>
        <v>4793.28</v>
      </c>
    </row>
    <row r="18" spans="1:11" x14ac:dyDescent="0.2">
      <c r="A18" s="14" t="s">
        <v>39</v>
      </c>
      <c r="B18" s="1">
        <v>40.75</v>
      </c>
      <c r="C18" s="16" t="s">
        <v>25</v>
      </c>
      <c r="D18" s="18">
        <f t="shared" si="0"/>
        <v>3260</v>
      </c>
      <c r="E18" s="18">
        <f t="shared" si="1"/>
        <v>0</v>
      </c>
      <c r="F18" s="18">
        <f t="shared" si="2"/>
        <v>0</v>
      </c>
      <c r="G18" s="18">
        <f t="shared" si="3"/>
        <v>0</v>
      </c>
      <c r="H18" s="18">
        <f t="shared" si="4"/>
        <v>228.20000000000002</v>
      </c>
      <c r="I18" s="47">
        <f t="shared" si="5"/>
        <v>4.5640000000000001</v>
      </c>
      <c r="J18" s="18">
        <f t="shared" si="6"/>
        <v>223.63600000000002</v>
      </c>
      <c r="K18" s="19">
        <f t="shared" si="7"/>
        <v>3255.4360000000001</v>
      </c>
    </row>
    <row r="19" spans="1:11" ht="13.5" thickBot="1" x14ac:dyDescent="0.25">
      <c r="A19" s="15" t="s">
        <v>40</v>
      </c>
      <c r="B19" s="7">
        <v>41.5</v>
      </c>
      <c r="C19" s="17" t="s">
        <v>22</v>
      </c>
      <c r="D19" s="18">
        <f t="shared" si="0"/>
        <v>2490</v>
      </c>
      <c r="E19" s="18">
        <f t="shared" si="1"/>
        <v>124.5</v>
      </c>
      <c r="F19" s="18">
        <f t="shared" si="2"/>
        <v>24.9</v>
      </c>
      <c r="G19" s="18">
        <f t="shared" si="3"/>
        <v>99.6</v>
      </c>
      <c r="H19" s="18">
        <f t="shared" si="4"/>
        <v>0</v>
      </c>
      <c r="I19" s="47">
        <f t="shared" si="5"/>
        <v>0</v>
      </c>
      <c r="J19" s="18">
        <f t="shared" si="6"/>
        <v>0</v>
      </c>
      <c r="K19" s="19">
        <f t="shared" si="7"/>
        <v>2465.1</v>
      </c>
    </row>
    <row r="20" spans="1:11" ht="14.25" thickTop="1" thickBot="1" x14ac:dyDescent="0.25"/>
    <row r="21" spans="1:11" ht="14.25" thickTop="1" thickBot="1" x14ac:dyDescent="0.25">
      <c r="A21" s="31" t="s">
        <v>15</v>
      </c>
      <c r="B21" s="32"/>
      <c r="C21" s="32"/>
      <c r="D21" s="32"/>
      <c r="E21" s="33"/>
      <c r="F21" s="27"/>
      <c r="G21" s="27"/>
      <c r="H21" s="27"/>
    </row>
    <row r="22" spans="1:11" ht="51.75" thickTop="1" x14ac:dyDescent="0.2">
      <c r="A22" s="8" t="s">
        <v>10</v>
      </c>
      <c r="B22" s="9" t="s">
        <v>11</v>
      </c>
      <c r="C22" s="9" t="s">
        <v>12</v>
      </c>
      <c r="D22" s="9" t="s">
        <v>13</v>
      </c>
      <c r="E22" s="28" t="s">
        <v>14</v>
      </c>
      <c r="F22" s="24"/>
      <c r="G22" s="25"/>
      <c r="H22" s="24"/>
    </row>
    <row r="23" spans="1:11" x14ac:dyDescent="0.2">
      <c r="A23" s="10" t="s">
        <v>22</v>
      </c>
      <c r="B23" s="2">
        <v>60</v>
      </c>
      <c r="C23" s="22">
        <v>0.05</v>
      </c>
      <c r="D23" s="22">
        <v>0</v>
      </c>
      <c r="E23" s="29">
        <v>0</v>
      </c>
      <c r="F23" s="26"/>
      <c r="G23" s="25"/>
      <c r="H23" s="26"/>
    </row>
    <row r="24" spans="1:11" x14ac:dyDescent="0.2">
      <c r="A24" s="10" t="s">
        <v>24</v>
      </c>
      <c r="B24" s="2">
        <v>100</v>
      </c>
      <c r="C24" s="22">
        <v>0</v>
      </c>
      <c r="D24" s="22">
        <v>7.0000000000000007E-2</v>
      </c>
      <c r="E24" s="29">
        <v>0.02</v>
      </c>
      <c r="F24" s="26"/>
      <c r="G24" s="25"/>
      <c r="H24" s="26"/>
    </row>
    <row r="25" spans="1:11" x14ac:dyDescent="0.2">
      <c r="A25" s="10" t="s">
        <v>26</v>
      </c>
      <c r="B25" s="2">
        <v>120</v>
      </c>
      <c r="C25" s="22">
        <v>0</v>
      </c>
      <c r="D25" s="22">
        <v>7.0000000000000007E-2</v>
      </c>
      <c r="E25" s="29">
        <v>0.02</v>
      </c>
      <c r="F25" s="26"/>
      <c r="G25" s="25"/>
      <c r="H25" s="26"/>
    </row>
    <row r="26" spans="1:11" x14ac:dyDescent="0.2">
      <c r="A26" s="10" t="s">
        <v>23</v>
      </c>
      <c r="B26" s="2">
        <v>50</v>
      </c>
      <c r="C26" s="22">
        <v>0.05</v>
      </c>
      <c r="D26" s="22">
        <v>0</v>
      </c>
      <c r="E26" s="29">
        <v>0</v>
      </c>
      <c r="F26" s="26"/>
      <c r="G26" s="25"/>
      <c r="H26" s="26"/>
    </row>
    <row r="27" spans="1:11" ht="13.5" thickBot="1" x14ac:dyDescent="0.25">
      <c r="A27" s="11" t="s">
        <v>25</v>
      </c>
      <c r="B27" s="12">
        <v>80</v>
      </c>
      <c r="C27" s="23">
        <v>0</v>
      </c>
      <c r="D27" s="23">
        <v>7.0000000000000007E-2</v>
      </c>
      <c r="E27" s="30">
        <v>0.02</v>
      </c>
      <c r="F27" s="26"/>
      <c r="G27" s="25"/>
      <c r="H27" s="26"/>
    </row>
    <row r="28" spans="1:11" ht="14.25" thickTop="1" thickBot="1" x14ac:dyDescent="0.25"/>
    <row r="29" spans="1:11" ht="14.25" thickTop="1" thickBot="1" x14ac:dyDescent="0.25">
      <c r="A29" s="46" t="s">
        <v>16</v>
      </c>
      <c r="B29" s="46"/>
      <c r="C29" s="46"/>
      <c r="D29" s="46"/>
    </row>
    <row r="30" spans="1:11" ht="13.5" thickTop="1" x14ac:dyDescent="0.2">
      <c r="A30" s="34" t="s">
        <v>18</v>
      </c>
      <c r="B30" s="35"/>
      <c r="C30" s="35"/>
      <c r="D30" s="20">
        <f>SUM(G6:G19)</f>
        <v>672.1</v>
      </c>
    </row>
    <row r="31" spans="1:11" x14ac:dyDescent="0.2">
      <c r="A31" s="36" t="s">
        <v>19</v>
      </c>
      <c r="B31" s="37"/>
      <c r="C31" s="37"/>
      <c r="D31" s="13">
        <f>SUM(I6:I19)</f>
        <v>31.073000000000004</v>
      </c>
    </row>
    <row r="32" spans="1:11" ht="13.5" thickBot="1" x14ac:dyDescent="0.25">
      <c r="A32" s="38" t="s">
        <v>17</v>
      </c>
      <c r="B32" s="39"/>
      <c r="C32" s="39"/>
      <c r="D32" s="21">
        <f>SUM(K6:K19)</f>
        <v>38798.402000000002</v>
      </c>
    </row>
    <row r="33" ht="13.5" thickTop="1" x14ac:dyDescent="0.2"/>
  </sheetData>
  <sortState ref="A25:A29">
    <sortCondition ref="A29"/>
  </sortState>
  <mergeCells count="7">
    <mergeCell ref="A21:E21"/>
    <mergeCell ref="A30:C30"/>
    <mergeCell ref="A31:C31"/>
    <mergeCell ref="A32:C32"/>
    <mergeCell ref="A2:K2"/>
    <mergeCell ref="A3:K3"/>
    <mergeCell ref="A29:D29"/>
  </mergeCells>
  <phoneticPr fontId="0" type="noConversion"/>
  <pageMargins left="0.75" right="0.75" top="1" bottom="1" header="0" footer="0"/>
  <pageSetup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 Ladrillo Rojo</vt:lpstr>
      <vt:lpstr>Hoja2</vt:lpstr>
      <vt:lpstr>Hoja3</vt:lpstr>
    </vt:vector>
  </TitlesOfParts>
  <Company>ITESM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Dolores Padilla</dc:creator>
  <cp:lastModifiedBy>alumno</cp:lastModifiedBy>
  <dcterms:created xsi:type="dcterms:W3CDTF">2000-01-12T21:25:11Z</dcterms:created>
  <dcterms:modified xsi:type="dcterms:W3CDTF">2014-10-24T16:32:46Z</dcterms:modified>
</cp:coreProperties>
</file>