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bookViews>
    <workbookView xWindow="0" yWindow="0" windowWidth="20490" windowHeight="7755" activeTab="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G5" i="3" l="1"/>
  <c r="G10" i="3" s="1"/>
  <c r="G6" i="3"/>
  <c r="G7" i="3"/>
  <c r="G8" i="3"/>
  <c r="G9" i="3"/>
  <c r="G4" i="3"/>
  <c r="D14" i="3"/>
  <c r="E14" i="3"/>
  <c r="F14" i="3"/>
  <c r="C14" i="3"/>
  <c r="D13" i="3"/>
  <c r="E13" i="3"/>
  <c r="F13" i="3"/>
  <c r="C13" i="3"/>
  <c r="D12" i="3"/>
  <c r="E12" i="3"/>
  <c r="F12" i="3"/>
  <c r="C12" i="3"/>
  <c r="F5" i="3"/>
  <c r="F6" i="3"/>
  <c r="F7" i="3"/>
  <c r="F8" i="3"/>
  <c r="F9" i="3"/>
  <c r="F4" i="3"/>
  <c r="F10" i="3" s="1"/>
  <c r="E9" i="3"/>
  <c r="E5" i="3"/>
  <c r="E6" i="3"/>
  <c r="E7" i="3"/>
  <c r="E8" i="3"/>
  <c r="E4" i="3"/>
  <c r="D10" i="3"/>
  <c r="C10" i="3"/>
  <c r="G11" i="2"/>
  <c r="G7" i="2"/>
  <c r="G8" i="2"/>
  <c r="G9" i="2"/>
  <c r="G10" i="2"/>
  <c r="G5" i="2"/>
  <c r="G6" i="2"/>
  <c r="F6" i="2"/>
  <c r="F7" i="2"/>
  <c r="F8" i="2"/>
  <c r="F9" i="2"/>
  <c r="F10" i="2"/>
  <c r="F11" i="2"/>
  <c r="F5" i="2"/>
  <c r="E6" i="2"/>
  <c r="E7" i="2"/>
  <c r="E8" i="2"/>
  <c r="E9" i="2"/>
  <c r="E10" i="2"/>
  <c r="E11" i="2"/>
  <c r="E5" i="2"/>
  <c r="E28" i="1"/>
  <c r="E29" i="1"/>
  <c r="E30" i="1"/>
  <c r="E31" i="1"/>
  <c r="E27" i="1"/>
  <c r="C28" i="1"/>
  <c r="C29" i="1"/>
  <c r="C30" i="1"/>
  <c r="C31" i="1"/>
  <c r="C27" i="1"/>
  <c r="E10" i="3" l="1"/>
</calcChain>
</file>

<file path=xl/sharedStrings.xml><?xml version="1.0" encoding="utf-8"?>
<sst xmlns="http://schemas.openxmlformats.org/spreadsheetml/2006/main" count="88" uniqueCount="66">
  <si>
    <t>Cliente</t>
  </si>
  <si>
    <t>Raza</t>
  </si>
  <si>
    <t>Edad (meses)</t>
  </si>
  <si>
    <t>Peso (kg)</t>
  </si>
  <si>
    <t>Luis Armando Hurtado N</t>
  </si>
  <si>
    <t>French Poodle</t>
  </si>
  <si>
    <t>Peter Renzo Rojas P</t>
  </si>
  <si>
    <t>Pastor Alemán</t>
  </si>
  <si>
    <t>Roxana Corona Glez.</t>
  </si>
  <si>
    <t>San Bernardo</t>
  </si>
  <si>
    <t>AlmaRosa Angeles Lira</t>
  </si>
  <si>
    <t>Scotch Terry</t>
  </si>
  <si>
    <t>Iván Emmanuel Mondragón L</t>
  </si>
  <si>
    <t>Manolo Vidal B</t>
  </si>
  <si>
    <t>Andrea Gobera F</t>
  </si>
  <si>
    <t>Itzandehui Morán O</t>
  </si>
  <si>
    <t>Labrador</t>
  </si>
  <si>
    <t>Mario Alberto Rojas A</t>
  </si>
  <si>
    <t>Heriberto Gutiérrez T</t>
  </si>
  <si>
    <t>María Gabriela Lomeli A</t>
  </si>
  <si>
    <t>Miriam Hernández G</t>
  </si>
  <si>
    <t xml:space="preserve">Federico Gunter S </t>
  </si>
  <si>
    <t>Pablo Felgueres H</t>
  </si>
  <si>
    <t>José Eduardo Verástegui M</t>
  </si>
  <si>
    <t>Ana María Nieto G</t>
  </si>
  <si>
    <t>Pablo Ochoa Cacho</t>
  </si>
  <si>
    <t>Gabriela Calzada</t>
  </si>
  <si>
    <t>El Perrito Feliz</t>
  </si>
  <si>
    <t>Resúmenes</t>
  </si>
  <si>
    <t>Perros vendidos</t>
  </si>
  <si>
    <t>Cantidad</t>
  </si>
  <si>
    <t>Edades solicitadas</t>
  </si>
  <si>
    <t>Meses</t>
  </si>
  <si>
    <t>Gráficas</t>
  </si>
  <si>
    <t>Nómina Mensual</t>
  </si>
  <si>
    <t>No. de Empleado</t>
  </si>
  <si>
    <t>Nombre</t>
  </si>
  <si>
    <t>Sueldo</t>
  </si>
  <si>
    <t>IMSS</t>
  </si>
  <si>
    <t>ISPT</t>
  </si>
  <si>
    <t>Total a Pagar</t>
  </si>
  <si>
    <t>Jorge Begoña</t>
  </si>
  <si>
    <t>Alberto García</t>
  </si>
  <si>
    <t>Perla Cárdenas</t>
  </si>
  <si>
    <t>Eduardo Aguirre</t>
  </si>
  <si>
    <t>Juan Mercado</t>
  </si>
  <si>
    <t>Angélica Vega</t>
  </si>
  <si>
    <t>Roberto García</t>
  </si>
  <si>
    <t>Región</t>
  </si>
  <si>
    <t>Ventas</t>
  </si>
  <si>
    <t>Gastos</t>
  </si>
  <si>
    <t>Gastos Fijos</t>
  </si>
  <si>
    <t>Ingreso Neto</t>
  </si>
  <si>
    <t>Porcentaje</t>
  </si>
  <si>
    <t>Noreste</t>
  </si>
  <si>
    <t>Noroeste</t>
  </si>
  <si>
    <t>Centro</t>
  </si>
  <si>
    <t>Sureste</t>
  </si>
  <si>
    <t>Suroeste</t>
  </si>
  <si>
    <t>Oeste</t>
  </si>
  <si>
    <t>Totales</t>
  </si>
  <si>
    <t>Promedio</t>
  </si>
  <si>
    <t>Mínimo</t>
  </si>
  <si>
    <t>Máximo</t>
  </si>
  <si>
    <t>Tasa</t>
  </si>
  <si>
    <t>REPORTE MENSUAL DE VENTAS REGIONALES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</si>
</sst>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8" formatCode="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G Omega Italic"/>
    </font>
    <font>
      <b/>
      <i/>
      <sz val="11"/>
      <color theme="1"/>
      <name val="Calibri"/>
      <family val="2"/>
      <scheme val="minor"/>
    </font>
    <font>
      <b/>
      <sz val="18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4" xfId="0" applyBorder="1"/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2" borderId="1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2" borderId="15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44" fontId="0" fillId="0" borderId="3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44" fontId="0" fillId="0" borderId="1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68" fontId="0" fillId="0" borderId="21" xfId="0" applyNumberFormat="1" applyBorder="1" applyAlignment="1">
      <alignment horizontal="center" vertical="center"/>
    </xf>
    <xf numFmtId="0" fontId="0" fillId="0" borderId="1" xfId="0" applyBorder="1"/>
    <xf numFmtId="44" fontId="0" fillId="0" borderId="11" xfId="0" applyNumberForma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0" fontId="0" fillId="0" borderId="0" xfId="0" applyBorder="1"/>
    <xf numFmtId="43" fontId="0" fillId="0" borderId="3" xfId="0" applyNumberFormat="1" applyBorder="1"/>
    <xf numFmtId="10" fontId="0" fillId="0" borderId="8" xfId="1" applyNumberFormat="1" applyFont="1" applyBorder="1" applyAlignment="1">
      <alignment horizontal="center" vertical="center"/>
    </xf>
    <xf numFmtId="10" fontId="0" fillId="0" borderId="31" xfId="1" applyNumberFormat="1" applyFont="1" applyBorder="1" applyAlignment="1">
      <alignment horizontal="center" vertical="center"/>
    </xf>
    <xf numFmtId="43" fontId="0" fillId="0" borderId="32" xfId="1" applyFont="1" applyBorder="1" applyAlignment="1">
      <alignment horizontal="center" vertical="center"/>
    </xf>
    <xf numFmtId="43" fontId="0" fillId="0" borderId="19" xfId="1" applyFont="1" applyBorder="1" applyAlignment="1">
      <alignment horizontal="center" vertical="center"/>
    </xf>
    <xf numFmtId="10" fontId="0" fillId="0" borderId="20" xfId="1" applyNumberFormat="1" applyFont="1" applyBorder="1" applyAlignment="1">
      <alignment horizontal="center" vertical="center"/>
    </xf>
    <xf numFmtId="43" fontId="0" fillId="0" borderId="5" xfId="0" applyNumberFormat="1" applyBorder="1"/>
    <xf numFmtId="43" fontId="0" fillId="0" borderId="6" xfId="0" applyNumberFormat="1" applyBorder="1"/>
    <xf numFmtId="43" fontId="0" fillId="0" borderId="8" xfId="0" applyNumberFormat="1" applyBorder="1"/>
    <xf numFmtId="43" fontId="0" fillId="0" borderId="10" xfId="0" applyNumberFormat="1" applyBorder="1"/>
    <xf numFmtId="43" fontId="0" fillId="0" borderId="11" xfId="0" applyNumberFormat="1" applyBorder="1"/>
    <xf numFmtId="0" fontId="5" fillId="0" borderId="12" xfId="0" applyFont="1" applyBorder="1" applyAlignment="1">
      <alignment horizontal="center" vertical="center"/>
    </xf>
    <xf numFmtId="168" fontId="2" fillId="4" borderId="20" xfId="0" applyNumberFormat="1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43" fontId="0" fillId="0" borderId="22" xfId="0" applyNumberFormat="1" applyBorder="1"/>
    <xf numFmtId="43" fontId="0" fillId="0" borderId="23" xfId="0" applyNumberFormat="1" applyBorder="1"/>
    <xf numFmtId="43" fontId="0" fillId="0" borderId="24" xfId="0" applyNumberFormat="1" applyBorder="1"/>
    <xf numFmtId="0" fontId="2" fillId="5" borderId="25" xfId="0" applyFont="1" applyFill="1" applyBorder="1"/>
    <xf numFmtId="0" fontId="2" fillId="5" borderId="26" xfId="0" applyFont="1" applyFill="1" applyBorder="1"/>
    <xf numFmtId="0" fontId="2" fillId="5" borderId="27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perros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Hoja1!$B$27</c:f>
              <c:strCache>
                <c:ptCount val="1"/>
                <c:pt idx="0">
                  <c:v>French Poodle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Hoja1!$C$26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Hoja1!$C$27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"/>
          <c:order val="1"/>
          <c:tx>
            <c:strRef>
              <c:f>Hoja1!$B$28</c:f>
              <c:strCache>
                <c:ptCount val="1"/>
                <c:pt idx="0">
                  <c:v>Labrador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Hoja1!$C$26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strRef>
              <c:f>Hoja1!$B$29</c:f>
              <c:strCache>
                <c:ptCount val="1"/>
                <c:pt idx="0">
                  <c:v>Pastor Alemán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Hoja1!$C$26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Hoja1!$C$29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3"/>
          <c:order val="3"/>
          <c:tx>
            <c:strRef>
              <c:f>Hoja1!$B$30</c:f>
              <c:strCache>
                <c:ptCount val="1"/>
                <c:pt idx="0">
                  <c:v>San Bernardo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Hoja1!$C$26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Hoja1!$C$30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4"/>
          <c:tx>
            <c:strRef>
              <c:f>Hoja1!$B$31</c:f>
              <c:strCache>
                <c:ptCount val="1"/>
                <c:pt idx="0">
                  <c:v>Scotch Terry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Hoja1!$C$26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Hoja1!$C$31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168296"/>
        <c:axId val="347175744"/>
      </c:barChart>
      <c:valAx>
        <c:axId val="347175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7168296"/>
        <c:crossBetween val="between"/>
      </c:valAx>
      <c:catAx>
        <c:axId val="347168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7175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meses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Hoja1!$E$26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Hoja1!$D$27:$D$31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Hoja1!$E$27:$E$31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33</xdr:row>
      <xdr:rowOff>4762</xdr:rowOff>
    </xdr:from>
    <xdr:to>
      <xdr:col>4</xdr:col>
      <xdr:colOff>85725</xdr:colOff>
      <xdr:row>47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33</xdr:row>
      <xdr:rowOff>14287</xdr:rowOff>
    </xdr:from>
    <xdr:to>
      <xdr:col>10</xdr:col>
      <xdr:colOff>542925</xdr:colOff>
      <xdr:row>47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F16" sqref="F16"/>
    </sheetView>
  </sheetViews>
  <sheetFormatPr baseColWidth="10" defaultRowHeight="15"/>
  <cols>
    <col min="1" max="1" width="32" customWidth="1"/>
    <col min="2" max="2" width="23" customWidth="1"/>
    <col min="4" max="4" width="10.85546875" customWidth="1"/>
  </cols>
  <sheetData>
    <row r="1" spans="1:4" ht="15.75" thickBot="1"/>
    <row r="2" spans="1:4" ht="15" customHeight="1" thickTop="1" thickBot="1">
      <c r="A2" s="30" t="s">
        <v>27</v>
      </c>
      <c r="B2" s="31"/>
      <c r="C2" s="31"/>
      <c r="D2" s="32"/>
    </row>
    <row r="3" spans="1:4" ht="16.5" thickTop="1" thickBot="1"/>
    <row r="4" spans="1:4" ht="33" thickTop="1" thickBot="1">
      <c r="A4" s="13" t="s">
        <v>0</v>
      </c>
      <c r="B4" s="14" t="s">
        <v>1</v>
      </c>
      <c r="C4" s="15" t="s">
        <v>2</v>
      </c>
      <c r="D4" s="16" t="s">
        <v>3</v>
      </c>
    </row>
    <row r="5" spans="1:4" ht="15.75" thickTop="1">
      <c r="A5" s="17" t="s">
        <v>4</v>
      </c>
      <c r="B5" s="10" t="s">
        <v>5</v>
      </c>
      <c r="C5" s="11">
        <v>2</v>
      </c>
      <c r="D5" s="12">
        <v>1.5</v>
      </c>
    </row>
    <row r="6" spans="1:4">
      <c r="A6" s="18" t="s">
        <v>6</v>
      </c>
      <c r="B6" s="3" t="s">
        <v>7</v>
      </c>
      <c r="C6" s="2">
        <v>3</v>
      </c>
      <c r="D6" s="4">
        <v>4</v>
      </c>
    </row>
    <row r="7" spans="1:4">
      <c r="A7" s="18" t="s">
        <v>8</v>
      </c>
      <c r="B7" s="3" t="s">
        <v>9</v>
      </c>
      <c r="C7" s="2">
        <v>2</v>
      </c>
      <c r="D7" s="4">
        <v>7</v>
      </c>
    </row>
    <row r="8" spans="1:4">
      <c r="A8" s="18" t="s">
        <v>10</v>
      </c>
      <c r="B8" s="3" t="s">
        <v>11</v>
      </c>
      <c r="C8" s="3">
        <v>2</v>
      </c>
      <c r="D8" s="4">
        <v>3</v>
      </c>
    </row>
    <row r="9" spans="1:4">
      <c r="A9" s="18" t="s">
        <v>12</v>
      </c>
      <c r="B9" s="3" t="s">
        <v>7</v>
      </c>
      <c r="C9" s="2">
        <v>1</v>
      </c>
      <c r="D9" s="4">
        <v>2</v>
      </c>
    </row>
    <row r="10" spans="1:4">
      <c r="A10" s="18" t="s">
        <v>13</v>
      </c>
      <c r="B10" s="3" t="s">
        <v>5</v>
      </c>
      <c r="C10" s="2">
        <v>2</v>
      </c>
      <c r="D10" s="4">
        <v>1.8</v>
      </c>
    </row>
    <row r="11" spans="1:4">
      <c r="A11" s="18" t="s">
        <v>14</v>
      </c>
      <c r="B11" s="3" t="s">
        <v>5</v>
      </c>
      <c r="C11" s="2">
        <v>1</v>
      </c>
      <c r="D11" s="4">
        <v>1</v>
      </c>
    </row>
    <row r="12" spans="1:4">
      <c r="A12" s="18" t="s">
        <v>15</v>
      </c>
      <c r="B12" s="3" t="s">
        <v>16</v>
      </c>
      <c r="C12" s="2">
        <v>3</v>
      </c>
      <c r="D12" s="4">
        <v>8</v>
      </c>
    </row>
    <row r="13" spans="1:4">
      <c r="A13" s="18" t="s">
        <v>17</v>
      </c>
      <c r="B13" s="3" t="s">
        <v>9</v>
      </c>
      <c r="C13" s="2">
        <v>1</v>
      </c>
      <c r="D13" s="4">
        <v>1.9</v>
      </c>
    </row>
    <row r="14" spans="1:4">
      <c r="A14" s="18" t="s">
        <v>18</v>
      </c>
      <c r="B14" s="3" t="s">
        <v>9</v>
      </c>
      <c r="C14" s="2">
        <v>2</v>
      </c>
      <c r="D14" s="4">
        <v>5</v>
      </c>
    </row>
    <row r="15" spans="1:4">
      <c r="A15" s="18" t="s">
        <v>19</v>
      </c>
      <c r="B15" s="3" t="s">
        <v>7</v>
      </c>
      <c r="C15" s="2">
        <v>3</v>
      </c>
      <c r="D15" s="4">
        <v>4</v>
      </c>
    </row>
    <row r="16" spans="1:4">
      <c r="A16" s="18" t="s">
        <v>20</v>
      </c>
      <c r="B16" s="3" t="s">
        <v>5</v>
      </c>
      <c r="C16" s="2">
        <v>3</v>
      </c>
      <c r="D16" s="4">
        <v>2.5</v>
      </c>
    </row>
    <row r="17" spans="1:5">
      <c r="A17" s="18" t="s">
        <v>21</v>
      </c>
      <c r="B17" s="3" t="s">
        <v>7</v>
      </c>
      <c r="C17" s="2">
        <v>2</v>
      </c>
      <c r="D17" s="4">
        <v>3</v>
      </c>
    </row>
    <row r="18" spans="1:5">
      <c r="A18" s="18" t="s">
        <v>22</v>
      </c>
      <c r="B18" s="3" t="s">
        <v>16</v>
      </c>
      <c r="C18" s="2">
        <v>3</v>
      </c>
      <c r="D18" s="4">
        <v>2.9</v>
      </c>
    </row>
    <row r="19" spans="1:5">
      <c r="A19" s="18" t="s">
        <v>23</v>
      </c>
      <c r="B19" s="3" t="s">
        <v>5</v>
      </c>
      <c r="C19" s="2">
        <v>2</v>
      </c>
      <c r="D19" s="4">
        <v>1.5</v>
      </c>
    </row>
    <row r="20" spans="1:5">
      <c r="A20" s="18" t="s">
        <v>24</v>
      </c>
      <c r="B20" s="3" t="s">
        <v>11</v>
      </c>
      <c r="C20" s="2">
        <v>3</v>
      </c>
      <c r="D20" s="4">
        <v>2</v>
      </c>
    </row>
    <row r="21" spans="1:5">
      <c r="A21" s="18" t="s">
        <v>25</v>
      </c>
      <c r="B21" s="3" t="s">
        <v>16</v>
      </c>
      <c r="C21" s="2">
        <v>3</v>
      </c>
      <c r="D21" s="4">
        <v>2.5</v>
      </c>
    </row>
    <row r="22" spans="1:5" ht="15.75" thickBot="1">
      <c r="A22" s="19" t="s">
        <v>26</v>
      </c>
      <c r="B22" s="5" t="s">
        <v>5</v>
      </c>
      <c r="C22" s="6">
        <v>2</v>
      </c>
      <c r="D22" s="7">
        <v>1.5</v>
      </c>
    </row>
    <row r="23" spans="1:5" ht="16.5" thickTop="1" thickBot="1"/>
    <row r="24" spans="1:5" ht="17.25" thickTop="1" thickBot="1">
      <c r="B24" s="20" t="s">
        <v>28</v>
      </c>
      <c r="C24" s="21"/>
      <c r="D24" s="21"/>
      <c r="E24" s="22"/>
    </row>
    <row r="25" spans="1:5" ht="16.5" thickTop="1" thickBot="1">
      <c r="B25" s="23" t="s">
        <v>29</v>
      </c>
      <c r="C25" s="24"/>
      <c r="D25" s="25" t="s">
        <v>31</v>
      </c>
      <c r="E25" s="26"/>
    </row>
    <row r="26" spans="1:5" ht="17.25" thickTop="1" thickBot="1">
      <c r="B26" s="27" t="s">
        <v>1</v>
      </c>
      <c r="C26" s="28" t="s">
        <v>30</v>
      </c>
      <c r="D26" s="35" t="s">
        <v>32</v>
      </c>
      <c r="E26" s="28" t="s">
        <v>30</v>
      </c>
    </row>
    <row r="27" spans="1:5" ht="15.75" thickTop="1">
      <c r="B27" s="1" t="s">
        <v>5</v>
      </c>
      <c r="C27" s="37">
        <f>COUNTIF($B$5:$B$22, B27)</f>
        <v>6</v>
      </c>
      <c r="D27" s="38">
        <v>1</v>
      </c>
      <c r="E27" s="37">
        <f>COUNTIF($C$5:$C$22, D27)</f>
        <v>3</v>
      </c>
    </row>
    <row r="28" spans="1:5">
      <c r="B28" s="8" t="s">
        <v>16</v>
      </c>
      <c r="C28" s="29">
        <f t="shared" ref="C28:C31" si="0">COUNTIF($B$5:$B$22, B28)</f>
        <v>3</v>
      </c>
      <c r="D28" s="33">
        <v>2</v>
      </c>
      <c r="E28" s="29">
        <f t="shared" ref="E28:E31" si="1">COUNTIF($C$5:$C$22, D28)</f>
        <v>8</v>
      </c>
    </row>
    <row r="29" spans="1:5">
      <c r="B29" s="8" t="s">
        <v>7</v>
      </c>
      <c r="C29" s="29">
        <f t="shared" si="0"/>
        <v>4</v>
      </c>
      <c r="D29" s="33">
        <v>3</v>
      </c>
      <c r="E29" s="29">
        <f t="shared" si="1"/>
        <v>7</v>
      </c>
    </row>
    <row r="30" spans="1:5">
      <c r="B30" s="8" t="s">
        <v>9</v>
      </c>
      <c r="C30" s="29">
        <f t="shared" si="0"/>
        <v>3</v>
      </c>
      <c r="D30" s="33">
        <v>4</v>
      </c>
      <c r="E30" s="29">
        <f t="shared" si="1"/>
        <v>0</v>
      </c>
    </row>
    <row r="31" spans="1:5" ht="15.75" thickBot="1">
      <c r="B31" s="9" t="s">
        <v>11</v>
      </c>
      <c r="C31" s="36">
        <f t="shared" si="0"/>
        <v>2</v>
      </c>
      <c r="D31" s="34">
        <v>5</v>
      </c>
      <c r="E31" s="36">
        <f t="shared" si="1"/>
        <v>0</v>
      </c>
    </row>
    <row r="32" spans="1:5" ht="15.75" thickTop="1"/>
    <row r="34" spans="1:1">
      <c r="A34" t="s">
        <v>33</v>
      </c>
    </row>
  </sheetData>
  <mergeCells count="4">
    <mergeCell ref="B25:C25"/>
    <mergeCell ref="A2:D2"/>
    <mergeCell ref="D25:E25"/>
    <mergeCell ref="B24:E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workbookViewId="0">
      <selection activeCell="G13" sqref="G13"/>
    </sheetView>
  </sheetViews>
  <sheetFormatPr baseColWidth="10" defaultRowHeight="15"/>
  <cols>
    <col min="2" max="2" width="13" customWidth="1"/>
    <col min="3" max="3" width="21.5703125" customWidth="1"/>
    <col min="7" max="7" width="12.140625" bestFit="1" customWidth="1"/>
  </cols>
  <sheetData>
    <row r="1" spans="2:7" ht="15.75" thickBot="1"/>
    <row r="2" spans="2:7" ht="16.5" thickTop="1" thickBot="1">
      <c r="B2" s="39" t="s">
        <v>34</v>
      </c>
      <c r="C2" s="40"/>
      <c r="D2" s="40"/>
      <c r="E2" s="40"/>
      <c r="F2" s="40"/>
      <c r="G2" s="41"/>
    </row>
    <row r="3" spans="2:7" ht="16.5" thickTop="1" thickBot="1"/>
    <row r="4" spans="2:7" ht="30.75" thickTop="1">
      <c r="B4" s="44" t="s">
        <v>35</v>
      </c>
      <c r="C4" s="45" t="s">
        <v>36</v>
      </c>
      <c r="D4" s="45" t="s">
        <v>37</v>
      </c>
      <c r="E4" s="45" t="s">
        <v>38</v>
      </c>
      <c r="F4" s="45" t="s">
        <v>39</v>
      </c>
      <c r="G4" s="46" t="s">
        <v>40</v>
      </c>
    </row>
    <row r="5" spans="2:7">
      <c r="B5" s="51">
        <v>2356</v>
      </c>
      <c r="C5" s="42" t="s">
        <v>41</v>
      </c>
      <c r="D5" s="43">
        <v>12000</v>
      </c>
      <c r="E5" s="43">
        <f>D5*$D$12</f>
        <v>420.00000000000006</v>
      </c>
      <c r="F5" s="43">
        <f>D5*$D$13</f>
        <v>540</v>
      </c>
      <c r="G5" s="56">
        <f>SUM(D5-E5-F5)</f>
        <v>11040</v>
      </c>
    </row>
    <row r="6" spans="2:7">
      <c r="B6" s="51">
        <v>4589</v>
      </c>
      <c r="C6" s="42" t="s">
        <v>42</v>
      </c>
      <c r="D6" s="43">
        <v>5500</v>
      </c>
      <c r="E6" s="43">
        <f t="shared" ref="E6:E11" si="0">D6*$D$12</f>
        <v>192.50000000000003</v>
      </c>
      <c r="F6" s="43">
        <f t="shared" ref="F6:F11" si="1">D6*$D$13</f>
        <v>247.5</v>
      </c>
      <c r="G6" s="56">
        <f>SUM(D6-E6-F6)</f>
        <v>5060</v>
      </c>
    </row>
    <row r="7" spans="2:7">
      <c r="B7" s="51">
        <v>4586</v>
      </c>
      <c r="C7" s="42" t="s">
        <v>43</v>
      </c>
      <c r="D7" s="43">
        <v>8500</v>
      </c>
      <c r="E7" s="43">
        <f t="shared" si="0"/>
        <v>297.5</v>
      </c>
      <c r="F7" s="43">
        <f t="shared" si="1"/>
        <v>382.5</v>
      </c>
      <c r="G7" s="56">
        <f t="shared" ref="G7:G10" si="2">SUM(D7-E7-F7)</f>
        <v>7820</v>
      </c>
    </row>
    <row r="8" spans="2:7">
      <c r="B8" s="51">
        <v>1269</v>
      </c>
      <c r="C8" s="42" t="s">
        <v>44</v>
      </c>
      <c r="D8" s="43">
        <v>15000</v>
      </c>
      <c r="E8" s="43">
        <f t="shared" si="0"/>
        <v>525</v>
      </c>
      <c r="F8" s="43">
        <f t="shared" si="1"/>
        <v>675</v>
      </c>
      <c r="G8" s="56">
        <f t="shared" si="2"/>
        <v>13800</v>
      </c>
    </row>
    <row r="9" spans="2:7">
      <c r="B9" s="51">
        <v>7852</v>
      </c>
      <c r="C9" s="42" t="s">
        <v>45</v>
      </c>
      <c r="D9" s="43">
        <v>9000</v>
      </c>
      <c r="E9" s="43">
        <f t="shared" si="0"/>
        <v>315.00000000000006</v>
      </c>
      <c r="F9" s="43">
        <f t="shared" si="1"/>
        <v>405</v>
      </c>
      <c r="G9" s="56">
        <f t="shared" si="2"/>
        <v>8280</v>
      </c>
    </row>
    <row r="10" spans="2:7">
      <c r="B10" s="51">
        <v>8452</v>
      </c>
      <c r="C10" s="42" t="s">
        <v>46</v>
      </c>
      <c r="D10" s="43">
        <v>12000</v>
      </c>
      <c r="E10" s="43">
        <f t="shared" si="0"/>
        <v>420.00000000000006</v>
      </c>
      <c r="F10" s="43">
        <f t="shared" si="1"/>
        <v>540</v>
      </c>
      <c r="G10" s="56">
        <f t="shared" si="2"/>
        <v>11040</v>
      </c>
    </row>
    <row r="11" spans="2:7" ht="15.75" thickBot="1">
      <c r="B11" s="52">
        <v>1234</v>
      </c>
      <c r="C11" s="49" t="s">
        <v>47</v>
      </c>
      <c r="D11" s="50">
        <v>8500</v>
      </c>
      <c r="E11" s="50">
        <f t="shared" si="0"/>
        <v>297.5</v>
      </c>
      <c r="F11" s="50">
        <f t="shared" si="1"/>
        <v>382.5</v>
      </c>
      <c r="G11" s="60">
        <f>SUM(D11-E11-F11)</f>
        <v>7820</v>
      </c>
    </row>
    <row r="12" spans="2:7" ht="15.75" thickTop="1">
      <c r="C12" s="57" t="s">
        <v>38</v>
      </c>
      <c r="D12" s="58">
        <v>3.5000000000000003E-2</v>
      </c>
    </row>
    <row r="13" spans="2:7" ht="15.75" thickBot="1">
      <c r="C13" s="55" t="s">
        <v>39</v>
      </c>
      <c r="D13" s="54">
        <v>4.4999999999999998E-2</v>
      </c>
    </row>
    <row r="14" spans="2:7" ht="15.75" thickTop="1"/>
    <row r="15" spans="2:7" ht="15.75" thickBot="1"/>
    <row r="16" spans="2:7" ht="16.5" thickTop="1" thickBot="1">
      <c r="G16" s="59"/>
    </row>
    <row r="17" ht="15.75" thickTop="1"/>
  </sheetData>
  <mergeCells count="1"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tabSelected="1" workbookViewId="0">
      <selection activeCell="I16" sqref="I16"/>
    </sheetView>
  </sheetViews>
  <sheetFormatPr baseColWidth="10" defaultRowHeight="15"/>
  <cols>
    <col min="3" max="3" width="13.140625" bestFit="1" customWidth="1"/>
    <col min="6" max="6" width="13.140625" bestFit="1" customWidth="1"/>
  </cols>
  <sheetData>
    <row r="1" spans="2:8" ht="15.75" thickBot="1"/>
    <row r="2" spans="2:8" ht="24.75" thickTop="1" thickBot="1">
      <c r="B2" s="80" t="s">
        <v>65</v>
      </c>
      <c r="C2" s="81"/>
      <c r="D2" s="81"/>
      <c r="E2" s="81"/>
      <c r="F2" s="81"/>
      <c r="G2" s="82"/>
    </row>
    <row r="3" spans="2:8" ht="30.75" thickTop="1">
      <c r="B3" s="77" t="s">
        <v>48</v>
      </c>
      <c r="C3" s="78" t="s">
        <v>49</v>
      </c>
      <c r="D3" s="78" t="s">
        <v>50</v>
      </c>
      <c r="E3" s="78" t="s">
        <v>51</v>
      </c>
      <c r="F3" s="78" t="s">
        <v>52</v>
      </c>
      <c r="G3" s="79" t="s">
        <v>53</v>
      </c>
    </row>
    <row r="4" spans="2:8">
      <c r="B4" s="47" t="s">
        <v>54</v>
      </c>
      <c r="C4" s="61">
        <v>550990</v>
      </c>
      <c r="D4" s="61">
        <v>28900</v>
      </c>
      <c r="E4" s="61">
        <f>D4*$C$16</f>
        <v>1300.5</v>
      </c>
      <c r="F4" s="61">
        <f>C4-D4-E4</f>
        <v>520789.5</v>
      </c>
      <c r="G4" s="65">
        <f>F4/$F$10</f>
        <v>0.15935976523262943</v>
      </c>
    </row>
    <row r="5" spans="2:8">
      <c r="B5" s="47" t="s">
        <v>55</v>
      </c>
      <c r="C5" s="61">
        <v>236660</v>
      </c>
      <c r="D5" s="61">
        <v>9250</v>
      </c>
      <c r="E5" s="61">
        <f t="shared" ref="E5:E8" si="0">D5*$C$16</f>
        <v>416.25</v>
      </c>
      <c r="F5" s="61">
        <f t="shared" ref="F5:F9" si="1">C5-D5-E5</f>
        <v>226993.75</v>
      </c>
      <c r="G5" s="65">
        <f t="shared" ref="G5:G9" si="2">F5/$F$10</f>
        <v>6.9459293455943663E-2</v>
      </c>
    </row>
    <row r="6" spans="2:8">
      <c r="B6" s="47" t="s">
        <v>56</v>
      </c>
      <c r="C6" s="61">
        <v>696797</v>
      </c>
      <c r="D6" s="61">
        <v>12399</v>
      </c>
      <c r="E6" s="61">
        <f t="shared" si="0"/>
        <v>557.95499999999993</v>
      </c>
      <c r="F6" s="61">
        <f t="shared" si="1"/>
        <v>683840.04500000004</v>
      </c>
      <c r="G6" s="65">
        <f t="shared" si="2"/>
        <v>0.20925266163751524</v>
      </c>
    </row>
    <row r="7" spans="2:8">
      <c r="B7" s="47" t="s">
        <v>57</v>
      </c>
      <c r="C7" s="61">
        <v>890225</v>
      </c>
      <c r="D7" s="61">
        <v>58875</v>
      </c>
      <c r="E7" s="61">
        <f t="shared" si="0"/>
        <v>2649.375</v>
      </c>
      <c r="F7" s="61">
        <f t="shared" si="1"/>
        <v>828700.625</v>
      </c>
      <c r="G7" s="65">
        <f t="shared" si="2"/>
        <v>0.25357949238249478</v>
      </c>
    </row>
    <row r="8" spans="2:8">
      <c r="B8" s="47" t="s">
        <v>58</v>
      </c>
      <c r="C8" s="61">
        <v>789540</v>
      </c>
      <c r="D8" s="61">
        <v>85960</v>
      </c>
      <c r="E8" s="61">
        <f t="shared" si="0"/>
        <v>3868.2</v>
      </c>
      <c r="F8" s="61">
        <f t="shared" si="1"/>
        <v>699711.8</v>
      </c>
      <c r="G8" s="65">
        <f t="shared" si="2"/>
        <v>0.21410936314672349</v>
      </c>
    </row>
    <row r="9" spans="2:8" ht="15.75" thickBot="1">
      <c r="B9" s="48" t="s">
        <v>59</v>
      </c>
      <c r="C9" s="62">
        <v>312980</v>
      </c>
      <c r="D9" s="62">
        <v>4789</v>
      </c>
      <c r="E9" s="62">
        <f>D9*$C$16</f>
        <v>215.505</v>
      </c>
      <c r="F9" s="62">
        <f t="shared" si="1"/>
        <v>307975.495</v>
      </c>
      <c r="G9" s="66">
        <f t="shared" si="2"/>
        <v>9.4239424144693454E-2</v>
      </c>
    </row>
    <row r="10" spans="2:8" ht="16.5" thickTop="1" thickBot="1">
      <c r="B10" s="53" t="s">
        <v>60</v>
      </c>
      <c r="C10" s="67">
        <f>SUM(C4:C9)</f>
        <v>3477192</v>
      </c>
      <c r="D10" s="67">
        <f t="shared" ref="D10:G10" si="3">SUM(D4:D9)</f>
        <v>200173</v>
      </c>
      <c r="E10" s="68">
        <f t="shared" si="3"/>
        <v>9007.784999999998</v>
      </c>
      <c r="F10" s="67">
        <f t="shared" si="3"/>
        <v>3268011.2149999999</v>
      </c>
      <c r="G10" s="69">
        <f t="shared" si="3"/>
        <v>1</v>
      </c>
    </row>
    <row r="11" spans="2:8" ht="16.5" thickTop="1" thickBot="1"/>
    <row r="12" spans="2:8" ht="15.75" thickTop="1">
      <c r="B12" s="86" t="s">
        <v>61</v>
      </c>
      <c r="C12" s="83">
        <f>AVERAGE(C4:C9)</f>
        <v>579532</v>
      </c>
      <c r="D12" s="70">
        <f t="shared" ref="D12:F12" si="4">AVERAGE(D4:D9)</f>
        <v>33362.166666666664</v>
      </c>
      <c r="E12" s="70">
        <f t="shared" si="4"/>
        <v>1501.2974999999997</v>
      </c>
      <c r="F12" s="71">
        <f t="shared" si="4"/>
        <v>544668.53583333327</v>
      </c>
      <c r="G12" s="63"/>
      <c r="H12" s="63"/>
    </row>
    <row r="13" spans="2:8">
      <c r="B13" s="87" t="s">
        <v>62</v>
      </c>
      <c r="C13" s="84">
        <f>MIN(C4:C9)</f>
        <v>236660</v>
      </c>
      <c r="D13" s="64">
        <f t="shared" ref="D13:F13" si="5">MIN(D4:D9)</f>
        <v>4789</v>
      </c>
      <c r="E13" s="64">
        <f t="shared" si="5"/>
        <v>215.505</v>
      </c>
      <c r="F13" s="72">
        <f t="shared" si="5"/>
        <v>226993.75</v>
      </c>
      <c r="G13" s="63"/>
      <c r="H13" s="63"/>
    </row>
    <row r="14" spans="2:8" ht="15.75" thickBot="1">
      <c r="B14" s="88" t="s">
        <v>63</v>
      </c>
      <c r="C14" s="85">
        <f>MAX(C4:C9)</f>
        <v>890225</v>
      </c>
      <c r="D14" s="73">
        <f t="shared" ref="D14:F14" si="6">MAX(D4:D9)</f>
        <v>85960</v>
      </c>
      <c r="E14" s="73">
        <f t="shared" si="6"/>
        <v>3868.2</v>
      </c>
      <c r="F14" s="74">
        <f t="shared" si="6"/>
        <v>828700.625</v>
      </c>
      <c r="G14" s="63"/>
      <c r="H14" s="63"/>
    </row>
    <row r="15" spans="2:8" ht="16.5" thickTop="1" thickBot="1"/>
    <row r="16" spans="2:8" ht="16.5" thickTop="1" thickBot="1">
      <c r="B16" s="75" t="s">
        <v>64</v>
      </c>
      <c r="C16" s="76">
        <v>4.4999999999999998E-2</v>
      </c>
    </row>
    <row r="17" ht="15.75" thickTop="1"/>
  </sheetData>
  <mergeCells count="1">
    <mergeCell ref="B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Dolores</dc:creator>
  <cp:lastModifiedBy>alumno</cp:lastModifiedBy>
  <dcterms:created xsi:type="dcterms:W3CDTF">2009-07-05T00:34:01Z</dcterms:created>
  <dcterms:modified xsi:type="dcterms:W3CDTF">2014-10-10T15:57:43Z</dcterms:modified>
</cp:coreProperties>
</file>