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/"/>
    </mc:Choice>
  </mc:AlternateContent>
  <bookViews>
    <workbookView xWindow="-38560" yWindow="220" windowWidth="37020" windowHeight="12000"/>
  </bookViews>
  <sheets>
    <sheet name="Reference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L85" i="1" l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T85" i="1"/>
  <c r="AP85" i="1"/>
  <c r="AL85" i="1"/>
  <c r="M95" i="1"/>
  <c r="M90" i="1"/>
  <c r="M85" i="1"/>
  <c r="M80" i="1"/>
  <c r="M76" i="1"/>
  <c r="M68" i="1"/>
  <c r="M61" i="1"/>
  <c r="AF61" i="1"/>
  <c r="AF68" i="1"/>
  <c r="AF76" i="1"/>
  <c r="AF80" i="1"/>
  <c r="AF85" i="1"/>
  <c r="AF90" i="1"/>
  <c r="AF95" i="1"/>
  <c r="O61" i="1"/>
  <c r="O68" i="1"/>
  <c r="O76" i="1"/>
  <c r="O80" i="1"/>
  <c r="O85" i="1"/>
  <c r="O90" i="1"/>
  <c r="O95" i="1"/>
  <c r="P61" i="1"/>
  <c r="P68" i="1"/>
  <c r="P76" i="1"/>
  <c r="P80" i="1"/>
  <c r="P85" i="1"/>
  <c r="P90" i="1"/>
  <c r="P95" i="1"/>
  <c r="K61" i="1"/>
  <c r="K68" i="1"/>
  <c r="K76" i="1"/>
  <c r="K80" i="1"/>
  <c r="K85" i="1"/>
  <c r="K90" i="1"/>
  <c r="K95" i="1"/>
  <c r="L61" i="1"/>
  <c r="L68" i="1"/>
  <c r="L76" i="1"/>
  <c r="L80" i="1"/>
  <c r="L85" i="1"/>
  <c r="L90" i="1"/>
  <c r="L95" i="1"/>
  <c r="N61" i="1"/>
  <c r="N68" i="1"/>
  <c r="N76" i="1"/>
  <c r="N80" i="1"/>
  <c r="N85" i="1"/>
  <c r="N90" i="1"/>
  <c r="N95" i="1"/>
  <c r="R61" i="1"/>
  <c r="R68" i="1"/>
  <c r="R76" i="1"/>
  <c r="R80" i="1"/>
  <c r="R85" i="1"/>
  <c r="R90" i="1"/>
  <c r="R95" i="1"/>
  <c r="S61" i="1"/>
  <c r="S68" i="1"/>
  <c r="S76" i="1"/>
  <c r="S80" i="1"/>
  <c r="S85" i="1"/>
  <c r="S90" i="1"/>
  <c r="S95" i="1"/>
  <c r="T61" i="1"/>
  <c r="T68" i="1"/>
  <c r="T76" i="1"/>
  <c r="T80" i="1"/>
  <c r="T85" i="1"/>
  <c r="T90" i="1"/>
  <c r="T95" i="1"/>
  <c r="U61" i="1"/>
  <c r="U68" i="1"/>
  <c r="U76" i="1"/>
  <c r="U80" i="1"/>
  <c r="U85" i="1"/>
  <c r="U90" i="1"/>
  <c r="U95" i="1"/>
  <c r="V61" i="1"/>
  <c r="V68" i="1"/>
  <c r="V76" i="1"/>
  <c r="V80" i="1"/>
  <c r="V85" i="1"/>
  <c r="V90" i="1"/>
  <c r="V95" i="1"/>
  <c r="W61" i="1"/>
  <c r="W68" i="1"/>
  <c r="W76" i="1"/>
  <c r="W80" i="1"/>
  <c r="W85" i="1"/>
  <c r="W90" i="1"/>
  <c r="W95" i="1"/>
  <c r="X61" i="1"/>
  <c r="X68" i="1"/>
  <c r="X76" i="1"/>
  <c r="X80" i="1"/>
  <c r="X85" i="1"/>
  <c r="X90" i="1"/>
  <c r="X95" i="1"/>
  <c r="Z61" i="1"/>
  <c r="Z68" i="1"/>
  <c r="Z76" i="1"/>
  <c r="Z80" i="1"/>
  <c r="Z85" i="1"/>
  <c r="Z90" i="1"/>
  <c r="Z95" i="1"/>
  <c r="AA61" i="1"/>
  <c r="AA68" i="1"/>
  <c r="AA76" i="1"/>
  <c r="AA80" i="1"/>
  <c r="AA85" i="1"/>
  <c r="AA90" i="1"/>
  <c r="AA95" i="1"/>
  <c r="AB61" i="1"/>
  <c r="AB68" i="1"/>
  <c r="AB76" i="1"/>
  <c r="AB80" i="1"/>
  <c r="AB85" i="1"/>
  <c r="AB90" i="1"/>
  <c r="AB95" i="1"/>
  <c r="AC61" i="1"/>
  <c r="AC68" i="1"/>
  <c r="AC76" i="1"/>
  <c r="AC80" i="1"/>
  <c r="AC85" i="1"/>
  <c r="AC90" i="1"/>
  <c r="AC95" i="1"/>
  <c r="AD61" i="1"/>
  <c r="AD68" i="1"/>
  <c r="AD76" i="1"/>
  <c r="AD80" i="1"/>
  <c r="AD85" i="1"/>
  <c r="AD90" i="1"/>
  <c r="AD95" i="1"/>
  <c r="AE61" i="1"/>
  <c r="AE68" i="1"/>
  <c r="AE76" i="1"/>
  <c r="AE80" i="1"/>
  <c r="AE85" i="1"/>
  <c r="AE90" i="1"/>
  <c r="AE95" i="1"/>
  <c r="AG61" i="1"/>
  <c r="AG68" i="1"/>
  <c r="AG76" i="1"/>
  <c r="AG80" i="1"/>
  <c r="AG85" i="1"/>
  <c r="AG90" i="1"/>
  <c r="AG95" i="1"/>
  <c r="AH61" i="1"/>
  <c r="AH68" i="1"/>
  <c r="AH76" i="1"/>
  <c r="AH80" i="1"/>
  <c r="AH85" i="1"/>
  <c r="AH90" i="1"/>
  <c r="AH95" i="1"/>
  <c r="AI61" i="1"/>
  <c r="AI68" i="1"/>
  <c r="AI76" i="1"/>
  <c r="AI80" i="1"/>
  <c r="AI85" i="1"/>
  <c r="AI90" i="1"/>
  <c r="AI95" i="1"/>
  <c r="AJ61" i="1"/>
  <c r="AJ68" i="1"/>
  <c r="AJ76" i="1"/>
  <c r="AJ80" i="1"/>
  <c r="AJ85" i="1"/>
  <c r="AJ90" i="1"/>
  <c r="AJ95" i="1"/>
  <c r="AK61" i="1"/>
  <c r="AK68" i="1"/>
  <c r="AK76" i="1"/>
  <c r="AK80" i="1"/>
  <c r="AK85" i="1"/>
  <c r="AK90" i="1"/>
  <c r="AK95" i="1"/>
  <c r="AL61" i="1"/>
  <c r="AL68" i="1"/>
  <c r="AL76" i="1"/>
  <c r="AL80" i="1"/>
  <c r="AL90" i="1"/>
  <c r="AL95" i="1"/>
  <c r="AM61" i="1"/>
  <c r="AM68" i="1"/>
  <c r="AN61" i="1"/>
  <c r="AN68" i="1"/>
  <c r="AN76" i="1"/>
  <c r="AN80" i="1"/>
  <c r="AN85" i="1"/>
  <c r="AN90" i="1"/>
  <c r="AN95" i="1"/>
  <c r="AO61" i="1"/>
  <c r="AO68" i="1"/>
  <c r="AO76" i="1"/>
  <c r="AO80" i="1"/>
  <c r="AO85" i="1"/>
  <c r="AO90" i="1"/>
  <c r="AO95" i="1"/>
  <c r="AP61" i="1"/>
  <c r="AP68" i="1"/>
  <c r="AP76" i="1"/>
  <c r="AP80" i="1"/>
  <c r="AP90" i="1"/>
  <c r="AP95" i="1"/>
  <c r="AQ61" i="1"/>
  <c r="AQ68" i="1"/>
  <c r="AQ76" i="1"/>
  <c r="AQ80" i="1"/>
  <c r="AQ85" i="1"/>
  <c r="AQ90" i="1"/>
  <c r="AQ95" i="1"/>
  <c r="AS61" i="1"/>
  <c r="AS68" i="1"/>
  <c r="AS76" i="1"/>
  <c r="AS80" i="1"/>
  <c r="AS85" i="1"/>
  <c r="AS90" i="1"/>
  <c r="AS95" i="1"/>
  <c r="J61" i="1"/>
  <c r="J68" i="1"/>
  <c r="J76" i="1"/>
  <c r="J80" i="1"/>
  <c r="J85" i="1"/>
  <c r="J90" i="1"/>
  <c r="J95" i="1"/>
  <c r="AT90" i="1"/>
  <c r="AT80" i="1"/>
</calcChain>
</file>

<file path=xl/comments1.xml><?xml version="1.0" encoding="utf-8"?>
<comments xmlns="http://schemas.openxmlformats.org/spreadsheetml/2006/main">
  <authors>
    <author>Bogard, Jessica (Agriculture, St. Lucia)</author>
  </authors>
  <commentList>
    <comment ref="AV15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2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29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4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6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3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46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  <comment ref="AV47" authorId="0">
      <text>
        <r>
          <rPr>
            <b/>
            <sz val="9"/>
            <color indexed="81"/>
            <rFont val="Tahoma"/>
          </rPr>
          <t>Bogard, Jessica (Agriculture, St. Lucia):</t>
        </r>
        <r>
          <rPr>
            <sz val="9"/>
            <color indexed="81"/>
            <rFont val="Tahoma"/>
          </rPr>
          <t xml:space="preserve">
source: AUSNUT 2011-13 database</t>
        </r>
      </text>
    </comment>
  </commentList>
</comments>
</file>

<file path=xl/sharedStrings.xml><?xml version="1.0" encoding="utf-8"?>
<sst xmlns="http://schemas.openxmlformats.org/spreadsheetml/2006/main" count="478" uniqueCount="364">
  <si>
    <t>Bananas</t>
  </si>
  <si>
    <t>Barley</t>
  </si>
  <si>
    <t>Beans</t>
  </si>
  <si>
    <t>Bovine Meat</t>
  </si>
  <si>
    <t>Cassava</t>
  </si>
  <si>
    <t>Cereals Other</t>
  </si>
  <si>
    <t>Cocoa Beans</t>
  </si>
  <si>
    <t>Coffee</t>
  </si>
  <si>
    <t>Eggs</t>
  </si>
  <si>
    <t>Fruits Other</t>
  </si>
  <si>
    <t>Groundnut Oil</t>
  </si>
  <si>
    <t>Maize</t>
  </si>
  <si>
    <t>Millet</t>
  </si>
  <si>
    <t>Mutton   Goat Meat</t>
  </si>
  <si>
    <t>Oilcrops</t>
  </si>
  <si>
    <t>Palm Oil</t>
  </si>
  <si>
    <t>Palmkernel Oil</t>
  </si>
  <si>
    <t>Plantains</t>
  </si>
  <si>
    <t>Potatoes</t>
  </si>
  <si>
    <t>Poultry Meat</t>
  </si>
  <si>
    <t>Pulses</t>
  </si>
  <si>
    <t>Rape and Mustard Oil</t>
  </si>
  <si>
    <t>Rice Milled Equivalent</t>
  </si>
  <si>
    <t>Sorghum</t>
  </si>
  <si>
    <t>Soyabean Oil</t>
  </si>
  <si>
    <t>Soyabeans</t>
  </si>
  <si>
    <t>Starchy Roots</t>
  </si>
  <si>
    <t>Sugar   Sweeteners</t>
  </si>
  <si>
    <t>Sunflowerseed</t>
  </si>
  <si>
    <t>Sunflowerseed Oil</t>
  </si>
  <si>
    <t>Sweet Potatoes</t>
  </si>
  <si>
    <t>Tea</t>
  </si>
  <si>
    <t>Vegetable Oils</t>
  </si>
  <si>
    <t>Vegetables</t>
  </si>
  <si>
    <t>Wheat</t>
  </si>
  <si>
    <t>Yams</t>
  </si>
  <si>
    <t>Lentils</t>
  </si>
  <si>
    <t>Pig meat</t>
  </si>
  <si>
    <t>IMPACT_code</t>
  </si>
  <si>
    <t>cbana</t>
  </si>
  <si>
    <t>cbarl</t>
  </si>
  <si>
    <t>cbean</t>
  </si>
  <si>
    <t>cbeef</t>
  </si>
  <si>
    <t>ccafe</t>
  </si>
  <si>
    <t>ccass</t>
  </si>
  <si>
    <t>ccoco</t>
  </si>
  <si>
    <t>ceggs</t>
  </si>
  <si>
    <t>cgdol</t>
  </si>
  <si>
    <t>cgrnd</t>
  </si>
  <si>
    <t>clamb</t>
  </si>
  <si>
    <t>cmaiz</t>
  </si>
  <si>
    <t>cmilk</t>
  </si>
  <si>
    <t>cmill</t>
  </si>
  <si>
    <t>cocer</t>
  </si>
  <si>
    <t>copul</t>
  </si>
  <si>
    <t>cyams</t>
  </si>
  <si>
    <t>cpkol</t>
  </si>
  <si>
    <t>cplol</t>
  </si>
  <si>
    <t>cpork</t>
  </si>
  <si>
    <t>cpota</t>
  </si>
  <si>
    <t>cpoul</t>
  </si>
  <si>
    <t>crice</t>
  </si>
  <si>
    <t>csbol</t>
  </si>
  <si>
    <t>csfol</t>
  </si>
  <si>
    <t>csnfl</t>
  </si>
  <si>
    <t>csorg</t>
  </si>
  <si>
    <t>cswpt</t>
  </si>
  <si>
    <t>cteas</t>
  </si>
  <si>
    <t>ctool</t>
  </si>
  <si>
    <t>ctols</t>
  </si>
  <si>
    <t>cvege</t>
  </si>
  <si>
    <t>cwhea</t>
  </si>
  <si>
    <t>ctemf</t>
  </si>
  <si>
    <t>csugr</t>
  </si>
  <si>
    <t>csoyb</t>
  </si>
  <si>
    <t>crpol</t>
  </si>
  <si>
    <t>cplnt</t>
  </si>
  <si>
    <t>Chickpeas</t>
  </si>
  <si>
    <t>cchkp</t>
  </si>
  <si>
    <t>Cowpeas</t>
  </si>
  <si>
    <t>ccowp</t>
  </si>
  <si>
    <t>clent</t>
  </si>
  <si>
    <t>Other Crops</t>
  </si>
  <si>
    <t>corat</t>
  </si>
  <si>
    <t>cothr</t>
  </si>
  <si>
    <t>Pigeonpeas</t>
  </si>
  <si>
    <t>cpigp</t>
  </si>
  <si>
    <t xml:space="preserve">Rapeseed </t>
  </si>
  <si>
    <t>crpsd</t>
  </si>
  <si>
    <t>(Sub)-Tropical Fruits</t>
  </si>
  <si>
    <t>csubf</t>
  </si>
  <si>
    <t>Milk</t>
  </si>
  <si>
    <t>A</t>
  </si>
  <si>
    <t>B</t>
  </si>
  <si>
    <t>C</t>
  </si>
  <si>
    <t>Inedible portion</t>
  </si>
  <si>
    <t>Weighted average</t>
  </si>
  <si>
    <t>D</t>
  </si>
  <si>
    <t>E</t>
  </si>
  <si>
    <t>average</t>
  </si>
  <si>
    <t>roots and tubers, nes is 1.2% of total roots and tubers according to FAOSTAT 2013.</t>
  </si>
  <si>
    <t>09040, Bananas, raw</t>
  </si>
  <si>
    <t>Comment</t>
  </si>
  <si>
    <t>Water</t>
  </si>
  <si>
    <t>Energy</t>
  </si>
  <si>
    <t>Protein</t>
  </si>
  <si>
    <t>Carbohydrate, by difference</t>
  </si>
  <si>
    <t>Fiber, total dietary</t>
  </si>
  <si>
    <t>Sugars, total</t>
  </si>
  <si>
    <t>Minerals</t>
  </si>
  <si>
    <t>Calcium, Ca</t>
  </si>
  <si>
    <t>Iron, Fe</t>
  </si>
  <si>
    <t>Magnesium, Mg</t>
  </si>
  <si>
    <t>Phosphorus, P</t>
  </si>
  <si>
    <t>Potassium, K</t>
  </si>
  <si>
    <t>Sodium, Na</t>
  </si>
  <si>
    <t>Zinc, Zn</t>
  </si>
  <si>
    <t>Vitamins</t>
  </si>
  <si>
    <t>Vitamin C, total ascorbic acid</t>
  </si>
  <si>
    <t>Thiamin</t>
  </si>
  <si>
    <t>Riboflavin</t>
  </si>
  <si>
    <t>Niacin</t>
  </si>
  <si>
    <t>Vitamin B-6</t>
  </si>
  <si>
    <t>Folate, DFE</t>
  </si>
  <si>
    <t>Vitamin B-12</t>
  </si>
  <si>
    <t>Vitamin A, RAE</t>
  </si>
  <si>
    <t>Vitamin A, IU</t>
  </si>
  <si>
    <t>Vitamin E (alpha-tocopherol)</t>
  </si>
  <si>
    <t>Vitamin D (D2 + D3)</t>
  </si>
  <si>
    <t>Vitamin D</t>
  </si>
  <si>
    <t>Vitamin K (phylloquinone)</t>
  </si>
  <si>
    <t>Lipids</t>
  </si>
  <si>
    <t>Fatty acids, total saturated</t>
  </si>
  <si>
    <t>Fatty acids, total monounsaturated</t>
  </si>
  <si>
    <t>Fatty acids, total polyunsaturated</t>
  </si>
  <si>
    <t>Cholesterol</t>
  </si>
  <si>
    <t>Other</t>
  </si>
  <si>
    <t>Caffeine</t>
  </si>
  <si>
    <t>g</t>
  </si>
  <si>
    <t>kcal</t>
  </si>
  <si>
    <t>mg</t>
  </si>
  <si>
    <t>µg</t>
  </si>
  <si>
    <t>IU</t>
  </si>
  <si>
    <t>Proximates</t>
  </si>
  <si>
    <t>USDA code, Description</t>
  </si>
  <si>
    <t>USDA 27</t>
  </si>
  <si>
    <t>20004, Barley, hulled</t>
  </si>
  <si>
    <t>16027, Beans, kidney, all types, mature seeds, raw</t>
  </si>
  <si>
    <t>13047, Beef, grass-fed, ground, raw</t>
  </si>
  <si>
    <t>14214, Coffee, instant, regular, powder</t>
  </si>
  <si>
    <t>11134, Cassava, raw</t>
  </si>
  <si>
    <t>16056, Chickpeas (garbanzo beans, bengal gram), mature seeds, raw</t>
  </si>
  <si>
    <t xml:space="preserve"> 19165, Cocoa, dry powder, unsweetened</t>
  </si>
  <si>
    <t>16060, Cowpeas, catjang, mature seeds, raw</t>
  </si>
  <si>
    <t>Fatty acids, total trans</t>
  </si>
  <si>
    <t>01123, Egg, whole, raw, fresh</t>
  </si>
  <si>
    <t>16087, Peanuts, all types, raw</t>
  </si>
  <si>
    <t>04042, Oil, peanut, salad or cooking</t>
  </si>
  <si>
    <t>17224, Lamb, ground, raw</t>
  </si>
  <si>
    <t>16069, Lentils, raw</t>
  </si>
  <si>
    <t>01078, Milk, producer, fluid, 3.7% milkfat</t>
  </si>
  <si>
    <t xml:space="preserve"> 20031, Millet, raw</t>
  </si>
  <si>
    <t>20062, Rye grain</t>
  </si>
  <si>
    <t>20038, Oats</t>
  </si>
  <si>
    <t>Composite (D below)</t>
  </si>
  <si>
    <t xml:space="preserve">Weighted average of rye (41%) and oats (59%) based on 2013 FAOSTAT production weight for World. </t>
  </si>
  <si>
    <t>Composite (E below)</t>
  </si>
  <si>
    <t>16085, Peas, green, split, mature seeds, raw</t>
  </si>
  <si>
    <t>16071, Lima beans, large, mature seeds, raw</t>
  </si>
  <si>
    <t>16037, Beans, navy, mature seeds, raw</t>
  </si>
  <si>
    <t>average of navy beans, lima beans and split peas. 2013 FAOSTAT indicates production of 'other pulses' is 58% dry beans, 28% dry peas.</t>
  </si>
  <si>
    <t>the food components of 'Other Crops' appears to be nuts, cloves and spices. Currently this nutrient line is an average Walnuts, Almonds</t>
  </si>
  <si>
    <t>Composite (F below)</t>
  </si>
  <si>
    <t>Cereals, Other</t>
  </si>
  <si>
    <t>Other crops</t>
  </si>
  <si>
    <t>F</t>
  </si>
  <si>
    <t>12155, Nuts, walnuts, english</t>
  </si>
  <si>
    <t>unroasted</t>
  </si>
  <si>
    <t>16101, Pigeon peas (red gram), mature seeds, raw</t>
  </si>
  <si>
    <t>04513, Vegetable oil, palm kernel</t>
  </si>
  <si>
    <t>04055, Oil, palm</t>
  </si>
  <si>
    <t>09277, Plantains, raw</t>
  </si>
  <si>
    <t>10219, Pork, fresh, ground, raw</t>
  </si>
  <si>
    <t>11352, Potatoes, flesh and skin, raw</t>
  </si>
  <si>
    <t>05123, Chicken, stewing, meat and skin, raw</t>
  </si>
  <si>
    <t>20444, Rice, white, long-grain, regular, raw, unenriched</t>
  </si>
  <si>
    <t>04582, Oil, canola</t>
  </si>
  <si>
    <t>04044, Oil, soybean, salad or cooking</t>
  </si>
  <si>
    <t>16108, Soybeans, mature seeds, raw</t>
  </si>
  <si>
    <t>04506, Oil, sunflower, linoleic, (approx. 65%)</t>
  </si>
  <si>
    <t>12036, Seeds, sunflower seed kernels, dried</t>
  </si>
  <si>
    <t>20067, Sorghum grain</t>
  </si>
  <si>
    <t>19335, Sugars, granulated</t>
  </si>
  <si>
    <t>11507, Sweet potato, raw, unprepared</t>
  </si>
  <si>
    <t>04670, USDA Commodity Food, oil, vegetable, low saturated fat</t>
  </si>
  <si>
    <t>11601, Yam, raw</t>
  </si>
  <si>
    <t>11529, Tomatoes, red, ripe, raw, year round average</t>
  </si>
  <si>
    <t>11282, Onions, raw</t>
  </si>
  <si>
    <t>11124, Carrots, raw</t>
  </si>
  <si>
    <t>11109, Cabbage, raw</t>
  </si>
  <si>
    <t>11333, Peppers, sweet, green, raw</t>
  </si>
  <si>
    <t>Composite (C below)</t>
  </si>
  <si>
    <t>Vegetables contributing more than 5% to FAOSTAT 2013 were tomatoes (29.6%), Onion (15.5%), Cucumbers/gherkins (12.9%), Cabbages/brassica (12.9%), Carrots/turnips (6.7%) and Chillies/peppers (5.6%). Total contribution 83.2%.</t>
  </si>
  <si>
    <t>Composite (B below)</t>
  </si>
  <si>
    <t xml:space="preserve">Major Temperate fruit contributors for FAOSTAT World are apples (34.4%), grapes (32.9%), melons (12.6%), pears (10.8%) and peaches (9.2%). </t>
  </si>
  <si>
    <t>09003, Apples, raw, with skin</t>
  </si>
  <si>
    <t>09132, Grapes, red or green (European type, such as Thompson seedless), raw</t>
  </si>
  <si>
    <t xml:space="preserve"> 09181, Melons, cantaloupe, raw</t>
  </si>
  <si>
    <t>09252, Pears, raw</t>
  </si>
  <si>
    <t>09236, Peaches, raw</t>
  </si>
  <si>
    <t>09200, Oranges, raw, all commercial varieties</t>
  </si>
  <si>
    <t>09176, Mangos, raw</t>
  </si>
  <si>
    <t>09266, Pineapple, raw, all varieties</t>
  </si>
  <si>
    <t>09150, Lemons, raw, without peel</t>
  </si>
  <si>
    <t>09226, Papayas, raw</t>
  </si>
  <si>
    <t>09111, Grapefruit, raw, pink and red and white, all areas</t>
  </si>
  <si>
    <t xml:space="preserve"> 09421, Dates, medjool</t>
  </si>
  <si>
    <t>Composite (A below)</t>
  </si>
  <si>
    <t>tropical fruit contributors for FAOSTAT 2013 World were oranges/mandarins (36.6%), Mango (22.2%), Pineapple (12.7%), lemons/limes (7.8%), papaya (6.4%), grapefruit (4.3%) and dates 3.9%, totalling 93.9%.</t>
  </si>
  <si>
    <t>G</t>
  </si>
  <si>
    <t>8% (pit)</t>
  </si>
  <si>
    <t>04053, Oil, olive, salad or cooking</t>
  </si>
  <si>
    <t>04058, Oil, sesame, salad or cooking</t>
  </si>
  <si>
    <t>04047, Oil, coconut</t>
  </si>
  <si>
    <t>Composite (G below)</t>
  </si>
  <si>
    <t xml:space="preserve">Oil crops are mainly olive, sesame and coconut. It is difficult to determine relative production of each so the composition has been averaged. </t>
  </si>
  <si>
    <r>
      <t xml:space="preserve">Source </t>
    </r>
    <r>
      <rPr>
        <sz val="11"/>
        <color theme="1"/>
        <rFont val="Calibri"/>
        <family val="2"/>
        <scheme val="minor"/>
      </rPr>
      <t>(these are the relevant AUSNUT numbers)</t>
    </r>
  </si>
  <si>
    <t>36% (skin)</t>
  </si>
  <si>
    <t>16% (skin)</t>
  </si>
  <si>
    <t>12% (shell)</t>
  </si>
  <si>
    <t>25% (parings and trimmings)</t>
  </si>
  <si>
    <t>35% (skin and stems)</t>
  </si>
  <si>
    <t>30% (bone)</t>
  </si>
  <si>
    <t>46% (hulls)</t>
  </si>
  <si>
    <t>28% (parings and trimmings)</t>
  </si>
  <si>
    <t>14% (skin)</t>
  </si>
  <si>
    <t>27% (peel and seeds)</t>
  </si>
  <si>
    <t>29% (seeds and skin)</t>
  </si>
  <si>
    <t>38% (seeds and skin)</t>
  </si>
  <si>
    <t>49% (crown, core, parings)</t>
  </si>
  <si>
    <t>47% (45% peel, 2% seeds)</t>
  </si>
  <si>
    <t>50% (peel, seeds, core, membrane)</t>
  </si>
  <si>
    <t>10% (core and stem)</t>
  </si>
  <si>
    <t>4% (stems)</t>
  </si>
  <si>
    <t>49% (cavity contents, cutting loss, rind)</t>
  </si>
  <si>
    <t>10% (stem, core, seeds)</t>
  </si>
  <si>
    <t>4% (pit)</t>
  </si>
  <si>
    <t>9% (core and stem ends)</t>
  </si>
  <si>
    <t>10% (stem ends, sprouts and defects)</t>
  </si>
  <si>
    <t>3% (ends)</t>
  </si>
  <si>
    <t>11% (crown, tops and scrapings)</t>
  </si>
  <si>
    <t>20% (outer leaves and core)</t>
  </si>
  <si>
    <t>18% (stem ends, seeds and core)</t>
  </si>
  <si>
    <t>55% (shels)</t>
  </si>
  <si>
    <t>60% (shells)</t>
  </si>
  <si>
    <t>vitamins</t>
  </si>
  <si>
    <t>lipids</t>
  </si>
  <si>
    <t>USDA_code_desc</t>
  </si>
  <si>
    <t>AUS_code</t>
  </si>
  <si>
    <t>comment</t>
  </si>
  <si>
    <t>edible_share</t>
  </si>
  <si>
    <t>inedible_share</t>
  </si>
  <si>
    <t>IMPACT_conversion</t>
  </si>
  <si>
    <t>proximates</t>
  </si>
  <si>
    <t>20020, Cornmeal, whole-grain, yellow</t>
  </si>
  <si>
    <t xml:space="preserve">Used Australian data </t>
  </si>
  <si>
    <t xml:space="preserve">AUSNUT composition was measured for 15g leaves steeped in 1 litre of water. Therefore nutrient values were multiplied by 10*100/15 = 66.67 to get nutrient arising from 100g dried tea leaves. </t>
  </si>
  <si>
    <t>other</t>
  </si>
  <si>
    <t>Groundnuts Shelled Eq</t>
  </si>
  <si>
    <t>name</t>
  </si>
  <si>
    <t>Total lipid (fat)</t>
  </si>
  <si>
    <t>0522</t>
  </si>
  <si>
    <t>0601</t>
  </si>
  <si>
    <t>3454</t>
  </si>
  <si>
    <t>0105</t>
  </si>
  <si>
    <t>1004</t>
  </si>
  <si>
    <t>0502</t>
  </si>
  <si>
    <t>0302</t>
  </si>
  <si>
    <t>RetentionDescription</t>
  </si>
  <si>
    <t>RetentionCode for cooking loss</t>
  </si>
  <si>
    <t>FLOUR/MEAL,BOILED,STEAMED</t>
  </si>
  <si>
    <t>LEGUMES,CKD 15/20MIN,BLD,WATER USED</t>
  </si>
  <si>
    <t>LEGUMES,CKD 45/75MIN,BLD,WATER USED</t>
  </si>
  <si>
    <t>LAMB, ROASTED</t>
  </si>
  <si>
    <t>EGGS,HARD COOKED</t>
  </si>
  <si>
    <t>BEEF,ROASTED</t>
  </si>
  <si>
    <t>VEG,ROOTS,ETC,BLD,DRAIND,LITTLE WTR</t>
  </si>
  <si>
    <t xml:space="preserve"> </t>
  </si>
  <si>
    <t>3308</t>
  </si>
  <si>
    <t>POTATOES,BOILED(PARED)DRAIN</t>
  </si>
  <si>
    <t>0153</t>
  </si>
  <si>
    <t>FRUITS,FRESH(NOT CITRUS),SAUTEED</t>
  </si>
  <si>
    <t>1254</t>
  </si>
  <si>
    <t>PORK,FRESH,ROASTED</t>
  </si>
  <si>
    <t>0805</t>
  </si>
  <si>
    <t>CHICKEN,ROASTED</t>
  </si>
  <si>
    <t>0432</t>
  </si>
  <si>
    <t>RICE,WHITE/BROWN,COOKED,WATER USED</t>
  </si>
  <si>
    <t>3708</t>
  </si>
  <si>
    <t>SWEETPOTATOES,BOILED (PARED)DRAINED</t>
  </si>
  <si>
    <t>3776</t>
  </si>
  <si>
    <t>VEG,OTHER,BLD,WATER USED</t>
  </si>
  <si>
    <t>??proportion globally is orange- hi vitamin A?</t>
  </si>
  <si>
    <t>11205, Cucumber, with peel, raw</t>
  </si>
  <si>
    <t>12061, Nuts, almonds</t>
  </si>
  <si>
    <t>20076, Wheat, durum</t>
  </si>
  <si>
    <t>Edible portion (%)</t>
  </si>
  <si>
    <t>IMPACT to nutrients unit conversion rate (%)</t>
  </si>
  <si>
    <t>vit_e_cr</t>
  </si>
  <si>
    <t>NUTS, BROILED (Retention factor ID, Aus Data)</t>
  </si>
  <si>
    <t>2202</t>
  </si>
  <si>
    <t>5019</t>
  </si>
  <si>
    <t>Fat or oil, cooked</t>
  </si>
  <si>
    <t>0502/0522</t>
  </si>
  <si>
    <t>water_g</t>
  </si>
  <si>
    <t>phosphorus_mg</t>
  </si>
  <si>
    <t>RetentionCode</t>
  </si>
  <si>
    <t>potassium_mg_cr</t>
  </si>
  <si>
    <t>sodium_mg_cr</t>
  </si>
  <si>
    <t>zinc_mg_cr</t>
  </si>
  <si>
    <t>thiamin_mg_cr</t>
  </si>
  <si>
    <t>riboflavin_mg_cr</t>
  </si>
  <si>
    <t>niacin_mg_cr</t>
  </si>
  <si>
    <t>vit_b6_mg_cr</t>
  </si>
  <si>
    <t>vit_b12_µg_cr</t>
  </si>
  <si>
    <t>vit_a_rae_µg</t>
  </si>
  <si>
    <t>vit_a_rae_µg_cr</t>
  </si>
  <si>
    <t>niacin_mg</t>
  </si>
  <si>
    <t>vit_b6_mg</t>
  </si>
  <si>
    <t>vit_b12_µg</t>
  </si>
  <si>
    <t>vit_a_IU</t>
  </si>
  <si>
    <t>vit_e_mg</t>
  </si>
  <si>
    <t>vit_d_IU</t>
  </si>
  <si>
    <t>vit_k_µg</t>
  </si>
  <si>
    <t>ft_acds_tot_sat_g</t>
  </si>
  <si>
    <t>ft_acds_mono_unsat_g</t>
  </si>
  <si>
    <t>ft_acds_plyunst_g</t>
  </si>
  <si>
    <t>cholesterol_mg</t>
  </si>
  <si>
    <t>vit_d_µg</t>
  </si>
  <si>
    <t>folate_μg</t>
  </si>
  <si>
    <t>folate_μg_cr</t>
  </si>
  <si>
    <t>totalfiber_g</t>
  </si>
  <si>
    <t>fat_g</t>
  </si>
  <si>
    <t>energy_kcal</t>
  </si>
  <si>
    <t>protein_g</t>
  </si>
  <si>
    <t>carbohydrate_g</t>
  </si>
  <si>
    <t>sugar_g</t>
  </si>
  <si>
    <t>minerals</t>
  </si>
  <si>
    <t>calcium_mg</t>
  </si>
  <si>
    <t>iron_mg</t>
  </si>
  <si>
    <t>magnesium_mg</t>
  </si>
  <si>
    <t>potassium_mg</t>
  </si>
  <si>
    <t>sodium_mg</t>
  </si>
  <si>
    <t>zinc_mg</t>
  </si>
  <si>
    <t>vit_c_mg</t>
  </si>
  <si>
    <t>thiamin_mg</t>
  </si>
  <si>
    <t>riboflavin_mg</t>
  </si>
  <si>
    <t>caffeine_mg</t>
  </si>
  <si>
    <t>ft_acds_tot_trans_g</t>
  </si>
  <si>
    <t>calcium_mg_cr</t>
  </si>
  <si>
    <t>iron_mg_cr</t>
  </si>
  <si>
    <t>magnesium_mg_cr</t>
  </si>
  <si>
    <t>phosphorus_mg_cr</t>
  </si>
  <si>
    <t>vit_c_mg_cr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</si>
</sst>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Verdana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name val="Verdana"/>
      <family val="2"/>
    </font>
    <font>
      <sz val="9"/>
      <color indexed="81"/>
      <name val="Tahoma"/>
    </font>
    <font>
      <b/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11">
    <xf numFmtId="0" fontId="0" fillId="0" borderId="0"/>
    <xf numFmtId="0" fontId="3" fillId="0" borderId="0"/>
    <xf numFmtId="0" fontId="5" fillId="0" borderId="0"/>
    <xf numFmtId="0" fontId="6" fillId="0" borderId="0" applyNumberFormat="0" applyFill="0" applyBorder="0" applyAlignment="0" applyProtection="0"/>
    <xf numFmtId="0" fontId="1" fillId="0" borderId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07">
    <xf numFmtId="0" fontId="0" fillId="0" borderId="0" xfId="0"/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Protection="1">
      <protection locked="0"/>
    </xf>
    <xf numFmtId="0" fontId="8" fillId="0" borderId="0" xfId="0" applyFont="1"/>
    <xf numFmtId="0" fontId="4" fillId="0" borderId="0" xfId="1" applyNumberFormat="1" applyFont="1" applyFill="1" applyAlignment="1"/>
    <xf numFmtId="0" fontId="0" fillId="0" borderId="0" xfId="0" applyNumberFormat="1" applyFill="1" applyAlignment="1"/>
    <xf numFmtId="0" fontId="4" fillId="0" borderId="0" xfId="1" applyNumberFormat="1" applyFont="1" applyFill="1" applyAlignment="1">
      <alignment vertical="top"/>
    </xf>
    <xf numFmtId="164" fontId="2" fillId="0" borderId="0" xfId="0" applyNumberFormat="1" applyFont="1" applyFill="1" applyAlignment="1" applyProtection="1">
      <alignment vertical="top"/>
      <protection locked="0"/>
    </xf>
    <xf numFmtId="0" fontId="0" fillId="0" borderId="0" xfId="0" applyAlignment="1">
      <alignment vertical="top"/>
    </xf>
    <xf numFmtId="0" fontId="8" fillId="0" borderId="0" xfId="0" applyFont="1" applyAlignment="1">
      <alignment vertical="top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left" vertical="top"/>
    </xf>
    <xf numFmtId="0" fontId="2" fillId="0" borderId="0" xfId="0" applyFont="1" applyFill="1" applyAlignment="1">
      <alignment vertical="top" wrapText="1"/>
    </xf>
    <xf numFmtId="0" fontId="2" fillId="0" borderId="0" xfId="0" applyFont="1" applyFill="1" applyAlignment="1">
      <alignment horizontal="left" vertical="top" wrapText="1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vertical="top"/>
    </xf>
    <xf numFmtId="164" fontId="0" fillId="3" borderId="0" xfId="0" applyNumberFormat="1" applyFill="1"/>
    <xf numFmtId="164" fontId="3" fillId="3" borderId="0" xfId="1" applyNumberFormat="1" applyFont="1" applyFill="1" applyAlignment="1">
      <alignment horizontal="right"/>
    </xf>
    <xf numFmtId="164" fontId="3" fillId="3" borderId="0" xfId="1" applyNumberFormat="1" applyFill="1"/>
    <xf numFmtId="164" fontId="3" fillId="3" borderId="0" xfId="1" applyNumberFormat="1" applyFill="1" applyAlignment="1">
      <alignment horizontal="right"/>
    </xf>
    <xf numFmtId="0" fontId="10" fillId="0" borderId="0" xfId="0" applyFont="1" applyFill="1"/>
    <xf numFmtId="0" fontId="10" fillId="0" borderId="0" xfId="0" applyFont="1" applyFill="1" applyAlignment="1">
      <alignment vertical="top"/>
    </xf>
    <xf numFmtId="165" fontId="0" fillId="0" borderId="0" xfId="0" applyNumberFormat="1" applyFill="1"/>
    <xf numFmtId="2" fontId="0" fillId="0" borderId="0" xfId="0" applyNumberFormat="1" applyFont="1" applyFill="1" applyAlignment="1">
      <alignment horizontal="right"/>
    </xf>
    <xf numFmtId="9" fontId="0" fillId="0" borderId="0" xfId="0" applyNumberFormat="1" applyFill="1" applyAlignment="1">
      <alignment horizontal="left" vertical="top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10" fillId="0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/>
    </xf>
    <xf numFmtId="0" fontId="10" fillId="2" borderId="0" xfId="0" applyFont="1" applyFill="1" applyAlignment="1">
      <alignment horizontal="left" vertical="top" wrapText="1"/>
    </xf>
    <xf numFmtId="9" fontId="0" fillId="2" borderId="0" xfId="0" applyNumberFormat="1" applyFill="1" applyAlignment="1">
      <alignment horizontal="left" vertical="top"/>
    </xf>
    <xf numFmtId="9" fontId="0" fillId="0" borderId="0" xfId="0" applyNumberFormat="1" applyFill="1"/>
    <xf numFmtId="164" fontId="2" fillId="0" borderId="0" xfId="0" applyNumberFormat="1" applyFont="1" applyFill="1" applyAlignment="1" applyProtection="1">
      <alignment horizontal="right"/>
      <protection locked="0"/>
    </xf>
    <xf numFmtId="1" fontId="11" fillId="0" borderId="0" xfId="0" applyNumberFormat="1" applyFont="1" applyFill="1"/>
    <xf numFmtId="0" fontId="2" fillId="0" borderId="0" xfId="0" applyFont="1" applyFill="1" applyAlignment="1">
      <alignment vertical="top"/>
    </xf>
    <xf numFmtId="164" fontId="3" fillId="0" borderId="0" xfId="1" applyNumberFormat="1" applyFill="1"/>
    <xf numFmtId="0" fontId="2" fillId="0" borderId="0" xfId="0" applyFont="1" applyFill="1"/>
    <xf numFmtId="0" fontId="0" fillId="0" borderId="0" xfId="0" applyFont="1" applyFill="1" applyAlignment="1">
      <alignment vertical="top"/>
    </xf>
    <xf numFmtId="0" fontId="0" fillId="0" borderId="0" xfId="0" applyNumberFormat="1" applyFill="1" applyAlignment="1">
      <alignment horizontal="left"/>
    </xf>
    <xf numFmtId="0" fontId="0" fillId="0" borderId="0" xfId="0" applyNumberFormat="1" applyFill="1"/>
    <xf numFmtId="0" fontId="0" fillId="0" borderId="0" xfId="0" applyNumberFormat="1" applyFill="1" applyAlignment="1">
      <alignment horizontal="left" vertical="top"/>
    </xf>
    <xf numFmtId="0" fontId="0" fillId="4" borderId="0" xfId="0" applyFill="1"/>
    <xf numFmtId="164" fontId="2" fillId="4" borderId="0" xfId="0" applyNumberFormat="1" applyFont="1" applyFill="1" applyProtection="1">
      <protection locked="0"/>
    </xf>
    <xf numFmtId="165" fontId="0" fillId="4" borderId="0" xfId="0" applyNumberFormat="1" applyFill="1"/>
    <xf numFmtId="164" fontId="3" fillId="4" borderId="0" xfId="1" applyNumberFormat="1" applyFill="1"/>
    <xf numFmtId="0" fontId="0" fillId="4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>
      <alignment vertical="top" wrapText="1"/>
    </xf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164" fontId="0" fillId="4" borderId="0" xfId="0" applyNumberFormat="1" applyFill="1"/>
    <xf numFmtId="0" fontId="0" fillId="0" borderId="0" xfId="0" applyAlignment="1">
      <alignment vertical="top" wrapText="1"/>
    </xf>
    <xf numFmtId="0" fontId="0" fillId="0" borderId="1" xfId="0" applyBorder="1" applyAlignment="1">
      <alignment wrapText="1"/>
    </xf>
    <xf numFmtId="0" fontId="0" fillId="2" borderId="0" xfId="0" applyFill="1" applyAlignment="1">
      <alignment wrapText="1"/>
    </xf>
    <xf numFmtId="165" fontId="0" fillId="0" borderId="0" xfId="0" applyNumberFormat="1" applyFill="1" applyAlignment="1">
      <alignment wrapText="1"/>
    </xf>
    <xf numFmtId="164" fontId="3" fillId="3" borderId="0" xfId="1" applyNumberFormat="1" applyFill="1" applyAlignment="1">
      <alignment wrapText="1"/>
    </xf>
    <xf numFmtId="0" fontId="0" fillId="0" borderId="0" xfId="0" applyNumberFormat="1" applyFill="1" applyAlignment="1">
      <alignment wrapText="1"/>
    </xf>
    <xf numFmtId="49" fontId="4" fillId="0" borderId="0" xfId="1" applyNumberFormat="1" applyFont="1" applyFill="1" applyAlignment="1"/>
    <xf numFmtId="0" fontId="4" fillId="4" borderId="0" xfId="1" applyNumberFormat="1" applyFont="1" applyFill="1" applyAlignment="1"/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top" wrapText="1"/>
    </xf>
    <xf numFmtId="0" fontId="0" fillId="0" borderId="0" xfId="0" applyNumberFormat="1" applyFont="1" applyFill="1" applyAlignment="1">
      <alignment horizontal="left" vertical="top" wrapText="1"/>
    </xf>
    <xf numFmtId="0" fontId="0" fillId="5" borderId="0" xfId="0" applyFill="1"/>
    <xf numFmtId="0" fontId="0" fillId="0" borderId="0" xfId="0" applyFont="1" applyFill="1"/>
    <xf numFmtId="0" fontId="0" fillId="0" borderId="0" xfId="0" applyFont="1" applyFill="1" applyAlignment="1">
      <alignment horizontal="left" vertical="top"/>
    </xf>
    <xf numFmtId="164" fontId="0" fillId="0" borderId="0" xfId="0" applyNumberFormat="1" applyFont="1" applyFill="1"/>
    <xf numFmtId="2" fontId="0" fillId="4" borderId="0" xfId="0" applyNumberFormat="1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wrapText="1"/>
    </xf>
    <xf numFmtId="49" fontId="0" fillId="0" borderId="0" xfId="0" applyNumberFormat="1" applyFont="1" applyFill="1"/>
    <xf numFmtId="0" fontId="0" fillId="0" borderId="0" xfId="0" applyFont="1" applyAlignment="1">
      <alignment vertical="top"/>
    </xf>
    <xf numFmtId="9" fontId="0" fillId="0" borderId="0" xfId="0" applyNumberFormat="1" applyFont="1" applyFill="1"/>
    <xf numFmtId="165" fontId="0" fillId="4" borderId="0" xfId="0" applyNumberFormat="1" applyFont="1" applyFill="1"/>
    <xf numFmtId="0" fontId="0" fillId="0" borderId="0" xfId="0" applyFont="1" applyFill="1" applyAlignment="1">
      <alignment wrapText="1"/>
    </xf>
    <xf numFmtId="0" fontId="0" fillId="4" borderId="0" xfId="0" applyFont="1" applyFill="1"/>
    <xf numFmtId="165" fontId="0" fillId="0" borderId="0" xfId="0" applyNumberFormat="1" applyFont="1" applyFill="1"/>
    <xf numFmtId="164" fontId="0" fillId="0" borderId="0" xfId="0" applyNumberFormat="1" applyFont="1" applyFill="1" applyAlignment="1">
      <alignment wrapText="1"/>
    </xf>
    <xf numFmtId="164" fontId="0" fillId="4" borderId="0" xfId="0" applyNumberFormat="1" applyFont="1" applyFill="1"/>
    <xf numFmtId="49" fontId="0" fillId="0" borderId="0" xfId="0" applyNumberFormat="1" applyFont="1" applyFill="1" applyAlignment="1">
      <alignment wrapText="1"/>
    </xf>
    <xf numFmtId="49" fontId="0" fillId="0" borderId="0" xfId="0" applyNumberFormat="1" applyFont="1" applyFill="1" applyAlignment="1"/>
    <xf numFmtId="49" fontId="8" fillId="0" borderId="0" xfId="0" applyNumberFormat="1" applyFont="1"/>
    <xf numFmtId="49" fontId="8" fillId="2" borderId="0" xfId="0" applyNumberFormat="1" applyFont="1" applyFill="1"/>
    <xf numFmtId="49" fontId="8" fillId="0" borderId="0" xfId="0" applyNumberFormat="1" applyFont="1" applyFill="1"/>
    <xf numFmtId="49" fontId="12" fillId="0" borderId="0" xfId="1" applyNumberFormat="1" applyFont="1" applyFill="1"/>
    <xf numFmtId="49" fontId="8" fillId="3" borderId="0" xfId="0" applyNumberFormat="1" applyFont="1" applyFill="1"/>
    <xf numFmtId="0" fontId="0" fillId="5" borderId="0" xfId="0" applyFill="1" applyAlignment="1">
      <alignment horizontal="left" vertical="top"/>
    </xf>
    <xf numFmtId="165" fontId="2" fillId="0" borderId="0" xfId="0" applyNumberFormat="1" applyFont="1" applyFill="1" applyProtection="1">
      <protection locked="0"/>
    </xf>
    <xf numFmtId="165" fontId="4" fillId="0" borderId="0" xfId="1" applyNumberFormat="1" applyFont="1" applyFill="1" applyAlignment="1"/>
    <xf numFmtId="165" fontId="10" fillId="0" borderId="0" xfId="0" applyNumberFormat="1" applyFont="1" applyFill="1" applyAlignment="1">
      <alignment horizontal="left" vertical="top" wrapText="1"/>
    </xf>
    <xf numFmtId="165" fontId="0" fillId="0" borderId="0" xfId="0" applyNumberFormat="1" applyFill="1" applyAlignment="1">
      <alignment horizontal="left" vertical="top"/>
    </xf>
    <xf numFmtId="165" fontId="0" fillId="2" borderId="0" xfId="0" applyNumberFormat="1" applyFill="1" applyAlignment="1">
      <alignment horizontal="left" vertical="top"/>
    </xf>
    <xf numFmtId="165" fontId="0" fillId="0" borderId="0" xfId="108" applyNumberFormat="1" applyFont="1" applyFill="1"/>
    <xf numFmtId="165" fontId="3" fillId="0" borderId="0" xfId="108" applyNumberFormat="1" applyFont="1" applyFill="1"/>
    <xf numFmtId="165" fontId="0" fillId="3" borderId="0" xfId="0" applyNumberFormat="1" applyFill="1"/>
    <xf numFmtId="165" fontId="0" fillId="0" borderId="0" xfId="0" applyNumberFormat="1" applyFont="1" applyFill="1" applyAlignment="1">
      <alignment horizontal="left" vertical="top"/>
    </xf>
    <xf numFmtId="165" fontId="0" fillId="0" borderId="0" xfId="0" applyNumberFormat="1" applyFill="1" applyAlignment="1"/>
    <xf numFmtId="165" fontId="9" fillId="0" borderId="0" xfId="0" applyNumberFormat="1" applyFont="1"/>
    <xf numFmtId="165" fontId="9" fillId="0" borderId="0" xfId="0" applyNumberFormat="1" applyFont="1" applyFill="1"/>
    <xf numFmtId="165" fontId="9" fillId="2" borderId="0" xfId="0" applyNumberFormat="1" applyFont="1" applyFill="1"/>
    <xf numFmtId="165" fontId="11" fillId="0" borderId="0" xfId="0" applyNumberFormat="1" applyFont="1" applyFill="1"/>
    <xf numFmtId="165" fontId="3" fillId="0" borderId="0" xfId="1" applyNumberFormat="1" applyFill="1"/>
    <xf numFmtId="165" fontId="9" fillId="3" borderId="0" xfId="0" applyNumberFormat="1" applyFont="1" applyFill="1"/>
  </cellXfs>
  <cellStyles count="111"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9" builtinId="9" hidden="1"/>
    <cellStyle name="Followed Hyperlink" xfId="110" builtinId="9" hidden="1"/>
    <cellStyle name="Hyperlink" xfId="3" builtinId="8" hidden="1"/>
    <cellStyle name="Normal" xfId="0" builtinId="0"/>
    <cellStyle name="Normal 3" xfId="4"/>
    <cellStyle name="Normal 4" xfId="2"/>
    <cellStyle name="Normal 5" xfId="1"/>
    <cellStyle name="Percent" xfId="10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4" Type="http://schemas.openxmlformats.org/officeDocument/2006/relationships/comments" Target="../comments1.xml"/><Relationship Id="rId1" Type="http://schemas.openxmlformats.org/officeDocument/2006/relationships/hyperlink" Target="http://ndb.nal.usda.gov/ndb/foods/show/6039" TargetMode="External"/><Relationship Id="rId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M95"/>
  <sheetViews>
    <sheetView tabSelected="1" workbookViewId="0">
      <pane xSplit="3" ySplit="4" topLeftCell="M10" activePane="bottomRight" state="frozen"/>
      <selection pane="topRight" activeCell="D1" sqref="D1"/>
      <selection pane="bottomLeft" activeCell="A5" sqref="A5"/>
      <selection pane="bottomRight" activeCell="V3" sqref="V3"/>
    </sheetView>
  </sheetViews>
  <sheetFormatPr baseColWidth="10" defaultColWidth="8.83203125" defaultRowHeight="15" x14ac:dyDescent="0.2"/>
  <cols>
    <col min="1" max="1" width="20" style="2" bestFit="1" customWidth="1"/>
    <col min="2" max="2" width="12" style="11" bestFit="1" customWidth="1"/>
    <col min="3" max="3" width="30.5" style="2" customWidth="1"/>
    <col min="4" max="4" width="10.5" style="2" customWidth="1"/>
    <col min="5" max="5" width="15" style="2" customWidth="1"/>
    <col min="6" max="6" width="12.6640625" style="24" customWidth="1"/>
    <col min="7" max="7" width="13.5" style="2" customWidth="1"/>
    <col min="8" max="8" width="12.33203125" style="24" customWidth="1"/>
    <col min="9" max="9" width="9.1640625" style="46" customWidth="1"/>
    <col min="10" max="10" width="13.33203125" style="2" customWidth="1"/>
    <col min="11" max="11" width="11.6640625" style="2" customWidth="1"/>
    <col min="12" max="12" width="9.6640625" style="2" customWidth="1"/>
    <col min="13" max="13" width="7.83203125" style="51" customWidth="1"/>
    <col min="14" max="14" width="10.5" style="2" customWidth="1"/>
    <col min="15" max="16" width="8.1640625" style="2" customWidth="1"/>
    <col min="17" max="17" width="9" style="46" customWidth="1"/>
    <col min="18" max="18" width="10.33203125" style="2" customWidth="1"/>
    <col min="19" max="19" width="10" style="2" customWidth="1"/>
    <col min="20" max="20" width="11" style="2" customWidth="1"/>
    <col min="21" max="21" width="15.1640625" style="2" customWidth="1"/>
    <col min="22" max="23" width="9.83203125" style="2" customWidth="1"/>
    <col min="24" max="24" width="9.5" style="2" customWidth="1"/>
    <col min="25" max="25" width="8.1640625" style="46" customWidth="1"/>
    <col min="26" max="26" width="9.83203125" style="2" customWidth="1"/>
    <col min="27" max="27" width="10.1640625" style="2" customWidth="1"/>
    <col min="28" max="28" width="11.6640625" style="2" customWidth="1"/>
    <col min="29" max="29" width="9.5" style="2" customWidth="1"/>
    <col min="30" max="30" width="10.1640625" style="2" customWidth="1"/>
    <col min="31" max="31" width="10.5" style="2" customWidth="1"/>
    <col min="32" max="32" width="9.5" style="2" customWidth="1"/>
    <col min="33" max="33" width="10" style="2" customWidth="1"/>
    <col min="34" max="34" width="9.83203125" style="2" customWidth="1"/>
    <col min="35" max="35" width="10" style="2" customWidth="1"/>
    <col min="36" max="37" width="9.6640625" style="2" customWidth="1"/>
    <col min="38" max="38" width="10.5" style="2" customWidth="1"/>
    <col min="39" max="39" width="7.5" style="46" customWidth="1"/>
    <col min="40" max="40" width="10.5" style="2" customWidth="1"/>
    <col min="41" max="41" width="11.5" style="2" customWidth="1"/>
    <col min="42" max="42" width="11.1640625" style="2" customWidth="1"/>
    <col min="43" max="43" width="11" style="2" customWidth="1"/>
    <col min="44" max="44" width="9.6640625" style="46" customWidth="1"/>
    <col min="45" max="45" width="9.83203125" style="2" customWidth="1"/>
    <col min="46" max="46" width="9.1640625" style="2" customWidth="1"/>
    <col min="47" max="47" width="9.5" style="74" customWidth="1"/>
    <col min="48" max="48" width="37.5" style="74" customWidth="1"/>
    <col min="49" max="49" width="10.5" style="2" customWidth="1"/>
    <col min="50" max="50" width="8.83203125" style="2" customWidth="1"/>
    <col min="51" max="51" width="10" style="2" customWidth="1"/>
    <col min="52" max="52" width="9.33203125" style="2" customWidth="1"/>
    <col min="53" max="55" width="9.1640625" style="2" bestFit="1" customWidth="1"/>
    <col min="56" max="56" width="9.1640625" style="2" customWidth="1"/>
    <col min="57" max="59" width="9.1640625" style="2" bestFit="1" customWidth="1"/>
    <col min="60" max="60" width="10.5" style="2" customWidth="1"/>
    <col min="61" max="61" width="9.1640625" style="2" bestFit="1" customWidth="1"/>
    <col min="62" max="62" width="12.6640625" style="2" customWidth="1"/>
    <col min="63" max="63" width="9.83203125" style="2" customWidth="1"/>
    <col min="64" max="16384" width="8.83203125" style="2"/>
  </cols>
  <sheetData>
    <row r="1" spans="1:64" s="51" customFormat="1" ht="24.75" customHeight="1" x14ac:dyDescent="0.2">
      <c r="B1" s="52"/>
      <c r="F1" s="59"/>
      <c r="H1" s="59"/>
      <c r="I1" s="54" t="s">
        <v>143</v>
      </c>
      <c r="J1" s="53" t="s">
        <v>103</v>
      </c>
      <c r="K1" s="53" t="s">
        <v>104</v>
      </c>
      <c r="L1" s="53" t="s">
        <v>105</v>
      </c>
      <c r="M1" s="56" t="s">
        <v>270</v>
      </c>
      <c r="N1" s="53" t="s">
        <v>106</v>
      </c>
      <c r="O1" s="53" t="s">
        <v>107</v>
      </c>
      <c r="P1" s="53" t="s">
        <v>108</v>
      </c>
      <c r="Q1" s="54" t="s">
        <v>109</v>
      </c>
      <c r="R1" s="53" t="s">
        <v>110</v>
      </c>
      <c r="S1" s="53" t="s">
        <v>111</v>
      </c>
      <c r="T1" s="53" t="s">
        <v>112</v>
      </c>
      <c r="U1" s="53" t="s">
        <v>113</v>
      </c>
      <c r="V1" s="53" t="s">
        <v>114</v>
      </c>
      <c r="W1" s="53" t="s">
        <v>115</v>
      </c>
      <c r="X1" s="53" t="s">
        <v>116</v>
      </c>
      <c r="Y1" s="54" t="s">
        <v>117</v>
      </c>
      <c r="Z1" s="53" t="s">
        <v>118</v>
      </c>
      <c r="AA1" s="53" t="s">
        <v>119</v>
      </c>
      <c r="AB1" s="53" t="s">
        <v>120</v>
      </c>
      <c r="AC1" s="53" t="s">
        <v>121</v>
      </c>
      <c r="AD1" s="53" t="s">
        <v>122</v>
      </c>
      <c r="AE1" s="53" t="s">
        <v>123</v>
      </c>
      <c r="AF1" s="53" t="s">
        <v>124</v>
      </c>
      <c r="AG1" s="53" t="s">
        <v>125</v>
      </c>
      <c r="AH1" s="53" t="s">
        <v>126</v>
      </c>
      <c r="AI1" s="53" t="s">
        <v>127</v>
      </c>
      <c r="AJ1" s="53" t="s">
        <v>128</v>
      </c>
      <c r="AK1" s="53" t="s">
        <v>129</v>
      </c>
      <c r="AL1" s="53" t="s">
        <v>130</v>
      </c>
      <c r="AM1" s="54" t="s">
        <v>131</v>
      </c>
      <c r="AN1" s="53" t="s">
        <v>132</v>
      </c>
      <c r="AO1" s="53" t="s">
        <v>133</v>
      </c>
      <c r="AP1" s="53" t="s">
        <v>134</v>
      </c>
      <c r="AQ1" s="53" t="s">
        <v>135</v>
      </c>
      <c r="AR1" s="54" t="s">
        <v>136</v>
      </c>
      <c r="AS1" s="53" t="s">
        <v>137</v>
      </c>
      <c r="AT1" s="51" t="s">
        <v>154</v>
      </c>
      <c r="AU1" s="83" t="s">
        <v>279</v>
      </c>
      <c r="AV1" s="83" t="s">
        <v>278</v>
      </c>
      <c r="AW1" s="53"/>
      <c r="AX1" s="53"/>
      <c r="AY1" s="53"/>
      <c r="AZ1" s="53"/>
      <c r="BD1" s="53"/>
    </row>
    <row r="2" spans="1:64" s="6" customFormat="1" x14ac:dyDescent="0.2">
      <c r="B2" s="7"/>
      <c r="C2" s="3" t="s">
        <v>144</v>
      </c>
      <c r="D2" s="3" t="s">
        <v>226</v>
      </c>
      <c r="E2" s="3" t="s">
        <v>102</v>
      </c>
      <c r="F2" s="91" t="s">
        <v>306</v>
      </c>
      <c r="G2" s="3" t="s">
        <v>95</v>
      </c>
      <c r="H2" s="100" t="s">
        <v>307</v>
      </c>
      <c r="I2" s="46"/>
      <c r="J2" t="s">
        <v>138</v>
      </c>
      <c r="K2" t="s">
        <v>139</v>
      </c>
      <c r="L2" t="s">
        <v>138</v>
      </c>
      <c r="M2" s="56" t="s">
        <v>138</v>
      </c>
      <c r="N2" t="s">
        <v>138</v>
      </c>
      <c r="O2" t="s">
        <v>138</v>
      </c>
      <c r="P2" t="s">
        <v>138</v>
      </c>
      <c r="Q2" s="46"/>
      <c r="R2" t="s">
        <v>140</v>
      </c>
      <c r="S2" t="s">
        <v>140</v>
      </c>
      <c r="T2" t="s">
        <v>140</v>
      </c>
      <c r="U2" t="s">
        <v>140</v>
      </c>
      <c r="V2" t="s">
        <v>140</v>
      </c>
      <c r="W2" t="s">
        <v>140</v>
      </c>
      <c r="X2" t="s">
        <v>140</v>
      </c>
      <c r="Y2" s="46"/>
      <c r="Z2" t="s">
        <v>140</v>
      </c>
      <c r="AA2" t="s">
        <v>140</v>
      </c>
      <c r="AB2" t="s">
        <v>140</v>
      </c>
      <c r="AC2" t="s">
        <v>140</v>
      </c>
      <c r="AD2" t="s">
        <v>140</v>
      </c>
      <c r="AE2" t="s">
        <v>141</v>
      </c>
      <c r="AF2" t="s">
        <v>141</v>
      </c>
      <c r="AG2" t="s">
        <v>141</v>
      </c>
      <c r="AH2" t="s">
        <v>142</v>
      </c>
      <c r="AI2" t="s">
        <v>140</v>
      </c>
      <c r="AJ2" t="s">
        <v>141</v>
      </c>
      <c r="AK2" t="s">
        <v>142</v>
      </c>
      <c r="AL2" t="s">
        <v>141</v>
      </c>
      <c r="AM2" s="46"/>
      <c r="AN2" t="s">
        <v>138</v>
      </c>
      <c r="AO2" t="s">
        <v>138</v>
      </c>
      <c r="AP2" t="s">
        <v>138</v>
      </c>
      <c r="AQ2" t="s">
        <v>140</v>
      </c>
      <c r="AR2" s="46"/>
      <c r="AS2" t="s">
        <v>140</v>
      </c>
      <c r="AT2" s="13" t="s">
        <v>138</v>
      </c>
      <c r="AU2" s="84"/>
      <c r="AV2" s="84"/>
      <c r="AW2"/>
      <c r="AX2"/>
      <c r="AY2"/>
      <c r="AZ2"/>
      <c r="BA2" s="13"/>
      <c r="BB2" s="13"/>
      <c r="BC2" s="13"/>
      <c r="BD2"/>
      <c r="BE2" s="14"/>
      <c r="BF2" s="14"/>
      <c r="BG2" s="14"/>
      <c r="BH2" s="13"/>
      <c r="BI2" s="13"/>
    </row>
    <row r="3" spans="1:64" s="6" customFormat="1" ht="16.5" customHeight="1" thickBot="1" x14ac:dyDescent="0.25">
      <c r="A3" s="3" t="s">
        <v>269</v>
      </c>
      <c r="B3" s="8" t="s">
        <v>38</v>
      </c>
      <c r="C3" s="5" t="s">
        <v>257</v>
      </c>
      <c r="D3" s="5" t="s">
        <v>258</v>
      </c>
      <c r="E3" s="5" t="s">
        <v>259</v>
      </c>
      <c r="F3" s="92" t="s">
        <v>260</v>
      </c>
      <c r="G3" s="5" t="s">
        <v>261</v>
      </c>
      <c r="H3" s="92" t="s">
        <v>262</v>
      </c>
      <c r="I3" s="63" t="s">
        <v>263</v>
      </c>
      <c r="J3" s="4" t="s">
        <v>314</v>
      </c>
      <c r="K3" t="s">
        <v>343</v>
      </c>
      <c r="L3" t="s">
        <v>344</v>
      </c>
      <c r="M3" s="57" t="s">
        <v>342</v>
      </c>
      <c r="N3" t="s">
        <v>345</v>
      </c>
      <c r="O3" t="s">
        <v>341</v>
      </c>
      <c r="P3" t="s">
        <v>346</v>
      </c>
      <c r="Q3" s="46" t="s">
        <v>347</v>
      </c>
      <c r="R3" t="s">
        <v>348</v>
      </c>
      <c r="S3" t="s">
        <v>349</v>
      </c>
      <c r="T3" t="s">
        <v>350</v>
      </c>
      <c r="U3" t="s">
        <v>315</v>
      </c>
      <c r="V3" t="s">
        <v>351</v>
      </c>
      <c r="W3" t="s">
        <v>352</v>
      </c>
      <c r="X3" t="s">
        <v>353</v>
      </c>
      <c r="Y3" s="46" t="s">
        <v>255</v>
      </c>
      <c r="Z3" t="s">
        <v>354</v>
      </c>
      <c r="AA3" t="s">
        <v>355</v>
      </c>
      <c r="AB3" t="s">
        <v>356</v>
      </c>
      <c r="AC3" t="s">
        <v>327</v>
      </c>
      <c r="AD3" t="s">
        <v>328</v>
      </c>
      <c r="AE3" t="s">
        <v>339</v>
      </c>
      <c r="AF3" t="s">
        <v>329</v>
      </c>
      <c r="AG3" t="s">
        <v>325</v>
      </c>
      <c r="AH3" t="s">
        <v>330</v>
      </c>
      <c r="AI3" t="s">
        <v>331</v>
      </c>
      <c r="AJ3" t="s">
        <v>338</v>
      </c>
      <c r="AK3" t="s">
        <v>332</v>
      </c>
      <c r="AL3" t="s">
        <v>333</v>
      </c>
      <c r="AM3" s="46" t="s">
        <v>256</v>
      </c>
      <c r="AN3" t="s">
        <v>334</v>
      </c>
      <c r="AO3" t="s">
        <v>335</v>
      </c>
      <c r="AP3" t="s">
        <v>336</v>
      </c>
      <c r="AQ3" t="s">
        <v>337</v>
      </c>
      <c r="AR3" s="46" t="s">
        <v>267</v>
      </c>
      <c r="AS3" t="s">
        <v>357</v>
      </c>
      <c r="AT3" s="42" t="s">
        <v>358</v>
      </c>
      <c r="AU3" s="62" t="s">
        <v>316</v>
      </c>
      <c r="AV3" s="83" t="s">
        <v>278</v>
      </c>
      <c r="AW3" t="s">
        <v>359</v>
      </c>
      <c r="AX3" t="s">
        <v>360</v>
      </c>
      <c r="AY3" t="s">
        <v>361</v>
      </c>
      <c r="AZ3" t="s">
        <v>362</v>
      </c>
      <c r="BA3" s="65" t="s">
        <v>317</v>
      </c>
      <c r="BB3" s="65" t="s">
        <v>318</v>
      </c>
      <c r="BC3" s="65" t="s">
        <v>319</v>
      </c>
      <c r="BD3" t="s">
        <v>363</v>
      </c>
      <c r="BE3" s="64" t="s">
        <v>320</v>
      </c>
      <c r="BF3" s="64" t="s">
        <v>321</v>
      </c>
      <c r="BG3" s="64" t="s">
        <v>322</v>
      </c>
      <c r="BH3" s="65" t="s">
        <v>323</v>
      </c>
      <c r="BI3" s="65" t="s">
        <v>340</v>
      </c>
      <c r="BJ3" s="66" t="s">
        <v>324</v>
      </c>
      <c r="BK3" s="66" t="s">
        <v>326</v>
      </c>
      <c r="BL3" s="56" t="s">
        <v>308</v>
      </c>
    </row>
    <row r="4" spans="1:64" s="3" customFormat="1" ht="16" x14ac:dyDescent="0.2">
      <c r="F4" s="91"/>
      <c r="H4" s="101"/>
      <c r="I4" s="47"/>
      <c r="Q4" s="47"/>
      <c r="Y4" s="47"/>
      <c r="AI4" s="37"/>
      <c r="AM4" s="47"/>
      <c r="AR4" s="47"/>
      <c r="AU4" s="85"/>
      <c r="AV4" s="85"/>
    </row>
    <row r="5" spans="1:64" ht="16" x14ac:dyDescent="0.2">
      <c r="A5" s="2" t="s">
        <v>0</v>
      </c>
      <c r="B5" s="9" t="s">
        <v>39</v>
      </c>
      <c r="C5" s="12" t="s">
        <v>101</v>
      </c>
      <c r="D5" s="12">
        <v>16501002</v>
      </c>
      <c r="E5" s="32" t="s">
        <v>145</v>
      </c>
      <c r="F5" s="93">
        <v>64</v>
      </c>
      <c r="G5" s="32" t="s">
        <v>227</v>
      </c>
      <c r="H5" s="101"/>
      <c r="J5">
        <v>74.91</v>
      </c>
      <c r="K5">
        <v>89</v>
      </c>
      <c r="L5">
        <v>1.0900000000000001</v>
      </c>
      <c r="M5" s="53">
        <v>0.33</v>
      </c>
      <c r="N5">
        <v>22.84</v>
      </c>
      <c r="O5">
        <v>2.6</v>
      </c>
      <c r="P5">
        <v>12.23</v>
      </c>
      <c r="R5">
        <v>5</v>
      </c>
      <c r="S5">
        <v>0.26</v>
      </c>
      <c r="T5">
        <v>27</v>
      </c>
      <c r="U5">
        <v>22</v>
      </c>
      <c r="V5">
        <v>358</v>
      </c>
      <c r="W5">
        <v>1</v>
      </c>
      <c r="X5">
        <v>0.15</v>
      </c>
      <c r="Z5">
        <v>8.6999999999999993</v>
      </c>
      <c r="AA5">
        <v>3.1E-2</v>
      </c>
      <c r="AB5">
        <v>7.2999999999999995E-2</v>
      </c>
      <c r="AC5">
        <v>0.66500000000000004</v>
      </c>
      <c r="AD5">
        <v>0.36699999999999999</v>
      </c>
      <c r="AE5">
        <v>20</v>
      </c>
      <c r="AF5">
        <v>0</v>
      </c>
      <c r="AG5">
        <v>3</v>
      </c>
      <c r="AH5">
        <v>64</v>
      </c>
      <c r="AI5">
        <v>0.1</v>
      </c>
      <c r="AJ5">
        <v>0</v>
      </c>
      <c r="AK5">
        <v>0</v>
      </c>
      <c r="AL5">
        <v>0.5</v>
      </c>
      <c r="AN5">
        <v>0.112</v>
      </c>
      <c r="AO5">
        <v>3.2000000000000001E-2</v>
      </c>
      <c r="AP5">
        <v>7.2999999999999995E-2</v>
      </c>
      <c r="AQ5">
        <v>0</v>
      </c>
      <c r="AS5">
        <v>0</v>
      </c>
      <c r="AU5" s="85"/>
      <c r="AV5" s="85"/>
      <c r="AW5"/>
      <c r="AX5"/>
      <c r="AY5"/>
      <c r="AZ5"/>
      <c r="BD5"/>
    </row>
    <row r="6" spans="1:64" ht="16" x14ac:dyDescent="0.2">
      <c r="A6" s="2" t="s">
        <v>1</v>
      </c>
      <c r="B6" s="9" t="s">
        <v>40</v>
      </c>
      <c r="C6" s="12" t="s">
        <v>146</v>
      </c>
      <c r="D6" s="12">
        <v>12101001</v>
      </c>
      <c r="E6" s="32"/>
      <c r="F6" s="93"/>
      <c r="G6" s="26"/>
      <c r="H6" s="101"/>
      <c r="J6">
        <v>9.44</v>
      </c>
      <c r="K6">
        <v>354</v>
      </c>
      <c r="L6">
        <v>12.48</v>
      </c>
      <c r="M6" s="53">
        <v>2.2999999999999998</v>
      </c>
      <c r="N6">
        <v>73.48</v>
      </c>
      <c r="O6">
        <v>17.3</v>
      </c>
      <c r="P6">
        <v>0.8</v>
      </c>
      <c r="R6">
        <v>33</v>
      </c>
      <c r="S6">
        <v>3.6</v>
      </c>
      <c r="T6">
        <v>133</v>
      </c>
      <c r="U6">
        <v>264</v>
      </c>
      <c r="V6">
        <v>452</v>
      </c>
      <c r="W6">
        <v>12</v>
      </c>
      <c r="X6">
        <v>2.77</v>
      </c>
      <c r="Z6">
        <v>0</v>
      </c>
      <c r="AA6">
        <v>0.64600000000000002</v>
      </c>
      <c r="AB6">
        <v>0.28499999999999998</v>
      </c>
      <c r="AC6">
        <v>4.6040000000000001</v>
      </c>
      <c r="AD6">
        <v>0.318</v>
      </c>
      <c r="AE6">
        <v>19</v>
      </c>
      <c r="AF6">
        <v>0</v>
      </c>
      <c r="AG6">
        <v>1</v>
      </c>
      <c r="AH6">
        <v>22</v>
      </c>
      <c r="AI6">
        <v>0.56999999999999995</v>
      </c>
      <c r="AJ6">
        <v>0</v>
      </c>
      <c r="AK6">
        <v>0</v>
      </c>
      <c r="AL6">
        <v>2.2000000000000002</v>
      </c>
      <c r="AN6">
        <v>0.48199999999999998</v>
      </c>
      <c r="AO6">
        <v>0.29499999999999998</v>
      </c>
      <c r="AP6">
        <v>1.1080000000000001</v>
      </c>
      <c r="AQ6">
        <v>0</v>
      </c>
      <c r="AS6">
        <v>0</v>
      </c>
      <c r="AU6" s="85"/>
      <c r="AV6" s="85"/>
      <c r="AW6"/>
      <c r="AX6"/>
      <c r="AY6"/>
      <c r="AZ6"/>
      <c r="BD6"/>
    </row>
    <row r="7" spans="1:64" ht="16" x14ac:dyDescent="0.2">
      <c r="A7" s="2" t="s">
        <v>2</v>
      </c>
      <c r="B7" s="9" t="s">
        <v>41</v>
      </c>
      <c r="C7" s="12" t="s">
        <v>147</v>
      </c>
      <c r="D7" s="12">
        <v>25101007</v>
      </c>
      <c r="E7" s="32"/>
      <c r="F7" s="93"/>
      <c r="G7" s="26"/>
      <c r="H7" s="101"/>
      <c r="J7">
        <v>11.75</v>
      </c>
      <c r="K7">
        <v>333</v>
      </c>
      <c r="L7">
        <v>23.58</v>
      </c>
      <c r="M7" s="53">
        <v>0.83</v>
      </c>
      <c r="N7">
        <v>60.01</v>
      </c>
      <c r="O7">
        <v>24.9</v>
      </c>
      <c r="P7">
        <v>2.23</v>
      </c>
      <c r="R7">
        <v>143</v>
      </c>
      <c r="S7">
        <v>8.1999999999999993</v>
      </c>
      <c r="T7">
        <v>140</v>
      </c>
      <c r="U7">
        <v>407</v>
      </c>
      <c r="V7">
        <v>1406</v>
      </c>
      <c r="W7">
        <v>24</v>
      </c>
      <c r="X7">
        <v>2.79</v>
      </c>
      <c r="Z7">
        <v>4.5</v>
      </c>
      <c r="AA7">
        <v>0.52900000000000003</v>
      </c>
      <c r="AB7">
        <v>0.219</v>
      </c>
      <c r="AC7">
        <v>2.06</v>
      </c>
      <c r="AD7">
        <v>0.39700000000000002</v>
      </c>
      <c r="AE7">
        <v>394</v>
      </c>
      <c r="AF7">
        <v>0</v>
      </c>
      <c r="AG7">
        <v>0</v>
      </c>
      <c r="AH7">
        <v>0</v>
      </c>
      <c r="AI7">
        <v>0.22</v>
      </c>
      <c r="AJ7">
        <v>0</v>
      </c>
      <c r="AK7">
        <v>0</v>
      </c>
      <c r="AL7">
        <v>19</v>
      </c>
      <c r="AN7">
        <v>0.12</v>
      </c>
      <c r="AO7">
        <v>6.4000000000000001E-2</v>
      </c>
      <c r="AP7">
        <v>0.45700000000000002</v>
      </c>
      <c r="AQ7">
        <v>0</v>
      </c>
      <c r="AS7">
        <v>0</v>
      </c>
      <c r="AU7" s="85" t="s">
        <v>271</v>
      </c>
      <c r="AV7" s="85" t="s">
        <v>282</v>
      </c>
      <c r="AW7">
        <v>90</v>
      </c>
      <c r="AX7">
        <v>85</v>
      </c>
      <c r="AY7">
        <v>80</v>
      </c>
      <c r="AZ7">
        <v>90</v>
      </c>
      <c r="BA7" s="2">
        <v>75</v>
      </c>
      <c r="BB7" s="2">
        <v>95</v>
      </c>
      <c r="BC7" s="2">
        <v>90</v>
      </c>
      <c r="BD7" s="2">
        <v>70</v>
      </c>
      <c r="BE7" s="2">
        <v>65</v>
      </c>
      <c r="BF7" s="2">
        <v>75</v>
      </c>
      <c r="BG7" s="2">
        <v>70</v>
      </c>
      <c r="BH7" s="2">
        <v>70</v>
      </c>
      <c r="BI7" s="2">
        <v>50</v>
      </c>
      <c r="BJ7" s="2">
        <v>100</v>
      </c>
      <c r="BK7" s="2">
        <v>90</v>
      </c>
      <c r="BL7" s="2">
        <v>80</v>
      </c>
    </row>
    <row r="8" spans="1:64" ht="16" x14ac:dyDescent="0.2">
      <c r="A8" s="2" t="s">
        <v>3</v>
      </c>
      <c r="B8" s="9" t="s">
        <v>42</v>
      </c>
      <c r="C8" s="12" t="s">
        <v>148</v>
      </c>
      <c r="D8" s="12">
        <v>18101045</v>
      </c>
      <c r="E8" s="32"/>
      <c r="F8" s="93"/>
      <c r="G8" s="32"/>
      <c r="H8" s="101">
        <v>69.5</v>
      </c>
      <c r="J8">
        <v>67.13</v>
      </c>
      <c r="K8">
        <v>192</v>
      </c>
      <c r="L8">
        <v>19.420000000000002</v>
      </c>
      <c r="M8" s="53">
        <v>12.73</v>
      </c>
      <c r="N8">
        <v>0</v>
      </c>
      <c r="O8">
        <v>0</v>
      </c>
      <c r="P8">
        <v>0</v>
      </c>
      <c r="R8">
        <v>12</v>
      </c>
      <c r="S8">
        <v>1.99</v>
      </c>
      <c r="T8">
        <v>19</v>
      </c>
      <c r="U8">
        <v>175</v>
      </c>
      <c r="V8">
        <v>289</v>
      </c>
      <c r="W8">
        <v>68</v>
      </c>
      <c r="X8">
        <v>4.55</v>
      </c>
      <c r="Z8">
        <v>0</v>
      </c>
      <c r="AA8">
        <v>4.9000000000000002E-2</v>
      </c>
      <c r="AB8">
        <v>0.154</v>
      </c>
      <c r="AC8">
        <v>4.8179999999999996</v>
      </c>
      <c r="AD8">
        <v>0.35499999999999998</v>
      </c>
      <c r="AE8">
        <v>6</v>
      </c>
      <c r="AF8">
        <v>1.97</v>
      </c>
      <c r="AG8">
        <v>0</v>
      </c>
      <c r="AH8">
        <v>0</v>
      </c>
      <c r="AI8">
        <v>0.35</v>
      </c>
      <c r="AJ8"/>
      <c r="AK8"/>
      <c r="AL8">
        <v>1.1000000000000001</v>
      </c>
      <c r="AN8">
        <v>5.335</v>
      </c>
      <c r="AO8">
        <v>4.8</v>
      </c>
      <c r="AP8">
        <v>0.53200000000000003</v>
      </c>
      <c r="AQ8">
        <v>62</v>
      </c>
      <c r="AS8" s="2">
        <v>0</v>
      </c>
      <c r="AT8" s="2">
        <v>0.751</v>
      </c>
      <c r="AU8" s="85" t="s">
        <v>272</v>
      </c>
      <c r="AV8" s="85" t="s">
        <v>285</v>
      </c>
      <c r="AW8" s="2">
        <v>90</v>
      </c>
      <c r="AX8" s="2">
        <v>100</v>
      </c>
      <c r="AY8" s="2">
        <v>85</v>
      </c>
      <c r="AZ8" s="2">
        <v>85</v>
      </c>
      <c r="BA8" s="2">
        <v>80</v>
      </c>
      <c r="BB8" s="2">
        <v>85</v>
      </c>
      <c r="BC8" s="2">
        <v>100</v>
      </c>
      <c r="BD8" s="2">
        <v>80</v>
      </c>
      <c r="BE8" s="2">
        <v>55</v>
      </c>
      <c r="BF8" s="2">
        <v>95</v>
      </c>
      <c r="BG8" s="2">
        <v>75</v>
      </c>
      <c r="BH8" s="2">
        <v>50</v>
      </c>
      <c r="BI8" s="2">
        <v>95</v>
      </c>
      <c r="BJ8" s="2">
        <v>70</v>
      </c>
      <c r="BK8" s="2">
        <v>75</v>
      </c>
      <c r="BL8" s="2">
        <v>80</v>
      </c>
    </row>
    <row r="9" spans="1:64" ht="16" x14ac:dyDescent="0.2">
      <c r="A9" s="2" t="s">
        <v>7</v>
      </c>
      <c r="B9" s="9" t="s">
        <v>43</v>
      </c>
      <c r="C9" s="12" t="s">
        <v>149</v>
      </c>
      <c r="D9" s="12">
        <v>11205001</v>
      </c>
      <c r="E9" s="32"/>
      <c r="F9" s="94"/>
      <c r="G9" s="26"/>
      <c r="H9" s="101"/>
      <c r="J9">
        <v>3.1</v>
      </c>
      <c r="K9">
        <v>353</v>
      </c>
      <c r="L9">
        <v>12.2</v>
      </c>
      <c r="M9" s="53">
        <v>0.5</v>
      </c>
      <c r="N9">
        <v>75.400000000000006</v>
      </c>
      <c r="O9">
        <v>0</v>
      </c>
      <c r="P9">
        <v>0</v>
      </c>
      <c r="R9">
        <v>141</v>
      </c>
      <c r="S9">
        <v>4.41</v>
      </c>
      <c r="T9">
        <v>327</v>
      </c>
      <c r="U9">
        <v>303</v>
      </c>
      <c r="V9">
        <v>3535</v>
      </c>
      <c r="W9">
        <v>37</v>
      </c>
      <c r="X9">
        <v>0.35</v>
      </c>
      <c r="Z9">
        <v>0</v>
      </c>
      <c r="AA9">
        <v>8.0000000000000002E-3</v>
      </c>
      <c r="AB9">
        <v>7.3999999999999996E-2</v>
      </c>
      <c r="AC9">
        <v>28.172999999999998</v>
      </c>
      <c r="AD9">
        <v>2.9000000000000001E-2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1.9</v>
      </c>
      <c r="AN9">
        <v>0.19700000000000001</v>
      </c>
      <c r="AO9">
        <v>4.1000000000000002E-2</v>
      </c>
      <c r="AP9">
        <v>0.19600000000000001</v>
      </c>
      <c r="AQ9">
        <v>0</v>
      </c>
      <c r="AS9">
        <v>3142</v>
      </c>
      <c r="AU9" s="85"/>
      <c r="AV9" s="85"/>
      <c r="AW9"/>
      <c r="AX9"/>
      <c r="AY9"/>
      <c r="AZ9"/>
      <c r="BD9"/>
    </row>
    <row r="10" spans="1:64" ht="16" x14ac:dyDescent="0.2">
      <c r="A10" s="2" t="s">
        <v>4</v>
      </c>
      <c r="B10" s="9" t="s">
        <v>44</v>
      </c>
      <c r="C10" s="12" t="s">
        <v>150</v>
      </c>
      <c r="D10" s="12">
        <v>24302009</v>
      </c>
      <c r="E10" s="32"/>
      <c r="F10" s="93">
        <v>84</v>
      </c>
      <c r="G10" s="32" t="s">
        <v>228</v>
      </c>
      <c r="H10" s="101"/>
      <c r="J10">
        <v>59.68</v>
      </c>
      <c r="K10">
        <v>160</v>
      </c>
      <c r="L10">
        <v>1.36</v>
      </c>
      <c r="M10" s="53">
        <v>0.28000000000000003</v>
      </c>
      <c r="N10">
        <v>38.06</v>
      </c>
      <c r="O10">
        <v>1.8</v>
      </c>
      <c r="P10">
        <v>1.7</v>
      </c>
      <c r="R10">
        <v>16</v>
      </c>
      <c r="S10">
        <v>0.27</v>
      </c>
      <c r="T10">
        <v>21</v>
      </c>
      <c r="U10">
        <v>27</v>
      </c>
      <c r="V10">
        <v>271</v>
      </c>
      <c r="W10">
        <v>14</v>
      </c>
      <c r="X10">
        <v>0.34</v>
      </c>
      <c r="Z10">
        <v>20.6</v>
      </c>
      <c r="AA10">
        <v>8.6999999999999994E-2</v>
      </c>
      <c r="AB10">
        <v>4.8000000000000001E-2</v>
      </c>
      <c r="AC10">
        <v>0.85399999999999998</v>
      </c>
      <c r="AD10">
        <v>8.7999999999999995E-2</v>
      </c>
      <c r="AE10">
        <v>27</v>
      </c>
      <c r="AF10">
        <v>0</v>
      </c>
      <c r="AG10">
        <v>1</v>
      </c>
      <c r="AH10">
        <v>13</v>
      </c>
      <c r="AI10">
        <v>0.19</v>
      </c>
      <c r="AJ10">
        <v>0</v>
      </c>
      <c r="AK10">
        <v>0</v>
      </c>
      <c r="AL10">
        <v>1.9</v>
      </c>
      <c r="AN10">
        <v>7.3999999999999996E-2</v>
      </c>
      <c r="AO10">
        <v>7.4999999999999997E-2</v>
      </c>
      <c r="AP10">
        <v>4.8000000000000001E-2</v>
      </c>
      <c r="AQ10">
        <v>0</v>
      </c>
      <c r="AS10">
        <v>0</v>
      </c>
      <c r="AU10" s="85" t="s">
        <v>273</v>
      </c>
      <c r="AV10" s="85" t="s">
        <v>286</v>
      </c>
      <c r="AW10">
        <v>95</v>
      </c>
      <c r="AX10">
        <v>95</v>
      </c>
      <c r="AY10">
        <v>95</v>
      </c>
      <c r="AZ10">
        <v>90</v>
      </c>
      <c r="BA10" s="2">
        <v>90</v>
      </c>
      <c r="BB10" s="2">
        <v>95</v>
      </c>
      <c r="BC10" s="2">
        <v>95</v>
      </c>
      <c r="BD10" s="2">
        <v>70</v>
      </c>
      <c r="BE10" s="2">
        <v>85</v>
      </c>
      <c r="BF10" s="2">
        <v>95</v>
      </c>
      <c r="BG10" s="2">
        <v>95</v>
      </c>
      <c r="BH10" s="2">
        <v>95</v>
      </c>
      <c r="BI10" s="2">
        <v>70</v>
      </c>
      <c r="BJ10" s="2">
        <v>100</v>
      </c>
      <c r="BK10" s="2">
        <v>90</v>
      </c>
      <c r="BL10" s="2">
        <v>95</v>
      </c>
    </row>
    <row r="11" spans="1:64" ht="16" x14ac:dyDescent="0.2">
      <c r="A11" s="2" t="s">
        <v>77</v>
      </c>
      <c r="B11" s="11" t="s">
        <v>78</v>
      </c>
      <c r="C11" s="1" t="s">
        <v>151</v>
      </c>
      <c r="D11" s="1"/>
      <c r="E11" s="1"/>
      <c r="G11" s="1"/>
      <c r="H11" s="102"/>
      <c r="J11" s="2">
        <v>7.68</v>
      </c>
      <c r="K11" s="2">
        <v>378</v>
      </c>
      <c r="L11" s="2">
        <v>20.47</v>
      </c>
      <c r="M11" s="51">
        <v>6.04</v>
      </c>
      <c r="N11" s="2">
        <v>62.95</v>
      </c>
      <c r="O11" s="2">
        <v>12.2</v>
      </c>
      <c r="P11" s="2">
        <v>10.7</v>
      </c>
      <c r="R11" s="2">
        <v>57</v>
      </c>
      <c r="S11" s="2">
        <v>4.3099999999999996</v>
      </c>
      <c r="T11" s="2">
        <v>79</v>
      </c>
      <c r="U11" s="2">
        <v>252</v>
      </c>
      <c r="V11" s="2">
        <v>718</v>
      </c>
      <c r="W11" s="2">
        <v>24</v>
      </c>
      <c r="X11" s="2">
        <v>2.76</v>
      </c>
      <c r="Z11" s="2">
        <v>4</v>
      </c>
      <c r="AA11" s="2">
        <v>0.47699999999999998</v>
      </c>
      <c r="AB11" s="2">
        <v>0.21199999999999999</v>
      </c>
      <c r="AC11" s="2">
        <v>1.5409999999999999</v>
      </c>
      <c r="AD11" s="2">
        <v>0.53500000000000003</v>
      </c>
      <c r="AE11" s="2">
        <v>557</v>
      </c>
      <c r="AF11" s="2">
        <v>0</v>
      </c>
      <c r="AG11" s="2">
        <v>3</v>
      </c>
      <c r="AH11" s="2">
        <v>67</v>
      </c>
      <c r="AI11" s="2">
        <v>0.82</v>
      </c>
      <c r="AJ11" s="2">
        <v>0</v>
      </c>
      <c r="AK11" s="2">
        <v>0</v>
      </c>
      <c r="AL11" s="2">
        <v>9</v>
      </c>
      <c r="AN11" s="2">
        <v>0.60299999999999998</v>
      </c>
      <c r="AO11" s="2">
        <v>1.377</v>
      </c>
      <c r="AP11" s="2">
        <v>2.7309999999999999</v>
      </c>
      <c r="AQ11" s="2">
        <v>0</v>
      </c>
      <c r="AS11" s="2">
        <v>0</v>
      </c>
      <c r="AU11" s="85" t="s">
        <v>271</v>
      </c>
      <c r="AV11" s="85" t="s">
        <v>282</v>
      </c>
      <c r="AW11">
        <v>90</v>
      </c>
      <c r="AX11">
        <v>85</v>
      </c>
      <c r="AY11">
        <v>80</v>
      </c>
      <c r="AZ11">
        <v>90</v>
      </c>
      <c r="BA11" s="2">
        <v>75</v>
      </c>
      <c r="BB11" s="2">
        <v>95</v>
      </c>
      <c r="BC11" s="2">
        <v>90</v>
      </c>
      <c r="BD11" s="2">
        <v>70</v>
      </c>
      <c r="BE11" s="2">
        <v>65</v>
      </c>
      <c r="BF11" s="2">
        <v>75</v>
      </c>
      <c r="BG11" s="2">
        <v>70</v>
      </c>
      <c r="BH11" s="2">
        <v>70</v>
      </c>
      <c r="BI11" s="2">
        <v>50</v>
      </c>
      <c r="BJ11" s="2">
        <v>100</v>
      </c>
      <c r="BK11" s="2">
        <v>90</v>
      </c>
      <c r="BL11" s="2">
        <v>80</v>
      </c>
    </row>
    <row r="12" spans="1:64" ht="16" x14ac:dyDescent="0.2">
      <c r="A12" s="2" t="s">
        <v>6</v>
      </c>
      <c r="B12" s="9" t="s">
        <v>45</v>
      </c>
      <c r="C12" s="12" t="s">
        <v>152</v>
      </c>
      <c r="D12" s="12">
        <v>11804001</v>
      </c>
      <c r="E12" s="32"/>
      <c r="F12" s="93"/>
      <c r="G12" s="26"/>
      <c r="H12" s="101"/>
      <c r="J12">
        <v>3</v>
      </c>
      <c r="K12">
        <v>228</v>
      </c>
      <c r="L12">
        <v>19.600000000000001</v>
      </c>
      <c r="M12" s="53">
        <v>13.7</v>
      </c>
      <c r="N12">
        <v>57.9</v>
      </c>
      <c r="O12">
        <v>37</v>
      </c>
      <c r="P12">
        <v>1.75</v>
      </c>
      <c r="R12">
        <v>128</v>
      </c>
      <c r="S12">
        <v>13.86</v>
      </c>
      <c r="T12">
        <v>499</v>
      </c>
      <c r="U12">
        <v>734</v>
      </c>
      <c r="V12">
        <v>1524</v>
      </c>
      <c r="W12">
        <v>21</v>
      </c>
      <c r="X12">
        <v>6.81</v>
      </c>
      <c r="Z12">
        <v>0</v>
      </c>
      <c r="AA12">
        <v>7.8E-2</v>
      </c>
      <c r="AB12">
        <v>0.24099999999999999</v>
      </c>
      <c r="AC12">
        <v>2.1850000000000001</v>
      </c>
      <c r="AD12">
        <v>0.11799999999999999</v>
      </c>
      <c r="AE12">
        <v>32</v>
      </c>
      <c r="AF12">
        <v>0</v>
      </c>
      <c r="AG12">
        <v>0</v>
      </c>
      <c r="AH12">
        <v>0</v>
      </c>
      <c r="AI12">
        <v>0.1</v>
      </c>
      <c r="AJ12">
        <v>0</v>
      </c>
      <c r="AK12">
        <v>0</v>
      </c>
      <c r="AL12">
        <v>2.5</v>
      </c>
      <c r="AN12">
        <v>8.07</v>
      </c>
      <c r="AO12">
        <v>4.57</v>
      </c>
      <c r="AP12">
        <v>0.44</v>
      </c>
      <c r="AQ12">
        <v>0</v>
      </c>
      <c r="AS12">
        <v>230</v>
      </c>
      <c r="AU12" s="85"/>
      <c r="AV12" s="85"/>
      <c r="AW12"/>
      <c r="AX12"/>
      <c r="AY12"/>
      <c r="AZ12"/>
      <c r="BD12"/>
    </row>
    <row r="13" spans="1:64" ht="16" x14ac:dyDescent="0.2">
      <c r="A13" s="2" t="s">
        <v>79</v>
      </c>
      <c r="B13" s="11" t="s">
        <v>80</v>
      </c>
      <c r="C13" s="1" t="s">
        <v>153</v>
      </c>
      <c r="D13" s="38"/>
      <c r="E13" s="1"/>
      <c r="G13" s="1"/>
      <c r="H13" s="102"/>
      <c r="J13" s="2">
        <v>11.05</v>
      </c>
      <c r="K13" s="2">
        <v>343</v>
      </c>
      <c r="L13" s="2">
        <v>23.85</v>
      </c>
      <c r="M13" s="51">
        <v>2.0699999999999998</v>
      </c>
      <c r="N13" s="2">
        <v>59.64</v>
      </c>
      <c r="O13" s="2">
        <v>10.7</v>
      </c>
      <c r="R13" s="2">
        <v>85</v>
      </c>
      <c r="S13" s="2">
        <v>9.9499999999999993</v>
      </c>
      <c r="T13" s="2">
        <v>333</v>
      </c>
      <c r="U13" s="2">
        <v>438</v>
      </c>
      <c r="V13" s="2">
        <v>1375</v>
      </c>
      <c r="W13" s="2">
        <v>58</v>
      </c>
      <c r="X13" s="2">
        <v>6.11</v>
      </c>
      <c r="Z13" s="2">
        <v>1.5</v>
      </c>
      <c r="AA13" s="2">
        <v>0.68</v>
      </c>
      <c r="AB13" s="2">
        <v>0.17</v>
      </c>
      <c r="AC13" s="2">
        <v>2.7949999999999999</v>
      </c>
      <c r="AD13" s="2">
        <v>0.36099999999999999</v>
      </c>
      <c r="AE13" s="2">
        <v>639</v>
      </c>
      <c r="AF13" s="2">
        <v>0</v>
      </c>
      <c r="AG13" s="2">
        <v>2</v>
      </c>
      <c r="AH13" s="2">
        <v>33</v>
      </c>
      <c r="AJ13" s="2">
        <v>0</v>
      </c>
      <c r="AK13" s="2">
        <v>0</v>
      </c>
      <c r="AN13" s="2">
        <v>0.54200000000000004</v>
      </c>
      <c r="AO13" s="2">
        <v>0.17299999999999999</v>
      </c>
      <c r="AP13" s="2">
        <v>0.88900000000000001</v>
      </c>
      <c r="AQ13" s="2">
        <v>0</v>
      </c>
      <c r="AU13" s="85" t="s">
        <v>271</v>
      </c>
      <c r="AV13" s="85" t="s">
        <v>282</v>
      </c>
      <c r="AW13">
        <v>90</v>
      </c>
      <c r="AX13">
        <v>85</v>
      </c>
      <c r="AY13">
        <v>80</v>
      </c>
      <c r="AZ13">
        <v>90</v>
      </c>
      <c r="BA13" s="2">
        <v>75</v>
      </c>
      <c r="BB13" s="2">
        <v>95</v>
      </c>
      <c r="BC13" s="2">
        <v>90</v>
      </c>
      <c r="BD13" s="2">
        <v>70</v>
      </c>
      <c r="BE13" s="2">
        <v>65</v>
      </c>
      <c r="BF13" s="2">
        <v>75</v>
      </c>
      <c r="BG13" s="2">
        <v>70</v>
      </c>
      <c r="BH13" s="2">
        <v>70</v>
      </c>
      <c r="BI13" s="2">
        <v>50</v>
      </c>
      <c r="BJ13" s="2">
        <v>100</v>
      </c>
      <c r="BK13" s="2">
        <v>90</v>
      </c>
      <c r="BL13" s="2">
        <v>80</v>
      </c>
    </row>
    <row r="14" spans="1:64" ht="16" x14ac:dyDescent="0.2">
      <c r="A14" s="2" t="s">
        <v>8</v>
      </c>
      <c r="B14" s="9" t="s">
        <v>46</v>
      </c>
      <c r="C14" s="12" t="s">
        <v>155</v>
      </c>
      <c r="D14" s="12">
        <v>17101001</v>
      </c>
      <c r="E14" s="32"/>
      <c r="F14" s="93">
        <v>88</v>
      </c>
      <c r="G14" s="32" t="s">
        <v>229</v>
      </c>
      <c r="H14" s="101"/>
      <c r="J14">
        <v>76.150000000000006</v>
      </c>
      <c r="K14">
        <v>143</v>
      </c>
      <c r="L14">
        <v>12.56</v>
      </c>
      <c r="M14" s="53">
        <v>9.51</v>
      </c>
      <c r="N14">
        <v>0.72</v>
      </c>
      <c r="O14">
        <v>0</v>
      </c>
      <c r="P14">
        <v>0.37</v>
      </c>
      <c r="R14">
        <v>56</v>
      </c>
      <c r="S14">
        <v>1.75</v>
      </c>
      <c r="T14">
        <v>12</v>
      </c>
      <c r="U14">
        <v>198</v>
      </c>
      <c r="V14">
        <v>138</v>
      </c>
      <c r="W14">
        <v>142</v>
      </c>
      <c r="X14">
        <v>1.29</v>
      </c>
      <c r="Z14">
        <v>0</v>
      </c>
      <c r="AA14">
        <v>0.04</v>
      </c>
      <c r="AB14">
        <v>0.45700000000000002</v>
      </c>
      <c r="AC14">
        <v>7.4999999999999997E-2</v>
      </c>
      <c r="AD14">
        <v>0.17</v>
      </c>
      <c r="AE14">
        <v>47</v>
      </c>
      <c r="AF14">
        <v>0.89</v>
      </c>
      <c r="AG14">
        <v>160</v>
      </c>
      <c r="AH14">
        <v>540</v>
      </c>
      <c r="AI14">
        <v>1.05</v>
      </c>
      <c r="AJ14">
        <v>2</v>
      </c>
      <c r="AK14">
        <v>82</v>
      </c>
      <c r="AL14">
        <v>0.3</v>
      </c>
      <c r="AN14">
        <v>3.1259999999999999</v>
      </c>
      <c r="AO14">
        <v>3.6579999999999999</v>
      </c>
      <c r="AP14">
        <v>1.911</v>
      </c>
      <c r="AQ14">
        <v>372</v>
      </c>
      <c r="AS14" s="2">
        <v>0</v>
      </c>
      <c r="AT14">
        <v>3.7999999999999999E-2</v>
      </c>
      <c r="AU14" s="85" t="s">
        <v>274</v>
      </c>
      <c r="AV14" s="85" t="s">
        <v>284</v>
      </c>
      <c r="AW14">
        <v>100</v>
      </c>
      <c r="AX14">
        <v>100</v>
      </c>
      <c r="AY14">
        <v>100</v>
      </c>
      <c r="AZ14">
        <v>100</v>
      </c>
      <c r="BA14" s="2">
        <v>100</v>
      </c>
      <c r="BB14" s="2">
        <v>100</v>
      </c>
      <c r="BC14" s="2">
        <v>100</v>
      </c>
      <c r="BD14" s="2">
        <v>80</v>
      </c>
      <c r="BE14" s="2">
        <v>85</v>
      </c>
      <c r="BF14" s="2">
        <v>95</v>
      </c>
      <c r="BG14" s="2">
        <v>95</v>
      </c>
      <c r="BH14" s="2">
        <v>95</v>
      </c>
      <c r="BI14" s="2">
        <v>75</v>
      </c>
      <c r="BJ14" s="2">
        <v>85</v>
      </c>
      <c r="BK14" s="2">
        <v>100</v>
      </c>
      <c r="BL14" s="2">
        <v>90</v>
      </c>
    </row>
    <row r="15" spans="1:64" ht="16" x14ac:dyDescent="0.2">
      <c r="A15" s="2" t="s">
        <v>10</v>
      </c>
      <c r="B15" s="9" t="s">
        <v>47</v>
      </c>
      <c r="C15" s="12" t="s">
        <v>157</v>
      </c>
      <c r="D15" s="12">
        <v>14402008</v>
      </c>
      <c r="E15" s="27"/>
      <c r="F15" s="94"/>
      <c r="G15" s="26"/>
      <c r="H15" s="101"/>
      <c r="J15">
        <v>0</v>
      </c>
      <c r="K15">
        <v>884</v>
      </c>
      <c r="L15">
        <v>0</v>
      </c>
      <c r="M15" s="53">
        <v>100</v>
      </c>
      <c r="N15">
        <v>0</v>
      </c>
      <c r="O15">
        <v>0</v>
      </c>
      <c r="P15">
        <v>0</v>
      </c>
      <c r="R15">
        <v>0</v>
      </c>
      <c r="S15">
        <v>0.03</v>
      </c>
      <c r="T15">
        <v>0</v>
      </c>
      <c r="U15">
        <v>0</v>
      </c>
      <c r="V15">
        <v>0</v>
      </c>
      <c r="W15">
        <v>0</v>
      </c>
      <c r="X15">
        <v>0.01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15.69</v>
      </c>
      <c r="AJ15">
        <v>0</v>
      </c>
      <c r="AK15">
        <v>0</v>
      </c>
      <c r="AL15">
        <v>0.7</v>
      </c>
      <c r="AN15">
        <v>16.899999999999999</v>
      </c>
      <c r="AO15">
        <v>46.2</v>
      </c>
      <c r="AP15">
        <v>32</v>
      </c>
      <c r="AQ15">
        <v>0</v>
      </c>
      <c r="AS15">
        <v>0</v>
      </c>
      <c r="AU15" s="74" t="s">
        <v>311</v>
      </c>
      <c r="AV15" t="s">
        <v>312</v>
      </c>
      <c r="AW15">
        <v>100</v>
      </c>
      <c r="AX15">
        <v>100</v>
      </c>
      <c r="AY15">
        <v>100</v>
      </c>
      <c r="AZ15">
        <v>100</v>
      </c>
      <c r="BA15">
        <v>100</v>
      </c>
      <c r="BB15">
        <v>100</v>
      </c>
      <c r="BC15">
        <v>100</v>
      </c>
      <c r="BD15">
        <v>100</v>
      </c>
      <c r="BE15">
        <v>100</v>
      </c>
      <c r="BF15">
        <v>100</v>
      </c>
      <c r="BG15">
        <v>100</v>
      </c>
      <c r="BH15">
        <v>100</v>
      </c>
      <c r="BI15">
        <v>100</v>
      </c>
      <c r="BJ15">
        <v>100</v>
      </c>
      <c r="BK15">
        <v>60</v>
      </c>
      <c r="BL15">
        <v>90</v>
      </c>
    </row>
    <row r="16" spans="1:64" s="16" customFormat="1" ht="16" x14ac:dyDescent="0.2">
      <c r="A16" s="16" t="s">
        <v>268</v>
      </c>
      <c r="B16" s="17" t="s">
        <v>48</v>
      </c>
      <c r="C16" s="33" t="s">
        <v>156</v>
      </c>
      <c r="D16" s="33">
        <v>22201001</v>
      </c>
      <c r="E16" s="34"/>
      <c r="F16" s="95"/>
      <c r="G16" s="35"/>
      <c r="H16" s="103"/>
      <c r="I16" s="46"/>
      <c r="J16" s="15">
        <v>6.5</v>
      </c>
      <c r="K16" s="15">
        <v>567</v>
      </c>
      <c r="L16" s="15">
        <v>25.8</v>
      </c>
      <c r="M16" s="58">
        <v>49.24</v>
      </c>
      <c r="N16" s="15">
        <v>16.13</v>
      </c>
      <c r="O16" s="15">
        <v>8.5</v>
      </c>
      <c r="P16" s="15">
        <v>4.72</v>
      </c>
      <c r="Q16" s="46"/>
      <c r="R16" s="15">
        <v>92</v>
      </c>
      <c r="S16" s="15">
        <v>4.58</v>
      </c>
      <c r="T16" s="15">
        <v>168</v>
      </c>
      <c r="U16" s="15">
        <v>376</v>
      </c>
      <c r="V16" s="15">
        <v>705</v>
      </c>
      <c r="W16" s="15">
        <v>18</v>
      </c>
      <c r="X16" s="15">
        <v>3.27</v>
      </c>
      <c r="Y16" s="46"/>
      <c r="Z16" s="15">
        <v>0</v>
      </c>
      <c r="AA16" s="15">
        <v>0.64</v>
      </c>
      <c r="AB16" s="15">
        <v>0.13500000000000001</v>
      </c>
      <c r="AC16" s="15">
        <v>12.066000000000001</v>
      </c>
      <c r="AD16" s="15">
        <v>0.34799999999999998</v>
      </c>
      <c r="AE16" s="15">
        <v>240</v>
      </c>
      <c r="AF16" s="15">
        <v>0</v>
      </c>
      <c r="AG16" s="15">
        <v>0</v>
      </c>
      <c r="AH16" s="15">
        <v>0</v>
      </c>
      <c r="AI16" s="15">
        <v>8.33</v>
      </c>
      <c r="AJ16" s="15">
        <v>0</v>
      </c>
      <c r="AK16" s="15">
        <v>0</v>
      </c>
      <c r="AL16" s="15">
        <v>0</v>
      </c>
      <c r="AM16" s="46"/>
      <c r="AN16" s="15">
        <v>6.2789999999999999</v>
      </c>
      <c r="AO16" s="15">
        <v>24.425999999999998</v>
      </c>
      <c r="AP16" s="15">
        <v>15.558</v>
      </c>
      <c r="AQ16" s="15">
        <v>0</v>
      </c>
      <c r="AR16" s="46"/>
      <c r="AS16" s="15">
        <v>0</v>
      </c>
      <c r="AU16" s="86" t="s">
        <v>310</v>
      </c>
      <c r="AV16" s="86" t="s">
        <v>309</v>
      </c>
      <c r="AW16" s="15">
        <v>100</v>
      </c>
      <c r="AX16" s="15">
        <v>100</v>
      </c>
      <c r="AY16" s="15">
        <v>100</v>
      </c>
      <c r="AZ16" s="15">
        <v>100</v>
      </c>
      <c r="BA16" s="16">
        <v>100</v>
      </c>
      <c r="BB16" s="16">
        <v>100</v>
      </c>
      <c r="BC16" s="16">
        <v>100</v>
      </c>
      <c r="BD16" s="15">
        <v>80</v>
      </c>
      <c r="BE16" s="16">
        <v>85</v>
      </c>
      <c r="BF16" s="16">
        <v>95</v>
      </c>
      <c r="BG16" s="16">
        <v>95</v>
      </c>
      <c r="BH16" s="16">
        <v>95</v>
      </c>
      <c r="BI16" s="16">
        <v>80</v>
      </c>
      <c r="BJ16" s="16">
        <v>100</v>
      </c>
      <c r="BK16" s="16">
        <v>95</v>
      </c>
      <c r="BL16" s="16">
        <v>90</v>
      </c>
    </row>
    <row r="17" spans="1:65" ht="16" x14ac:dyDescent="0.2">
      <c r="A17" s="2" t="s">
        <v>13</v>
      </c>
      <c r="B17" s="9" t="s">
        <v>49</v>
      </c>
      <c r="C17" s="12" t="s">
        <v>158</v>
      </c>
      <c r="D17" s="12">
        <v>18102056</v>
      </c>
      <c r="E17" s="28"/>
      <c r="F17" s="93"/>
      <c r="G17" s="32"/>
      <c r="H17" s="101">
        <v>65.8</v>
      </c>
      <c r="J17">
        <v>59.47</v>
      </c>
      <c r="K17">
        <v>282</v>
      </c>
      <c r="L17">
        <v>16.559999999999999</v>
      </c>
      <c r="M17" s="53">
        <v>23.41</v>
      </c>
      <c r="N17">
        <v>0</v>
      </c>
      <c r="O17">
        <v>0</v>
      </c>
      <c r="P17">
        <v>0</v>
      </c>
      <c r="R17">
        <v>16</v>
      </c>
      <c r="S17">
        <v>1.55</v>
      </c>
      <c r="T17">
        <v>21</v>
      </c>
      <c r="U17">
        <v>157</v>
      </c>
      <c r="V17">
        <v>222</v>
      </c>
      <c r="W17">
        <v>59</v>
      </c>
      <c r="X17">
        <v>3.41</v>
      </c>
      <c r="Z17">
        <v>0</v>
      </c>
      <c r="AA17">
        <v>0.11</v>
      </c>
      <c r="AB17">
        <v>0.21</v>
      </c>
      <c r="AC17">
        <v>5.96</v>
      </c>
      <c r="AD17">
        <v>0.13</v>
      </c>
      <c r="AE17">
        <v>18</v>
      </c>
      <c r="AF17">
        <v>2.31</v>
      </c>
      <c r="AG17">
        <v>0</v>
      </c>
      <c r="AH17">
        <v>0</v>
      </c>
      <c r="AI17">
        <v>0.2</v>
      </c>
      <c r="AJ17">
        <v>0.1</v>
      </c>
      <c r="AK17">
        <v>2</v>
      </c>
      <c r="AL17">
        <v>3.6</v>
      </c>
      <c r="AN17">
        <v>10.19</v>
      </c>
      <c r="AO17">
        <v>9.6</v>
      </c>
      <c r="AP17">
        <v>1.85</v>
      </c>
      <c r="AQ17">
        <v>73</v>
      </c>
      <c r="AS17">
        <v>0</v>
      </c>
      <c r="AU17" s="85" t="s">
        <v>275</v>
      </c>
      <c r="AV17" s="85" t="s">
        <v>283</v>
      </c>
      <c r="AW17">
        <v>100</v>
      </c>
      <c r="AX17">
        <v>100</v>
      </c>
      <c r="AY17">
        <v>80</v>
      </c>
      <c r="AZ17">
        <v>85</v>
      </c>
      <c r="BA17" s="2">
        <v>75</v>
      </c>
      <c r="BB17" s="2">
        <v>75</v>
      </c>
      <c r="BC17" s="2">
        <v>100</v>
      </c>
      <c r="BD17" s="2">
        <v>80</v>
      </c>
      <c r="BE17" s="2">
        <v>60</v>
      </c>
      <c r="BF17" s="2">
        <v>90</v>
      </c>
      <c r="BG17" s="2">
        <v>80</v>
      </c>
      <c r="BH17" s="2">
        <v>75</v>
      </c>
      <c r="BI17" s="2">
        <v>85</v>
      </c>
      <c r="BJ17" s="2">
        <v>75</v>
      </c>
      <c r="BK17" s="2">
        <v>75</v>
      </c>
      <c r="BL17" s="2">
        <v>80</v>
      </c>
    </row>
    <row r="18" spans="1:65" ht="16" x14ac:dyDescent="0.2">
      <c r="A18" s="2" t="s">
        <v>36</v>
      </c>
      <c r="B18" s="11" t="s">
        <v>81</v>
      </c>
      <c r="C18" s="12" t="s">
        <v>159</v>
      </c>
      <c r="D18" s="12">
        <v>25101012</v>
      </c>
      <c r="E18" s="32"/>
      <c r="F18" s="94"/>
      <c r="G18" s="26"/>
      <c r="H18" s="102"/>
      <c r="J18">
        <v>8.26</v>
      </c>
      <c r="K18">
        <v>352</v>
      </c>
      <c r="L18">
        <v>24.63</v>
      </c>
      <c r="M18" s="53">
        <v>1.06</v>
      </c>
      <c r="N18">
        <v>63.35</v>
      </c>
      <c r="O18">
        <v>10.7</v>
      </c>
      <c r="P18">
        <v>2.0299999999999998</v>
      </c>
      <c r="R18">
        <v>35</v>
      </c>
      <c r="S18">
        <v>6.51</v>
      </c>
      <c r="T18">
        <v>47</v>
      </c>
      <c r="U18">
        <v>281</v>
      </c>
      <c r="V18">
        <v>677</v>
      </c>
      <c r="W18">
        <v>6</v>
      </c>
      <c r="X18">
        <v>3.27</v>
      </c>
      <c r="Z18">
        <v>4.5</v>
      </c>
      <c r="AA18">
        <v>0.873</v>
      </c>
      <c r="AB18">
        <v>0.21099999999999999</v>
      </c>
      <c r="AC18">
        <v>2.605</v>
      </c>
      <c r="AD18">
        <v>0.54</v>
      </c>
      <c r="AE18">
        <v>479</v>
      </c>
      <c r="AF18">
        <v>0</v>
      </c>
      <c r="AG18">
        <v>2</v>
      </c>
      <c r="AH18">
        <v>39</v>
      </c>
      <c r="AI18">
        <v>0.49</v>
      </c>
      <c r="AJ18">
        <v>0</v>
      </c>
      <c r="AK18">
        <v>0</v>
      </c>
      <c r="AL18">
        <v>5</v>
      </c>
      <c r="AN18">
        <v>0.154</v>
      </c>
      <c r="AO18">
        <v>0.193</v>
      </c>
      <c r="AP18">
        <v>0.52600000000000002</v>
      </c>
      <c r="AQ18">
        <v>0</v>
      </c>
      <c r="AS18">
        <v>0</v>
      </c>
      <c r="AU18" s="87" t="s">
        <v>276</v>
      </c>
      <c r="AV18" s="87" t="s">
        <v>281</v>
      </c>
      <c r="AW18">
        <v>90</v>
      </c>
      <c r="AX18">
        <v>90</v>
      </c>
      <c r="AY18">
        <v>85</v>
      </c>
      <c r="AZ18">
        <v>95</v>
      </c>
      <c r="BA18" s="2">
        <v>80</v>
      </c>
      <c r="BB18" s="2">
        <v>95</v>
      </c>
      <c r="BC18" s="2">
        <v>90</v>
      </c>
      <c r="BD18" s="2">
        <v>70</v>
      </c>
      <c r="BE18" s="2">
        <v>70</v>
      </c>
      <c r="BF18" s="2">
        <v>80</v>
      </c>
      <c r="BG18" s="2">
        <v>75</v>
      </c>
      <c r="BH18" s="2">
        <v>75</v>
      </c>
      <c r="BI18" s="2">
        <v>65</v>
      </c>
      <c r="BJ18" s="2">
        <v>100</v>
      </c>
      <c r="BK18" s="2">
        <v>90</v>
      </c>
      <c r="BL18" s="2">
        <v>80</v>
      </c>
    </row>
    <row r="19" spans="1:65" ht="16" x14ac:dyDescent="0.2">
      <c r="A19" s="2" t="s">
        <v>11</v>
      </c>
      <c r="B19" s="11" t="s">
        <v>50</v>
      </c>
      <c r="C19" s="1" t="s">
        <v>264</v>
      </c>
      <c r="D19" s="43">
        <v>12101009</v>
      </c>
      <c r="E19" s="1"/>
      <c r="G19" s="1"/>
      <c r="H19" s="102">
        <v>77</v>
      </c>
      <c r="I19" s="55"/>
      <c r="J19" s="2">
        <v>10.26</v>
      </c>
      <c r="K19" s="2">
        <v>362</v>
      </c>
      <c r="L19" s="2">
        <v>8.1199999999999992</v>
      </c>
      <c r="M19" s="51">
        <v>3.59</v>
      </c>
      <c r="N19" s="2">
        <v>76.89</v>
      </c>
      <c r="O19" s="2">
        <v>7.3</v>
      </c>
      <c r="P19" s="2">
        <v>0.64</v>
      </c>
      <c r="R19" s="2">
        <v>6</v>
      </c>
      <c r="S19" s="2">
        <v>3.45</v>
      </c>
      <c r="T19" s="2">
        <v>127</v>
      </c>
      <c r="U19" s="2">
        <v>241</v>
      </c>
      <c r="V19" s="2">
        <v>287</v>
      </c>
      <c r="W19" s="2">
        <v>35</v>
      </c>
      <c r="X19" s="2">
        <v>1.82</v>
      </c>
      <c r="Z19" s="2">
        <v>0</v>
      </c>
      <c r="AA19" s="2">
        <v>0.38500000000000001</v>
      </c>
      <c r="AB19" s="2">
        <v>0.20100000000000001</v>
      </c>
      <c r="AC19" s="2">
        <v>3.6320000000000001</v>
      </c>
      <c r="AD19" s="2">
        <v>0.30399999999999999</v>
      </c>
      <c r="AE19" s="2">
        <v>25</v>
      </c>
      <c r="AF19" s="2">
        <v>0</v>
      </c>
      <c r="AG19" s="2">
        <v>11</v>
      </c>
      <c r="AH19" s="2">
        <v>214</v>
      </c>
      <c r="AI19" s="2">
        <v>0.42</v>
      </c>
      <c r="AJ19" s="2">
        <v>0</v>
      </c>
      <c r="AK19" s="2">
        <v>0</v>
      </c>
      <c r="AL19" s="2">
        <v>0.3</v>
      </c>
      <c r="AN19" s="2">
        <v>0.505</v>
      </c>
      <c r="AO19" s="2">
        <v>0.94799999999999995</v>
      </c>
      <c r="AP19" s="2">
        <v>1.6379999999999999</v>
      </c>
      <c r="AQ19" s="2">
        <v>0</v>
      </c>
      <c r="AS19" s="2">
        <v>0</v>
      </c>
      <c r="AU19" s="87" t="s">
        <v>277</v>
      </c>
      <c r="AV19" s="87" t="s">
        <v>280</v>
      </c>
      <c r="AW19" s="2">
        <v>100</v>
      </c>
      <c r="AX19" s="2">
        <v>100</v>
      </c>
      <c r="AY19" s="2">
        <v>100</v>
      </c>
      <c r="AZ19" s="2">
        <v>100</v>
      </c>
      <c r="BA19" s="2">
        <v>100</v>
      </c>
      <c r="BB19" s="2">
        <v>100</v>
      </c>
      <c r="BC19" s="2">
        <v>100</v>
      </c>
      <c r="BD19" s="2">
        <v>80</v>
      </c>
      <c r="BE19" s="2">
        <v>80</v>
      </c>
      <c r="BF19" s="2">
        <v>90</v>
      </c>
      <c r="BG19" s="2">
        <v>90</v>
      </c>
      <c r="BH19" s="2">
        <v>90</v>
      </c>
      <c r="BI19" s="2">
        <v>70</v>
      </c>
      <c r="BJ19" s="2">
        <v>100</v>
      </c>
      <c r="BK19" s="2">
        <v>90</v>
      </c>
      <c r="BL19" s="2">
        <v>95</v>
      </c>
    </row>
    <row r="20" spans="1:65" s="22" customFormat="1" ht="16" x14ac:dyDescent="0.2">
      <c r="A20" s="22" t="s">
        <v>91</v>
      </c>
      <c r="B20" s="23" t="s">
        <v>51</v>
      </c>
      <c r="C20" s="12" t="s">
        <v>160</v>
      </c>
      <c r="D20" s="12">
        <v>19101004</v>
      </c>
      <c r="E20" s="29"/>
      <c r="F20" s="94"/>
      <c r="G20" s="26"/>
      <c r="H20" s="104"/>
      <c r="I20" s="46"/>
      <c r="J20">
        <v>87.69</v>
      </c>
      <c r="K20">
        <v>64</v>
      </c>
      <c r="L20">
        <v>3.28</v>
      </c>
      <c r="M20" s="53">
        <v>3.66</v>
      </c>
      <c r="N20">
        <v>4.6500000000000004</v>
      </c>
      <c r="O20">
        <v>0</v>
      </c>
      <c r="P20"/>
      <c r="Q20" s="46"/>
      <c r="R20">
        <v>119</v>
      </c>
      <c r="S20">
        <v>0.05</v>
      </c>
      <c r="T20">
        <v>13</v>
      </c>
      <c r="U20">
        <v>93</v>
      </c>
      <c r="V20">
        <v>151</v>
      </c>
      <c r="W20">
        <v>49</v>
      </c>
      <c r="X20">
        <v>0.38</v>
      </c>
      <c r="Y20" s="46"/>
      <c r="Z20">
        <v>1.5</v>
      </c>
      <c r="AA20">
        <v>3.7999999999999999E-2</v>
      </c>
      <c r="AB20">
        <v>0.161</v>
      </c>
      <c r="AC20">
        <v>8.4000000000000005E-2</v>
      </c>
      <c r="AD20">
        <v>4.2000000000000003E-2</v>
      </c>
      <c r="AE20">
        <v>5</v>
      </c>
      <c r="AF20">
        <v>0.36</v>
      </c>
      <c r="AG20">
        <v>33</v>
      </c>
      <c r="AH20">
        <v>138</v>
      </c>
      <c r="AI20"/>
      <c r="AJ20"/>
      <c r="AK20"/>
      <c r="AL20"/>
      <c r="AM20" s="46"/>
      <c r="AN20" s="2">
        <v>2.278</v>
      </c>
      <c r="AO20" s="2">
        <v>1.0569999999999999</v>
      </c>
      <c r="AP20" s="2">
        <v>0.13600000000000001</v>
      </c>
      <c r="AQ20" s="2">
        <v>14</v>
      </c>
      <c r="AR20" s="46"/>
      <c r="AS20" s="2"/>
      <c r="AT20" s="2"/>
      <c r="AU20" s="87" t="s">
        <v>287</v>
      </c>
      <c r="AV20" s="87" t="s">
        <v>287</v>
      </c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</row>
    <row r="21" spans="1:65" ht="16" x14ac:dyDescent="0.2">
      <c r="A21" s="2" t="s">
        <v>12</v>
      </c>
      <c r="B21" s="9" t="s">
        <v>52</v>
      </c>
      <c r="C21" s="12" t="s">
        <v>161</v>
      </c>
      <c r="D21" s="12">
        <v>12101014</v>
      </c>
      <c r="E21" s="30"/>
      <c r="F21" s="94"/>
      <c r="G21" s="26"/>
      <c r="H21" s="101"/>
      <c r="J21">
        <v>8.67</v>
      </c>
      <c r="K21">
        <v>378</v>
      </c>
      <c r="L21">
        <v>11.02</v>
      </c>
      <c r="M21" s="53">
        <v>4.22</v>
      </c>
      <c r="N21">
        <v>72.849999999999994</v>
      </c>
      <c r="O21">
        <v>8.5</v>
      </c>
      <c r="P21"/>
      <c r="R21">
        <v>8</v>
      </c>
      <c r="S21">
        <v>3.01</v>
      </c>
      <c r="T21">
        <v>114</v>
      </c>
      <c r="U21">
        <v>285</v>
      </c>
      <c r="V21">
        <v>195</v>
      </c>
      <c r="W21">
        <v>5</v>
      </c>
      <c r="X21">
        <v>1.68</v>
      </c>
      <c r="Z21">
        <v>0</v>
      </c>
      <c r="AA21">
        <v>0.42099999999999999</v>
      </c>
      <c r="AB21">
        <v>0.28999999999999998</v>
      </c>
      <c r="AC21">
        <v>4.72</v>
      </c>
      <c r="AD21">
        <v>0.38400000000000001</v>
      </c>
      <c r="AE21">
        <v>85</v>
      </c>
      <c r="AF21">
        <v>0</v>
      </c>
      <c r="AG21">
        <v>0</v>
      </c>
      <c r="AH21">
        <v>0</v>
      </c>
      <c r="AI21">
        <v>0.05</v>
      </c>
      <c r="AJ21">
        <v>0</v>
      </c>
      <c r="AK21">
        <v>0</v>
      </c>
      <c r="AL21">
        <v>0.9</v>
      </c>
      <c r="AN21">
        <v>0.72299999999999998</v>
      </c>
      <c r="AO21">
        <v>0.77300000000000002</v>
      </c>
      <c r="AP21">
        <v>2.1339999999999999</v>
      </c>
      <c r="AQ21" s="2">
        <v>0</v>
      </c>
      <c r="AU21" s="87" t="s">
        <v>277</v>
      </c>
      <c r="AV21" s="87" t="s">
        <v>280</v>
      </c>
      <c r="AW21" s="2">
        <v>100</v>
      </c>
      <c r="AX21" s="2">
        <v>100</v>
      </c>
      <c r="AY21" s="2">
        <v>100</v>
      </c>
      <c r="AZ21" s="2">
        <v>100</v>
      </c>
      <c r="BA21" s="2">
        <v>100</v>
      </c>
      <c r="BB21" s="2">
        <v>100</v>
      </c>
      <c r="BC21" s="2">
        <v>100</v>
      </c>
      <c r="BD21" s="2">
        <v>80</v>
      </c>
      <c r="BE21" s="2">
        <v>80</v>
      </c>
      <c r="BF21" s="2">
        <v>90</v>
      </c>
      <c r="BG21" s="2">
        <v>90</v>
      </c>
      <c r="BH21" s="2">
        <v>90</v>
      </c>
      <c r="BI21" s="2">
        <v>70</v>
      </c>
      <c r="BJ21" s="2">
        <v>100</v>
      </c>
      <c r="BK21" s="2">
        <v>90</v>
      </c>
      <c r="BL21" s="2">
        <v>95</v>
      </c>
    </row>
    <row r="22" spans="1:65" s="68" customFormat="1" ht="16" x14ac:dyDescent="0.2">
      <c r="A22" s="68" t="s">
        <v>5</v>
      </c>
      <c r="B22" s="42" t="s">
        <v>53</v>
      </c>
      <c r="C22" s="70" t="s">
        <v>164</v>
      </c>
      <c r="D22" s="70"/>
      <c r="E22" s="70" t="s">
        <v>165</v>
      </c>
      <c r="F22" s="80"/>
      <c r="G22" s="76"/>
      <c r="H22" s="102"/>
      <c r="I22" s="77"/>
      <c r="J22" s="72">
        <v>9.1957999999999984</v>
      </c>
      <c r="K22" s="72">
        <v>368.09</v>
      </c>
      <c r="L22" s="72">
        <v>14.204499999999999</v>
      </c>
      <c r="M22" s="73">
        <v>4.7393000000000001</v>
      </c>
      <c r="N22" s="72">
        <v>70.201899999999995</v>
      </c>
      <c r="O22" s="72">
        <v>12.445</v>
      </c>
      <c r="P22" s="72">
        <v>0.40179999999999999</v>
      </c>
      <c r="Q22" s="71"/>
      <c r="R22" s="72">
        <v>41.7</v>
      </c>
      <c r="S22" s="72">
        <v>3.8630999999999993</v>
      </c>
      <c r="T22" s="72">
        <v>149.52999999999997</v>
      </c>
      <c r="U22" s="72">
        <v>444.69</v>
      </c>
      <c r="V22" s="72">
        <v>462.21</v>
      </c>
      <c r="W22" s="72">
        <v>2</v>
      </c>
      <c r="X22" s="72">
        <v>3.4287999999999998</v>
      </c>
      <c r="Y22" s="71"/>
      <c r="Z22" s="72">
        <v>0</v>
      </c>
      <c r="AA22" s="72">
        <v>0.57972999999999997</v>
      </c>
      <c r="AB22" s="72">
        <v>0.18491999999999997</v>
      </c>
      <c r="AC22" s="72">
        <v>2.3176899999999998</v>
      </c>
      <c r="AD22" s="72">
        <v>0.19074999999999998</v>
      </c>
      <c r="AE22" s="72">
        <v>48.62</v>
      </c>
      <c r="AF22" s="72">
        <v>0</v>
      </c>
      <c r="AG22" s="72">
        <v>0.41</v>
      </c>
      <c r="AH22" s="72">
        <v>4.51</v>
      </c>
      <c r="AI22" s="72">
        <v>0.34849999999999998</v>
      </c>
      <c r="AJ22" s="72">
        <v>0</v>
      </c>
      <c r="AK22" s="72">
        <v>0</v>
      </c>
      <c r="AL22" s="72">
        <v>2.419</v>
      </c>
      <c r="AM22" s="71"/>
      <c r="AN22" s="72">
        <v>0.79880000000000007</v>
      </c>
      <c r="AO22" s="72">
        <v>1.3702999999999999</v>
      </c>
      <c r="AP22" s="72">
        <v>1.81012</v>
      </c>
      <c r="AQ22" s="72">
        <v>0</v>
      </c>
      <c r="AR22" s="71"/>
      <c r="AS22" s="72">
        <v>0</v>
      </c>
      <c r="AT22" s="72">
        <v>0</v>
      </c>
      <c r="AU22" s="87" t="s">
        <v>277</v>
      </c>
      <c r="AV22" s="87" t="s">
        <v>280</v>
      </c>
      <c r="AW22" s="2">
        <v>100</v>
      </c>
      <c r="AX22" s="2">
        <v>100</v>
      </c>
      <c r="AY22" s="2">
        <v>100</v>
      </c>
      <c r="AZ22" s="2">
        <v>100</v>
      </c>
      <c r="BA22" s="2">
        <v>100</v>
      </c>
      <c r="BB22" s="2">
        <v>100</v>
      </c>
      <c r="BC22" s="2">
        <v>100</v>
      </c>
      <c r="BD22" s="2">
        <v>80</v>
      </c>
      <c r="BE22" s="2">
        <v>80</v>
      </c>
      <c r="BF22" s="2">
        <v>90</v>
      </c>
      <c r="BG22" s="2">
        <v>90</v>
      </c>
      <c r="BH22" s="2">
        <v>90</v>
      </c>
      <c r="BI22" s="2">
        <v>70</v>
      </c>
      <c r="BJ22" s="2">
        <v>100</v>
      </c>
      <c r="BK22" s="2">
        <v>90</v>
      </c>
      <c r="BL22" s="2">
        <v>95</v>
      </c>
    </row>
    <row r="23" spans="1:65" s="68" customFormat="1" ht="16" x14ac:dyDescent="0.2">
      <c r="A23" s="68" t="s">
        <v>20</v>
      </c>
      <c r="B23" s="42" t="s">
        <v>54</v>
      </c>
      <c r="C23" s="70" t="s">
        <v>166</v>
      </c>
      <c r="D23" s="70"/>
      <c r="E23" s="70" t="s">
        <v>170</v>
      </c>
      <c r="F23" s="80"/>
      <c r="G23" s="76"/>
      <c r="H23" s="102"/>
      <c r="I23" s="77"/>
      <c r="J23" s="68">
        <v>10.296666666666667</v>
      </c>
      <c r="K23" s="68">
        <v>342.33333333333331</v>
      </c>
      <c r="L23" s="68">
        <v>22.536666666666665</v>
      </c>
      <c r="M23" s="78">
        <v>1.1166666666666665</v>
      </c>
      <c r="N23" s="68">
        <v>62.623333333333335</v>
      </c>
      <c r="O23" s="68">
        <v>19.933333333333334</v>
      </c>
      <c r="P23" s="68">
        <v>6.793333333333333</v>
      </c>
      <c r="Q23" s="79"/>
      <c r="R23" s="68">
        <v>88.333333333333329</v>
      </c>
      <c r="S23" s="68">
        <v>5.94</v>
      </c>
      <c r="T23" s="68">
        <v>149.33333333333334</v>
      </c>
      <c r="U23" s="68">
        <v>371</v>
      </c>
      <c r="V23" s="68">
        <v>1244</v>
      </c>
      <c r="W23" s="68">
        <v>12.666666666666666</v>
      </c>
      <c r="X23" s="68">
        <v>3.3433333333333333</v>
      </c>
      <c r="Y23" s="79"/>
      <c r="Z23" s="68">
        <v>0.85833333333333339</v>
      </c>
      <c r="AA23" s="68">
        <v>0.46566666666666667</v>
      </c>
      <c r="AB23" s="68">
        <v>0.86833333333333351</v>
      </c>
      <c r="AC23" s="68">
        <v>1.6180000000000001</v>
      </c>
      <c r="AD23" s="68">
        <v>121.562</v>
      </c>
      <c r="AE23" s="68">
        <v>223</v>
      </c>
      <c r="AF23" s="68">
        <v>0</v>
      </c>
      <c r="AG23" s="68">
        <v>2.3333333333333335</v>
      </c>
      <c r="AH23" s="68">
        <v>49.673333333333339</v>
      </c>
      <c r="AI23" s="68">
        <v>0.26999999999999996</v>
      </c>
      <c r="AJ23" s="68">
        <v>0</v>
      </c>
      <c r="AK23" s="68">
        <v>0.83333333333333337</v>
      </c>
      <c r="AL23" s="68">
        <v>7.666666666666667</v>
      </c>
      <c r="AM23" s="79" t="s">
        <v>287</v>
      </c>
      <c r="AN23" s="68">
        <v>0.15</v>
      </c>
      <c r="AO23" s="68">
        <v>0.39233333333333337</v>
      </c>
      <c r="AP23" s="68">
        <v>0.55900000000000005</v>
      </c>
      <c r="AQ23" s="68">
        <v>0</v>
      </c>
      <c r="AR23" s="79" t="s">
        <v>287</v>
      </c>
      <c r="AS23" s="68">
        <v>0</v>
      </c>
      <c r="AT23" s="68">
        <v>0</v>
      </c>
      <c r="AU23" s="74" t="s">
        <v>313</v>
      </c>
      <c r="AV23" s="74"/>
      <c r="AW23" s="68">
        <v>90</v>
      </c>
      <c r="AX23" s="68">
        <v>86.666666666666671</v>
      </c>
      <c r="AY23" s="68">
        <v>81.6666666666667</v>
      </c>
      <c r="AZ23" s="68">
        <v>91.666666666666671</v>
      </c>
      <c r="BA23" s="68">
        <v>76.666666666666671</v>
      </c>
      <c r="BB23" s="68">
        <v>95</v>
      </c>
      <c r="BC23" s="68">
        <v>90</v>
      </c>
      <c r="BD23" s="68">
        <v>70</v>
      </c>
      <c r="BE23" s="68">
        <v>66.666666666666671</v>
      </c>
      <c r="BF23" s="68">
        <v>76.666666666666671</v>
      </c>
      <c r="BG23" s="68">
        <v>71.666666666666671</v>
      </c>
      <c r="BH23" s="68">
        <v>71.666666666666671</v>
      </c>
      <c r="BI23" s="68">
        <v>55</v>
      </c>
      <c r="BJ23" s="68">
        <v>100</v>
      </c>
      <c r="BK23" s="68">
        <v>90</v>
      </c>
      <c r="BL23" s="68">
        <v>80</v>
      </c>
    </row>
    <row r="24" spans="1:65" ht="16" x14ac:dyDescent="0.2">
      <c r="A24" s="2" t="s">
        <v>26</v>
      </c>
      <c r="B24" s="11" t="s">
        <v>83</v>
      </c>
      <c r="C24" s="12" t="s">
        <v>183</v>
      </c>
      <c r="D24" s="1"/>
      <c r="E24" s="1" t="s">
        <v>100</v>
      </c>
      <c r="F24" s="96">
        <v>75</v>
      </c>
      <c r="G24" s="1" t="s">
        <v>230</v>
      </c>
      <c r="H24" s="102"/>
      <c r="J24" s="2">
        <v>79.34</v>
      </c>
      <c r="K24" s="2">
        <v>77</v>
      </c>
      <c r="L24" s="2">
        <v>2.02</v>
      </c>
      <c r="M24" s="51">
        <v>0.09</v>
      </c>
      <c r="N24" s="2">
        <v>17.47</v>
      </c>
      <c r="O24" s="2">
        <v>2.2000000000000002</v>
      </c>
      <c r="P24" s="2">
        <v>0.78</v>
      </c>
      <c r="R24" s="2">
        <v>12</v>
      </c>
      <c r="S24" s="2">
        <v>0.78</v>
      </c>
      <c r="T24" s="2">
        <v>23</v>
      </c>
      <c r="U24" s="2">
        <v>57</v>
      </c>
      <c r="V24" s="2">
        <v>421</v>
      </c>
      <c r="W24" s="2">
        <v>6</v>
      </c>
      <c r="X24" s="2">
        <v>0.28999999999999998</v>
      </c>
      <c r="Z24" s="2">
        <v>19.7</v>
      </c>
      <c r="AA24" s="2">
        <v>0.08</v>
      </c>
      <c r="AB24" s="2">
        <v>3.2000000000000001E-2</v>
      </c>
      <c r="AC24" s="2">
        <v>1.054</v>
      </c>
      <c r="AD24" s="2">
        <v>0.29499999999999998</v>
      </c>
      <c r="AE24" s="2">
        <v>16</v>
      </c>
      <c r="AF24" s="2">
        <v>0</v>
      </c>
      <c r="AG24" s="2">
        <v>0</v>
      </c>
      <c r="AH24" s="2">
        <v>2</v>
      </c>
      <c r="AI24" s="2">
        <v>0.01</v>
      </c>
      <c r="AJ24" s="2">
        <v>0</v>
      </c>
      <c r="AK24" s="2">
        <v>0</v>
      </c>
      <c r="AL24" s="2">
        <v>1.9</v>
      </c>
      <c r="AN24" s="2">
        <v>2.5999999999999999E-2</v>
      </c>
      <c r="AO24" s="2">
        <v>2E-3</v>
      </c>
      <c r="AP24" s="2">
        <v>4.2999999999999997E-2</v>
      </c>
      <c r="AQ24" s="2">
        <v>0</v>
      </c>
      <c r="AS24" s="2">
        <v>0</v>
      </c>
      <c r="AU24" s="85" t="s">
        <v>273</v>
      </c>
      <c r="AV24" s="85" t="s">
        <v>286</v>
      </c>
      <c r="AW24">
        <v>95</v>
      </c>
      <c r="AX24">
        <v>95</v>
      </c>
      <c r="AY24">
        <v>95</v>
      </c>
      <c r="AZ24">
        <v>90</v>
      </c>
      <c r="BA24" s="2">
        <v>90</v>
      </c>
      <c r="BB24" s="2">
        <v>95</v>
      </c>
      <c r="BC24" s="2">
        <v>95</v>
      </c>
      <c r="BD24" s="2">
        <v>70</v>
      </c>
      <c r="BE24" s="2">
        <v>85</v>
      </c>
      <c r="BF24" s="2">
        <v>95</v>
      </c>
      <c r="BG24" s="2">
        <v>95</v>
      </c>
      <c r="BH24" s="2">
        <v>95</v>
      </c>
      <c r="BI24" s="2">
        <v>70</v>
      </c>
      <c r="BJ24" s="2">
        <v>100</v>
      </c>
      <c r="BK24" s="2">
        <v>90</v>
      </c>
      <c r="BL24" s="2">
        <v>95</v>
      </c>
    </row>
    <row r="25" spans="1:65" s="68" customFormat="1" ht="16" x14ac:dyDescent="0.2">
      <c r="A25" s="68" t="s">
        <v>82</v>
      </c>
      <c r="B25" s="42" t="s">
        <v>84</v>
      </c>
      <c r="C25" s="70" t="s">
        <v>172</v>
      </c>
      <c r="D25" s="70"/>
      <c r="E25" s="70" t="s">
        <v>171</v>
      </c>
      <c r="F25" s="80"/>
      <c r="G25" s="70"/>
      <c r="H25" s="102"/>
      <c r="I25" s="79"/>
      <c r="J25" s="68">
        <v>4.24</v>
      </c>
      <c r="K25" s="68">
        <v>616.5</v>
      </c>
      <c r="L25" s="68">
        <v>18.189999999999998</v>
      </c>
      <c r="M25" s="78">
        <v>57.569999999999993</v>
      </c>
      <c r="N25" s="68">
        <v>17.630000000000003</v>
      </c>
      <c r="O25" s="68">
        <v>9.6</v>
      </c>
      <c r="P25" s="68">
        <v>3.4799999999999995</v>
      </c>
      <c r="Q25" s="79"/>
      <c r="R25" s="68">
        <v>183.5</v>
      </c>
      <c r="S25" s="68">
        <v>3.31</v>
      </c>
      <c r="T25" s="68">
        <v>214</v>
      </c>
      <c r="U25" s="68">
        <v>413.5</v>
      </c>
      <c r="V25" s="68">
        <v>587</v>
      </c>
      <c r="W25" s="68">
        <v>1.5</v>
      </c>
      <c r="X25" s="68">
        <v>3.105</v>
      </c>
      <c r="Y25" s="79"/>
      <c r="Z25" s="68">
        <v>0.65</v>
      </c>
      <c r="AA25" s="68">
        <v>0.27300000000000002</v>
      </c>
      <c r="AB25" s="68">
        <v>0.64399999999999991</v>
      </c>
      <c r="AC25" s="68">
        <v>2.3715000000000002</v>
      </c>
      <c r="AD25" s="68">
        <v>0.33700000000000002</v>
      </c>
      <c r="AE25" s="68">
        <v>71</v>
      </c>
      <c r="AF25" s="68">
        <v>0</v>
      </c>
      <c r="AG25" s="68">
        <v>0.5</v>
      </c>
      <c r="AH25" s="68">
        <v>11</v>
      </c>
      <c r="AI25" s="68">
        <v>13.164999999999999</v>
      </c>
      <c r="AJ25" s="68">
        <v>0</v>
      </c>
      <c r="AK25" s="68">
        <v>0</v>
      </c>
      <c r="AL25" s="68">
        <v>1.35</v>
      </c>
      <c r="AM25" s="79"/>
      <c r="AN25" s="68">
        <v>4.9640000000000004</v>
      </c>
      <c r="AO25" s="68">
        <v>20.241999999999997</v>
      </c>
      <c r="AP25" s="68">
        <v>29.7515</v>
      </c>
      <c r="AQ25" s="68">
        <v>0</v>
      </c>
      <c r="AR25" s="79"/>
      <c r="AS25" s="68">
        <v>0</v>
      </c>
      <c r="AT25" s="68">
        <v>7.4999999999999997E-3</v>
      </c>
      <c r="AU25" s="87" t="s">
        <v>310</v>
      </c>
      <c r="AV25" s="87" t="s">
        <v>309</v>
      </c>
      <c r="AW25" s="2">
        <v>100</v>
      </c>
      <c r="AX25" s="2">
        <v>100</v>
      </c>
      <c r="AY25" s="2">
        <v>100</v>
      </c>
      <c r="AZ25" s="2">
        <v>100</v>
      </c>
      <c r="BA25" s="2">
        <v>100</v>
      </c>
      <c r="BB25" s="2">
        <v>100</v>
      </c>
      <c r="BC25" s="2">
        <v>100</v>
      </c>
      <c r="BD25" s="2">
        <v>80</v>
      </c>
      <c r="BE25" s="2">
        <v>85</v>
      </c>
      <c r="BF25" s="2">
        <v>95</v>
      </c>
      <c r="BG25" s="2">
        <v>95</v>
      </c>
      <c r="BH25" s="2">
        <v>95</v>
      </c>
      <c r="BI25" s="2">
        <v>80</v>
      </c>
      <c r="BJ25" s="2">
        <v>100</v>
      </c>
      <c r="BK25" s="2">
        <v>95</v>
      </c>
      <c r="BL25" s="2">
        <v>90</v>
      </c>
    </row>
    <row r="26" spans="1:65" ht="16" x14ac:dyDescent="0.2">
      <c r="A26" s="2" t="s">
        <v>85</v>
      </c>
      <c r="B26" s="11" t="s">
        <v>86</v>
      </c>
      <c r="C26" s="1" t="s">
        <v>178</v>
      </c>
      <c r="D26" s="1"/>
      <c r="E26" s="1"/>
      <c r="G26" s="1"/>
      <c r="H26" s="102"/>
      <c r="J26" s="2">
        <v>10.59</v>
      </c>
      <c r="K26" s="2">
        <v>343</v>
      </c>
      <c r="L26" s="2">
        <v>21.7</v>
      </c>
      <c r="M26" s="51">
        <v>1.49</v>
      </c>
      <c r="N26" s="2">
        <v>62.78</v>
      </c>
      <c r="O26" s="2">
        <v>15</v>
      </c>
      <c r="R26" s="2">
        <v>130</v>
      </c>
      <c r="S26" s="2">
        <v>5.23</v>
      </c>
      <c r="T26" s="2">
        <v>183</v>
      </c>
      <c r="U26" s="2">
        <v>367</v>
      </c>
      <c r="V26" s="2">
        <v>1392</v>
      </c>
      <c r="W26" s="2">
        <v>17</v>
      </c>
      <c r="X26" s="2">
        <v>2.76</v>
      </c>
      <c r="Z26" s="2">
        <v>0</v>
      </c>
      <c r="AA26" s="2">
        <v>0.64300000000000002</v>
      </c>
      <c r="AB26" s="2">
        <v>0.187</v>
      </c>
      <c r="AC26" s="2">
        <v>2.9649999999999999</v>
      </c>
      <c r="AD26" s="2">
        <v>0.28299999999999997</v>
      </c>
      <c r="AE26" s="2">
        <v>456</v>
      </c>
      <c r="AF26" s="2">
        <v>0</v>
      </c>
      <c r="AG26" s="2">
        <v>1</v>
      </c>
      <c r="AH26" s="2">
        <v>28</v>
      </c>
      <c r="AJ26" s="2">
        <v>0</v>
      </c>
      <c r="AK26" s="2">
        <v>0</v>
      </c>
      <c r="AN26" s="2">
        <v>0.33</v>
      </c>
      <c r="AO26" s="2">
        <v>1.2E-2</v>
      </c>
      <c r="AP26" s="2">
        <v>0.81399999999999995</v>
      </c>
      <c r="AQ26" s="2">
        <v>0</v>
      </c>
      <c r="AU26" s="85" t="s">
        <v>271</v>
      </c>
      <c r="AV26" s="85" t="s">
        <v>282</v>
      </c>
      <c r="AW26">
        <v>90</v>
      </c>
      <c r="AX26">
        <v>85</v>
      </c>
      <c r="AY26">
        <v>80</v>
      </c>
      <c r="AZ26">
        <v>90</v>
      </c>
      <c r="BA26" s="2">
        <v>75</v>
      </c>
      <c r="BB26" s="2">
        <v>95</v>
      </c>
      <c r="BC26" s="2">
        <v>90</v>
      </c>
      <c r="BD26" s="2">
        <v>70</v>
      </c>
      <c r="BE26" s="2">
        <v>65</v>
      </c>
      <c r="BF26" s="2">
        <v>75</v>
      </c>
      <c r="BG26" s="2">
        <v>70</v>
      </c>
      <c r="BH26" s="2">
        <v>70</v>
      </c>
      <c r="BI26" s="2">
        <v>50</v>
      </c>
      <c r="BJ26" s="2">
        <v>100</v>
      </c>
      <c r="BK26" s="2">
        <v>90</v>
      </c>
      <c r="BL26" s="2">
        <v>80</v>
      </c>
    </row>
    <row r="27" spans="1:65" ht="16" x14ac:dyDescent="0.2">
      <c r="A27" s="2" t="s">
        <v>16</v>
      </c>
      <c r="B27" s="11" t="s">
        <v>56</v>
      </c>
      <c r="C27" s="1" t="s">
        <v>179</v>
      </c>
      <c r="D27" s="1"/>
      <c r="E27" s="1"/>
      <c r="G27" s="1"/>
      <c r="H27" s="102"/>
      <c r="J27" s="2">
        <v>0</v>
      </c>
      <c r="K27" s="2">
        <v>862</v>
      </c>
      <c r="L27" s="2">
        <v>0</v>
      </c>
      <c r="M27" s="51">
        <v>100</v>
      </c>
      <c r="N27" s="2">
        <v>0</v>
      </c>
      <c r="O27" s="2">
        <v>0</v>
      </c>
      <c r="P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3.81</v>
      </c>
      <c r="AJ27" s="2">
        <v>0</v>
      </c>
      <c r="AK27" s="2">
        <v>0</v>
      </c>
      <c r="AL27" s="2">
        <v>24.7</v>
      </c>
      <c r="AN27" s="2">
        <v>81.5</v>
      </c>
      <c r="AO27" s="2">
        <v>11.4</v>
      </c>
      <c r="AP27" s="2">
        <v>1.6</v>
      </c>
      <c r="AQ27" s="2">
        <v>0</v>
      </c>
      <c r="AS27" s="2">
        <v>0</v>
      </c>
      <c r="AU27" s="74" t="s">
        <v>311</v>
      </c>
      <c r="AV27" t="s">
        <v>312</v>
      </c>
      <c r="AW27">
        <v>100</v>
      </c>
      <c r="AX27">
        <v>100</v>
      </c>
      <c r="AY27">
        <v>100</v>
      </c>
      <c r="AZ27">
        <v>100</v>
      </c>
      <c r="BA27">
        <v>100</v>
      </c>
      <c r="BB27">
        <v>100</v>
      </c>
      <c r="BC27">
        <v>100</v>
      </c>
      <c r="BD27">
        <v>100</v>
      </c>
      <c r="BE27">
        <v>100</v>
      </c>
      <c r="BF27">
        <v>100</v>
      </c>
      <c r="BG27">
        <v>100</v>
      </c>
      <c r="BH27">
        <v>100</v>
      </c>
      <c r="BI27">
        <v>100</v>
      </c>
      <c r="BJ27">
        <v>100</v>
      </c>
      <c r="BK27">
        <v>60</v>
      </c>
      <c r="BL27">
        <v>90</v>
      </c>
    </row>
    <row r="28" spans="1:65" x14ac:dyDescent="0.2">
      <c r="A28" s="2" t="s">
        <v>17</v>
      </c>
      <c r="B28" s="11" t="s">
        <v>76</v>
      </c>
      <c r="C28" s="1" t="s">
        <v>181</v>
      </c>
      <c r="D28" s="40"/>
      <c r="E28" s="40"/>
      <c r="F28" s="97">
        <v>65</v>
      </c>
      <c r="G28" s="40" t="s">
        <v>231</v>
      </c>
      <c r="H28" s="105"/>
      <c r="J28" s="2">
        <v>65.28</v>
      </c>
      <c r="K28" s="2">
        <v>122</v>
      </c>
      <c r="L28" s="2">
        <v>1.3</v>
      </c>
      <c r="M28" s="51">
        <v>0.37</v>
      </c>
      <c r="N28" s="2">
        <v>31.89</v>
      </c>
      <c r="O28" s="2">
        <v>2.2999999999999998</v>
      </c>
      <c r="P28" s="2">
        <v>15</v>
      </c>
      <c r="R28" s="2">
        <v>3</v>
      </c>
      <c r="S28" s="2">
        <v>0.6</v>
      </c>
      <c r="T28" s="2">
        <v>37</v>
      </c>
      <c r="U28" s="2">
        <v>34</v>
      </c>
      <c r="V28" s="2">
        <v>499</v>
      </c>
      <c r="W28" s="2">
        <v>4</v>
      </c>
      <c r="X28" s="2">
        <v>0.14000000000000001</v>
      </c>
      <c r="Z28" s="2">
        <v>18.399999999999999</v>
      </c>
      <c r="AA28" s="2">
        <v>5.1999999999999998E-2</v>
      </c>
      <c r="AB28" s="2">
        <v>5.3999999999999999E-2</v>
      </c>
      <c r="AC28" s="2">
        <v>0.68600000000000005</v>
      </c>
      <c r="AD28" s="2">
        <v>0.29899999999999999</v>
      </c>
      <c r="AE28" s="2">
        <v>22</v>
      </c>
      <c r="AF28" s="2">
        <v>0</v>
      </c>
      <c r="AG28" s="2">
        <v>56</v>
      </c>
      <c r="AH28" s="2">
        <v>1127</v>
      </c>
      <c r="AI28" s="2">
        <v>0.14000000000000001</v>
      </c>
      <c r="AJ28" s="2">
        <v>0</v>
      </c>
      <c r="AK28" s="2">
        <v>0</v>
      </c>
      <c r="AL28" s="2">
        <v>0.7</v>
      </c>
      <c r="AN28" s="2">
        <v>0.14299999999999999</v>
      </c>
      <c r="AO28" s="2">
        <v>3.2000000000000001E-2</v>
      </c>
      <c r="AP28" s="2">
        <v>6.9000000000000006E-2</v>
      </c>
      <c r="AQ28" s="2">
        <v>0</v>
      </c>
      <c r="AS28" s="2">
        <v>0</v>
      </c>
      <c r="AU28" s="88" t="s">
        <v>290</v>
      </c>
      <c r="AV28" s="88" t="s">
        <v>291</v>
      </c>
      <c r="AW28" s="2">
        <v>95</v>
      </c>
      <c r="AX28" s="2">
        <v>100</v>
      </c>
      <c r="AY28" s="2">
        <v>100</v>
      </c>
      <c r="AZ28" s="2">
        <v>100</v>
      </c>
      <c r="BA28" s="2">
        <v>90</v>
      </c>
      <c r="BB28" s="2">
        <v>100</v>
      </c>
      <c r="BC28" s="2">
        <v>100</v>
      </c>
      <c r="BD28" s="2">
        <v>70</v>
      </c>
      <c r="BE28" s="2">
        <v>80</v>
      </c>
      <c r="BF28" s="2">
        <v>90</v>
      </c>
      <c r="BG28" s="2">
        <v>90</v>
      </c>
      <c r="BH28" s="2">
        <v>90</v>
      </c>
      <c r="BI28" s="2">
        <v>50</v>
      </c>
      <c r="BJ28" s="2">
        <v>100</v>
      </c>
      <c r="BK28" s="2">
        <v>75</v>
      </c>
      <c r="BL28" s="2">
        <v>95</v>
      </c>
    </row>
    <row r="29" spans="1:65" ht="16" x14ac:dyDescent="0.2">
      <c r="A29" s="2" t="s">
        <v>15</v>
      </c>
      <c r="B29" s="9" t="s">
        <v>57</v>
      </c>
      <c r="C29" s="12" t="s">
        <v>180</v>
      </c>
      <c r="D29" s="12">
        <v>14502003</v>
      </c>
      <c r="E29" s="32"/>
      <c r="F29" s="94"/>
      <c r="G29" s="26"/>
      <c r="H29" s="101"/>
      <c r="J29">
        <v>0</v>
      </c>
      <c r="K29">
        <v>884</v>
      </c>
      <c r="L29">
        <v>0</v>
      </c>
      <c r="M29" s="53">
        <v>100</v>
      </c>
      <c r="N29">
        <v>0</v>
      </c>
      <c r="O29">
        <v>0</v>
      </c>
      <c r="P29">
        <v>0</v>
      </c>
      <c r="R29">
        <v>0</v>
      </c>
      <c r="S29">
        <v>0.01</v>
      </c>
      <c r="T29">
        <v>0</v>
      </c>
      <c r="U29">
        <v>0</v>
      </c>
      <c r="V29">
        <v>0</v>
      </c>
      <c r="W29">
        <v>0</v>
      </c>
      <c r="X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15.94</v>
      </c>
      <c r="AJ29"/>
      <c r="AK29"/>
      <c r="AL29">
        <v>8</v>
      </c>
      <c r="AN29">
        <v>49.3</v>
      </c>
      <c r="AO29">
        <v>37</v>
      </c>
      <c r="AP29">
        <v>9.3000000000000007</v>
      </c>
      <c r="AQ29">
        <v>0</v>
      </c>
      <c r="AS29" s="2">
        <v>0</v>
      </c>
      <c r="AU29" s="74" t="s">
        <v>311</v>
      </c>
      <c r="AV29" t="s">
        <v>312</v>
      </c>
      <c r="AW29">
        <v>100</v>
      </c>
      <c r="AX29">
        <v>100</v>
      </c>
      <c r="AY29">
        <v>100</v>
      </c>
      <c r="AZ29">
        <v>100</v>
      </c>
      <c r="BA29">
        <v>100</v>
      </c>
      <c r="BB29">
        <v>100</v>
      </c>
      <c r="BC29">
        <v>100</v>
      </c>
      <c r="BD29">
        <v>100</v>
      </c>
      <c r="BE29">
        <v>100</v>
      </c>
      <c r="BF29">
        <v>100</v>
      </c>
      <c r="BG29">
        <v>100</v>
      </c>
      <c r="BH29">
        <v>100</v>
      </c>
      <c r="BI29">
        <v>100</v>
      </c>
      <c r="BJ29">
        <v>100</v>
      </c>
      <c r="BK29">
        <v>60</v>
      </c>
      <c r="BL29">
        <v>90</v>
      </c>
    </row>
    <row r="30" spans="1:65" ht="16" x14ac:dyDescent="0.2">
      <c r="A30" s="4" t="s">
        <v>37</v>
      </c>
      <c r="B30" s="10" t="s">
        <v>58</v>
      </c>
      <c r="C30" s="12" t="s">
        <v>182</v>
      </c>
      <c r="D30" s="12">
        <v>18103095</v>
      </c>
      <c r="E30" s="32"/>
      <c r="F30" s="94"/>
      <c r="G30" s="26"/>
      <c r="H30" s="101">
        <v>72.900000000000006</v>
      </c>
      <c r="J30">
        <v>61.06</v>
      </c>
      <c r="K30">
        <v>263</v>
      </c>
      <c r="L30">
        <v>16.88</v>
      </c>
      <c r="M30" s="53">
        <v>21.19</v>
      </c>
      <c r="N30">
        <v>0</v>
      </c>
      <c r="O30">
        <v>0</v>
      </c>
      <c r="P30"/>
      <c r="R30">
        <v>14</v>
      </c>
      <c r="S30">
        <v>0.88</v>
      </c>
      <c r="T30">
        <v>19</v>
      </c>
      <c r="U30">
        <v>175</v>
      </c>
      <c r="V30">
        <v>287</v>
      </c>
      <c r="W30">
        <v>56</v>
      </c>
      <c r="X30">
        <v>2.2000000000000002</v>
      </c>
      <c r="Z30">
        <v>0.7</v>
      </c>
      <c r="AA30">
        <v>0.73199999999999998</v>
      </c>
      <c r="AB30">
        <v>0.23499999999999999</v>
      </c>
      <c r="AC30">
        <v>4.3380000000000001</v>
      </c>
      <c r="AD30">
        <v>0.38300000000000001</v>
      </c>
      <c r="AE30">
        <v>5</v>
      </c>
      <c r="AF30">
        <v>0.7</v>
      </c>
      <c r="AG30">
        <v>2</v>
      </c>
      <c r="AH30">
        <v>7</v>
      </c>
      <c r="AI30"/>
      <c r="AJ30"/>
      <c r="AK30"/>
      <c r="AL30"/>
      <c r="AN30" s="2">
        <v>7.87</v>
      </c>
      <c r="AO30" s="2">
        <v>9.44</v>
      </c>
      <c r="AP30" s="2">
        <v>1.91</v>
      </c>
      <c r="AQ30" s="2">
        <v>72</v>
      </c>
      <c r="AU30" s="85" t="s">
        <v>292</v>
      </c>
      <c r="AV30" s="85" t="s">
        <v>293</v>
      </c>
      <c r="AW30">
        <v>95</v>
      </c>
      <c r="AX30">
        <v>100</v>
      </c>
      <c r="AY30">
        <v>75</v>
      </c>
      <c r="AZ30">
        <v>85</v>
      </c>
      <c r="BA30" s="2">
        <v>80</v>
      </c>
      <c r="BB30" s="2">
        <v>80</v>
      </c>
      <c r="BC30" s="2">
        <v>100</v>
      </c>
      <c r="BD30" s="2">
        <v>80</v>
      </c>
      <c r="BE30" s="2">
        <v>60</v>
      </c>
      <c r="BF30" s="2">
        <v>95</v>
      </c>
      <c r="BG30" s="2">
        <v>85</v>
      </c>
      <c r="BH30" s="2">
        <v>85</v>
      </c>
      <c r="BI30" s="2">
        <v>95</v>
      </c>
      <c r="BJ30" s="2">
        <v>80</v>
      </c>
      <c r="BK30" s="2">
        <v>75</v>
      </c>
      <c r="BL30" s="2">
        <v>80</v>
      </c>
    </row>
    <row r="31" spans="1:65" ht="16" x14ac:dyDescent="0.2">
      <c r="A31" s="2" t="s">
        <v>18</v>
      </c>
      <c r="B31" s="9" t="s">
        <v>59</v>
      </c>
      <c r="C31" s="12" t="s">
        <v>183</v>
      </c>
      <c r="D31" s="12">
        <v>24101031</v>
      </c>
      <c r="E31" s="32"/>
      <c r="F31" s="94">
        <v>75</v>
      </c>
      <c r="G31" s="26" t="s">
        <v>230</v>
      </c>
      <c r="H31" s="101"/>
      <c r="J31">
        <v>79.34</v>
      </c>
      <c r="K31">
        <v>77</v>
      </c>
      <c r="L31">
        <v>2.02</v>
      </c>
      <c r="M31" s="53">
        <v>0.09</v>
      </c>
      <c r="N31">
        <v>17.47</v>
      </c>
      <c r="O31">
        <v>2.2000000000000002</v>
      </c>
      <c r="P31">
        <v>0.78</v>
      </c>
      <c r="R31">
        <v>12</v>
      </c>
      <c r="S31">
        <v>0.78</v>
      </c>
      <c r="T31">
        <v>23</v>
      </c>
      <c r="U31">
        <v>57</v>
      </c>
      <c r="V31">
        <v>421</v>
      </c>
      <c r="W31">
        <v>6</v>
      </c>
      <c r="X31">
        <v>0.28999999999999998</v>
      </c>
      <c r="Z31">
        <v>19.7</v>
      </c>
      <c r="AA31">
        <v>0.08</v>
      </c>
      <c r="AB31">
        <v>3.2000000000000001E-2</v>
      </c>
      <c r="AC31">
        <v>1.054</v>
      </c>
      <c r="AD31">
        <v>0.29499999999999998</v>
      </c>
      <c r="AE31">
        <v>16</v>
      </c>
      <c r="AF31">
        <v>0</v>
      </c>
      <c r="AG31">
        <v>0</v>
      </c>
      <c r="AH31">
        <v>2</v>
      </c>
      <c r="AI31">
        <v>0.01</v>
      </c>
      <c r="AJ31">
        <v>0</v>
      </c>
      <c r="AK31">
        <v>0</v>
      </c>
      <c r="AL31">
        <v>1.9</v>
      </c>
      <c r="AN31">
        <v>2.5999999999999999E-2</v>
      </c>
      <c r="AO31">
        <v>2E-3</v>
      </c>
      <c r="AP31">
        <v>4.2999999999999997E-2</v>
      </c>
      <c r="AQ31">
        <v>0</v>
      </c>
      <c r="AS31">
        <v>0</v>
      </c>
      <c r="AU31" s="87" t="s">
        <v>288</v>
      </c>
      <c r="AV31" s="87" t="s">
        <v>289</v>
      </c>
      <c r="AW31" s="2">
        <v>95</v>
      </c>
      <c r="AX31" s="2">
        <v>95</v>
      </c>
      <c r="AY31" s="2">
        <v>95</v>
      </c>
      <c r="AZ31" s="2">
        <v>95</v>
      </c>
      <c r="BA31" s="2">
        <v>90</v>
      </c>
      <c r="BB31" s="2">
        <v>95</v>
      </c>
      <c r="BC31" s="2">
        <v>95</v>
      </c>
      <c r="BD31" s="2">
        <v>75</v>
      </c>
      <c r="BE31" s="2">
        <v>80</v>
      </c>
      <c r="BF31" s="2">
        <v>95</v>
      </c>
      <c r="BG31" s="2">
        <v>95</v>
      </c>
      <c r="BH31" s="2">
        <v>95</v>
      </c>
      <c r="BI31" s="2">
        <v>75</v>
      </c>
      <c r="BJ31" s="2">
        <v>100</v>
      </c>
      <c r="BK31" s="2">
        <v>100</v>
      </c>
      <c r="BL31" s="2">
        <v>95</v>
      </c>
    </row>
    <row r="32" spans="1:65" ht="16" x14ac:dyDescent="0.2">
      <c r="A32" s="2" t="s">
        <v>19</v>
      </c>
      <c r="B32" s="9" t="s">
        <v>60</v>
      </c>
      <c r="C32" s="12" t="s">
        <v>184</v>
      </c>
      <c r="D32" s="12">
        <v>18301073</v>
      </c>
      <c r="E32" s="12"/>
      <c r="F32" s="94">
        <v>70</v>
      </c>
      <c r="G32" s="12" t="s">
        <v>232</v>
      </c>
      <c r="H32" s="101">
        <v>61</v>
      </c>
      <c r="J32">
        <v>61.84</v>
      </c>
      <c r="K32">
        <v>258</v>
      </c>
      <c r="L32">
        <v>17.55</v>
      </c>
      <c r="M32" s="53">
        <v>20.329999999999998</v>
      </c>
      <c r="N32">
        <v>0</v>
      </c>
      <c r="O32">
        <v>0</v>
      </c>
      <c r="P32">
        <v>0</v>
      </c>
      <c r="R32">
        <v>10</v>
      </c>
      <c r="S32">
        <v>1.04</v>
      </c>
      <c r="T32">
        <v>20</v>
      </c>
      <c r="U32">
        <v>172</v>
      </c>
      <c r="V32">
        <v>204</v>
      </c>
      <c r="W32">
        <v>71</v>
      </c>
      <c r="X32">
        <v>1.19</v>
      </c>
      <c r="Z32">
        <v>0</v>
      </c>
      <c r="AA32">
        <v>0.114</v>
      </c>
      <c r="AB32">
        <v>0.16700000000000001</v>
      </c>
      <c r="AC32">
        <v>6.2619999999999996</v>
      </c>
      <c r="AD32">
        <v>0.33</v>
      </c>
      <c r="AE32">
        <v>6</v>
      </c>
      <c r="AF32">
        <v>0.32</v>
      </c>
      <c r="AG32">
        <v>52</v>
      </c>
      <c r="AH32">
        <v>178</v>
      </c>
      <c r="AI32">
        <v>0.33</v>
      </c>
      <c r="AJ32"/>
      <c r="AK32"/>
      <c r="AL32">
        <v>2.4</v>
      </c>
      <c r="AN32">
        <v>5.71</v>
      </c>
      <c r="AO32">
        <v>8.24</v>
      </c>
      <c r="AP32">
        <v>4.4400000000000004</v>
      </c>
      <c r="AQ32">
        <v>71</v>
      </c>
      <c r="AS32" s="2">
        <v>0</v>
      </c>
      <c r="AU32" s="85" t="s">
        <v>294</v>
      </c>
      <c r="AV32" s="85" t="s">
        <v>295</v>
      </c>
      <c r="AW32" s="2">
        <v>95</v>
      </c>
      <c r="AX32" s="2">
        <v>90</v>
      </c>
      <c r="AY32" s="2">
        <v>75</v>
      </c>
      <c r="AZ32" s="2">
        <v>80</v>
      </c>
      <c r="BA32" s="2">
        <v>80</v>
      </c>
      <c r="BB32" s="2">
        <v>80</v>
      </c>
      <c r="BC32" s="2">
        <v>100</v>
      </c>
      <c r="BD32" s="2">
        <v>80</v>
      </c>
      <c r="BE32" s="2">
        <v>70</v>
      </c>
      <c r="BF32" s="2">
        <v>90</v>
      </c>
      <c r="BG32" s="2">
        <v>80</v>
      </c>
      <c r="BH32" s="2">
        <v>80</v>
      </c>
      <c r="BI32" s="2">
        <v>60</v>
      </c>
      <c r="BJ32" s="2">
        <v>65</v>
      </c>
      <c r="BK32" s="2">
        <v>75</v>
      </c>
      <c r="BL32" s="2">
        <v>80</v>
      </c>
    </row>
    <row r="33" spans="1:64" ht="16" x14ac:dyDescent="0.2">
      <c r="A33" s="2" t="s">
        <v>22</v>
      </c>
      <c r="B33" s="11" t="s">
        <v>61</v>
      </c>
      <c r="C33" s="12" t="s">
        <v>185</v>
      </c>
      <c r="D33" s="12">
        <v>12102002</v>
      </c>
      <c r="E33" s="12"/>
      <c r="F33" s="94"/>
      <c r="G33" s="12"/>
      <c r="H33" s="102"/>
      <c r="J33">
        <v>11.62</v>
      </c>
      <c r="K33">
        <v>365</v>
      </c>
      <c r="L33">
        <v>7.13</v>
      </c>
      <c r="M33" s="53">
        <v>0.66</v>
      </c>
      <c r="N33">
        <v>79.95</v>
      </c>
      <c r="O33">
        <v>1.3</v>
      </c>
      <c r="P33">
        <v>0.12</v>
      </c>
      <c r="R33">
        <v>28</v>
      </c>
      <c r="S33">
        <v>0.8</v>
      </c>
      <c r="T33">
        <v>25</v>
      </c>
      <c r="U33">
        <v>115</v>
      </c>
      <c r="V33">
        <v>115</v>
      </c>
      <c r="W33">
        <v>5</v>
      </c>
      <c r="X33">
        <v>1.0900000000000001</v>
      </c>
      <c r="Z33">
        <v>0</v>
      </c>
      <c r="AA33">
        <v>7.0000000000000007E-2</v>
      </c>
      <c r="AB33">
        <v>4.9000000000000002E-2</v>
      </c>
      <c r="AC33">
        <v>1.6</v>
      </c>
      <c r="AD33">
        <v>0.16400000000000001</v>
      </c>
      <c r="AE33">
        <v>8</v>
      </c>
      <c r="AF33">
        <v>0</v>
      </c>
      <c r="AG33">
        <v>0</v>
      </c>
      <c r="AH33">
        <v>0</v>
      </c>
      <c r="AI33">
        <v>0.11</v>
      </c>
      <c r="AJ33">
        <v>0</v>
      </c>
      <c r="AK33">
        <v>0</v>
      </c>
      <c r="AL33">
        <v>0.1</v>
      </c>
      <c r="AN33">
        <v>0.18</v>
      </c>
      <c r="AO33">
        <v>0.20599999999999999</v>
      </c>
      <c r="AP33">
        <v>0.17699999999999999</v>
      </c>
      <c r="AQ33">
        <v>0</v>
      </c>
      <c r="AS33">
        <v>0</v>
      </c>
      <c r="AU33" s="87" t="s">
        <v>296</v>
      </c>
      <c r="AV33" s="87" t="s">
        <v>297</v>
      </c>
      <c r="AW33" s="2">
        <v>100</v>
      </c>
      <c r="AX33" s="2">
        <v>95</v>
      </c>
      <c r="AY33" s="2">
        <v>100</v>
      </c>
      <c r="AZ33" s="2">
        <v>95</v>
      </c>
      <c r="BA33" s="2">
        <v>95</v>
      </c>
      <c r="BB33" s="2">
        <v>100</v>
      </c>
      <c r="BC33" s="2">
        <v>100</v>
      </c>
      <c r="BD33" s="2">
        <v>70</v>
      </c>
      <c r="BE33" s="2">
        <v>75</v>
      </c>
      <c r="BF33" s="2">
        <v>85</v>
      </c>
      <c r="BG33" s="2">
        <v>100</v>
      </c>
      <c r="BH33" s="2">
        <v>90</v>
      </c>
      <c r="BI33" s="2">
        <v>60</v>
      </c>
      <c r="BJ33" s="2">
        <v>100</v>
      </c>
      <c r="BK33" s="2">
        <v>90</v>
      </c>
      <c r="BL33" s="2">
        <v>95</v>
      </c>
    </row>
    <row r="34" spans="1:64" x14ac:dyDescent="0.2">
      <c r="A34" s="2" t="s">
        <v>21</v>
      </c>
      <c r="B34" s="11" t="s">
        <v>75</v>
      </c>
      <c r="C34" s="12" t="s">
        <v>186</v>
      </c>
      <c r="D34" s="12">
        <v>14402003</v>
      </c>
      <c r="E34" s="12"/>
      <c r="F34" s="94"/>
      <c r="G34" s="12"/>
      <c r="J34">
        <v>0</v>
      </c>
      <c r="K34">
        <v>884</v>
      </c>
      <c r="L34">
        <v>0</v>
      </c>
      <c r="M34" s="53">
        <v>100</v>
      </c>
      <c r="N34">
        <v>0</v>
      </c>
      <c r="O34">
        <v>0</v>
      </c>
      <c r="P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17.46</v>
      </c>
      <c r="AJ34">
        <v>0</v>
      </c>
      <c r="AK34">
        <v>0</v>
      </c>
      <c r="AL34">
        <v>71.3</v>
      </c>
      <c r="AN34">
        <v>7.3650000000000002</v>
      </c>
      <c r="AO34">
        <v>63.276000000000003</v>
      </c>
      <c r="AP34">
        <v>28.141999999999999</v>
      </c>
      <c r="AQ34">
        <v>0</v>
      </c>
      <c r="AS34">
        <v>0</v>
      </c>
      <c r="AT34">
        <v>0.39500000000000002</v>
      </c>
      <c r="AU34" s="74" t="s">
        <v>311</v>
      </c>
      <c r="AV34" t="s">
        <v>312</v>
      </c>
      <c r="AW34">
        <v>100</v>
      </c>
      <c r="AX34">
        <v>100</v>
      </c>
      <c r="AY34">
        <v>100</v>
      </c>
      <c r="AZ34">
        <v>100</v>
      </c>
      <c r="BA34">
        <v>100</v>
      </c>
      <c r="BB34">
        <v>100</v>
      </c>
      <c r="BC34">
        <v>100</v>
      </c>
      <c r="BD34">
        <v>100</v>
      </c>
      <c r="BE34">
        <v>100</v>
      </c>
      <c r="BF34">
        <v>100</v>
      </c>
      <c r="BG34">
        <v>100</v>
      </c>
      <c r="BH34">
        <v>100</v>
      </c>
      <c r="BI34">
        <v>100</v>
      </c>
      <c r="BJ34">
        <v>100</v>
      </c>
      <c r="BK34">
        <v>60</v>
      </c>
      <c r="BL34">
        <v>90</v>
      </c>
    </row>
    <row r="35" spans="1:64" s="16" customFormat="1" ht="16" x14ac:dyDescent="0.2">
      <c r="A35" s="16" t="s">
        <v>87</v>
      </c>
      <c r="B35" s="17" t="s">
        <v>88</v>
      </c>
      <c r="C35" s="18"/>
      <c r="D35" s="18"/>
      <c r="E35" s="18"/>
      <c r="F35" s="98"/>
      <c r="G35" s="18"/>
      <c r="H35" s="106"/>
      <c r="I35" s="49"/>
      <c r="J35" s="19"/>
      <c r="K35" s="20"/>
      <c r="L35" s="20"/>
      <c r="M35" s="60"/>
      <c r="N35" s="20"/>
      <c r="O35" s="20"/>
      <c r="P35" s="20"/>
      <c r="Q35" s="49"/>
      <c r="R35" s="20"/>
      <c r="S35" s="20"/>
      <c r="T35" s="20"/>
      <c r="U35" s="20"/>
      <c r="V35" s="20"/>
      <c r="W35" s="20"/>
      <c r="X35" s="20"/>
      <c r="Y35" s="49"/>
      <c r="Z35" s="21"/>
      <c r="AA35" s="20"/>
      <c r="AB35" s="20"/>
      <c r="AC35" s="21"/>
      <c r="AD35" s="20"/>
      <c r="AE35" s="19"/>
      <c r="AF35" s="20"/>
      <c r="AG35" s="19"/>
      <c r="AM35" s="46"/>
      <c r="AR35" s="46"/>
      <c r="AU35" s="89"/>
      <c r="AV35" s="89"/>
      <c r="AW35" s="20"/>
      <c r="AX35" s="20"/>
      <c r="AY35" s="20"/>
      <c r="AZ35" s="20"/>
      <c r="BD35" s="21"/>
    </row>
    <row r="36" spans="1:64" ht="16" x14ac:dyDescent="0.2">
      <c r="A36" s="2" t="s">
        <v>24</v>
      </c>
      <c r="B36" s="11" t="s">
        <v>62</v>
      </c>
      <c r="C36" s="12" t="s">
        <v>187</v>
      </c>
      <c r="D36" s="12">
        <v>14401008</v>
      </c>
      <c r="E36" s="12"/>
      <c r="F36" s="94"/>
      <c r="G36" s="12"/>
      <c r="H36" s="102"/>
      <c r="J36">
        <v>0</v>
      </c>
      <c r="K36">
        <v>884</v>
      </c>
      <c r="L36">
        <v>0</v>
      </c>
      <c r="M36" s="53">
        <v>100</v>
      </c>
      <c r="N36">
        <v>0</v>
      </c>
      <c r="O36">
        <v>0</v>
      </c>
      <c r="P36">
        <v>0</v>
      </c>
      <c r="R36">
        <v>0</v>
      </c>
      <c r="S36">
        <v>0.05</v>
      </c>
      <c r="T36">
        <v>0</v>
      </c>
      <c r="U36">
        <v>0</v>
      </c>
      <c r="V36">
        <v>0</v>
      </c>
      <c r="W36">
        <v>0</v>
      </c>
      <c r="X36">
        <v>0.01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8.18</v>
      </c>
      <c r="AJ36">
        <v>0</v>
      </c>
      <c r="AK36">
        <v>0</v>
      </c>
      <c r="AL36">
        <v>183.9</v>
      </c>
      <c r="AN36">
        <v>15.65</v>
      </c>
      <c r="AO36">
        <v>22.783000000000001</v>
      </c>
      <c r="AP36">
        <v>57.74</v>
      </c>
      <c r="AQ36">
        <v>0</v>
      </c>
      <c r="AS36">
        <v>0</v>
      </c>
      <c r="AT36">
        <v>0.53300000000000003</v>
      </c>
      <c r="AU36" s="74" t="s">
        <v>311</v>
      </c>
      <c r="AV36" t="s">
        <v>312</v>
      </c>
      <c r="AW36">
        <v>100</v>
      </c>
      <c r="AX36">
        <v>100</v>
      </c>
      <c r="AY36">
        <v>100</v>
      </c>
      <c r="AZ36">
        <v>100</v>
      </c>
      <c r="BA36">
        <v>100</v>
      </c>
      <c r="BB36">
        <v>100</v>
      </c>
      <c r="BC36">
        <v>100</v>
      </c>
      <c r="BD36">
        <v>100</v>
      </c>
      <c r="BE36">
        <v>100</v>
      </c>
      <c r="BF36">
        <v>100</v>
      </c>
      <c r="BG36">
        <v>100</v>
      </c>
      <c r="BH36">
        <v>100</v>
      </c>
      <c r="BI36">
        <v>100</v>
      </c>
      <c r="BJ36">
        <v>100</v>
      </c>
      <c r="BK36">
        <v>60</v>
      </c>
      <c r="BL36">
        <v>90</v>
      </c>
    </row>
    <row r="37" spans="1:64" ht="16" x14ac:dyDescent="0.2">
      <c r="A37" s="2" t="s">
        <v>29</v>
      </c>
      <c r="B37" s="9" t="s">
        <v>63</v>
      </c>
      <c r="C37" s="12" t="s">
        <v>189</v>
      </c>
      <c r="D37" s="12">
        <v>14401009</v>
      </c>
      <c r="E37" s="12"/>
      <c r="F37" s="94"/>
      <c r="G37" s="12"/>
      <c r="H37" s="101"/>
      <c r="J37">
        <v>0</v>
      </c>
      <c r="K37">
        <v>884</v>
      </c>
      <c r="L37">
        <v>0</v>
      </c>
      <c r="M37" s="53">
        <v>100</v>
      </c>
      <c r="N37">
        <v>0</v>
      </c>
      <c r="O37">
        <v>0</v>
      </c>
      <c r="P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41.08</v>
      </c>
      <c r="AJ37">
        <v>0</v>
      </c>
      <c r="AK37">
        <v>0</v>
      </c>
      <c r="AL37">
        <v>5.4</v>
      </c>
      <c r="AN37">
        <v>10.3</v>
      </c>
      <c r="AO37">
        <v>19.5</v>
      </c>
      <c r="AP37">
        <v>65.7</v>
      </c>
      <c r="AQ37">
        <v>0</v>
      </c>
      <c r="AS37">
        <v>0</v>
      </c>
      <c r="AU37" s="74" t="s">
        <v>311</v>
      </c>
      <c r="AV37" t="s">
        <v>312</v>
      </c>
      <c r="AW37">
        <v>100</v>
      </c>
      <c r="AX37">
        <v>100</v>
      </c>
      <c r="AY37">
        <v>100</v>
      </c>
      <c r="AZ37">
        <v>100</v>
      </c>
      <c r="BA37">
        <v>100</v>
      </c>
      <c r="BB37">
        <v>100</v>
      </c>
      <c r="BC37">
        <v>100</v>
      </c>
      <c r="BD37">
        <v>100</v>
      </c>
      <c r="BE37">
        <v>100</v>
      </c>
      <c r="BF37">
        <v>100</v>
      </c>
      <c r="BG37">
        <v>100</v>
      </c>
      <c r="BH37">
        <v>100</v>
      </c>
      <c r="BI37">
        <v>100</v>
      </c>
      <c r="BJ37">
        <v>100</v>
      </c>
      <c r="BK37">
        <v>60</v>
      </c>
      <c r="BL37">
        <v>90</v>
      </c>
    </row>
    <row r="38" spans="1:64" ht="16" x14ac:dyDescent="0.2">
      <c r="A38" s="2" t="s">
        <v>28</v>
      </c>
      <c r="B38" s="9" t="s">
        <v>64</v>
      </c>
      <c r="C38" s="12" t="s">
        <v>190</v>
      </c>
      <c r="D38" s="12">
        <v>22101008</v>
      </c>
      <c r="E38" s="12"/>
      <c r="F38" s="94">
        <v>54</v>
      </c>
      <c r="G38" s="12" t="s">
        <v>233</v>
      </c>
      <c r="H38" s="101"/>
      <c r="J38">
        <v>4.7300000000000004</v>
      </c>
      <c r="K38">
        <v>584</v>
      </c>
      <c r="L38">
        <v>20.78</v>
      </c>
      <c r="M38" s="53">
        <v>51.46</v>
      </c>
      <c r="N38">
        <v>20</v>
      </c>
      <c r="O38">
        <v>8.6</v>
      </c>
      <c r="P38">
        <v>2.62</v>
      </c>
      <c r="R38">
        <v>78</v>
      </c>
      <c r="S38">
        <v>5.25</v>
      </c>
      <c r="T38">
        <v>325</v>
      </c>
      <c r="U38">
        <v>660</v>
      </c>
      <c r="V38">
        <v>645</v>
      </c>
      <c r="W38">
        <v>9</v>
      </c>
      <c r="X38">
        <v>5</v>
      </c>
      <c r="Z38">
        <v>1.4</v>
      </c>
      <c r="AA38">
        <v>1.48</v>
      </c>
      <c r="AB38">
        <v>0.35499999999999998</v>
      </c>
      <c r="AC38">
        <v>8.3350000000000009</v>
      </c>
      <c r="AD38">
        <v>1.345</v>
      </c>
      <c r="AE38">
        <v>227</v>
      </c>
      <c r="AF38">
        <v>0</v>
      </c>
      <c r="AG38">
        <v>3</v>
      </c>
      <c r="AH38">
        <v>50</v>
      </c>
      <c r="AI38">
        <v>35.17</v>
      </c>
      <c r="AJ38">
        <v>0</v>
      </c>
      <c r="AK38">
        <v>0</v>
      </c>
      <c r="AL38">
        <v>0</v>
      </c>
      <c r="AN38">
        <v>4.4550000000000001</v>
      </c>
      <c r="AO38">
        <v>18.527999999999999</v>
      </c>
      <c r="AP38">
        <v>23.137</v>
      </c>
      <c r="AQ38">
        <v>0</v>
      </c>
      <c r="AS38">
        <v>0</v>
      </c>
      <c r="AU38" s="85"/>
      <c r="AV38" s="85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</row>
    <row r="39" spans="1:64" ht="16" x14ac:dyDescent="0.2">
      <c r="A39" s="2" t="s">
        <v>23</v>
      </c>
      <c r="B39" s="11" t="s">
        <v>65</v>
      </c>
      <c r="C39" s="1" t="s">
        <v>191</v>
      </c>
      <c r="D39" s="1"/>
      <c r="E39" s="1"/>
      <c r="G39" s="1"/>
      <c r="H39" s="102"/>
      <c r="J39" s="2">
        <v>12.4</v>
      </c>
      <c r="K39" s="2">
        <v>329</v>
      </c>
      <c r="L39" s="2">
        <v>10.62</v>
      </c>
      <c r="M39" s="51">
        <v>3.46</v>
      </c>
      <c r="N39" s="2">
        <v>72.09</v>
      </c>
      <c r="O39" s="2">
        <v>6.7</v>
      </c>
      <c r="P39" s="2">
        <v>2.5299999999999998</v>
      </c>
      <c r="R39" s="2">
        <v>13</v>
      </c>
      <c r="S39" s="2">
        <v>3.36</v>
      </c>
      <c r="T39" s="2">
        <v>165</v>
      </c>
      <c r="U39" s="2">
        <v>289</v>
      </c>
      <c r="V39" s="2">
        <v>363</v>
      </c>
      <c r="W39" s="2">
        <v>2</v>
      </c>
      <c r="X39" s="2">
        <v>1.67</v>
      </c>
      <c r="Z39" s="2">
        <v>0</v>
      </c>
      <c r="AA39" s="2">
        <v>0.33200000000000002</v>
      </c>
      <c r="AB39" s="2">
        <v>9.6000000000000002E-2</v>
      </c>
      <c r="AC39" s="2">
        <v>3.6880000000000002</v>
      </c>
      <c r="AD39" s="2">
        <v>0.443</v>
      </c>
      <c r="AE39" s="2">
        <v>20</v>
      </c>
      <c r="AF39" s="2">
        <v>0</v>
      </c>
      <c r="AG39" s="2">
        <v>0</v>
      </c>
      <c r="AH39" s="2">
        <v>0</v>
      </c>
      <c r="AI39" s="2">
        <v>0.5</v>
      </c>
      <c r="AJ39" s="2">
        <v>0</v>
      </c>
      <c r="AK39" s="2">
        <v>0</v>
      </c>
      <c r="AN39" s="2">
        <v>0.61</v>
      </c>
      <c r="AO39" s="2">
        <v>1.131</v>
      </c>
      <c r="AP39" s="2">
        <v>1.5580000000000001</v>
      </c>
      <c r="AQ39" s="2">
        <v>0</v>
      </c>
      <c r="AT39" s="2">
        <v>5.0000000000000001E-3</v>
      </c>
      <c r="AU39" s="87" t="s">
        <v>277</v>
      </c>
      <c r="AV39" s="87" t="s">
        <v>280</v>
      </c>
      <c r="AW39" s="2">
        <v>100</v>
      </c>
      <c r="AX39" s="2">
        <v>100</v>
      </c>
      <c r="AY39" s="2">
        <v>100</v>
      </c>
      <c r="AZ39" s="2">
        <v>100</v>
      </c>
      <c r="BA39" s="2">
        <v>100</v>
      </c>
      <c r="BB39" s="2">
        <v>100</v>
      </c>
      <c r="BC39" s="2">
        <v>100</v>
      </c>
      <c r="BD39" s="2">
        <v>80</v>
      </c>
      <c r="BE39" s="2">
        <v>80</v>
      </c>
      <c r="BF39" s="2">
        <v>90</v>
      </c>
      <c r="BG39" s="2">
        <v>90</v>
      </c>
      <c r="BH39" s="2">
        <v>90</v>
      </c>
      <c r="BI39" s="2">
        <v>70</v>
      </c>
      <c r="BJ39" s="2">
        <v>100</v>
      </c>
      <c r="BK39" s="2">
        <v>90</v>
      </c>
      <c r="BL39" s="2">
        <v>95</v>
      </c>
    </row>
    <row r="40" spans="1:64" ht="16" x14ac:dyDescent="0.2">
      <c r="A40" s="2" t="s">
        <v>25</v>
      </c>
      <c r="B40" s="11" t="s">
        <v>74</v>
      </c>
      <c r="C40" s="12" t="s">
        <v>188</v>
      </c>
      <c r="D40" s="12">
        <v>25101009</v>
      </c>
      <c r="E40" s="12"/>
      <c r="F40" s="94"/>
      <c r="G40" s="12"/>
      <c r="H40" s="102"/>
      <c r="J40">
        <v>8.5399999999999991</v>
      </c>
      <c r="K40">
        <v>446</v>
      </c>
      <c r="L40">
        <v>36.49</v>
      </c>
      <c r="M40" s="53">
        <v>19.940000000000001</v>
      </c>
      <c r="N40">
        <v>30.16</v>
      </c>
      <c r="O40">
        <v>9.3000000000000007</v>
      </c>
      <c r="P40">
        <v>7.33</v>
      </c>
      <c r="R40">
        <v>277</v>
      </c>
      <c r="S40">
        <v>15.7</v>
      </c>
      <c r="T40">
        <v>280</v>
      </c>
      <c r="U40">
        <v>704</v>
      </c>
      <c r="V40">
        <v>1797</v>
      </c>
      <c r="W40">
        <v>2</v>
      </c>
      <c r="X40">
        <v>4.8899999999999997</v>
      </c>
      <c r="Z40">
        <v>6</v>
      </c>
      <c r="AA40">
        <v>0.874</v>
      </c>
      <c r="AB40">
        <v>0.87</v>
      </c>
      <c r="AC40">
        <v>1.623</v>
      </c>
      <c r="AD40">
        <v>0.377</v>
      </c>
      <c r="AE40">
        <v>375</v>
      </c>
      <c r="AF40">
        <v>0</v>
      </c>
      <c r="AG40">
        <v>1</v>
      </c>
      <c r="AH40">
        <v>22</v>
      </c>
      <c r="AI40">
        <v>0.85</v>
      </c>
      <c r="AJ40">
        <v>0</v>
      </c>
      <c r="AK40">
        <v>0</v>
      </c>
      <c r="AL40">
        <v>47</v>
      </c>
      <c r="AN40">
        <v>2.8839999999999999</v>
      </c>
      <c r="AO40">
        <v>4.4039999999999999</v>
      </c>
      <c r="AP40">
        <v>11.255000000000001</v>
      </c>
      <c r="AQ40">
        <v>0</v>
      </c>
      <c r="AS40">
        <v>0</v>
      </c>
      <c r="AU40" s="85" t="s">
        <v>271</v>
      </c>
      <c r="AV40" s="85" t="s">
        <v>282</v>
      </c>
      <c r="AW40">
        <v>90</v>
      </c>
      <c r="AX40">
        <v>85</v>
      </c>
      <c r="AY40">
        <v>80</v>
      </c>
      <c r="AZ40">
        <v>90</v>
      </c>
      <c r="BA40" s="2">
        <v>75</v>
      </c>
      <c r="BB40" s="2">
        <v>95</v>
      </c>
      <c r="BC40" s="2">
        <v>90</v>
      </c>
      <c r="BD40" s="2">
        <v>70</v>
      </c>
      <c r="BE40" s="2">
        <v>65</v>
      </c>
      <c r="BF40" s="2">
        <v>75</v>
      </c>
      <c r="BG40" s="2">
        <v>70</v>
      </c>
      <c r="BH40" s="2">
        <v>70</v>
      </c>
      <c r="BI40" s="2">
        <v>50</v>
      </c>
      <c r="BJ40" s="2">
        <v>100</v>
      </c>
      <c r="BK40" s="2">
        <v>90</v>
      </c>
      <c r="BL40" s="2">
        <v>80</v>
      </c>
    </row>
    <row r="41" spans="1:64" s="68" customFormat="1" x14ac:dyDescent="0.2">
      <c r="A41" s="68" t="s">
        <v>89</v>
      </c>
      <c r="B41" s="42" t="s">
        <v>90</v>
      </c>
      <c r="C41" s="69" t="s">
        <v>217</v>
      </c>
      <c r="D41" s="69"/>
      <c r="E41" s="69" t="s">
        <v>218</v>
      </c>
      <c r="F41" s="99"/>
      <c r="G41" s="69"/>
      <c r="H41" s="80"/>
      <c r="I41" s="71"/>
      <c r="J41" s="25">
        <v>83.617305644302448</v>
      </c>
      <c r="K41" s="72">
        <v>57.577209797657083</v>
      </c>
      <c r="L41" s="72">
        <v>0.86072417465388695</v>
      </c>
      <c r="M41" s="73">
        <v>0.20629392971246008</v>
      </c>
      <c r="N41" s="72">
        <v>14.891384451544196</v>
      </c>
      <c r="O41" s="72">
        <v>2.1801916932907348</v>
      </c>
      <c r="P41" s="72">
        <v>12.027177848775295</v>
      </c>
      <c r="Q41" s="71"/>
      <c r="R41" s="72">
        <v>26.680511182108628</v>
      </c>
      <c r="S41" s="72">
        <v>0.22440894568690098</v>
      </c>
      <c r="T41" s="72">
        <v>12.589989350372736</v>
      </c>
      <c r="U41" s="72">
        <v>14.800851970181045</v>
      </c>
      <c r="V41" s="72">
        <v>184.15122470713527</v>
      </c>
      <c r="W41" s="72">
        <v>1.1246006389776357</v>
      </c>
      <c r="X41" s="72">
        <v>9.6709265175718859E-2</v>
      </c>
      <c r="Y41" s="71"/>
      <c r="Z41" s="25">
        <v>45.935463258785937</v>
      </c>
      <c r="AA41" s="72">
        <v>5.9830670926517567E-2</v>
      </c>
      <c r="AB41" s="72">
        <v>3.5812566560170393E-2</v>
      </c>
      <c r="AC41" s="25">
        <v>0.44666453674121404</v>
      </c>
      <c r="AD41" s="72">
        <v>8.8169329073482433E-2</v>
      </c>
      <c r="AE41" s="25">
        <v>28.810436634717789</v>
      </c>
      <c r="AF41" s="72">
        <v>0</v>
      </c>
      <c r="AG41" s="72">
        <v>23.143769968051114</v>
      </c>
      <c r="AH41" s="72">
        <v>466.56869009584659</v>
      </c>
      <c r="AI41" s="72">
        <v>0.32450479233226837</v>
      </c>
      <c r="AJ41" s="72">
        <v>0</v>
      </c>
      <c r="AK41" s="72">
        <v>0</v>
      </c>
      <c r="AL41" s="72">
        <v>1.3769968051118213</v>
      </c>
      <c r="AM41" s="71">
        <v>0</v>
      </c>
      <c r="AN41" s="72">
        <v>3.8216187433439824E-2</v>
      </c>
      <c r="AO41" s="72">
        <v>5.0238551650692229E-2</v>
      </c>
      <c r="AP41" s="72">
        <v>4.4385516506922254E-2</v>
      </c>
      <c r="AQ41" s="72">
        <v>0</v>
      </c>
      <c r="AR41" s="71"/>
      <c r="AS41" s="72">
        <v>0</v>
      </c>
      <c r="AT41" s="72"/>
      <c r="AU41" s="74"/>
      <c r="AV41" s="74"/>
      <c r="AW41" s="72"/>
      <c r="AX41" s="72"/>
      <c r="AY41" s="72"/>
      <c r="AZ41" s="72"/>
      <c r="BA41" s="72"/>
      <c r="BB41" s="72"/>
      <c r="BC41" s="72"/>
      <c r="BD41" s="25"/>
      <c r="BE41" s="72"/>
      <c r="BF41" s="72"/>
      <c r="BG41" s="72"/>
      <c r="BH41" s="72"/>
      <c r="BI41" s="72"/>
    </row>
    <row r="42" spans="1:64" x14ac:dyDescent="0.2">
      <c r="A42" s="2" t="s">
        <v>27</v>
      </c>
      <c r="B42" s="9" t="s">
        <v>73</v>
      </c>
      <c r="C42" s="12" t="s">
        <v>192</v>
      </c>
      <c r="D42" s="12">
        <v>27101006</v>
      </c>
      <c r="E42" s="12"/>
      <c r="F42" s="94"/>
      <c r="G42" s="12"/>
      <c r="J42">
        <v>0.02</v>
      </c>
      <c r="K42">
        <v>387</v>
      </c>
      <c r="L42">
        <v>0</v>
      </c>
      <c r="M42" s="53">
        <v>0</v>
      </c>
      <c r="N42">
        <v>99.98</v>
      </c>
      <c r="O42">
        <v>0</v>
      </c>
      <c r="P42">
        <v>99.8</v>
      </c>
      <c r="R42">
        <v>1</v>
      </c>
      <c r="S42">
        <v>0.05</v>
      </c>
      <c r="T42">
        <v>0</v>
      </c>
      <c r="U42">
        <v>0</v>
      </c>
      <c r="V42">
        <v>2</v>
      </c>
      <c r="W42">
        <v>1</v>
      </c>
      <c r="X42">
        <v>0.01</v>
      </c>
      <c r="Z42">
        <v>0</v>
      </c>
      <c r="AA42">
        <v>0</v>
      </c>
      <c r="AB42">
        <v>1.9E-2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N42">
        <v>0</v>
      </c>
      <c r="AO42">
        <v>0</v>
      </c>
      <c r="AP42">
        <v>0</v>
      </c>
      <c r="AQ42">
        <v>0</v>
      </c>
      <c r="AS42">
        <v>0</v>
      </c>
      <c r="AW42"/>
      <c r="AX42"/>
      <c r="AY42"/>
      <c r="AZ42"/>
      <c r="BD42"/>
    </row>
    <row r="43" spans="1:64" ht="16" x14ac:dyDescent="0.2">
      <c r="A43" s="2" t="s">
        <v>30</v>
      </c>
      <c r="B43" s="9" t="s">
        <v>66</v>
      </c>
      <c r="C43" s="12" t="s">
        <v>193</v>
      </c>
      <c r="D43" s="12">
        <v>24302043</v>
      </c>
      <c r="E43" s="90" t="s">
        <v>302</v>
      </c>
      <c r="F43" s="94">
        <v>72</v>
      </c>
      <c r="G43" s="12" t="s">
        <v>234</v>
      </c>
      <c r="H43" s="101"/>
      <c r="J43">
        <v>77.28</v>
      </c>
      <c r="K43">
        <v>86</v>
      </c>
      <c r="L43">
        <v>1.57</v>
      </c>
      <c r="M43" s="53">
        <v>0.05</v>
      </c>
      <c r="N43">
        <v>20.12</v>
      </c>
      <c r="O43">
        <v>3</v>
      </c>
      <c r="P43">
        <v>4.18</v>
      </c>
      <c r="R43">
        <v>30</v>
      </c>
      <c r="S43">
        <v>0.61</v>
      </c>
      <c r="T43">
        <v>25</v>
      </c>
      <c r="U43">
        <v>47</v>
      </c>
      <c r="V43">
        <v>337</v>
      </c>
      <c r="W43">
        <v>55</v>
      </c>
      <c r="X43">
        <v>0.3</v>
      </c>
      <c r="Z43">
        <v>2.4</v>
      </c>
      <c r="AA43">
        <v>7.8E-2</v>
      </c>
      <c r="AB43">
        <v>6.0999999999999999E-2</v>
      </c>
      <c r="AC43">
        <v>0.55700000000000005</v>
      </c>
      <c r="AD43">
        <v>0.20899999999999999</v>
      </c>
      <c r="AE43">
        <v>11</v>
      </c>
      <c r="AF43">
        <v>0</v>
      </c>
      <c r="AG43" s="67">
        <v>709</v>
      </c>
      <c r="AH43">
        <v>14187</v>
      </c>
      <c r="AI43">
        <v>0.26</v>
      </c>
      <c r="AJ43">
        <v>0</v>
      </c>
      <c r="AK43">
        <v>0</v>
      </c>
      <c r="AL43">
        <v>1.8</v>
      </c>
      <c r="AN43">
        <v>1.7999999999999999E-2</v>
      </c>
      <c r="AO43">
        <v>1E-3</v>
      </c>
      <c r="AP43">
        <v>1.4E-2</v>
      </c>
      <c r="AQ43">
        <v>0</v>
      </c>
      <c r="AS43">
        <v>0</v>
      </c>
      <c r="AU43" s="85" t="s">
        <v>298</v>
      </c>
      <c r="AV43" s="85" t="s">
        <v>299</v>
      </c>
      <c r="AW43">
        <v>95</v>
      </c>
      <c r="AX43">
        <v>95</v>
      </c>
      <c r="AY43">
        <v>95</v>
      </c>
      <c r="AZ43">
        <v>95</v>
      </c>
      <c r="BA43" s="2">
        <v>90</v>
      </c>
      <c r="BB43" s="2">
        <v>95</v>
      </c>
      <c r="BC43" s="2">
        <v>95</v>
      </c>
      <c r="BD43" s="2">
        <v>75</v>
      </c>
      <c r="BE43" s="2">
        <v>80</v>
      </c>
      <c r="BF43" s="2">
        <v>95</v>
      </c>
      <c r="BG43" s="2">
        <v>95</v>
      </c>
      <c r="BH43" s="2">
        <v>95</v>
      </c>
      <c r="BI43" s="2">
        <v>75</v>
      </c>
      <c r="BJ43" s="2">
        <v>100</v>
      </c>
      <c r="BK43" s="2">
        <v>85</v>
      </c>
      <c r="BL43" s="2">
        <v>95</v>
      </c>
    </row>
    <row r="44" spans="1:64" ht="16" x14ac:dyDescent="0.2">
      <c r="A44" s="2" t="s">
        <v>31</v>
      </c>
      <c r="B44" s="11" t="s">
        <v>67</v>
      </c>
      <c r="C44" s="1" t="s">
        <v>265</v>
      </c>
      <c r="D44" s="45">
        <v>11101001</v>
      </c>
      <c r="E44" s="1" t="s">
        <v>266</v>
      </c>
      <c r="G44" s="1"/>
      <c r="H44" s="102"/>
      <c r="I44" s="55"/>
      <c r="J44" s="1"/>
      <c r="K44" s="44">
        <v>95</v>
      </c>
      <c r="L44" s="44">
        <v>6.67</v>
      </c>
      <c r="M44" s="61">
        <v>6.67</v>
      </c>
      <c r="N44" s="44">
        <v>0</v>
      </c>
      <c r="O44" s="44">
        <v>0</v>
      </c>
      <c r="P44" s="44">
        <v>0</v>
      </c>
      <c r="Q44" s="50"/>
      <c r="R44" s="44">
        <v>0</v>
      </c>
      <c r="S44" s="44">
        <v>0</v>
      </c>
      <c r="T44" s="44">
        <v>0</v>
      </c>
      <c r="U44" s="44">
        <v>0</v>
      </c>
      <c r="V44" s="44">
        <v>400</v>
      </c>
      <c r="W44" s="44">
        <v>0</v>
      </c>
      <c r="X44" s="44">
        <v>0</v>
      </c>
      <c r="Y44" s="55"/>
      <c r="Z44" s="44">
        <v>0</v>
      </c>
      <c r="AA44" s="44">
        <v>0</v>
      </c>
      <c r="AB44" s="44">
        <v>0.33</v>
      </c>
      <c r="AC44" s="44">
        <v>0</v>
      </c>
      <c r="AD44" s="44">
        <v>0</v>
      </c>
      <c r="AE44" s="44">
        <v>733</v>
      </c>
      <c r="AF44" s="44">
        <v>0</v>
      </c>
      <c r="AG44" s="44">
        <v>0</v>
      </c>
      <c r="AH44" s="2">
        <v>0</v>
      </c>
      <c r="AI44" s="2">
        <v>0</v>
      </c>
      <c r="AN44" s="2">
        <v>0</v>
      </c>
      <c r="AO44" s="2">
        <v>0</v>
      </c>
      <c r="AP44" s="2">
        <v>0</v>
      </c>
      <c r="AQ44" s="2">
        <v>0</v>
      </c>
      <c r="AS44" s="2">
        <v>1267</v>
      </c>
      <c r="AT44" s="2">
        <v>0</v>
      </c>
      <c r="AU44" s="87"/>
      <c r="AV44" s="87"/>
      <c r="AW44" s="44"/>
      <c r="AX44" s="44"/>
      <c r="AY44" s="44"/>
      <c r="AZ44" s="44"/>
      <c r="BD44" s="44"/>
    </row>
    <row r="45" spans="1:64" s="68" customFormat="1" x14ac:dyDescent="0.2">
      <c r="A45" s="68" t="s">
        <v>9</v>
      </c>
      <c r="B45" s="75" t="s">
        <v>72</v>
      </c>
      <c r="C45" s="70" t="s">
        <v>203</v>
      </c>
      <c r="D45" s="69"/>
      <c r="E45" s="69" t="s">
        <v>204</v>
      </c>
      <c r="F45" s="99"/>
      <c r="G45" s="69"/>
      <c r="H45" s="80"/>
      <c r="I45" s="71"/>
      <c r="J45" s="72">
        <v>84.532920000000004</v>
      </c>
      <c r="K45" s="72">
        <v>54.616999999999997</v>
      </c>
      <c r="L45" s="72">
        <v>0.55476000000000003</v>
      </c>
      <c r="M45" s="73">
        <v>0.17317999999999997</v>
      </c>
      <c r="N45" s="72">
        <v>14.256219999999999</v>
      </c>
      <c r="O45" s="72">
        <v>1.7079</v>
      </c>
      <c r="P45" s="72">
        <v>11.482320000000001</v>
      </c>
      <c r="Q45" s="71"/>
      <c r="R45" s="72">
        <v>8.0119999999999987</v>
      </c>
      <c r="S45" s="72">
        <v>0.22862000000000002</v>
      </c>
      <c r="T45" s="72">
        <v>7.1190000000000007</v>
      </c>
      <c r="U45" s="72">
        <v>15.39</v>
      </c>
      <c r="V45" s="72">
        <v>163.297</v>
      </c>
      <c r="W45" s="72">
        <v>3.1259999999999999</v>
      </c>
      <c r="X45" s="72">
        <v>8.591E-2</v>
      </c>
      <c r="Y45" s="71"/>
      <c r="Z45" s="72">
        <v>8.3310000000000013</v>
      </c>
      <c r="AA45" s="72">
        <v>3.7219000000000002E-2</v>
      </c>
      <c r="AB45" s="72">
        <v>4.0028000000000001E-2</v>
      </c>
      <c r="AC45" s="72">
        <v>0.27717999999999998</v>
      </c>
      <c r="AD45" s="72">
        <v>5.6902000000000008E-2</v>
      </c>
      <c r="AE45" s="72">
        <v>5.4600000000000009</v>
      </c>
      <c r="AF45" s="72">
        <v>0</v>
      </c>
      <c r="AG45" s="72">
        <v>24.893000000000004</v>
      </c>
      <c r="AH45" s="72">
        <v>499.11400000000003</v>
      </c>
      <c r="AI45" s="72">
        <v>0.21085000000000001</v>
      </c>
      <c r="AJ45" s="72">
        <v>0</v>
      </c>
      <c r="AK45" s="72">
        <v>0</v>
      </c>
      <c r="AL45" s="72">
        <v>6.5896000000000008</v>
      </c>
      <c r="AM45" s="71">
        <v>0</v>
      </c>
      <c r="AN45" s="72">
        <v>3.7947999999999996E-2</v>
      </c>
      <c r="AO45" s="72">
        <v>2.0324999999999999E-2</v>
      </c>
      <c r="AP45" s="72">
        <v>6.1605999999999994E-2</v>
      </c>
      <c r="AQ45" s="72">
        <v>0</v>
      </c>
      <c r="AR45" s="71"/>
      <c r="AS45" s="72">
        <v>0</v>
      </c>
      <c r="AT45" s="72"/>
      <c r="AU45" s="74"/>
      <c r="AV45" s="74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</row>
    <row r="46" spans="1:64" s="68" customFormat="1" x14ac:dyDescent="0.2">
      <c r="A46" s="68" t="s">
        <v>14</v>
      </c>
      <c r="B46" s="42" t="s">
        <v>69</v>
      </c>
      <c r="C46" s="81" t="s">
        <v>224</v>
      </c>
      <c r="D46" s="70"/>
      <c r="E46" s="70" t="s">
        <v>225</v>
      </c>
      <c r="F46" s="80"/>
      <c r="G46" s="70"/>
      <c r="H46" s="80"/>
      <c r="I46" s="82"/>
      <c r="J46" s="72">
        <v>0</v>
      </c>
      <c r="K46" s="72">
        <v>876.66666666666663</v>
      </c>
      <c r="L46" s="72">
        <v>0</v>
      </c>
      <c r="M46" s="73">
        <v>100</v>
      </c>
      <c r="N46" s="72">
        <v>0</v>
      </c>
      <c r="O46" s="72">
        <v>0</v>
      </c>
      <c r="P46" s="72">
        <v>0</v>
      </c>
      <c r="Q46" s="71"/>
      <c r="R46" s="72">
        <v>0.33333333333333331</v>
      </c>
      <c r="S46" s="72">
        <v>0.20000000000000004</v>
      </c>
      <c r="T46" s="72">
        <v>0</v>
      </c>
      <c r="U46" s="72">
        <v>0</v>
      </c>
      <c r="V46" s="72">
        <v>0.33333333333333331</v>
      </c>
      <c r="W46" s="72">
        <v>0.66666666666666663</v>
      </c>
      <c r="X46" s="72">
        <v>0</v>
      </c>
      <c r="Y46" s="71"/>
      <c r="Z46" s="72">
        <v>0</v>
      </c>
      <c r="AA46" s="72">
        <v>0</v>
      </c>
      <c r="AB46" s="72">
        <v>0</v>
      </c>
      <c r="AC46" s="72">
        <v>0</v>
      </c>
      <c r="AD46" s="72">
        <v>0</v>
      </c>
      <c r="AE46" s="72">
        <v>0</v>
      </c>
      <c r="AF46" s="72">
        <v>0</v>
      </c>
      <c r="AG46" s="72">
        <v>0</v>
      </c>
      <c r="AH46" s="72">
        <v>0</v>
      </c>
      <c r="AI46" s="72">
        <v>5.28</v>
      </c>
      <c r="AJ46" s="72">
        <v>0</v>
      </c>
      <c r="AK46" s="72">
        <v>0</v>
      </c>
      <c r="AL46" s="72">
        <v>24.766666666666666</v>
      </c>
      <c r="AM46" s="71">
        <v>0</v>
      </c>
      <c r="AN46" s="72">
        <v>38.169333333333334</v>
      </c>
      <c r="AO46" s="72">
        <v>39.487000000000002</v>
      </c>
      <c r="AP46" s="72">
        <v>18.007666666666665</v>
      </c>
      <c r="AQ46" s="72">
        <v>0</v>
      </c>
      <c r="AR46" s="71"/>
      <c r="AS46" s="72">
        <v>0</v>
      </c>
      <c r="AU46" s="74" t="s">
        <v>311</v>
      </c>
      <c r="AV46" t="s">
        <v>312</v>
      </c>
      <c r="AW46">
        <v>100</v>
      </c>
      <c r="AX46">
        <v>100</v>
      </c>
      <c r="AY46">
        <v>100</v>
      </c>
      <c r="AZ46">
        <v>100</v>
      </c>
      <c r="BA46">
        <v>100</v>
      </c>
      <c r="BB46">
        <v>100</v>
      </c>
      <c r="BC46">
        <v>100</v>
      </c>
      <c r="BD46">
        <v>100</v>
      </c>
      <c r="BE46">
        <v>100</v>
      </c>
      <c r="BF46">
        <v>100</v>
      </c>
      <c r="BG46">
        <v>100</v>
      </c>
      <c r="BH46">
        <v>100</v>
      </c>
      <c r="BI46">
        <v>100</v>
      </c>
      <c r="BJ46">
        <v>100</v>
      </c>
      <c r="BK46">
        <v>60</v>
      </c>
      <c r="BL46">
        <v>90</v>
      </c>
    </row>
    <row r="47" spans="1:64" x14ac:dyDescent="0.2">
      <c r="A47" s="2" t="s">
        <v>32</v>
      </c>
      <c r="B47" s="11" t="s">
        <v>68</v>
      </c>
      <c r="C47" s="12" t="s">
        <v>194</v>
      </c>
      <c r="D47" s="12">
        <v>14401010</v>
      </c>
      <c r="E47" s="12"/>
      <c r="F47" s="94"/>
      <c r="G47" s="12"/>
      <c r="J47">
        <v>0</v>
      </c>
      <c r="K47">
        <v>884</v>
      </c>
      <c r="L47">
        <v>0</v>
      </c>
      <c r="M47" s="53">
        <v>100</v>
      </c>
      <c r="N47">
        <v>0</v>
      </c>
      <c r="O47">
        <v>0</v>
      </c>
      <c r="P47">
        <v>0</v>
      </c>
      <c r="R47">
        <v>0</v>
      </c>
      <c r="S47">
        <v>0.02</v>
      </c>
      <c r="T47">
        <v>0</v>
      </c>
      <c r="U47">
        <v>0</v>
      </c>
      <c r="V47">
        <v>0</v>
      </c>
      <c r="W47">
        <v>0</v>
      </c>
      <c r="X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9.2100000000000009</v>
      </c>
      <c r="AJ47"/>
      <c r="AK47"/>
      <c r="AL47">
        <v>197.6</v>
      </c>
      <c r="AN47">
        <v>7.4290000000000003</v>
      </c>
      <c r="AO47">
        <v>22.73</v>
      </c>
      <c r="AP47">
        <v>65.138000000000005</v>
      </c>
      <c r="AQ47">
        <v>0</v>
      </c>
      <c r="AS47" s="2">
        <v>0</v>
      </c>
      <c r="AT47" s="2">
        <v>2.577</v>
      </c>
      <c r="AU47" s="74" t="s">
        <v>311</v>
      </c>
      <c r="AV47" t="s">
        <v>312</v>
      </c>
      <c r="AW47">
        <v>100</v>
      </c>
      <c r="AX47">
        <v>100</v>
      </c>
      <c r="AY47">
        <v>100</v>
      </c>
      <c r="AZ47">
        <v>100</v>
      </c>
      <c r="BA47">
        <v>100</v>
      </c>
      <c r="BB47">
        <v>100</v>
      </c>
      <c r="BC47">
        <v>100</v>
      </c>
      <c r="BD47">
        <v>100</v>
      </c>
      <c r="BE47">
        <v>100</v>
      </c>
      <c r="BF47">
        <v>100</v>
      </c>
      <c r="BG47">
        <v>100</v>
      </c>
      <c r="BH47">
        <v>100</v>
      </c>
      <c r="BI47">
        <v>100</v>
      </c>
      <c r="BJ47">
        <v>100</v>
      </c>
      <c r="BK47">
        <v>60</v>
      </c>
      <c r="BL47">
        <v>90</v>
      </c>
    </row>
    <row r="48" spans="1:64" s="68" customFormat="1" x14ac:dyDescent="0.2">
      <c r="A48" s="68" t="s">
        <v>33</v>
      </c>
      <c r="B48" s="75" t="s">
        <v>70</v>
      </c>
      <c r="C48" s="70" t="s">
        <v>201</v>
      </c>
      <c r="D48" s="69"/>
      <c r="E48" s="69" t="s">
        <v>202</v>
      </c>
      <c r="F48" s="99"/>
      <c r="G48" s="69"/>
      <c r="H48" s="80"/>
      <c r="I48" s="71"/>
      <c r="J48" s="72">
        <v>93.956634615384615</v>
      </c>
      <c r="K48" s="72">
        <v>24.969951923076927</v>
      </c>
      <c r="L48" s="72">
        <v>0.96139423076923081</v>
      </c>
      <c r="M48" s="73">
        <v>0.15536057692307695</v>
      </c>
      <c r="N48" s="72">
        <v>5.731189903846154</v>
      </c>
      <c r="O48" s="72">
        <v>1.5711538461538461</v>
      </c>
      <c r="P48" s="72">
        <v>3.0556370192307698</v>
      </c>
      <c r="Q48" s="71"/>
      <c r="R48" s="72">
        <v>19.987980769230774</v>
      </c>
      <c r="S48" s="72">
        <v>0.3030048076923077</v>
      </c>
      <c r="T48" s="72">
        <v>11.424278846153848</v>
      </c>
      <c r="U48" s="72">
        <v>26.122596153846153</v>
      </c>
      <c r="V48" s="72">
        <v>200.52884615384616</v>
      </c>
      <c r="W48" s="72">
        <v>11.423076923076925</v>
      </c>
      <c r="X48" s="72">
        <v>0.18086538461538462</v>
      </c>
      <c r="Y48" s="71"/>
      <c r="Z48" s="72">
        <v>19.311177884615386</v>
      </c>
      <c r="AA48" s="72">
        <v>4.5282451923076929E-2</v>
      </c>
      <c r="AB48" s="72">
        <v>3.0033653846153852E-2</v>
      </c>
      <c r="AC48" s="72">
        <v>0.40222716346153847</v>
      </c>
      <c r="AD48" s="72">
        <v>0.10539663461538461</v>
      </c>
      <c r="AE48" s="72">
        <v>18.96394230769231</v>
      </c>
      <c r="AF48" s="72">
        <v>0</v>
      </c>
      <c r="AG48" s="72">
        <v>85.183894230769226</v>
      </c>
      <c r="AH48" s="72">
        <v>1703.3137019230771</v>
      </c>
      <c r="AI48" s="72">
        <v>0.30669471153846156</v>
      </c>
      <c r="AJ48" s="72">
        <v>0</v>
      </c>
      <c r="AK48" s="72">
        <v>0</v>
      </c>
      <c r="AL48" s="72">
        <v>18.870432692307695</v>
      </c>
      <c r="AM48" s="71">
        <v>0</v>
      </c>
      <c r="AN48" s="72">
        <v>3.6444711538461537E-2</v>
      </c>
      <c r="AO48" s="72">
        <v>1.8633413461538462E-2</v>
      </c>
      <c r="AP48" s="72">
        <v>5.4707932692307691E-2</v>
      </c>
      <c r="AQ48" s="72">
        <v>0</v>
      </c>
      <c r="AR48" s="71"/>
      <c r="AS48" s="72">
        <v>0</v>
      </c>
      <c r="AT48" s="72"/>
      <c r="AU48" s="74" t="s">
        <v>300</v>
      </c>
      <c r="AV48" s="74" t="s">
        <v>301</v>
      </c>
      <c r="AW48" s="2">
        <v>100</v>
      </c>
      <c r="AX48" s="2">
        <v>100</v>
      </c>
      <c r="AY48" s="2">
        <v>100</v>
      </c>
      <c r="AZ48" s="2">
        <v>100</v>
      </c>
      <c r="BA48" s="2">
        <v>100</v>
      </c>
      <c r="BB48" s="2">
        <v>100</v>
      </c>
      <c r="BC48" s="2">
        <v>100</v>
      </c>
      <c r="BD48" s="2">
        <v>85</v>
      </c>
      <c r="BE48" s="2">
        <v>90</v>
      </c>
      <c r="BF48" s="2">
        <v>95</v>
      </c>
      <c r="BG48" s="2">
        <v>95</v>
      </c>
      <c r="BH48" s="2">
        <v>90</v>
      </c>
      <c r="BI48" s="2">
        <v>85</v>
      </c>
      <c r="BJ48" s="2">
        <v>100</v>
      </c>
      <c r="BK48" s="2">
        <v>95</v>
      </c>
      <c r="BL48" s="68">
        <v>95</v>
      </c>
    </row>
    <row r="49" spans="1:64" x14ac:dyDescent="0.2">
      <c r="A49" s="2" t="s">
        <v>34</v>
      </c>
      <c r="B49" s="9" t="s">
        <v>71</v>
      </c>
      <c r="C49" s="12" t="s">
        <v>305</v>
      </c>
      <c r="D49" s="12">
        <v>12103014</v>
      </c>
      <c r="E49" s="12"/>
      <c r="F49" s="94"/>
      <c r="G49" s="12"/>
      <c r="J49">
        <v>10.94</v>
      </c>
      <c r="K49">
        <v>339</v>
      </c>
      <c r="L49">
        <v>13.68</v>
      </c>
      <c r="M49" s="53">
        <v>2.4700000000000002</v>
      </c>
      <c r="N49">
        <v>71.13</v>
      </c>
      <c r="O49"/>
      <c r="P49"/>
      <c r="R49">
        <v>34</v>
      </c>
      <c r="S49">
        <v>3.52</v>
      </c>
      <c r="T49">
        <v>144</v>
      </c>
      <c r="U49">
        <v>508</v>
      </c>
      <c r="V49">
        <v>431</v>
      </c>
      <c r="W49">
        <v>2</v>
      </c>
      <c r="X49">
        <v>4.16</v>
      </c>
      <c r="Z49">
        <v>0</v>
      </c>
      <c r="AA49">
        <v>0.41899999999999998</v>
      </c>
      <c r="AB49">
        <v>0.121</v>
      </c>
      <c r="AC49">
        <v>6.7380000000000004</v>
      </c>
      <c r="AD49">
        <v>0.41899999999999998</v>
      </c>
      <c r="AE49">
        <v>43</v>
      </c>
      <c r="AF49">
        <v>0</v>
      </c>
      <c r="AG49">
        <v>0</v>
      </c>
      <c r="AH49">
        <v>0</v>
      </c>
      <c r="AI49"/>
      <c r="AJ49">
        <v>0</v>
      </c>
      <c r="AK49">
        <v>0</v>
      </c>
      <c r="AL49"/>
      <c r="AN49" s="2">
        <v>0.45400000000000001</v>
      </c>
      <c r="AO49" s="2">
        <v>0.34399999999999997</v>
      </c>
      <c r="AP49" s="2">
        <v>0.97799999999999998</v>
      </c>
      <c r="AQ49" s="2">
        <v>0</v>
      </c>
      <c r="AU49" s="87" t="s">
        <v>277</v>
      </c>
      <c r="AV49" s="87" t="s">
        <v>280</v>
      </c>
      <c r="AW49" s="2">
        <v>100</v>
      </c>
      <c r="AX49" s="2">
        <v>100</v>
      </c>
      <c r="AY49" s="2">
        <v>100</v>
      </c>
      <c r="AZ49" s="2">
        <v>100</v>
      </c>
      <c r="BA49" s="2">
        <v>100</v>
      </c>
      <c r="BB49" s="2">
        <v>100</v>
      </c>
      <c r="BC49" s="2">
        <v>100</v>
      </c>
      <c r="BD49" s="2">
        <v>80</v>
      </c>
      <c r="BE49" s="2">
        <v>80</v>
      </c>
      <c r="BF49" s="2">
        <v>90</v>
      </c>
      <c r="BG49" s="2">
        <v>90</v>
      </c>
      <c r="BH49" s="2">
        <v>90</v>
      </c>
      <c r="BI49" s="2">
        <v>70</v>
      </c>
      <c r="BJ49" s="2">
        <v>100</v>
      </c>
      <c r="BK49" s="2">
        <v>90</v>
      </c>
      <c r="BL49" s="2">
        <v>95</v>
      </c>
    </row>
    <row r="50" spans="1:64" ht="16" x14ac:dyDescent="0.2">
      <c r="A50" s="2" t="s">
        <v>35</v>
      </c>
      <c r="B50" s="9" t="s">
        <v>55</v>
      </c>
      <c r="C50" s="12" t="s">
        <v>195</v>
      </c>
      <c r="D50" s="12">
        <v>24302034</v>
      </c>
      <c r="E50" s="12"/>
      <c r="F50" s="94">
        <v>86</v>
      </c>
      <c r="G50" s="12" t="s">
        <v>235</v>
      </c>
      <c r="H50" s="101"/>
      <c r="J50">
        <v>69.599999999999994</v>
      </c>
      <c r="K50">
        <v>118</v>
      </c>
      <c r="L50">
        <v>1.53</v>
      </c>
      <c r="M50" s="53">
        <v>0.17</v>
      </c>
      <c r="N50">
        <v>27.88</v>
      </c>
      <c r="O50">
        <v>4.0999999999999996</v>
      </c>
      <c r="P50">
        <v>0.5</v>
      </c>
      <c r="R50">
        <v>17</v>
      </c>
      <c r="S50">
        <v>0.54</v>
      </c>
      <c r="T50">
        <v>21</v>
      </c>
      <c r="U50">
        <v>55</v>
      </c>
      <c r="V50">
        <v>816</v>
      </c>
      <c r="W50">
        <v>9</v>
      </c>
      <c r="X50">
        <v>0.24</v>
      </c>
      <c r="Z50">
        <v>17.100000000000001</v>
      </c>
      <c r="AA50">
        <v>0.112</v>
      </c>
      <c r="AB50">
        <v>3.2000000000000001E-2</v>
      </c>
      <c r="AC50">
        <v>0.55200000000000005</v>
      </c>
      <c r="AD50">
        <v>0.29299999999999998</v>
      </c>
      <c r="AE50">
        <v>23</v>
      </c>
      <c r="AF50">
        <v>0</v>
      </c>
      <c r="AG50">
        <v>7</v>
      </c>
      <c r="AH50">
        <v>138</v>
      </c>
      <c r="AI50">
        <v>0.35</v>
      </c>
      <c r="AJ50">
        <v>0</v>
      </c>
      <c r="AK50">
        <v>0</v>
      </c>
      <c r="AL50">
        <v>2.2999999999999998</v>
      </c>
      <c r="AN50">
        <v>3.6999999999999998E-2</v>
      </c>
      <c r="AO50">
        <v>6.0000000000000001E-3</v>
      </c>
      <c r="AP50">
        <v>7.5999999999999998E-2</v>
      </c>
      <c r="AQ50">
        <v>0</v>
      </c>
      <c r="AS50">
        <v>0</v>
      </c>
      <c r="AU50" s="85" t="s">
        <v>298</v>
      </c>
      <c r="AV50" s="85" t="s">
        <v>299</v>
      </c>
      <c r="AW50">
        <v>95</v>
      </c>
      <c r="AX50">
        <v>95</v>
      </c>
      <c r="AY50">
        <v>95</v>
      </c>
      <c r="AZ50">
        <v>95</v>
      </c>
      <c r="BA50" s="2">
        <v>90</v>
      </c>
      <c r="BB50" s="2">
        <v>95</v>
      </c>
      <c r="BC50" s="2">
        <v>95</v>
      </c>
      <c r="BD50" s="2">
        <v>75</v>
      </c>
      <c r="BE50" s="2">
        <v>80</v>
      </c>
      <c r="BF50" s="2">
        <v>95</v>
      </c>
      <c r="BG50" s="2">
        <v>95</v>
      </c>
      <c r="BH50" s="2">
        <v>95</v>
      </c>
      <c r="BI50" s="2">
        <v>75</v>
      </c>
      <c r="BJ50" s="2">
        <v>100</v>
      </c>
      <c r="BK50" s="2">
        <v>85</v>
      </c>
      <c r="BL50" s="2">
        <v>95</v>
      </c>
    </row>
    <row r="52" spans="1:64" x14ac:dyDescent="0.2">
      <c r="B52" s="41" t="s">
        <v>89</v>
      </c>
    </row>
    <row r="53" spans="1:64" x14ac:dyDescent="0.2">
      <c r="B53" s="11" t="s">
        <v>92</v>
      </c>
      <c r="C53" s="12" t="s">
        <v>210</v>
      </c>
      <c r="D53" s="12"/>
      <c r="E53" s="12"/>
      <c r="F53" s="94">
        <v>73</v>
      </c>
      <c r="G53" s="12" t="s">
        <v>236</v>
      </c>
      <c r="J53">
        <v>86.75</v>
      </c>
      <c r="K53">
        <v>47</v>
      </c>
      <c r="L53">
        <v>0.94</v>
      </c>
      <c r="M53" s="53">
        <v>0.12</v>
      </c>
      <c r="N53">
        <v>11.75</v>
      </c>
      <c r="O53">
        <v>2.4</v>
      </c>
      <c r="P53">
        <v>9.35</v>
      </c>
      <c r="R53">
        <v>40</v>
      </c>
      <c r="S53">
        <v>0.1</v>
      </c>
      <c r="T53">
        <v>10</v>
      </c>
      <c r="U53">
        <v>14</v>
      </c>
      <c r="V53">
        <v>181</v>
      </c>
      <c r="W53">
        <v>0</v>
      </c>
      <c r="X53">
        <v>7.0000000000000007E-2</v>
      </c>
      <c r="Z53">
        <v>53.2</v>
      </c>
      <c r="AA53">
        <v>8.6999999999999994E-2</v>
      </c>
      <c r="AB53">
        <v>0.04</v>
      </c>
      <c r="AC53">
        <v>0.28199999999999997</v>
      </c>
      <c r="AD53">
        <v>0.06</v>
      </c>
      <c r="AE53">
        <v>30</v>
      </c>
      <c r="AF53">
        <v>0</v>
      </c>
      <c r="AG53">
        <v>11</v>
      </c>
      <c r="AH53">
        <v>225</v>
      </c>
      <c r="AI53">
        <v>0.18</v>
      </c>
      <c r="AJ53">
        <v>0</v>
      </c>
      <c r="AK53">
        <v>0</v>
      </c>
      <c r="AL53">
        <v>0</v>
      </c>
      <c r="AN53">
        <v>1.4999999999999999E-2</v>
      </c>
      <c r="AO53">
        <v>2.3E-2</v>
      </c>
      <c r="AP53">
        <v>2.5000000000000001E-2</v>
      </c>
      <c r="AQ53">
        <v>0</v>
      </c>
      <c r="AS53">
        <v>0</v>
      </c>
      <c r="AW53"/>
      <c r="AX53"/>
      <c r="AY53"/>
      <c r="AZ53"/>
      <c r="BD53"/>
    </row>
    <row r="54" spans="1:64" x14ac:dyDescent="0.2">
      <c r="B54" s="11" t="s">
        <v>92</v>
      </c>
      <c r="C54" s="12" t="s">
        <v>211</v>
      </c>
      <c r="D54" s="12"/>
      <c r="E54" s="12"/>
      <c r="F54" s="94">
        <v>71</v>
      </c>
      <c r="G54" s="12" t="s">
        <v>237</v>
      </c>
      <c r="J54">
        <v>83.46</v>
      </c>
      <c r="K54">
        <v>60</v>
      </c>
      <c r="L54">
        <v>0.82</v>
      </c>
      <c r="M54" s="53">
        <v>0.38</v>
      </c>
      <c r="N54">
        <v>14.98</v>
      </c>
      <c r="O54">
        <v>1.6</v>
      </c>
      <c r="P54">
        <v>13.66</v>
      </c>
      <c r="R54">
        <v>11</v>
      </c>
      <c r="S54">
        <v>0.16</v>
      </c>
      <c r="T54">
        <v>10</v>
      </c>
      <c r="U54">
        <v>14</v>
      </c>
      <c r="V54">
        <v>168</v>
      </c>
      <c r="W54">
        <v>1</v>
      </c>
      <c r="X54">
        <v>0.09</v>
      </c>
      <c r="Z54">
        <v>36.4</v>
      </c>
      <c r="AA54">
        <v>2.8000000000000001E-2</v>
      </c>
      <c r="AB54">
        <v>3.7999999999999999E-2</v>
      </c>
      <c r="AC54">
        <v>0.66900000000000004</v>
      </c>
      <c r="AD54">
        <v>0.11899999999999999</v>
      </c>
      <c r="AE54">
        <v>43</v>
      </c>
      <c r="AF54">
        <v>0</v>
      </c>
      <c r="AG54">
        <v>54</v>
      </c>
      <c r="AH54">
        <v>1082</v>
      </c>
      <c r="AI54">
        <v>0.9</v>
      </c>
      <c r="AJ54">
        <v>0</v>
      </c>
      <c r="AK54">
        <v>0</v>
      </c>
      <c r="AL54">
        <v>4.2</v>
      </c>
      <c r="AN54">
        <v>9.1999999999999998E-2</v>
      </c>
      <c r="AO54">
        <v>0.14000000000000001</v>
      </c>
      <c r="AP54">
        <v>7.0999999999999994E-2</v>
      </c>
      <c r="AQ54">
        <v>0</v>
      </c>
      <c r="AS54">
        <v>0</v>
      </c>
      <c r="AW54"/>
      <c r="AX54"/>
      <c r="AY54"/>
      <c r="AZ54"/>
      <c r="BD54"/>
    </row>
    <row r="55" spans="1:64" x14ac:dyDescent="0.2">
      <c r="B55" s="11" t="s">
        <v>92</v>
      </c>
      <c r="C55" s="12" t="s">
        <v>212</v>
      </c>
      <c r="D55" s="12"/>
      <c r="E55" s="12"/>
      <c r="F55" s="94">
        <v>51</v>
      </c>
      <c r="G55" s="12" t="s">
        <v>239</v>
      </c>
      <c r="J55">
        <v>86</v>
      </c>
      <c r="K55">
        <v>50</v>
      </c>
      <c r="L55">
        <v>0.54</v>
      </c>
      <c r="M55" s="53">
        <v>0.12</v>
      </c>
      <c r="N55">
        <v>13.12</v>
      </c>
      <c r="O55">
        <v>1.4</v>
      </c>
      <c r="P55">
        <v>9.85</v>
      </c>
      <c r="R55">
        <v>13</v>
      </c>
      <c r="S55">
        <v>0.28999999999999998</v>
      </c>
      <c r="T55">
        <v>12</v>
      </c>
      <c r="U55">
        <v>8</v>
      </c>
      <c r="V55">
        <v>109</v>
      </c>
      <c r="W55">
        <v>1</v>
      </c>
      <c r="X55">
        <v>0.12</v>
      </c>
      <c r="Z55">
        <v>47.8</v>
      </c>
      <c r="AA55">
        <v>7.9000000000000001E-2</v>
      </c>
      <c r="AB55">
        <v>3.2000000000000001E-2</v>
      </c>
      <c r="AC55">
        <v>0.5</v>
      </c>
      <c r="AD55">
        <v>0.112</v>
      </c>
      <c r="AE55">
        <v>18</v>
      </c>
      <c r="AF55">
        <v>0</v>
      </c>
      <c r="AG55">
        <v>3</v>
      </c>
      <c r="AH55">
        <v>58</v>
      </c>
      <c r="AI55">
        <v>0.02</v>
      </c>
      <c r="AJ55">
        <v>0</v>
      </c>
      <c r="AK55">
        <v>0</v>
      </c>
      <c r="AL55">
        <v>0.7</v>
      </c>
      <c r="AN55">
        <v>8.9999999999999993E-3</v>
      </c>
      <c r="AO55">
        <v>1.2999999999999999E-2</v>
      </c>
      <c r="AP55">
        <v>0.04</v>
      </c>
      <c r="AQ55">
        <v>0</v>
      </c>
      <c r="AS55">
        <v>0</v>
      </c>
      <c r="AW55"/>
      <c r="AX55"/>
      <c r="AY55"/>
      <c r="AZ55"/>
      <c r="BD55"/>
    </row>
    <row r="56" spans="1:64" x14ac:dyDescent="0.2">
      <c r="B56" s="11" t="s">
        <v>92</v>
      </c>
      <c r="C56" s="12" t="s">
        <v>213</v>
      </c>
      <c r="D56" s="12"/>
      <c r="E56" s="12"/>
      <c r="F56" s="94">
        <v>53</v>
      </c>
      <c r="G56" s="12" t="s">
        <v>240</v>
      </c>
      <c r="J56">
        <v>88.98</v>
      </c>
      <c r="K56">
        <v>29</v>
      </c>
      <c r="L56">
        <v>1.1000000000000001</v>
      </c>
      <c r="M56" s="53">
        <v>0.3</v>
      </c>
      <c r="N56">
        <v>9.32</v>
      </c>
      <c r="O56">
        <v>2.8</v>
      </c>
      <c r="P56">
        <v>2.5</v>
      </c>
      <c r="R56">
        <v>26</v>
      </c>
      <c r="S56">
        <v>0.6</v>
      </c>
      <c r="T56">
        <v>8</v>
      </c>
      <c r="U56">
        <v>16</v>
      </c>
      <c r="V56">
        <v>138</v>
      </c>
      <c r="W56">
        <v>2</v>
      </c>
      <c r="X56">
        <v>0.06</v>
      </c>
      <c r="Z56">
        <v>53</v>
      </c>
      <c r="AA56">
        <v>0.04</v>
      </c>
      <c r="AB56">
        <v>0.02</v>
      </c>
      <c r="AC56">
        <v>0.1</v>
      </c>
      <c r="AD56">
        <v>0.08</v>
      </c>
      <c r="AE56">
        <v>11</v>
      </c>
      <c r="AF56">
        <v>0</v>
      </c>
      <c r="AG56">
        <v>1</v>
      </c>
      <c r="AH56">
        <v>22</v>
      </c>
      <c r="AI56">
        <v>0.15</v>
      </c>
      <c r="AJ56">
        <v>0</v>
      </c>
      <c r="AK56">
        <v>0</v>
      </c>
      <c r="AL56">
        <v>0</v>
      </c>
      <c r="AN56">
        <v>3.9E-2</v>
      </c>
      <c r="AO56">
        <v>1.0999999999999999E-2</v>
      </c>
      <c r="AP56">
        <v>8.8999999999999996E-2</v>
      </c>
      <c r="AQ56">
        <v>0</v>
      </c>
      <c r="AS56">
        <v>0</v>
      </c>
      <c r="AW56"/>
      <c r="AX56"/>
      <c r="AY56"/>
      <c r="AZ56"/>
      <c r="BD56"/>
    </row>
    <row r="57" spans="1:64" x14ac:dyDescent="0.2">
      <c r="B57" s="11" t="s">
        <v>92</v>
      </c>
      <c r="C57" s="12" t="s">
        <v>214</v>
      </c>
      <c r="D57" s="12"/>
      <c r="E57" s="12"/>
      <c r="F57" s="94">
        <v>62</v>
      </c>
      <c r="G57" s="12" t="s">
        <v>238</v>
      </c>
      <c r="J57">
        <v>88.06</v>
      </c>
      <c r="K57">
        <v>43</v>
      </c>
      <c r="L57">
        <v>0.47</v>
      </c>
      <c r="M57" s="53">
        <v>0.26</v>
      </c>
      <c r="N57">
        <v>10.82</v>
      </c>
      <c r="O57">
        <v>1.7</v>
      </c>
      <c r="P57">
        <v>7.82</v>
      </c>
      <c r="R57">
        <v>20</v>
      </c>
      <c r="S57">
        <v>0.25</v>
      </c>
      <c r="T57">
        <v>21</v>
      </c>
      <c r="U57">
        <v>10</v>
      </c>
      <c r="V57">
        <v>182</v>
      </c>
      <c r="W57">
        <v>8</v>
      </c>
      <c r="X57">
        <v>0.08</v>
      </c>
      <c r="Z57">
        <v>60.9</v>
      </c>
      <c r="AA57">
        <v>2.3E-2</v>
      </c>
      <c r="AB57">
        <v>2.7E-2</v>
      </c>
      <c r="AC57">
        <v>0.35699999999999998</v>
      </c>
      <c r="AD57">
        <v>3.7999999999999999E-2</v>
      </c>
      <c r="AE57">
        <v>37</v>
      </c>
      <c r="AF57">
        <v>0</v>
      </c>
      <c r="AG57">
        <v>47</v>
      </c>
      <c r="AH57">
        <v>950</v>
      </c>
      <c r="AI57">
        <v>0.3</v>
      </c>
      <c r="AJ57">
        <v>0</v>
      </c>
      <c r="AK57">
        <v>0</v>
      </c>
      <c r="AL57">
        <v>2.6</v>
      </c>
      <c r="AN57">
        <v>8.1000000000000003E-2</v>
      </c>
      <c r="AO57">
        <v>7.1999999999999995E-2</v>
      </c>
      <c r="AP57">
        <v>5.8000000000000003E-2</v>
      </c>
      <c r="AQ57">
        <v>0</v>
      </c>
      <c r="AS57">
        <v>0</v>
      </c>
      <c r="AW57"/>
      <c r="AX57"/>
      <c r="AY57"/>
      <c r="AZ57"/>
      <c r="BD57"/>
    </row>
    <row r="58" spans="1:64" x14ac:dyDescent="0.2">
      <c r="B58" s="11" t="s">
        <v>92</v>
      </c>
      <c r="C58" s="12" t="s">
        <v>215</v>
      </c>
      <c r="D58" s="12"/>
      <c r="E58" s="12"/>
      <c r="F58" s="94">
        <v>50</v>
      </c>
      <c r="G58" s="12" t="s">
        <v>241</v>
      </c>
      <c r="J58">
        <v>90.89</v>
      </c>
      <c r="K58">
        <v>32</v>
      </c>
      <c r="L58">
        <v>0.63</v>
      </c>
      <c r="M58" s="53">
        <v>0.1</v>
      </c>
      <c r="N58">
        <v>8.08</v>
      </c>
      <c r="O58">
        <v>1.1000000000000001</v>
      </c>
      <c r="P58">
        <v>6.98</v>
      </c>
      <c r="R58">
        <v>12</v>
      </c>
      <c r="S58">
        <v>0.09</v>
      </c>
      <c r="T58">
        <v>8</v>
      </c>
      <c r="U58">
        <v>8</v>
      </c>
      <c r="V58">
        <v>139</v>
      </c>
      <c r="W58">
        <v>0</v>
      </c>
      <c r="X58">
        <v>7.0000000000000007E-2</v>
      </c>
      <c r="Z58">
        <v>34.4</v>
      </c>
      <c r="AA58">
        <v>3.5999999999999997E-2</v>
      </c>
      <c r="AB58">
        <v>0.02</v>
      </c>
      <c r="AC58">
        <v>0.25</v>
      </c>
      <c r="AD58">
        <v>4.2000000000000003E-2</v>
      </c>
      <c r="AE58">
        <v>10</v>
      </c>
      <c r="AF58">
        <v>0</v>
      </c>
      <c r="AG58">
        <v>46</v>
      </c>
      <c r="AH58">
        <v>927</v>
      </c>
      <c r="AI58">
        <v>0.13</v>
      </c>
      <c r="AJ58">
        <v>0</v>
      </c>
      <c r="AK58">
        <v>0</v>
      </c>
      <c r="AL58">
        <v>0</v>
      </c>
      <c r="AN58">
        <v>1.4E-2</v>
      </c>
      <c r="AO58">
        <v>1.2999999999999999E-2</v>
      </c>
      <c r="AP58">
        <v>2.4E-2</v>
      </c>
      <c r="AQ58">
        <v>0</v>
      </c>
      <c r="AS58">
        <v>0</v>
      </c>
      <c r="AW58"/>
      <c r="AX58"/>
      <c r="AY58"/>
      <c r="AZ58"/>
      <c r="BD58"/>
    </row>
    <row r="59" spans="1:64" x14ac:dyDescent="0.2">
      <c r="B59" s="11" t="s">
        <v>92</v>
      </c>
      <c r="C59" s="12" t="s">
        <v>216</v>
      </c>
      <c r="D59" s="12"/>
      <c r="E59" s="12"/>
      <c r="F59" s="94">
        <v>92</v>
      </c>
      <c r="G59" s="12" t="s">
        <v>220</v>
      </c>
      <c r="J59">
        <v>21.32</v>
      </c>
      <c r="K59">
        <v>277</v>
      </c>
      <c r="L59">
        <v>1.81</v>
      </c>
      <c r="M59" s="53">
        <v>0.15</v>
      </c>
      <c r="N59">
        <v>74.97</v>
      </c>
      <c r="O59">
        <v>6.7</v>
      </c>
      <c r="P59">
        <v>66.47</v>
      </c>
      <c r="R59">
        <v>64</v>
      </c>
      <c r="S59">
        <v>0.9</v>
      </c>
      <c r="T59">
        <v>54</v>
      </c>
      <c r="U59">
        <v>62</v>
      </c>
      <c r="V59">
        <v>696</v>
      </c>
      <c r="W59">
        <v>1</v>
      </c>
      <c r="X59">
        <v>0.44</v>
      </c>
      <c r="Z59">
        <v>0</v>
      </c>
      <c r="AA59">
        <v>0.05</v>
      </c>
      <c r="AB59">
        <v>0.06</v>
      </c>
      <c r="AC59">
        <v>1.61</v>
      </c>
      <c r="AD59">
        <v>0.249</v>
      </c>
      <c r="AE59">
        <v>15</v>
      </c>
      <c r="AF59"/>
      <c r="AG59">
        <v>7</v>
      </c>
      <c r="AH59">
        <v>149</v>
      </c>
      <c r="AI59"/>
      <c r="AJ59">
        <v>0</v>
      </c>
      <c r="AK59">
        <v>0</v>
      </c>
      <c r="AL59">
        <v>2.7</v>
      </c>
      <c r="AN59"/>
      <c r="AO59"/>
      <c r="AP59"/>
      <c r="AQ59"/>
      <c r="AS59"/>
      <c r="AW59"/>
      <c r="AX59"/>
      <c r="AY59"/>
      <c r="AZ59"/>
      <c r="BD59"/>
    </row>
    <row r="60" spans="1:64" x14ac:dyDescent="0.2">
      <c r="C60" s="12"/>
      <c r="D60" s="12"/>
      <c r="E60" s="12"/>
      <c r="F60" s="94"/>
      <c r="G60" s="12"/>
      <c r="J60"/>
      <c r="K60"/>
      <c r="L60"/>
      <c r="M60" s="53"/>
      <c r="N60"/>
      <c r="O60"/>
      <c r="P60"/>
      <c r="R60"/>
      <c r="S60"/>
      <c r="T60"/>
      <c r="U60"/>
      <c r="V60"/>
      <c r="W60"/>
      <c r="X60"/>
      <c r="Z60"/>
      <c r="AA60"/>
      <c r="AB60"/>
      <c r="AC60"/>
      <c r="AD60"/>
      <c r="AE60"/>
      <c r="AF60"/>
      <c r="AG60"/>
      <c r="AH60"/>
      <c r="AI60"/>
      <c r="AJ60"/>
      <c r="AK60"/>
      <c r="AL60"/>
      <c r="AN60"/>
      <c r="AO60"/>
      <c r="AP60"/>
      <c r="AQ60"/>
      <c r="AS60"/>
      <c r="AW60"/>
      <c r="AX60"/>
      <c r="AY60"/>
      <c r="AZ60"/>
      <c r="BD60"/>
    </row>
    <row r="61" spans="1:64" x14ac:dyDescent="0.2">
      <c r="C61" s="12" t="s">
        <v>96</v>
      </c>
      <c r="I61" s="48"/>
      <c r="J61" s="24">
        <f t="shared" ref="J61:AS61" si="0" xml:space="preserve"> ((0.366*J53)+ (0.222*J54)+ (0.127*J55) + (0.078*J56) + (0.064*J57) + (0.043*J58) + (0.039*J59))/0.939</f>
        <v>83.617305644302448</v>
      </c>
      <c r="K61" s="24">
        <f t="shared" si="0"/>
        <v>57.577209797657083</v>
      </c>
      <c r="L61" s="24">
        <f t="shared" si="0"/>
        <v>0.86072417465388695</v>
      </c>
      <c r="M61" s="59">
        <f t="shared" ref="M61" si="1" xml:space="preserve"> ((0.366*M53)+ (0.222*M54)+ (0.127*M55) + (0.078*M56) + (0.064*M57) + (0.043*M58) + (0.039*M59))/0.939</f>
        <v>0.20629392971246008</v>
      </c>
      <c r="N61" s="24">
        <f t="shared" si="0"/>
        <v>14.891384451544196</v>
      </c>
      <c r="O61" s="24">
        <f t="shared" si="0"/>
        <v>2.1801916932907348</v>
      </c>
      <c r="P61" s="24">
        <f t="shared" si="0"/>
        <v>12.027177848775295</v>
      </c>
      <c r="Q61" s="48"/>
      <c r="R61" s="24">
        <f t="shared" si="0"/>
        <v>26.680511182108628</v>
      </c>
      <c r="S61" s="24">
        <f t="shared" si="0"/>
        <v>0.22440894568690098</v>
      </c>
      <c r="T61" s="24">
        <f t="shared" si="0"/>
        <v>12.589989350372736</v>
      </c>
      <c r="U61" s="24">
        <f t="shared" si="0"/>
        <v>14.800851970181045</v>
      </c>
      <c r="V61" s="24">
        <f t="shared" si="0"/>
        <v>184.15122470713527</v>
      </c>
      <c r="W61" s="24">
        <f t="shared" si="0"/>
        <v>1.1246006389776357</v>
      </c>
      <c r="X61" s="24">
        <f t="shared" si="0"/>
        <v>9.6709265175718859E-2</v>
      </c>
      <c r="Y61" s="48"/>
      <c r="Z61" s="24">
        <f t="shared" si="0"/>
        <v>45.935463258785937</v>
      </c>
      <c r="AA61" s="24">
        <f t="shared" si="0"/>
        <v>5.9830670926517567E-2</v>
      </c>
      <c r="AB61" s="24">
        <f t="shared" si="0"/>
        <v>3.5812566560170393E-2</v>
      </c>
      <c r="AC61" s="24">
        <f t="shared" si="0"/>
        <v>0.44666453674121404</v>
      </c>
      <c r="AD61" s="24">
        <f t="shared" si="0"/>
        <v>8.8169329073482433E-2</v>
      </c>
      <c r="AE61" s="24">
        <f t="shared" si="0"/>
        <v>28.810436634717789</v>
      </c>
      <c r="AF61" s="24">
        <f t="shared" si="0"/>
        <v>0</v>
      </c>
      <c r="AG61" s="24">
        <f t="shared" si="0"/>
        <v>23.143769968051114</v>
      </c>
      <c r="AH61" s="24">
        <f t="shared" si="0"/>
        <v>466.56869009584659</v>
      </c>
      <c r="AI61" s="24">
        <f t="shared" si="0"/>
        <v>0.32450479233226837</v>
      </c>
      <c r="AJ61" s="24">
        <f t="shared" si="0"/>
        <v>0</v>
      </c>
      <c r="AK61" s="24">
        <f t="shared" si="0"/>
        <v>0</v>
      </c>
      <c r="AL61" s="24">
        <f t="shared" si="0"/>
        <v>1.3769968051118213</v>
      </c>
      <c r="AM61" s="48">
        <f t="shared" si="0"/>
        <v>0</v>
      </c>
      <c r="AN61" s="24">
        <f t="shared" si="0"/>
        <v>3.8216187433439824E-2</v>
      </c>
      <c r="AO61" s="24">
        <f t="shared" si="0"/>
        <v>5.0238551650692229E-2</v>
      </c>
      <c r="AP61" s="24">
        <f t="shared" si="0"/>
        <v>4.4385516506922254E-2</v>
      </c>
      <c r="AQ61" s="24">
        <f t="shared" si="0"/>
        <v>0</v>
      </c>
      <c r="AR61" s="48"/>
      <c r="AS61" s="24">
        <f t="shared" si="0"/>
        <v>0</v>
      </c>
      <c r="AT61" s="24"/>
      <c r="AW61" s="24"/>
      <c r="AX61" s="24"/>
      <c r="AY61" s="24"/>
      <c r="AZ61" s="24"/>
      <c r="BA61" s="24"/>
      <c r="BB61" s="24"/>
      <c r="BC61" s="24"/>
      <c r="BD61" s="24"/>
      <c r="BE61" s="24"/>
      <c r="BF61" s="24"/>
      <c r="BG61" s="24"/>
      <c r="BH61" s="24"/>
      <c r="BI61" s="24"/>
    </row>
    <row r="62" spans="1:64" x14ac:dyDescent="0.2">
      <c r="B62" s="41" t="s">
        <v>9</v>
      </c>
    </row>
    <row r="63" spans="1:64" x14ac:dyDescent="0.2">
      <c r="B63" s="11" t="s">
        <v>93</v>
      </c>
      <c r="C63" s="12" t="s">
        <v>205</v>
      </c>
      <c r="D63" s="12"/>
      <c r="E63" s="12"/>
      <c r="F63" s="94">
        <v>90</v>
      </c>
      <c r="G63" s="12" t="s">
        <v>242</v>
      </c>
      <c r="J63">
        <v>85.56</v>
      </c>
      <c r="K63">
        <v>52</v>
      </c>
      <c r="L63">
        <v>0.26</v>
      </c>
      <c r="M63" s="53">
        <v>0.17</v>
      </c>
      <c r="N63">
        <v>13.81</v>
      </c>
      <c r="O63">
        <v>2.4</v>
      </c>
      <c r="P63">
        <v>10.39</v>
      </c>
      <c r="R63">
        <v>6</v>
      </c>
      <c r="S63">
        <v>0.12</v>
      </c>
      <c r="T63">
        <v>5</v>
      </c>
      <c r="U63">
        <v>11</v>
      </c>
      <c r="V63">
        <v>107</v>
      </c>
      <c r="W63">
        <v>1</v>
      </c>
      <c r="X63">
        <v>0.04</v>
      </c>
      <c r="Z63">
        <v>4.5999999999999996</v>
      </c>
      <c r="AA63">
        <v>1.7000000000000001E-2</v>
      </c>
      <c r="AB63">
        <v>2.5999999999999999E-2</v>
      </c>
      <c r="AC63">
        <v>9.0999999999999998E-2</v>
      </c>
      <c r="AD63">
        <v>4.1000000000000002E-2</v>
      </c>
      <c r="AE63">
        <v>3</v>
      </c>
      <c r="AF63">
        <v>0</v>
      </c>
      <c r="AG63">
        <v>3</v>
      </c>
      <c r="AH63">
        <v>54</v>
      </c>
      <c r="AI63">
        <v>0.18</v>
      </c>
      <c r="AJ63">
        <v>0</v>
      </c>
      <c r="AK63">
        <v>0</v>
      </c>
      <c r="AL63">
        <v>2.2000000000000002</v>
      </c>
      <c r="AN63">
        <v>2.8000000000000001E-2</v>
      </c>
      <c r="AO63">
        <v>7.0000000000000001E-3</v>
      </c>
      <c r="AP63">
        <v>5.0999999999999997E-2</v>
      </c>
      <c r="AQ63">
        <v>0</v>
      </c>
      <c r="AS63">
        <v>0</v>
      </c>
      <c r="AW63"/>
      <c r="AX63"/>
      <c r="AY63"/>
      <c r="AZ63"/>
      <c r="BD63"/>
    </row>
    <row r="64" spans="1:64" x14ac:dyDescent="0.2">
      <c r="B64" s="11" t="s">
        <v>93</v>
      </c>
      <c r="C64" s="12" t="s">
        <v>206</v>
      </c>
      <c r="D64" s="12"/>
      <c r="E64" s="12"/>
      <c r="F64" s="94">
        <v>96</v>
      </c>
      <c r="G64" s="12" t="s">
        <v>243</v>
      </c>
      <c r="J64">
        <v>80.540000000000006</v>
      </c>
      <c r="K64">
        <v>69</v>
      </c>
      <c r="L64">
        <v>0.72</v>
      </c>
      <c r="M64" s="53">
        <v>0.16</v>
      </c>
      <c r="N64">
        <v>18.100000000000001</v>
      </c>
      <c r="O64">
        <v>0.9</v>
      </c>
      <c r="P64">
        <v>15.48</v>
      </c>
      <c r="R64">
        <v>10</v>
      </c>
      <c r="S64">
        <v>0.36</v>
      </c>
      <c r="T64">
        <v>7</v>
      </c>
      <c r="U64">
        <v>20</v>
      </c>
      <c r="V64">
        <v>191</v>
      </c>
      <c r="W64">
        <v>2</v>
      </c>
      <c r="X64">
        <v>7.0000000000000007E-2</v>
      </c>
      <c r="Z64">
        <v>3.2</v>
      </c>
      <c r="AA64">
        <v>6.9000000000000006E-2</v>
      </c>
      <c r="AB64">
        <v>7.0000000000000007E-2</v>
      </c>
      <c r="AC64">
        <v>0.188</v>
      </c>
      <c r="AD64">
        <v>8.5999999999999993E-2</v>
      </c>
      <c r="AE64">
        <v>2</v>
      </c>
      <c r="AF64">
        <v>0</v>
      </c>
      <c r="AG64">
        <v>3</v>
      </c>
      <c r="AH64">
        <v>66</v>
      </c>
      <c r="AI64">
        <v>0.19</v>
      </c>
      <c r="AJ64">
        <v>0</v>
      </c>
      <c r="AK64">
        <v>0</v>
      </c>
      <c r="AL64">
        <v>14.6</v>
      </c>
      <c r="AN64">
        <v>5.3999999999999999E-2</v>
      </c>
      <c r="AO64">
        <v>7.0000000000000001E-3</v>
      </c>
      <c r="AP64">
        <v>4.8000000000000001E-2</v>
      </c>
      <c r="AQ64">
        <v>0</v>
      </c>
      <c r="AS64">
        <v>0</v>
      </c>
      <c r="AW64"/>
      <c r="AX64"/>
      <c r="AY64"/>
      <c r="AZ64"/>
      <c r="BD64"/>
    </row>
    <row r="65" spans="2:64" x14ac:dyDescent="0.2">
      <c r="B65" s="11" t="s">
        <v>93</v>
      </c>
      <c r="C65" s="12" t="s">
        <v>207</v>
      </c>
      <c r="D65" s="12"/>
      <c r="E65" s="12"/>
      <c r="F65" s="94">
        <v>51</v>
      </c>
      <c r="G65" s="12" t="s">
        <v>244</v>
      </c>
      <c r="J65">
        <v>90.15</v>
      </c>
      <c r="K65">
        <v>34</v>
      </c>
      <c r="L65">
        <v>0.84</v>
      </c>
      <c r="M65" s="53">
        <v>0.19</v>
      </c>
      <c r="N65">
        <v>8.16</v>
      </c>
      <c r="O65">
        <v>0.9</v>
      </c>
      <c r="P65">
        <v>7.86</v>
      </c>
      <c r="R65">
        <v>9</v>
      </c>
      <c r="S65">
        <v>0.21</v>
      </c>
      <c r="T65">
        <v>12</v>
      </c>
      <c r="U65">
        <v>15</v>
      </c>
      <c r="V65">
        <v>267</v>
      </c>
      <c r="W65">
        <v>16</v>
      </c>
      <c r="X65">
        <v>0.18</v>
      </c>
      <c r="Z65">
        <v>36.700000000000003</v>
      </c>
      <c r="AA65">
        <v>4.1000000000000002E-2</v>
      </c>
      <c r="AB65">
        <v>1.9E-2</v>
      </c>
      <c r="AC65">
        <v>0.73399999999999999</v>
      </c>
      <c r="AD65">
        <v>7.1999999999999995E-2</v>
      </c>
      <c r="AE65">
        <v>21</v>
      </c>
      <c r="AF65">
        <v>0</v>
      </c>
      <c r="AG65">
        <v>169</v>
      </c>
      <c r="AH65">
        <v>3382</v>
      </c>
      <c r="AI65">
        <v>0.05</v>
      </c>
      <c r="AJ65">
        <v>0</v>
      </c>
      <c r="AK65">
        <v>0</v>
      </c>
      <c r="AL65">
        <v>2.5</v>
      </c>
      <c r="AN65">
        <v>5.0999999999999997E-2</v>
      </c>
      <c r="AO65">
        <v>3.0000000000000001E-3</v>
      </c>
      <c r="AP65">
        <v>8.1000000000000003E-2</v>
      </c>
      <c r="AQ65">
        <v>0</v>
      </c>
      <c r="AS65">
        <v>0</v>
      </c>
      <c r="AW65"/>
      <c r="AX65"/>
      <c r="AY65"/>
      <c r="AZ65"/>
      <c r="BD65"/>
    </row>
    <row r="66" spans="2:64" x14ac:dyDescent="0.2">
      <c r="B66" s="11" t="s">
        <v>93</v>
      </c>
      <c r="C66" s="12" t="s">
        <v>208</v>
      </c>
      <c r="D66" s="12"/>
      <c r="E66" s="12"/>
      <c r="F66" s="94">
        <v>90</v>
      </c>
      <c r="G66" s="12" t="s">
        <v>245</v>
      </c>
      <c r="J66">
        <v>83.96</v>
      </c>
      <c r="K66">
        <v>57</v>
      </c>
      <c r="L66">
        <v>0.36</v>
      </c>
      <c r="M66" s="53">
        <v>0.14000000000000001</v>
      </c>
      <c r="N66">
        <v>15.23</v>
      </c>
      <c r="O66">
        <v>3.1</v>
      </c>
      <c r="P66">
        <v>9.75</v>
      </c>
      <c r="R66">
        <v>9</v>
      </c>
      <c r="S66">
        <v>0.18</v>
      </c>
      <c r="T66">
        <v>7</v>
      </c>
      <c r="U66">
        <v>12</v>
      </c>
      <c r="V66">
        <v>116</v>
      </c>
      <c r="W66">
        <v>1</v>
      </c>
      <c r="X66">
        <v>0.1</v>
      </c>
      <c r="Z66">
        <v>4.3</v>
      </c>
      <c r="AA66">
        <v>1.2E-2</v>
      </c>
      <c r="AB66">
        <v>2.5999999999999999E-2</v>
      </c>
      <c r="AC66">
        <v>0.161</v>
      </c>
      <c r="AD66">
        <v>2.9000000000000001E-2</v>
      </c>
      <c r="AE66">
        <v>7</v>
      </c>
      <c r="AF66">
        <v>0</v>
      </c>
      <c r="AG66">
        <v>1</v>
      </c>
      <c r="AH66">
        <v>25</v>
      </c>
      <c r="AI66">
        <v>0.12</v>
      </c>
      <c r="AJ66">
        <v>0</v>
      </c>
      <c r="AK66">
        <v>0</v>
      </c>
      <c r="AL66">
        <v>4.4000000000000004</v>
      </c>
      <c r="AN66">
        <v>2.1999999999999999E-2</v>
      </c>
      <c r="AO66">
        <v>8.4000000000000005E-2</v>
      </c>
      <c r="AP66">
        <v>9.4E-2</v>
      </c>
      <c r="AQ66">
        <v>0</v>
      </c>
      <c r="AS66">
        <v>0</v>
      </c>
      <c r="AW66"/>
      <c r="AX66"/>
      <c r="AY66"/>
      <c r="AZ66"/>
      <c r="BD66"/>
    </row>
    <row r="67" spans="2:64" x14ac:dyDescent="0.2">
      <c r="B67" s="11" t="s">
        <v>93</v>
      </c>
      <c r="C67" s="12" t="s">
        <v>209</v>
      </c>
      <c r="D67" s="12"/>
      <c r="E67" s="12"/>
      <c r="F67" s="94">
        <v>96</v>
      </c>
      <c r="G67" s="12" t="s">
        <v>246</v>
      </c>
      <c r="J67">
        <v>88.87</v>
      </c>
      <c r="K67">
        <v>39</v>
      </c>
      <c r="L67">
        <v>0.91</v>
      </c>
      <c r="M67" s="53">
        <v>0.25</v>
      </c>
      <c r="N67">
        <v>9.5399999999999991</v>
      </c>
      <c r="O67">
        <v>1.5</v>
      </c>
      <c r="P67">
        <v>8.39</v>
      </c>
      <c r="R67">
        <v>6</v>
      </c>
      <c r="S67">
        <v>0.25</v>
      </c>
      <c r="T67">
        <v>9</v>
      </c>
      <c r="U67">
        <v>20</v>
      </c>
      <c r="V67">
        <v>190</v>
      </c>
      <c r="W67">
        <v>0</v>
      </c>
      <c r="X67">
        <v>0.17</v>
      </c>
      <c r="Z67">
        <v>6.6</v>
      </c>
      <c r="AA67">
        <v>2.4E-2</v>
      </c>
      <c r="AB67">
        <v>3.1E-2</v>
      </c>
      <c r="AC67">
        <v>0.80600000000000005</v>
      </c>
      <c r="AD67">
        <v>2.5000000000000001E-2</v>
      </c>
      <c r="AE67">
        <v>4</v>
      </c>
      <c r="AF67">
        <v>0</v>
      </c>
      <c r="AG67">
        <v>16</v>
      </c>
      <c r="AH67">
        <v>326</v>
      </c>
      <c r="AI67">
        <v>0.73</v>
      </c>
      <c r="AJ67">
        <v>0</v>
      </c>
      <c r="AK67">
        <v>0</v>
      </c>
      <c r="AL67">
        <v>2.6</v>
      </c>
      <c r="AN67">
        <v>1.9E-2</v>
      </c>
      <c r="AO67">
        <v>6.7000000000000004E-2</v>
      </c>
      <c r="AP67">
        <v>8.5999999999999993E-2</v>
      </c>
      <c r="AQ67">
        <v>0</v>
      </c>
      <c r="AS67">
        <v>0</v>
      </c>
      <c r="AW67"/>
      <c r="AX67"/>
      <c r="AY67"/>
      <c r="AZ67"/>
      <c r="BD67"/>
    </row>
    <row r="68" spans="2:64" x14ac:dyDescent="0.2">
      <c r="C68" s="12" t="s">
        <v>96</v>
      </c>
      <c r="J68" s="2">
        <f t="shared" ref="J68:AS68" si="2" xml:space="preserve"> (0.344*J63) + (0.329*J64) + (0.126*J65) + (0.108*J66) + (0.092*J67)</f>
        <v>84.532920000000004</v>
      </c>
      <c r="K68" s="2">
        <f t="shared" si="2"/>
        <v>54.616999999999997</v>
      </c>
      <c r="L68" s="2">
        <f t="shared" si="2"/>
        <v>0.55476000000000003</v>
      </c>
      <c r="M68" s="51">
        <f t="shared" ref="M68" si="3" xml:space="preserve"> (0.344*M63) + (0.329*M64) + (0.126*M65) + (0.108*M66) + (0.092*M67)</f>
        <v>0.17317999999999997</v>
      </c>
      <c r="N68" s="2">
        <f t="shared" si="2"/>
        <v>14.256219999999999</v>
      </c>
      <c r="O68" s="2">
        <f t="shared" si="2"/>
        <v>1.7079</v>
      </c>
      <c r="P68" s="2">
        <f t="shared" si="2"/>
        <v>11.482320000000001</v>
      </c>
      <c r="R68" s="2">
        <f t="shared" si="2"/>
        <v>8.0119999999999987</v>
      </c>
      <c r="S68" s="2">
        <f t="shared" si="2"/>
        <v>0.22862000000000002</v>
      </c>
      <c r="T68" s="2">
        <f t="shared" si="2"/>
        <v>7.1190000000000007</v>
      </c>
      <c r="U68" s="2">
        <f t="shared" si="2"/>
        <v>15.39</v>
      </c>
      <c r="V68" s="2">
        <f t="shared" si="2"/>
        <v>163.297</v>
      </c>
      <c r="W68" s="2">
        <f t="shared" si="2"/>
        <v>3.1259999999999999</v>
      </c>
      <c r="X68" s="2">
        <f t="shared" si="2"/>
        <v>8.591E-2</v>
      </c>
      <c r="Z68" s="2">
        <f t="shared" si="2"/>
        <v>8.3310000000000013</v>
      </c>
      <c r="AA68" s="2">
        <f t="shared" si="2"/>
        <v>3.7219000000000002E-2</v>
      </c>
      <c r="AB68" s="2">
        <f t="shared" si="2"/>
        <v>4.0028000000000001E-2</v>
      </c>
      <c r="AC68" s="2">
        <f t="shared" si="2"/>
        <v>0.27717999999999998</v>
      </c>
      <c r="AD68" s="2">
        <f t="shared" si="2"/>
        <v>5.6902000000000008E-2</v>
      </c>
      <c r="AE68" s="2">
        <f t="shared" si="2"/>
        <v>5.4600000000000009</v>
      </c>
      <c r="AF68" s="2">
        <f t="shared" si="2"/>
        <v>0</v>
      </c>
      <c r="AG68" s="2">
        <f t="shared" si="2"/>
        <v>24.893000000000004</v>
      </c>
      <c r="AH68" s="2">
        <f t="shared" si="2"/>
        <v>499.11400000000003</v>
      </c>
      <c r="AI68" s="2">
        <f t="shared" si="2"/>
        <v>0.21085000000000001</v>
      </c>
      <c r="AJ68" s="2">
        <f t="shared" si="2"/>
        <v>0</v>
      </c>
      <c r="AK68" s="2">
        <f t="shared" si="2"/>
        <v>0</v>
      </c>
      <c r="AL68" s="2">
        <f t="shared" si="2"/>
        <v>6.5896000000000008</v>
      </c>
      <c r="AM68" s="46">
        <f t="shared" si="2"/>
        <v>0</v>
      </c>
      <c r="AN68" s="2">
        <f t="shared" si="2"/>
        <v>3.7947999999999996E-2</v>
      </c>
      <c r="AO68" s="2">
        <f t="shared" si="2"/>
        <v>2.0324999999999999E-2</v>
      </c>
      <c r="AP68" s="2">
        <f t="shared" si="2"/>
        <v>6.1605999999999994E-2</v>
      </c>
      <c r="AQ68" s="2">
        <f t="shared" si="2"/>
        <v>0</v>
      </c>
      <c r="AS68" s="2">
        <f t="shared" si="2"/>
        <v>0</v>
      </c>
    </row>
    <row r="69" spans="2:64" x14ac:dyDescent="0.2">
      <c r="B69" s="41" t="s">
        <v>33</v>
      </c>
    </row>
    <row r="70" spans="2:64" ht="30" x14ac:dyDescent="0.2">
      <c r="B70" s="11" t="s">
        <v>94</v>
      </c>
      <c r="C70" s="12" t="s">
        <v>196</v>
      </c>
      <c r="D70" s="12"/>
      <c r="E70" s="32"/>
      <c r="F70" s="93">
        <v>91</v>
      </c>
      <c r="G70" s="32" t="s">
        <v>247</v>
      </c>
      <c r="J70">
        <v>94.52</v>
      </c>
      <c r="K70">
        <v>18</v>
      </c>
      <c r="L70">
        <v>0.88</v>
      </c>
      <c r="M70" s="53">
        <v>0.2</v>
      </c>
      <c r="N70">
        <v>3.89</v>
      </c>
      <c r="O70">
        <v>1.2</v>
      </c>
      <c r="P70">
        <v>2.63</v>
      </c>
      <c r="R70">
        <v>10</v>
      </c>
      <c r="S70">
        <v>0.27</v>
      </c>
      <c r="T70">
        <v>11</v>
      </c>
      <c r="U70">
        <v>24</v>
      </c>
      <c r="V70">
        <v>237</v>
      </c>
      <c r="W70">
        <v>5</v>
      </c>
      <c r="X70">
        <v>0.17</v>
      </c>
      <c r="Z70">
        <v>13.7</v>
      </c>
      <c r="AA70">
        <v>3.6999999999999998E-2</v>
      </c>
      <c r="AB70">
        <v>1.9E-2</v>
      </c>
      <c r="AC70">
        <v>0.59399999999999997</v>
      </c>
      <c r="AD70">
        <v>0.08</v>
      </c>
      <c r="AE70">
        <v>15</v>
      </c>
      <c r="AF70">
        <v>0</v>
      </c>
      <c r="AG70">
        <v>42</v>
      </c>
      <c r="AH70">
        <v>833</v>
      </c>
      <c r="AI70">
        <v>0.54</v>
      </c>
      <c r="AJ70">
        <v>0</v>
      </c>
      <c r="AK70">
        <v>0</v>
      </c>
      <c r="AL70">
        <v>7.9</v>
      </c>
      <c r="AN70">
        <v>2.8000000000000001E-2</v>
      </c>
      <c r="AO70">
        <v>3.1E-2</v>
      </c>
      <c r="AP70">
        <v>8.3000000000000004E-2</v>
      </c>
      <c r="AQ70">
        <v>0</v>
      </c>
      <c r="AS70">
        <v>0</v>
      </c>
      <c r="AW70"/>
      <c r="AX70"/>
      <c r="AY70"/>
      <c r="AZ70"/>
      <c r="BD70"/>
    </row>
    <row r="71" spans="2:64" ht="45" x14ac:dyDescent="0.2">
      <c r="B71" s="11" t="s">
        <v>94</v>
      </c>
      <c r="C71" s="12" t="s">
        <v>197</v>
      </c>
      <c r="D71" s="12"/>
      <c r="E71" s="31"/>
      <c r="F71" s="93">
        <v>9</v>
      </c>
      <c r="G71" s="32" t="s">
        <v>248</v>
      </c>
      <c r="J71">
        <v>89.11</v>
      </c>
      <c r="K71">
        <v>40</v>
      </c>
      <c r="L71">
        <v>1.1000000000000001</v>
      </c>
      <c r="M71" s="53">
        <v>0.1</v>
      </c>
      <c r="N71">
        <v>9.34</v>
      </c>
      <c r="O71">
        <v>1.7</v>
      </c>
      <c r="P71">
        <v>4.24</v>
      </c>
      <c r="R71">
        <v>23</v>
      </c>
      <c r="S71">
        <v>0.21</v>
      </c>
      <c r="T71">
        <v>10</v>
      </c>
      <c r="U71">
        <v>29</v>
      </c>
      <c r="V71">
        <v>146</v>
      </c>
      <c r="W71">
        <v>4</v>
      </c>
      <c r="X71">
        <v>0.17</v>
      </c>
      <c r="Z71">
        <v>7.4</v>
      </c>
      <c r="AA71">
        <v>4.5999999999999999E-2</v>
      </c>
      <c r="AB71">
        <v>2.7E-2</v>
      </c>
      <c r="AC71">
        <v>0.11600000000000001</v>
      </c>
      <c r="AD71">
        <v>0.12</v>
      </c>
      <c r="AE71">
        <v>19</v>
      </c>
      <c r="AF71">
        <v>0</v>
      </c>
      <c r="AG71">
        <v>0</v>
      </c>
      <c r="AH71">
        <v>2</v>
      </c>
      <c r="AI71">
        <v>0.02</v>
      </c>
      <c r="AJ71">
        <v>0</v>
      </c>
      <c r="AK71">
        <v>0</v>
      </c>
      <c r="AL71">
        <v>0.4</v>
      </c>
      <c r="AN71">
        <v>4.2000000000000003E-2</v>
      </c>
      <c r="AO71">
        <v>1.2999999999999999E-2</v>
      </c>
      <c r="AP71">
        <v>1.7000000000000001E-2</v>
      </c>
      <c r="AQ71">
        <v>0</v>
      </c>
      <c r="AS71">
        <v>0</v>
      </c>
      <c r="AW71"/>
      <c r="AX71"/>
      <c r="AY71"/>
      <c r="AZ71"/>
      <c r="BD71"/>
    </row>
    <row r="72" spans="2:64" x14ac:dyDescent="0.2">
      <c r="B72" s="11" t="s">
        <v>94</v>
      </c>
      <c r="C72" s="12" t="s">
        <v>303</v>
      </c>
      <c r="D72" s="12"/>
      <c r="E72" s="32"/>
      <c r="F72" s="93">
        <v>97</v>
      </c>
      <c r="G72" s="32" t="s">
        <v>249</v>
      </c>
      <c r="J72">
        <v>95.23</v>
      </c>
      <c r="K72">
        <v>15</v>
      </c>
      <c r="L72">
        <v>0.65</v>
      </c>
      <c r="M72" s="53">
        <v>0.11</v>
      </c>
      <c r="N72">
        <v>3.63</v>
      </c>
      <c r="O72">
        <v>0.5</v>
      </c>
      <c r="P72">
        <v>1.67</v>
      </c>
      <c r="R72">
        <v>16</v>
      </c>
      <c r="S72">
        <v>0.28000000000000003</v>
      </c>
      <c r="T72">
        <v>13</v>
      </c>
      <c r="U72">
        <v>24</v>
      </c>
      <c r="V72">
        <v>147</v>
      </c>
      <c r="W72">
        <v>2</v>
      </c>
      <c r="X72">
        <v>0.2</v>
      </c>
      <c r="Z72">
        <v>2.8</v>
      </c>
      <c r="AA72">
        <v>2.7E-2</v>
      </c>
      <c r="AB72">
        <v>3.3000000000000002E-2</v>
      </c>
      <c r="AC72">
        <v>9.8000000000000004E-2</v>
      </c>
      <c r="AD72">
        <v>0.04</v>
      </c>
      <c r="AE72">
        <v>7</v>
      </c>
      <c r="AF72">
        <v>0</v>
      </c>
      <c r="AG72">
        <v>5</v>
      </c>
      <c r="AH72">
        <v>105</v>
      </c>
      <c r="AI72">
        <v>0.03</v>
      </c>
      <c r="AJ72">
        <v>0</v>
      </c>
      <c r="AK72">
        <v>0</v>
      </c>
      <c r="AL72">
        <v>16.399999999999999</v>
      </c>
      <c r="AN72">
        <v>3.6999999999999998E-2</v>
      </c>
      <c r="AO72">
        <v>5.0000000000000001E-3</v>
      </c>
      <c r="AP72">
        <v>3.2000000000000001E-2</v>
      </c>
      <c r="AQ72">
        <v>0</v>
      </c>
      <c r="AS72">
        <v>0</v>
      </c>
      <c r="AW72"/>
      <c r="AX72"/>
      <c r="AY72"/>
      <c r="AZ72"/>
      <c r="BD72"/>
    </row>
    <row r="73" spans="2:64" ht="45" x14ac:dyDescent="0.2">
      <c r="B73" s="11" t="s">
        <v>94</v>
      </c>
      <c r="C73" s="12" t="s">
        <v>198</v>
      </c>
      <c r="D73" s="12"/>
      <c r="E73" s="31"/>
      <c r="F73" s="93">
        <v>89</v>
      </c>
      <c r="G73" s="32" t="s">
        <v>250</v>
      </c>
      <c r="J73">
        <v>88.29</v>
      </c>
      <c r="K73">
        <v>41</v>
      </c>
      <c r="L73">
        <v>0.93</v>
      </c>
      <c r="M73" s="53">
        <v>0.24</v>
      </c>
      <c r="N73">
        <v>9.58</v>
      </c>
      <c r="O73">
        <v>2.8</v>
      </c>
      <c r="P73">
        <v>4.74</v>
      </c>
      <c r="R73">
        <v>33</v>
      </c>
      <c r="S73">
        <v>0.3</v>
      </c>
      <c r="T73">
        <v>12</v>
      </c>
      <c r="U73">
        <v>35</v>
      </c>
      <c r="V73">
        <v>320</v>
      </c>
      <c r="W73">
        <v>69</v>
      </c>
      <c r="X73">
        <v>0.24</v>
      </c>
      <c r="Z73">
        <v>5.9</v>
      </c>
      <c r="AA73">
        <v>6.6000000000000003E-2</v>
      </c>
      <c r="AB73">
        <v>5.8000000000000003E-2</v>
      </c>
      <c r="AC73">
        <v>0.98299999999999998</v>
      </c>
      <c r="AD73">
        <v>0.13800000000000001</v>
      </c>
      <c r="AE73">
        <v>19</v>
      </c>
      <c r="AF73">
        <v>0</v>
      </c>
      <c r="AG73">
        <v>835</v>
      </c>
      <c r="AH73">
        <v>16706</v>
      </c>
      <c r="AI73">
        <v>0.66</v>
      </c>
      <c r="AJ73">
        <v>0</v>
      </c>
      <c r="AK73">
        <v>0</v>
      </c>
      <c r="AL73">
        <v>13.2</v>
      </c>
      <c r="AN73">
        <v>3.6999999999999998E-2</v>
      </c>
      <c r="AO73">
        <v>1.4E-2</v>
      </c>
      <c r="AP73">
        <v>0.11700000000000001</v>
      </c>
      <c r="AQ73">
        <v>0</v>
      </c>
      <c r="AS73">
        <v>0</v>
      </c>
      <c r="AT73">
        <v>0</v>
      </c>
      <c r="AW73"/>
      <c r="AX73"/>
      <c r="AY73"/>
      <c r="AZ73"/>
      <c r="BD73"/>
    </row>
    <row r="74" spans="2:64" ht="30" x14ac:dyDescent="0.2">
      <c r="B74" s="11" t="s">
        <v>94</v>
      </c>
      <c r="C74" s="12" t="s">
        <v>199</v>
      </c>
      <c r="D74" s="12"/>
      <c r="E74" s="32"/>
      <c r="F74" s="93">
        <v>80</v>
      </c>
      <c r="G74" s="32" t="s">
        <v>251</v>
      </c>
      <c r="J74">
        <v>92.18</v>
      </c>
      <c r="K74">
        <v>25</v>
      </c>
      <c r="L74">
        <v>1.28</v>
      </c>
      <c r="M74" s="53">
        <v>0.1</v>
      </c>
      <c r="N74">
        <v>5.8</v>
      </c>
      <c r="O74">
        <v>2.5</v>
      </c>
      <c r="P74">
        <v>3.2</v>
      </c>
      <c r="R74">
        <v>40</v>
      </c>
      <c r="S74">
        <v>0.47</v>
      </c>
      <c r="T74">
        <v>12</v>
      </c>
      <c r="U74">
        <v>26</v>
      </c>
      <c r="V74">
        <v>170</v>
      </c>
      <c r="W74">
        <v>18</v>
      </c>
      <c r="X74">
        <v>0.18</v>
      </c>
      <c r="Z74">
        <v>36.6</v>
      </c>
      <c r="AA74">
        <v>6.0999999999999999E-2</v>
      </c>
      <c r="AB74">
        <v>0.04</v>
      </c>
      <c r="AC74">
        <v>0.23400000000000001</v>
      </c>
      <c r="AD74">
        <v>0.124</v>
      </c>
      <c r="AE74">
        <v>43</v>
      </c>
      <c r="AF74">
        <v>0</v>
      </c>
      <c r="AG74">
        <v>5</v>
      </c>
      <c r="AH74">
        <v>98</v>
      </c>
      <c r="AI74">
        <v>0.15</v>
      </c>
      <c r="AJ74">
        <v>0</v>
      </c>
      <c r="AK74">
        <v>0</v>
      </c>
      <c r="AL74">
        <v>76</v>
      </c>
      <c r="AN74">
        <v>3.4000000000000002E-2</v>
      </c>
      <c r="AO74">
        <v>1.7000000000000001E-2</v>
      </c>
      <c r="AP74">
        <v>1.7000000000000001E-2</v>
      </c>
      <c r="AQ74">
        <v>0</v>
      </c>
      <c r="AS74">
        <v>0</v>
      </c>
      <c r="AT74"/>
      <c r="AW74"/>
      <c r="AX74"/>
      <c r="AY74"/>
      <c r="AZ74"/>
      <c r="BD74"/>
    </row>
    <row r="75" spans="2:64" ht="30" x14ac:dyDescent="0.2">
      <c r="B75" s="11" t="s">
        <v>94</v>
      </c>
      <c r="C75" s="12" t="s">
        <v>200</v>
      </c>
      <c r="D75" s="12"/>
      <c r="E75" s="32"/>
      <c r="F75" s="93">
        <v>82</v>
      </c>
      <c r="G75" s="32" t="s">
        <v>252</v>
      </c>
      <c r="J75">
        <v>93.89</v>
      </c>
      <c r="K75">
        <v>20</v>
      </c>
      <c r="L75">
        <v>0.86</v>
      </c>
      <c r="M75" s="53">
        <v>0.17</v>
      </c>
      <c r="N75">
        <v>4.6399999999999997</v>
      </c>
      <c r="O75">
        <v>1.7</v>
      </c>
      <c r="P75">
        <v>2.4</v>
      </c>
      <c r="R75">
        <v>10</v>
      </c>
      <c r="S75">
        <v>0.34</v>
      </c>
      <c r="T75">
        <v>10</v>
      </c>
      <c r="U75">
        <v>20</v>
      </c>
      <c r="V75">
        <v>175</v>
      </c>
      <c r="W75">
        <v>3</v>
      </c>
      <c r="X75">
        <v>0.13</v>
      </c>
      <c r="Z75">
        <v>80.400000000000006</v>
      </c>
      <c r="AA75">
        <v>5.7000000000000002E-2</v>
      </c>
      <c r="AB75">
        <v>2.8000000000000001E-2</v>
      </c>
      <c r="AC75">
        <v>0.48</v>
      </c>
      <c r="AD75">
        <v>0.224</v>
      </c>
      <c r="AE75">
        <v>10</v>
      </c>
      <c r="AF75">
        <v>0</v>
      </c>
      <c r="AG75">
        <v>18</v>
      </c>
      <c r="AH75">
        <v>370</v>
      </c>
      <c r="AI75">
        <v>0.37</v>
      </c>
      <c r="AJ75">
        <v>0</v>
      </c>
      <c r="AK75">
        <v>0</v>
      </c>
      <c r="AL75">
        <v>7.4</v>
      </c>
      <c r="AN75">
        <v>5.8000000000000003E-2</v>
      </c>
      <c r="AO75">
        <v>8.0000000000000002E-3</v>
      </c>
      <c r="AP75">
        <v>6.2E-2</v>
      </c>
      <c r="AQ75">
        <v>0</v>
      </c>
      <c r="AS75">
        <v>0</v>
      </c>
      <c r="AT75"/>
      <c r="AW75"/>
      <c r="AX75"/>
      <c r="AY75"/>
      <c r="AZ75"/>
      <c r="BD75"/>
    </row>
    <row r="76" spans="2:64" x14ac:dyDescent="0.2">
      <c r="C76" s="12" t="s">
        <v>96</v>
      </c>
      <c r="J76" s="2">
        <f t="shared" ref="J76:AS76" si="4">((0.296*J70) + (0.155*J71) + (0.129*J72) + (0.067*J73) +(0.129*J74) + (0.067*J75))/0.832</f>
        <v>93.956634615384615</v>
      </c>
      <c r="K76" s="2">
        <f t="shared" si="4"/>
        <v>24.969951923076927</v>
      </c>
      <c r="L76" s="2">
        <f t="shared" si="4"/>
        <v>0.96139423076923081</v>
      </c>
      <c r="M76" s="51">
        <f t="shared" ref="M76" si="5">((0.296*M70) + (0.155*M71) + (0.129*M72) + (0.067*M73) +(0.129*M74) + (0.067*M75))/0.832</f>
        <v>0.15536057692307695</v>
      </c>
      <c r="N76" s="2">
        <f t="shared" si="4"/>
        <v>5.731189903846154</v>
      </c>
      <c r="O76" s="2">
        <f t="shared" si="4"/>
        <v>1.5711538461538461</v>
      </c>
      <c r="P76" s="2">
        <f t="shared" si="4"/>
        <v>3.0556370192307698</v>
      </c>
      <c r="R76" s="2">
        <f t="shared" si="4"/>
        <v>19.987980769230774</v>
      </c>
      <c r="S76" s="2">
        <f t="shared" si="4"/>
        <v>0.3030048076923077</v>
      </c>
      <c r="T76" s="2">
        <f t="shared" si="4"/>
        <v>11.424278846153848</v>
      </c>
      <c r="U76" s="2">
        <f t="shared" si="4"/>
        <v>26.122596153846153</v>
      </c>
      <c r="V76" s="2">
        <f t="shared" si="4"/>
        <v>200.52884615384616</v>
      </c>
      <c r="W76" s="2">
        <f t="shared" si="4"/>
        <v>11.423076923076925</v>
      </c>
      <c r="X76" s="2">
        <f t="shared" si="4"/>
        <v>0.18086538461538462</v>
      </c>
      <c r="Z76" s="2">
        <f t="shared" si="4"/>
        <v>19.311177884615386</v>
      </c>
      <c r="AA76" s="2">
        <f t="shared" si="4"/>
        <v>4.5282451923076929E-2</v>
      </c>
      <c r="AB76" s="2">
        <f t="shared" si="4"/>
        <v>3.0033653846153852E-2</v>
      </c>
      <c r="AC76" s="2">
        <f t="shared" si="4"/>
        <v>0.40222716346153847</v>
      </c>
      <c r="AD76" s="2">
        <f t="shared" si="4"/>
        <v>0.10539663461538461</v>
      </c>
      <c r="AE76" s="2">
        <f t="shared" si="4"/>
        <v>18.96394230769231</v>
      </c>
      <c r="AF76" s="2">
        <f t="shared" si="4"/>
        <v>0</v>
      </c>
      <c r="AG76" s="2">
        <f t="shared" si="4"/>
        <v>85.183894230769226</v>
      </c>
      <c r="AH76" s="2">
        <f t="shared" si="4"/>
        <v>1703.3137019230771</v>
      </c>
      <c r="AI76" s="2">
        <f t="shared" si="4"/>
        <v>0.30669471153846156</v>
      </c>
      <c r="AJ76" s="2">
        <f t="shared" si="4"/>
        <v>0</v>
      </c>
      <c r="AK76" s="2">
        <f t="shared" si="4"/>
        <v>0</v>
      </c>
      <c r="AL76" s="2">
        <f t="shared" si="4"/>
        <v>18.870432692307695</v>
      </c>
      <c r="AN76" s="2">
        <f t="shared" si="4"/>
        <v>3.6444711538461537E-2</v>
      </c>
      <c r="AO76" s="2">
        <f t="shared" si="4"/>
        <v>1.8633413461538462E-2</v>
      </c>
      <c r="AP76" s="2">
        <f t="shared" si="4"/>
        <v>5.4707932692307691E-2</v>
      </c>
      <c r="AQ76" s="2">
        <f t="shared" si="4"/>
        <v>0</v>
      </c>
      <c r="AS76" s="2">
        <f t="shared" si="4"/>
        <v>0</v>
      </c>
      <c r="AU76" s="74" t="s">
        <v>300</v>
      </c>
      <c r="AV76" s="74" t="s">
        <v>301</v>
      </c>
      <c r="AW76" s="2">
        <v>100</v>
      </c>
      <c r="AX76" s="2">
        <v>100</v>
      </c>
      <c r="AY76" s="2">
        <v>100</v>
      </c>
      <c r="AZ76" s="2">
        <v>100</v>
      </c>
      <c r="BA76" s="2">
        <v>100</v>
      </c>
      <c r="BB76" s="2">
        <v>100</v>
      </c>
      <c r="BC76" s="2">
        <v>100</v>
      </c>
      <c r="BD76" s="2">
        <v>85</v>
      </c>
      <c r="BE76" s="2">
        <v>90</v>
      </c>
      <c r="BF76" s="2">
        <v>95</v>
      </c>
      <c r="BG76" s="2">
        <v>95</v>
      </c>
      <c r="BH76" s="2">
        <v>90</v>
      </c>
      <c r="BI76" s="2">
        <v>85</v>
      </c>
      <c r="BJ76" s="2">
        <v>100</v>
      </c>
      <c r="BK76" s="2">
        <v>95</v>
      </c>
      <c r="BL76" s="2">
        <v>95</v>
      </c>
    </row>
    <row r="77" spans="2:64" x14ac:dyDescent="0.2">
      <c r="B77" s="39" t="s">
        <v>173</v>
      </c>
    </row>
    <row r="78" spans="2:64" x14ac:dyDescent="0.2">
      <c r="B78" s="11" t="s">
        <v>97</v>
      </c>
      <c r="C78" s="12" t="s">
        <v>162</v>
      </c>
      <c r="D78" s="12">
        <v>12101025</v>
      </c>
      <c r="E78" s="32"/>
      <c r="J78">
        <v>10.6</v>
      </c>
      <c r="K78">
        <v>338</v>
      </c>
      <c r="L78">
        <v>10.34</v>
      </c>
      <c r="M78" s="53">
        <v>1.63</v>
      </c>
      <c r="N78">
        <v>75.86</v>
      </c>
      <c r="O78">
        <v>15.1</v>
      </c>
      <c r="P78">
        <v>0.98</v>
      </c>
      <c r="R78">
        <v>24</v>
      </c>
      <c r="S78">
        <v>2.63</v>
      </c>
      <c r="T78">
        <v>110</v>
      </c>
      <c r="U78">
        <v>332</v>
      </c>
      <c r="V78">
        <v>510</v>
      </c>
      <c r="W78">
        <v>2</v>
      </c>
      <c r="X78">
        <v>2.65</v>
      </c>
      <c r="Z78">
        <v>0</v>
      </c>
      <c r="AA78">
        <v>0.316</v>
      </c>
      <c r="AB78">
        <v>0.251</v>
      </c>
      <c r="AC78">
        <v>4.2699999999999996</v>
      </c>
      <c r="AD78">
        <v>0.29399999999999998</v>
      </c>
      <c r="AE78">
        <v>38</v>
      </c>
      <c r="AF78">
        <v>0</v>
      </c>
      <c r="AG78">
        <v>1</v>
      </c>
      <c r="AH78">
        <v>11</v>
      </c>
      <c r="AI78">
        <v>0.85</v>
      </c>
      <c r="AJ78">
        <v>0</v>
      </c>
      <c r="AK78">
        <v>0</v>
      </c>
      <c r="AL78">
        <v>5.9</v>
      </c>
      <c r="AN78">
        <v>0.19700000000000001</v>
      </c>
      <c r="AO78">
        <v>0.20799999999999999</v>
      </c>
      <c r="AP78">
        <v>0.76700000000000002</v>
      </c>
      <c r="AQ78">
        <v>0</v>
      </c>
      <c r="AS78" s="2">
        <v>0</v>
      </c>
      <c r="AT78">
        <v>0</v>
      </c>
      <c r="AW78"/>
      <c r="AX78"/>
      <c r="AY78"/>
      <c r="AZ78"/>
      <c r="BD78"/>
    </row>
    <row r="79" spans="2:64" x14ac:dyDescent="0.2">
      <c r="B79" s="11" t="s">
        <v>97</v>
      </c>
      <c r="C79" s="12" t="s">
        <v>163</v>
      </c>
      <c r="D79" s="12">
        <v>12101017</v>
      </c>
      <c r="E79" s="32"/>
      <c r="J79">
        <v>8.2200000000000006</v>
      </c>
      <c r="K79">
        <v>389</v>
      </c>
      <c r="L79">
        <v>16.89</v>
      </c>
      <c r="M79" s="53">
        <v>6.9</v>
      </c>
      <c r="N79">
        <v>66.27</v>
      </c>
      <c r="O79">
        <v>10.6</v>
      </c>
      <c r="P79"/>
      <c r="R79">
        <v>54</v>
      </c>
      <c r="S79">
        <v>4.72</v>
      </c>
      <c r="T79">
        <v>177</v>
      </c>
      <c r="U79">
        <v>523</v>
      </c>
      <c r="V79">
        <v>429</v>
      </c>
      <c r="W79">
        <v>2</v>
      </c>
      <c r="X79">
        <v>3.97</v>
      </c>
      <c r="Z79">
        <v>0</v>
      </c>
      <c r="AA79">
        <v>0.76300000000000001</v>
      </c>
      <c r="AB79">
        <v>0.13900000000000001</v>
      </c>
      <c r="AC79">
        <v>0.96099999999999997</v>
      </c>
      <c r="AD79">
        <v>0.11899999999999999</v>
      </c>
      <c r="AE79">
        <v>56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/>
      <c r="AN79">
        <v>1.2170000000000001</v>
      </c>
      <c r="AO79" s="2">
        <v>2.1779999999999999</v>
      </c>
      <c r="AP79" s="2">
        <v>2.5350000000000001</v>
      </c>
      <c r="AQ79" s="2">
        <v>0</v>
      </c>
      <c r="AW79"/>
      <c r="AX79"/>
      <c r="AY79"/>
      <c r="AZ79"/>
      <c r="BD79"/>
    </row>
    <row r="80" spans="2:64" x14ac:dyDescent="0.2">
      <c r="C80" s="12" t="s">
        <v>96</v>
      </c>
      <c r="J80" s="2">
        <f t="shared" ref="J80:P80" si="6">(0.41*J78)+(0.59*J79)</f>
        <v>9.1957999999999984</v>
      </c>
      <c r="K80" s="2">
        <f t="shared" si="6"/>
        <v>368.09</v>
      </c>
      <c r="L80" s="2">
        <f t="shared" si="6"/>
        <v>14.204499999999999</v>
      </c>
      <c r="M80" s="51">
        <f t="shared" ref="M80" si="7">(0.41*M78)+(0.59*M79)</f>
        <v>4.7393000000000001</v>
      </c>
      <c r="N80" s="2">
        <f t="shared" si="6"/>
        <v>70.201899999999995</v>
      </c>
      <c r="O80" s="2">
        <f t="shared" si="6"/>
        <v>12.445</v>
      </c>
      <c r="P80" s="2">
        <f t="shared" si="6"/>
        <v>0.40179999999999999</v>
      </c>
      <c r="R80" s="2">
        <f t="shared" ref="R80:X80" si="8">(0.41*R78)+(0.59*R79)</f>
        <v>41.7</v>
      </c>
      <c r="S80" s="2">
        <f t="shared" si="8"/>
        <v>3.8630999999999993</v>
      </c>
      <c r="T80" s="2">
        <f t="shared" si="8"/>
        <v>149.52999999999997</v>
      </c>
      <c r="U80" s="2">
        <f t="shared" si="8"/>
        <v>444.69</v>
      </c>
      <c r="V80" s="2">
        <f t="shared" si="8"/>
        <v>462.21</v>
      </c>
      <c r="W80" s="2">
        <f t="shared" si="8"/>
        <v>2</v>
      </c>
      <c r="X80" s="2">
        <f t="shared" si="8"/>
        <v>3.4287999999999998</v>
      </c>
      <c r="Z80" s="2">
        <f t="shared" ref="Z80:AT80" si="9">(0.41*Z78)+(0.59*Z79)</f>
        <v>0</v>
      </c>
      <c r="AA80" s="2">
        <f t="shared" si="9"/>
        <v>0.57972999999999997</v>
      </c>
      <c r="AB80" s="2">
        <f t="shared" si="9"/>
        <v>0.18491999999999997</v>
      </c>
      <c r="AC80" s="2">
        <f t="shared" si="9"/>
        <v>2.3176899999999998</v>
      </c>
      <c r="AD80" s="2">
        <f t="shared" si="9"/>
        <v>0.19074999999999998</v>
      </c>
      <c r="AE80" s="2">
        <f t="shared" si="9"/>
        <v>48.62</v>
      </c>
      <c r="AF80" s="2">
        <f t="shared" si="9"/>
        <v>0</v>
      </c>
      <c r="AG80" s="2">
        <f t="shared" si="9"/>
        <v>0.41</v>
      </c>
      <c r="AH80" s="2">
        <f t="shared" si="9"/>
        <v>4.51</v>
      </c>
      <c r="AI80" s="2">
        <f t="shared" si="9"/>
        <v>0.34849999999999998</v>
      </c>
      <c r="AJ80" s="2">
        <f t="shared" si="9"/>
        <v>0</v>
      </c>
      <c r="AK80" s="2">
        <f t="shared" si="9"/>
        <v>0</v>
      </c>
      <c r="AL80" s="2">
        <f t="shared" si="9"/>
        <v>2.419</v>
      </c>
      <c r="AN80" s="2">
        <f t="shared" si="9"/>
        <v>0.79880000000000007</v>
      </c>
      <c r="AO80" s="2">
        <f t="shared" si="9"/>
        <v>1.3702999999999999</v>
      </c>
      <c r="AP80" s="2">
        <f t="shared" si="9"/>
        <v>1.81012</v>
      </c>
      <c r="AQ80" s="2">
        <f t="shared" si="9"/>
        <v>0</v>
      </c>
      <c r="AS80" s="2">
        <f t="shared" si="9"/>
        <v>0</v>
      </c>
      <c r="AT80" s="2">
        <f t="shared" si="9"/>
        <v>0</v>
      </c>
    </row>
    <row r="81" spans="1:64" x14ac:dyDescent="0.2">
      <c r="B81" s="39" t="s">
        <v>20</v>
      </c>
    </row>
    <row r="82" spans="1:64" x14ac:dyDescent="0.2">
      <c r="A82" s="2" t="s">
        <v>287</v>
      </c>
      <c r="B82" s="11" t="s">
        <v>98</v>
      </c>
      <c r="C82" s="12" t="s">
        <v>167</v>
      </c>
      <c r="D82" s="12">
        <v>25101018</v>
      </c>
      <c r="E82" s="32"/>
      <c r="G82" s="36"/>
      <c r="J82">
        <v>8.6199999999999992</v>
      </c>
      <c r="K82">
        <v>352</v>
      </c>
      <c r="L82">
        <v>23.82</v>
      </c>
      <c r="M82" s="53">
        <v>1.1599999999999999</v>
      </c>
      <c r="N82">
        <v>63.74</v>
      </c>
      <c r="O82">
        <v>25.5</v>
      </c>
      <c r="P82">
        <v>8</v>
      </c>
      <c r="R82">
        <v>37</v>
      </c>
      <c r="S82">
        <v>4.82</v>
      </c>
      <c r="T82">
        <v>49</v>
      </c>
      <c r="U82">
        <v>321</v>
      </c>
      <c r="V82">
        <v>823</v>
      </c>
      <c r="W82">
        <v>15</v>
      </c>
      <c r="X82">
        <v>3.55</v>
      </c>
      <c r="Z82">
        <v>1.8</v>
      </c>
      <c r="AA82">
        <v>0.72599999999999998</v>
      </c>
      <c r="AB82">
        <v>0.215</v>
      </c>
      <c r="AC82">
        <v>2.8889999999999998</v>
      </c>
      <c r="AD82">
        <v>0.17399999999999999</v>
      </c>
      <c r="AE82">
        <v>274</v>
      </c>
      <c r="AF82">
        <v>0</v>
      </c>
      <c r="AG82">
        <v>7</v>
      </c>
      <c r="AH82">
        <v>149</v>
      </c>
      <c r="AI82">
        <v>0.09</v>
      </c>
      <c r="AJ82">
        <v>0</v>
      </c>
      <c r="AK82">
        <v>0</v>
      </c>
      <c r="AL82">
        <v>14.5</v>
      </c>
      <c r="AN82">
        <v>0.161</v>
      </c>
      <c r="AO82">
        <v>0.24199999999999999</v>
      </c>
      <c r="AP82">
        <v>0.495</v>
      </c>
      <c r="AQ82">
        <v>0</v>
      </c>
      <c r="AS82">
        <v>0</v>
      </c>
      <c r="AU82" s="87" t="s">
        <v>276</v>
      </c>
      <c r="AV82" s="87" t="s">
        <v>281</v>
      </c>
      <c r="AW82">
        <v>90</v>
      </c>
      <c r="AX82">
        <v>90</v>
      </c>
      <c r="AY82">
        <v>85</v>
      </c>
      <c r="AZ82">
        <v>95</v>
      </c>
      <c r="BA82" s="2">
        <v>80</v>
      </c>
      <c r="BB82" s="2">
        <v>95</v>
      </c>
      <c r="BC82" s="2">
        <v>90</v>
      </c>
      <c r="BD82" s="2">
        <v>70</v>
      </c>
      <c r="BE82" s="2">
        <v>70</v>
      </c>
      <c r="BF82" s="2">
        <v>80</v>
      </c>
      <c r="BG82" s="2">
        <v>75</v>
      </c>
      <c r="BH82" s="2">
        <v>75</v>
      </c>
      <c r="BI82" s="2">
        <v>65</v>
      </c>
      <c r="BJ82" s="2">
        <v>100</v>
      </c>
      <c r="BK82" s="2">
        <v>90</v>
      </c>
      <c r="BL82" s="2">
        <v>80</v>
      </c>
    </row>
    <row r="83" spans="1:64" x14ac:dyDescent="0.2">
      <c r="B83" s="11" t="s">
        <v>98</v>
      </c>
      <c r="C83" s="12" t="s">
        <v>168</v>
      </c>
      <c r="D83" s="12">
        <v>25101004</v>
      </c>
      <c r="E83" s="32"/>
      <c r="G83" s="36"/>
      <c r="J83">
        <v>10.17</v>
      </c>
      <c r="K83">
        <v>338</v>
      </c>
      <c r="L83">
        <v>21.46</v>
      </c>
      <c r="M83" s="53">
        <v>0.69</v>
      </c>
      <c r="N83">
        <v>63.38</v>
      </c>
      <c r="O83">
        <v>19</v>
      </c>
      <c r="P83">
        <v>8.5</v>
      </c>
      <c r="R83">
        <v>81</v>
      </c>
      <c r="S83">
        <v>7.51</v>
      </c>
      <c r="T83">
        <v>224</v>
      </c>
      <c r="U83">
        <v>385</v>
      </c>
      <c r="V83">
        <v>1724</v>
      </c>
      <c r="W83">
        <v>18</v>
      </c>
      <c r="X83">
        <v>2.83</v>
      </c>
      <c r="Z83">
        <v>0</v>
      </c>
      <c r="AA83">
        <v>0.50700000000000001</v>
      </c>
      <c r="AB83">
        <v>0.20200000000000001</v>
      </c>
      <c r="AC83">
        <v>1.5369999999999999</v>
      </c>
      <c r="AD83">
        <v>0.51200000000000001</v>
      </c>
      <c r="AE83">
        <v>395</v>
      </c>
      <c r="AF83">
        <v>0</v>
      </c>
      <c r="AG83">
        <v>0</v>
      </c>
      <c r="AH83">
        <v>0</v>
      </c>
      <c r="AI83">
        <v>0.72</v>
      </c>
      <c r="AJ83">
        <v>0</v>
      </c>
      <c r="AK83">
        <v>0</v>
      </c>
      <c r="AL83">
        <v>6</v>
      </c>
      <c r="AN83">
        <v>0.161</v>
      </c>
      <c r="AO83">
        <v>6.2E-2</v>
      </c>
      <c r="AP83">
        <v>0.309</v>
      </c>
      <c r="AQ83">
        <v>0</v>
      </c>
      <c r="AS83">
        <v>0</v>
      </c>
      <c r="AU83" s="85" t="s">
        <v>271</v>
      </c>
      <c r="AV83" s="85" t="s">
        <v>282</v>
      </c>
      <c r="AW83">
        <v>90</v>
      </c>
      <c r="AX83">
        <v>85</v>
      </c>
      <c r="AY83">
        <v>80</v>
      </c>
      <c r="AZ83">
        <v>90</v>
      </c>
      <c r="BA83" s="2">
        <v>75</v>
      </c>
      <c r="BB83" s="2">
        <v>95</v>
      </c>
      <c r="BC83" s="2">
        <v>90</v>
      </c>
      <c r="BD83" s="2">
        <v>70</v>
      </c>
      <c r="BE83" s="2">
        <v>65</v>
      </c>
      <c r="BF83" s="2">
        <v>75</v>
      </c>
      <c r="BG83" s="2">
        <v>70</v>
      </c>
      <c r="BH83" s="2">
        <v>70</v>
      </c>
      <c r="BI83" s="2">
        <v>50</v>
      </c>
      <c r="BJ83" s="2">
        <v>100</v>
      </c>
      <c r="BK83" s="2">
        <v>90</v>
      </c>
      <c r="BL83" s="2">
        <v>80</v>
      </c>
    </row>
    <row r="84" spans="1:64" x14ac:dyDescent="0.2">
      <c r="B84" s="11" t="s">
        <v>98</v>
      </c>
      <c r="C84" s="12" t="s">
        <v>169</v>
      </c>
      <c r="D84" s="12">
        <v>25101002</v>
      </c>
      <c r="E84" s="32"/>
      <c r="G84" s="36"/>
      <c r="J84">
        <v>12.1</v>
      </c>
      <c r="K84">
        <v>337</v>
      </c>
      <c r="L84">
        <v>22.33</v>
      </c>
      <c r="M84" s="53">
        <v>1.5</v>
      </c>
      <c r="N84">
        <v>60.75</v>
      </c>
      <c r="O84">
        <v>15.3</v>
      </c>
      <c r="P84">
        <v>3.88</v>
      </c>
      <c r="R84">
        <v>147</v>
      </c>
      <c r="S84">
        <v>5.49</v>
      </c>
      <c r="T84">
        <v>175</v>
      </c>
      <c r="U84">
        <v>407</v>
      </c>
      <c r="V84">
        <v>1185</v>
      </c>
      <c r="W84">
        <v>5</v>
      </c>
      <c r="X84">
        <v>3.65</v>
      </c>
      <c r="AA84">
        <v>0.77500000000000002</v>
      </c>
      <c r="AB84">
        <v>0.16400000000000001</v>
      </c>
      <c r="AC84">
        <v>2.1880000000000002</v>
      </c>
      <c r="AD84">
        <v>0.42799999999999999</v>
      </c>
      <c r="AE84">
        <v>364</v>
      </c>
      <c r="AF84">
        <v>0</v>
      </c>
      <c r="AG84">
        <v>0</v>
      </c>
      <c r="AH84">
        <v>0</v>
      </c>
      <c r="AI84">
        <v>0.02</v>
      </c>
      <c r="AJ84">
        <v>0</v>
      </c>
      <c r="AK84">
        <v>0</v>
      </c>
      <c r="AL84">
        <v>2.5</v>
      </c>
      <c r="AN84" s="2">
        <v>0.17</v>
      </c>
      <c r="AO84">
        <v>0.128</v>
      </c>
      <c r="AP84">
        <v>0.873</v>
      </c>
      <c r="AQ84"/>
      <c r="AR84" s="46" t="s">
        <v>287</v>
      </c>
      <c r="AS84" s="2">
        <v>0</v>
      </c>
      <c r="AT84" s="2">
        <v>0</v>
      </c>
      <c r="AU84" s="85" t="s">
        <v>271</v>
      </c>
      <c r="AV84" s="85" t="s">
        <v>282</v>
      </c>
      <c r="AW84">
        <v>90</v>
      </c>
      <c r="AX84">
        <v>85</v>
      </c>
      <c r="AY84">
        <v>80</v>
      </c>
      <c r="AZ84">
        <v>90</v>
      </c>
      <c r="BA84" s="2">
        <v>75</v>
      </c>
      <c r="BB84" s="2">
        <v>95</v>
      </c>
      <c r="BC84" s="2">
        <v>90</v>
      </c>
      <c r="BD84" s="2">
        <v>70</v>
      </c>
      <c r="BE84" s="2">
        <v>65</v>
      </c>
      <c r="BF84" s="2">
        <v>75</v>
      </c>
      <c r="BG84" s="2">
        <v>70</v>
      </c>
      <c r="BH84" s="2">
        <v>70</v>
      </c>
      <c r="BI84" s="2">
        <v>50</v>
      </c>
      <c r="BJ84" s="2">
        <v>100</v>
      </c>
      <c r="BK84" s="2">
        <v>90</v>
      </c>
      <c r="BL84" s="2">
        <v>80</v>
      </c>
    </row>
    <row r="85" spans="1:64" x14ac:dyDescent="0.2">
      <c r="C85" s="12" t="s">
        <v>99</v>
      </c>
      <c r="J85" s="2">
        <f t="shared" ref="J85:AT85" si="10">(J82 + J83 + J84)/3</f>
        <v>10.296666666666667</v>
      </c>
      <c r="K85" s="2">
        <f t="shared" si="10"/>
        <v>342.33333333333331</v>
      </c>
      <c r="L85" s="2">
        <f t="shared" si="10"/>
        <v>22.536666666666665</v>
      </c>
      <c r="M85" s="51">
        <f t="shared" ref="M85" si="11">(M82 + M83 + M84)/3</f>
        <v>1.1166666666666665</v>
      </c>
      <c r="N85" s="2">
        <f t="shared" si="10"/>
        <v>62.623333333333335</v>
      </c>
      <c r="O85" s="2">
        <f t="shared" si="10"/>
        <v>19.933333333333334</v>
      </c>
      <c r="P85" s="2">
        <f t="shared" si="10"/>
        <v>6.793333333333333</v>
      </c>
      <c r="R85" s="2">
        <f t="shared" si="10"/>
        <v>88.333333333333329</v>
      </c>
      <c r="S85" s="2">
        <f t="shared" si="10"/>
        <v>5.94</v>
      </c>
      <c r="T85" s="2">
        <f t="shared" si="10"/>
        <v>149.33333333333334</v>
      </c>
      <c r="U85" s="2">
        <f t="shared" si="10"/>
        <v>371</v>
      </c>
      <c r="V85" s="2">
        <f t="shared" si="10"/>
        <v>1244</v>
      </c>
      <c r="W85" s="2">
        <f t="shared" si="10"/>
        <v>12.666666666666666</v>
      </c>
      <c r="X85" s="2">
        <f t="shared" si="10"/>
        <v>3.3433333333333333</v>
      </c>
      <c r="Z85" s="2">
        <f t="shared" ref="Z85:AK85" si="12">(Z82 + Z83 + AA84)/3</f>
        <v>0.85833333333333339</v>
      </c>
      <c r="AA85" s="2">
        <f t="shared" si="12"/>
        <v>0.46566666666666667</v>
      </c>
      <c r="AB85" s="2">
        <f t="shared" si="12"/>
        <v>0.86833333333333351</v>
      </c>
      <c r="AC85" s="2">
        <f t="shared" si="12"/>
        <v>1.6180000000000001</v>
      </c>
      <c r="AD85" s="2">
        <f t="shared" si="12"/>
        <v>121.562</v>
      </c>
      <c r="AE85" s="2">
        <f t="shared" si="12"/>
        <v>223</v>
      </c>
      <c r="AF85" s="2">
        <f t="shared" si="12"/>
        <v>0</v>
      </c>
      <c r="AG85" s="2">
        <f t="shared" si="12"/>
        <v>2.3333333333333335</v>
      </c>
      <c r="AH85" s="2">
        <f t="shared" si="12"/>
        <v>49.673333333333339</v>
      </c>
      <c r="AI85" s="2">
        <f t="shared" si="12"/>
        <v>0.26999999999999996</v>
      </c>
      <c r="AJ85" s="2">
        <f t="shared" si="12"/>
        <v>0</v>
      </c>
      <c r="AK85" s="2">
        <f t="shared" si="12"/>
        <v>0.83333333333333337</v>
      </c>
      <c r="AL85" s="2">
        <f>(AL82 + AL83 + AL84)/3</f>
        <v>7.666666666666667</v>
      </c>
      <c r="AM85" s="46" t="s">
        <v>287</v>
      </c>
      <c r="AN85" s="2">
        <f>(AN82 + AN83 + AO84)/3</f>
        <v>0.15</v>
      </c>
      <c r="AO85" s="2">
        <f>(AO82 + AO83 + AP84)/3</f>
        <v>0.39233333333333337</v>
      </c>
      <c r="AP85" s="2">
        <f>(AP82 + AP83 +AP84)/3</f>
        <v>0.55900000000000005</v>
      </c>
      <c r="AQ85" s="2">
        <f t="shared" si="10"/>
        <v>0</v>
      </c>
      <c r="AR85" s="46" t="s">
        <v>287</v>
      </c>
      <c r="AS85" s="2">
        <f t="shared" si="10"/>
        <v>0</v>
      </c>
      <c r="AT85" s="2">
        <f t="shared" si="10"/>
        <v>0</v>
      </c>
      <c r="AW85" s="2">
        <f t="shared" ref="AW85:BL85" si="13">(AW82 + AW83 + AW84)/3</f>
        <v>90</v>
      </c>
      <c r="AX85" s="2">
        <f t="shared" si="13"/>
        <v>86.666666666666671</v>
      </c>
      <c r="AY85" s="2">
        <f t="shared" si="13"/>
        <v>81.666666666666671</v>
      </c>
      <c r="AZ85" s="2">
        <f t="shared" si="13"/>
        <v>91.666666666666671</v>
      </c>
      <c r="BA85" s="2">
        <f t="shared" si="13"/>
        <v>76.666666666666671</v>
      </c>
      <c r="BB85" s="2">
        <f t="shared" si="13"/>
        <v>95</v>
      </c>
      <c r="BC85" s="2">
        <f t="shared" si="13"/>
        <v>90</v>
      </c>
      <c r="BD85" s="2">
        <f t="shared" si="13"/>
        <v>70</v>
      </c>
      <c r="BE85" s="2">
        <f t="shared" si="13"/>
        <v>66.666666666666671</v>
      </c>
      <c r="BF85" s="2">
        <f t="shared" si="13"/>
        <v>76.666666666666671</v>
      </c>
      <c r="BG85" s="2">
        <f t="shared" si="13"/>
        <v>71.666666666666671</v>
      </c>
      <c r="BH85" s="2">
        <f t="shared" si="13"/>
        <v>71.666666666666671</v>
      </c>
      <c r="BI85" s="2">
        <f t="shared" si="13"/>
        <v>55</v>
      </c>
      <c r="BJ85" s="2">
        <f t="shared" si="13"/>
        <v>100</v>
      </c>
      <c r="BK85" s="2">
        <f t="shared" si="13"/>
        <v>90</v>
      </c>
      <c r="BL85" s="2">
        <f t="shared" si="13"/>
        <v>80</v>
      </c>
    </row>
    <row r="87" spans="1:64" x14ac:dyDescent="0.2">
      <c r="B87" s="39" t="s">
        <v>174</v>
      </c>
    </row>
    <row r="88" spans="1:64" x14ac:dyDescent="0.2">
      <c r="B88" s="11" t="s">
        <v>175</v>
      </c>
      <c r="C88" s="2" t="s">
        <v>176</v>
      </c>
      <c r="E88" s="2" t="s">
        <v>177</v>
      </c>
      <c r="F88" s="24">
        <v>45</v>
      </c>
      <c r="G88" s="2" t="s">
        <v>253</v>
      </c>
      <c r="J88">
        <v>4.07</v>
      </c>
      <c r="K88">
        <v>654</v>
      </c>
      <c r="L88">
        <v>15.23</v>
      </c>
      <c r="M88" s="53">
        <v>65.209999999999994</v>
      </c>
      <c r="N88">
        <v>13.71</v>
      </c>
      <c r="O88">
        <v>6.7</v>
      </c>
      <c r="P88">
        <v>2.61</v>
      </c>
      <c r="R88">
        <v>98</v>
      </c>
      <c r="S88">
        <v>2.91</v>
      </c>
      <c r="T88">
        <v>158</v>
      </c>
      <c r="U88">
        <v>346</v>
      </c>
      <c r="V88">
        <v>441</v>
      </c>
      <c r="W88">
        <v>2</v>
      </c>
      <c r="X88">
        <v>3.09</v>
      </c>
      <c r="Z88">
        <v>1.3</v>
      </c>
      <c r="AA88">
        <v>0.34100000000000003</v>
      </c>
      <c r="AB88">
        <v>0.15</v>
      </c>
      <c r="AC88">
        <v>1.125</v>
      </c>
      <c r="AD88">
        <v>0.53700000000000003</v>
      </c>
      <c r="AE88">
        <v>98</v>
      </c>
      <c r="AF88">
        <v>0</v>
      </c>
      <c r="AG88">
        <v>1</v>
      </c>
      <c r="AH88">
        <v>20</v>
      </c>
      <c r="AI88">
        <v>0.7</v>
      </c>
      <c r="AJ88">
        <v>0</v>
      </c>
      <c r="AK88">
        <v>0</v>
      </c>
      <c r="AL88">
        <v>2.7</v>
      </c>
      <c r="AN88">
        <v>6.1260000000000003</v>
      </c>
      <c r="AO88">
        <v>8.9329999999999998</v>
      </c>
      <c r="AP88">
        <v>47.173999999999999</v>
      </c>
      <c r="AQ88">
        <v>0</v>
      </c>
      <c r="AS88">
        <v>0</v>
      </c>
      <c r="AW88"/>
      <c r="AX88"/>
      <c r="AY88"/>
      <c r="AZ88"/>
      <c r="BD88"/>
    </row>
    <row r="89" spans="1:64" x14ac:dyDescent="0.2">
      <c r="B89" s="11" t="s">
        <v>175</v>
      </c>
      <c r="C89" s="2" t="s">
        <v>304</v>
      </c>
      <c r="E89" s="2" t="s">
        <v>177</v>
      </c>
      <c r="F89" s="24">
        <v>40</v>
      </c>
      <c r="G89" s="2" t="s">
        <v>254</v>
      </c>
      <c r="J89">
        <v>4.41</v>
      </c>
      <c r="K89">
        <v>579</v>
      </c>
      <c r="L89">
        <v>21.15</v>
      </c>
      <c r="M89" s="53">
        <v>49.93</v>
      </c>
      <c r="N89">
        <v>21.55</v>
      </c>
      <c r="O89">
        <v>12.5</v>
      </c>
      <c r="P89">
        <v>4.3499999999999996</v>
      </c>
      <c r="R89">
        <v>269</v>
      </c>
      <c r="S89">
        <v>3.71</v>
      </c>
      <c r="T89">
        <v>270</v>
      </c>
      <c r="U89">
        <v>481</v>
      </c>
      <c r="V89">
        <v>733</v>
      </c>
      <c r="W89">
        <v>1</v>
      </c>
      <c r="X89">
        <v>3.12</v>
      </c>
      <c r="Z89">
        <v>0</v>
      </c>
      <c r="AA89">
        <v>0.20499999999999999</v>
      </c>
      <c r="AB89">
        <v>1.1379999999999999</v>
      </c>
      <c r="AC89">
        <v>3.6179999999999999</v>
      </c>
      <c r="AD89">
        <v>0.13700000000000001</v>
      </c>
      <c r="AE89">
        <v>44</v>
      </c>
      <c r="AF89">
        <v>0</v>
      </c>
      <c r="AG89">
        <v>0</v>
      </c>
      <c r="AH89">
        <v>2</v>
      </c>
      <c r="AI89">
        <v>25.63</v>
      </c>
      <c r="AJ89">
        <v>0</v>
      </c>
      <c r="AK89">
        <v>0</v>
      </c>
      <c r="AL89">
        <v>0</v>
      </c>
      <c r="AN89">
        <v>3.802</v>
      </c>
      <c r="AO89">
        <v>31.550999999999998</v>
      </c>
      <c r="AP89">
        <v>12.329000000000001</v>
      </c>
      <c r="AQ89">
        <v>0</v>
      </c>
      <c r="AS89">
        <v>0</v>
      </c>
      <c r="AT89">
        <v>1.4999999999999999E-2</v>
      </c>
      <c r="AW89"/>
      <c r="AX89"/>
      <c r="AY89"/>
      <c r="AZ89"/>
      <c r="BD89"/>
    </row>
    <row r="90" spans="1:64" x14ac:dyDescent="0.2">
      <c r="C90" s="2" t="s">
        <v>99</v>
      </c>
      <c r="J90" s="2">
        <f t="shared" ref="J90:AT90" si="14">(J88+J89)/2</f>
        <v>4.24</v>
      </c>
      <c r="K90" s="2">
        <f t="shared" si="14"/>
        <v>616.5</v>
      </c>
      <c r="L90" s="2">
        <f t="shared" si="14"/>
        <v>18.189999999999998</v>
      </c>
      <c r="M90" s="51">
        <f t="shared" ref="M90" si="15">(M88+M89)/2</f>
        <v>57.569999999999993</v>
      </c>
      <c r="N90" s="2">
        <f t="shared" si="14"/>
        <v>17.630000000000003</v>
      </c>
      <c r="O90" s="2">
        <f t="shared" si="14"/>
        <v>9.6</v>
      </c>
      <c r="P90" s="2">
        <f t="shared" si="14"/>
        <v>3.4799999999999995</v>
      </c>
      <c r="R90" s="2">
        <f t="shared" si="14"/>
        <v>183.5</v>
      </c>
      <c r="S90" s="2">
        <f t="shared" si="14"/>
        <v>3.31</v>
      </c>
      <c r="T90" s="2">
        <f t="shared" si="14"/>
        <v>214</v>
      </c>
      <c r="U90" s="2">
        <f t="shared" si="14"/>
        <v>413.5</v>
      </c>
      <c r="V90" s="2">
        <f t="shared" si="14"/>
        <v>587</v>
      </c>
      <c r="W90" s="2">
        <f t="shared" si="14"/>
        <v>1.5</v>
      </c>
      <c r="X90" s="2">
        <f t="shared" si="14"/>
        <v>3.105</v>
      </c>
      <c r="Z90" s="2">
        <f t="shared" si="14"/>
        <v>0.65</v>
      </c>
      <c r="AA90" s="2">
        <f t="shared" si="14"/>
        <v>0.27300000000000002</v>
      </c>
      <c r="AB90" s="2">
        <f t="shared" si="14"/>
        <v>0.64399999999999991</v>
      </c>
      <c r="AC90" s="2">
        <f t="shared" si="14"/>
        <v>2.3715000000000002</v>
      </c>
      <c r="AD90" s="2">
        <f t="shared" si="14"/>
        <v>0.33700000000000002</v>
      </c>
      <c r="AE90" s="2">
        <f t="shared" si="14"/>
        <v>71</v>
      </c>
      <c r="AF90" s="2">
        <f t="shared" si="14"/>
        <v>0</v>
      </c>
      <c r="AG90" s="2">
        <f t="shared" si="14"/>
        <v>0.5</v>
      </c>
      <c r="AH90" s="2">
        <f t="shared" si="14"/>
        <v>11</v>
      </c>
      <c r="AI90" s="2">
        <f t="shared" si="14"/>
        <v>13.164999999999999</v>
      </c>
      <c r="AJ90" s="2">
        <f t="shared" si="14"/>
        <v>0</v>
      </c>
      <c r="AK90" s="2">
        <f t="shared" si="14"/>
        <v>0</v>
      </c>
      <c r="AL90" s="2">
        <f t="shared" si="14"/>
        <v>1.35</v>
      </c>
      <c r="AN90" s="2">
        <f t="shared" si="14"/>
        <v>4.9640000000000004</v>
      </c>
      <c r="AO90" s="2">
        <f t="shared" si="14"/>
        <v>20.241999999999997</v>
      </c>
      <c r="AP90" s="2">
        <f t="shared" si="14"/>
        <v>29.7515</v>
      </c>
      <c r="AQ90" s="2">
        <f t="shared" si="14"/>
        <v>0</v>
      </c>
      <c r="AS90" s="2">
        <f t="shared" si="14"/>
        <v>0</v>
      </c>
      <c r="AT90" s="2">
        <f t="shared" si="14"/>
        <v>7.4999999999999997E-3</v>
      </c>
    </row>
    <row r="91" spans="1:64" x14ac:dyDescent="0.2">
      <c r="B91" s="41" t="s">
        <v>14</v>
      </c>
    </row>
    <row r="92" spans="1:64" x14ac:dyDescent="0.2">
      <c r="B92" s="11" t="s">
        <v>219</v>
      </c>
      <c r="C92" s="2" t="s">
        <v>221</v>
      </c>
      <c r="J92">
        <v>0</v>
      </c>
      <c r="K92">
        <v>884</v>
      </c>
      <c r="L92">
        <v>0</v>
      </c>
      <c r="M92" s="53">
        <v>100</v>
      </c>
      <c r="N92">
        <v>0</v>
      </c>
      <c r="O92">
        <v>0</v>
      </c>
      <c r="P92">
        <v>0</v>
      </c>
      <c r="R92">
        <v>1</v>
      </c>
      <c r="S92">
        <v>0.56000000000000005</v>
      </c>
      <c r="T92">
        <v>0</v>
      </c>
      <c r="U92">
        <v>0</v>
      </c>
      <c r="V92">
        <v>1</v>
      </c>
      <c r="W92">
        <v>2</v>
      </c>
      <c r="X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14.35</v>
      </c>
      <c r="AJ92">
        <v>0</v>
      </c>
      <c r="AK92">
        <v>0</v>
      </c>
      <c r="AL92">
        <v>60.2</v>
      </c>
      <c r="AN92">
        <v>13.808</v>
      </c>
      <c r="AO92">
        <v>72.960999999999999</v>
      </c>
      <c r="AP92">
        <v>10.523</v>
      </c>
      <c r="AQ92">
        <v>0</v>
      </c>
      <c r="AS92">
        <v>0</v>
      </c>
      <c r="AW92"/>
      <c r="AX92"/>
      <c r="AY92"/>
      <c r="AZ92"/>
      <c r="BD92"/>
    </row>
    <row r="93" spans="1:64" x14ac:dyDescent="0.2">
      <c r="B93" s="11" t="s">
        <v>219</v>
      </c>
      <c r="C93" s="2" t="s">
        <v>222</v>
      </c>
      <c r="J93">
        <v>0</v>
      </c>
      <c r="K93">
        <v>884</v>
      </c>
      <c r="L93">
        <v>0</v>
      </c>
      <c r="M93" s="53">
        <v>100</v>
      </c>
      <c r="N93">
        <v>0</v>
      </c>
      <c r="O93">
        <v>0</v>
      </c>
      <c r="P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1.4</v>
      </c>
      <c r="AJ93">
        <v>0</v>
      </c>
      <c r="AK93">
        <v>0</v>
      </c>
      <c r="AL93">
        <v>13.6</v>
      </c>
      <c r="AN93">
        <v>14.2</v>
      </c>
      <c r="AO93">
        <v>39.700000000000003</v>
      </c>
      <c r="AP93">
        <v>41.7</v>
      </c>
      <c r="AQ93">
        <v>0</v>
      </c>
      <c r="AS93">
        <v>0</v>
      </c>
      <c r="AW93"/>
      <c r="AX93"/>
      <c r="AY93"/>
      <c r="AZ93"/>
      <c r="BD93"/>
    </row>
    <row r="94" spans="1:64" x14ac:dyDescent="0.2">
      <c r="B94" s="11" t="s">
        <v>219</v>
      </c>
      <c r="C94" s="2" t="s">
        <v>223</v>
      </c>
      <c r="J94">
        <v>0</v>
      </c>
      <c r="K94">
        <v>862</v>
      </c>
      <c r="L94">
        <v>0</v>
      </c>
      <c r="M94" s="53">
        <v>100</v>
      </c>
      <c r="N94">
        <v>0</v>
      </c>
      <c r="O94">
        <v>0</v>
      </c>
      <c r="P94">
        <v>0</v>
      </c>
      <c r="R94">
        <v>0</v>
      </c>
      <c r="S94">
        <v>0.04</v>
      </c>
      <c r="T94">
        <v>0</v>
      </c>
      <c r="U94">
        <v>0</v>
      </c>
      <c r="V94">
        <v>0</v>
      </c>
      <c r="W94">
        <v>0</v>
      </c>
      <c r="X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0.09</v>
      </c>
      <c r="AJ94">
        <v>0</v>
      </c>
      <c r="AK94">
        <v>0</v>
      </c>
      <c r="AL94">
        <v>0.5</v>
      </c>
      <c r="AN94">
        <v>86.5</v>
      </c>
      <c r="AO94">
        <v>5.8</v>
      </c>
      <c r="AP94">
        <v>1.8</v>
      </c>
      <c r="AQ94">
        <v>0</v>
      </c>
      <c r="AS94">
        <v>0</v>
      </c>
      <c r="AW94"/>
      <c r="AX94"/>
      <c r="AY94"/>
      <c r="AZ94"/>
      <c r="BD94"/>
    </row>
    <row r="95" spans="1:64" x14ac:dyDescent="0.2">
      <c r="C95" s="2" t="s">
        <v>99</v>
      </c>
      <c r="J95" s="2">
        <f t="shared" ref="J95:AS95" si="16" xml:space="preserve"> (J92 + J93 + J94)/3</f>
        <v>0</v>
      </c>
      <c r="K95" s="2">
        <f t="shared" si="16"/>
        <v>876.66666666666663</v>
      </c>
      <c r="L95" s="2">
        <f t="shared" si="16"/>
        <v>0</v>
      </c>
      <c r="M95" s="51">
        <f t="shared" ref="M95" si="17" xml:space="preserve"> (M92 + M93 + M94)/3</f>
        <v>100</v>
      </c>
      <c r="N95" s="2">
        <f t="shared" si="16"/>
        <v>0</v>
      </c>
      <c r="O95" s="2">
        <f t="shared" si="16"/>
        <v>0</v>
      </c>
      <c r="P95" s="2">
        <f t="shared" si="16"/>
        <v>0</v>
      </c>
      <c r="R95" s="2">
        <f t="shared" si="16"/>
        <v>0.33333333333333331</v>
      </c>
      <c r="S95" s="2">
        <f t="shared" si="16"/>
        <v>0.20000000000000004</v>
      </c>
      <c r="T95" s="2">
        <f t="shared" si="16"/>
        <v>0</v>
      </c>
      <c r="U95" s="2">
        <f t="shared" si="16"/>
        <v>0</v>
      </c>
      <c r="V95" s="2">
        <f t="shared" si="16"/>
        <v>0.33333333333333331</v>
      </c>
      <c r="W95" s="2">
        <f t="shared" si="16"/>
        <v>0.66666666666666663</v>
      </c>
      <c r="X95" s="2">
        <f t="shared" si="16"/>
        <v>0</v>
      </c>
      <c r="Z95" s="2">
        <f t="shared" si="16"/>
        <v>0</v>
      </c>
      <c r="AA95" s="2">
        <f t="shared" si="16"/>
        <v>0</v>
      </c>
      <c r="AB95" s="2">
        <f t="shared" si="16"/>
        <v>0</v>
      </c>
      <c r="AC95" s="2">
        <f t="shared" si="16"/>
        <v>0</v>
      </c>
      <c r="AD95" s="2">
        <f t="shared" si="16"/>
        <v>0</v>
      </c>
      <c r="AE95" s="2">
        <f t="shared" si="16"/>
        <v>0</v>
      </c>
      <c r="AF95" s="2">
        <f t="shared" si="16"/>
        <v>0</v>
      </c>
      <c r="AG95" s="2">
        <f t="shared" si="16"/>
        <v>0</v>
      </c>
      <c r="AH95" s="2">
        <f t="shared" si="16"/>
        <v>0</v>
      </c>
      <c r="AI95" s="2">
        <f t="shared" si="16"/>
        <v>5.28</v>
      </c>
      <c r="AJ95" s="2">
        <f t="shared" si="16"/>
        <v>0</v>
      </c>
      <c r="AK95" s="2">
        <f t="shared" si="16"/>
        <v>0</v>
      </c>
      <c r="AL95" s="2">
        <f t="shared" si="16"/>
        <v>24.766666666666666</v>
      </c>
      <c r="AN95" s="2">
        <f t="shared" si="16"/>
        <v>38.169333333333334</v>
      </c>
      <c r="AO95" s="2">
        <f t="shared" si="16"/>
        <v>39.487000000000002</v>
      </c>
      <c r="AP95" s="2">
        <f t="shared" si="16"/>
        <v>18.007666666666665</v>
      </c>
      <c r="AQ95" s="2">
        <f t="shared" si="16"/>
        <v>0</v>
      </c>
      <c r="AS95" s="2">
        <f t="shared" si="16"/>
        <v>0</v>
      </c>
    </row>
  </sheetData>
  <sortState ref="A4:BG111">
    <sortCondition ref="B3:B113"/>
    <sortCondition ref="A3:A113"/>
  </sortState>
  <hyperlinks>
    <hyperlink ref="D12" r:id="rId1" display="http://ndb.nal.usda.gov/ndb/foods/show/6039"/>
  </hyperlinks>
  <pageMargins left="0.7" right="0.7" top="0.75" bottom="0.75" header="0.3" footer="0.3"/>
  <pageSetup orientation="portrait" horizontalDpi="4294967292" verticalDpi="4294967292"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Reference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Nilanjana</dc:creator>
  <cp:lastModifiedBy>Gerald Nelson</cp:lastModifiedBy>
  <dcterms:created xsi:type="dcterms:W3CDTF">2014-12-05T23:59:48Z</dcterms:created>
  <dcterms:modified xsi:type="dcterms:W3CDTF">2015-10-26T20:23:00Z</dcterms:modified>
</cp:coreProperties>
</file>