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-26360" yWindow="-2520" windowWidth="25600" windowHeight="16060"/>
  </bookViews>
  <sheets>
    <sheet name="supply" sheetId="1" r:id="rId1"/>
    <sheet name="product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2" i="2" l="1"/>
  <c r="D212" i="2"/>
  <c r="D209" i="2"/>
  <c r="D195" i="2"/>
  <c r="D193" i="2"/>
  <c r="D190" i="2"/>
  <c r="D174" i="2"/>
  <c r="D170" i="2"/>
  <c r="D169" i="2"/>
  <c r="D162" i="2"/>
  <c r="D158" i="2"/>
  <c r="D154" i="2"/>
  <c r="D153" i="2"/>
  <c r="D145" i="2"/>
  <c r="D140" i="2"/>
  <c r="D138" i="2"/>
  <c r="D129" i="2"/>
  <c r="D127" i="2"/>
  <c r="D123" i="2"/>
  <c r="D113" i="2"/>
  <c r="D107" i="2"/>
  <c r="D105" i="2"/>
  <c r="D91" i="2"/>
  <c r="D71" i="2"/>
  <c r="D65" i="2"/>
  <c r="D63" i="2"/>
  <c r="D60" i="2"/>
  <c r="D50" i="2"/>
  <c r="D47" i="2"/>
  <c r="D45" i="2"/>
  <c r="D44" i="2"/>
  <c r="D43" i="2"/>
  <c r="D39" i="2"/>
  <c r="D31" i="2"/>
  <c r="D24" i="2"/>
  <c r="D23" i="2"/>
  <c r="D22" i="2"/>
  <c r="D21" i="2"/>
  <c r="F32" i="1"/>
  <c r="F93" i="1"/>
  <c r="F66" i="1"/>
</calcChain>
</file>

<file path=xl/sharedStrings.xml><?xml version="1.0" encoding="utf-8"?>
<sst xmlns="http://schemas.openxmlformats.org/spreadsheetml/2006/main" count="867" uniqueCount="551">
  <si>
    <t>energy
kcal/100g</t>
  </si>
  <si>
    <t>protein
g/100g</t>
  </si>
  <si>
    <t xml:space="preserve"> fat g/100g</t>
  </si>
  <si>
    <t>carbohydrates
g/100g</t>
  </si>
  <si>
    <t>dietary fibre
g/100g</t>
  </si>
  <si>
    <t xml:space="preserve">calcium mg/100g </t>
  </si>
  <si>
    <t xml:space="preserve">Phosphorus mg/100g </t>
  </si>
  <si>
    <t xml:space="preserve">magnesium
mg/100g  </t>
  </si>
  <si>
    <t xml:space="preserve">potassium
mg/100g </t>
  </si>
  <si>
    <t xml:space="preserve">sodium mg/100g </t>
  </si>
  <si>
    <t xml:space="preserve">iron
mg/100g </t>
  </si>
  <si>
    <t xml:space="preserve">zinc
mg/100g </t>
  </si>
  <si>
    <t>copper mg/100g</t>
  </si>
  <si>
    <t>manganese
mg/100g</t>
  </si>
  <si>
    <t>vitamin a equivalant
mcg_RAE (μg/100g)</t>
  </si>
  <si>
    <t>vitamin d (μg)</t>
  </si>
  <si>
    <t>vitamin e (alpha-tocopherol) mg/100g</t>
  </si>
  <si>
    <t>vitamin c mg/100g</t>
  </si>
  <si>
    <t>tiamin
mg/100g</t>
  </si>
  <si>
    <t>riboflavin
mg/100g</t>
  </si>
  <si>
    <t>niacin
mg/100g</t>
  </si>
  <si>
    <t>vitamin b6 mg/100g</t>
  </si>
  <si>
    <t>folate
μg/100g</t>
  </si>
  <si>
    <t>vitamin b12 μg/100g</t>
  </si>
  <si>
    <t>pantothenic acid (mg/100g)</t>
  </si>
  <si>
    <t>Name</t>
  </si>
  <si>
    <t>Plant Part</t>
  </si>
  <si>
    <t>Source</t>
  </si>
  <si>
    <t>ENERGYC</t>
  </si>
  <si>
    <t>PROTC</t>
  </si>
  <si>
    <t>FATC</t>
  </si>
  <si>
    <t>CHOC</t>
  </si>
  <si>
    <t>FIBC</t>
  </si>
  <si>
    <t>CAC</t>
  </si>
  <si>
    <t>PC</t>
  </si>
  <si>
    <t>MGC</t>
  </si>
  <si>
    <t>KC</t>
  </si>
  <si>
    <t>NAC</t>
  </si>
  <si>
    <t>FEC</t>
  </si>
  <si>
    <t>ZNC</t>
  </si>
  <si>
    <t>CUC</t>
  </si>
  <si>
    <t>MNC</t>
  </si>
  <si>
    <t>VITAC</t>
  </si>
  <si>
    <t>VITDC</t>
  </si>
  <si>
    <t>VITEC</t>
  </si>
  <si>
    <t>VITCC</t>
  </si>
  <si>
    <t>THIAC</t>
  </si>
  <si>
    <t>RIBFC</t>
  </si>
  <si>
    <t>NIAC</t>
  </si>
  <si>
    <t>VITB6C</t>
  </si>
  <si>
    <t>FOLC</t>
  </si>
  <si>
    <t>VITB12C</t>
  </si>
  <si>
    <t>PANTC</t>
  </si>
  <si>
    <t>average (wine &amp; beer)</t>
  </si>
  <si>
    <t>USDA</t>
  </si>
  <si>
    <t>Apples</t>
  </si>
  <si>
    <t>raw</t>
  </si>
  <si>
    <t>MVP/USDA</t>
  </si>
  <si>
    <t>Bananas</t>
  </si>
  <si>
    <t>Ripe</t>
  </si>
  <si>
    <t>Harvard Nutrient Dbase</t>
  </si>
  <si>
    <t>Barley</t>
  </si>
  <si>
    <t>India Nutrient dbase</t>
  </si>
  <si>
    <t>Beans</t>
  </si>
  <si>
    <t>Average</t>
  </si>
  <si>
    <t>Beer</t>
  </si>
  <si>
    <t>regular, average all</t>
  </si>
  <si>
    <t>Beverages Alcoholic</t>
  </si>
  <si>
    <t>Beverages Fermented</t>
  </si>
  <si>
    <t>average (wine, beer, ginger ale)</t>
  </si>
  <si>
    <t>Bovine Meat</t>
  </si>
  <si>
    <t>Cassava</t>
  </si>
  <si>
    <t>Cereals Excluding Beer</t>
  </si>
  <si>
    <t>average (barley, oats, rice, wheat, maize, millet, rye, sorghum)</t>
  </si>
  <si>
    <t>http://www.fao.org/economic/the-statistics-division-ess/publications-studies/publications/list-of-commodities/zh/</t>
  </si>
  <si>
    <t>Cereals Other</t>
  </si>
  <si>
    <t>average (barley, oats, rice, wheat, maize, millet)</t>
  </si>
  <si>
    <t>Citrus Other</t>
  </si>
  <si>
    <t>average lemons, oranges</t>
  </si>
  <si>
    <t>Cloves</t>
  </si>
  <si>
    <t>Cocoa Beans</t>
  </si>
  <si>
    <t>dry powder, unsweetened</t>
  </si>
  <si>
    <t>Coconut Oil</t>
  </si>
  <si>
    <t>Coffee</t>
  </si>
  <si>
    <t>ground</t>
  </si>
  <si>
    <t>Cottonseed Oil</t>
  </si>
  <si>
    <t>Dates</t>
  </si>
  <si>
    <t>Eggs</t>
  </si>
  <si>
    <t>Fish Body Oil</t>
  </si>
  <si>
    <t>Fish Liver Oil</t>
  </si>
  <si>
    <t>Fish Seafood</t>
  </si>
  <si>
    <t>Freshwater Fish</t>
  </si>
  <si>
    <t>Fruits Excluding Wine</t>
  </si>
  <si>
    <t>average(citrus, orange, plantain, bananas, pineapples, dates, grapefruits)</t>
  </si>
  <si>
    <t>Fruits Other</t>
  </si>
  <si>
    <t>average(apples, berries, grapes, pears, lemon, jackfruit, mango, leechi, papaya, banana, watermelon, guava, pineapple, orange)</t>
  </si>
  <si>
    <t>Grapefruit</t>
  </si>
  <si>
    <t>Grapes</t>
  </si>
  <si>
    <t>India Nutrient Dbase</t>
  </si>
  <si>
    <t>Groundnut Oil</t>
  </si>
  <si>
    <t>peanut oil equivalent</t>
  </si>
  <si>
    <t>Groundnuts in Shell Eq</t>
  </si>
  <si>
    <t>in shell</t>
  </si>
  <si>
    <t>Groundnuts Shelled Eq</t>
  </si>
  <si>
    <t>Honey</t>
  </si>
  <si>
    <t>Lemons Limes</t>
  </si>
  <si>
    <t xml:space="preserve">average </t>
  </si>
  <si>
    <t>Harvard nutrient dbase</t>
  </si>
  <si>
    <t>Maize</t>
  </si>
  <si>
    <t>Maize Germ Oil</t>
  </si>
  <si>
    <t>wheat germ oil</t>
  </si>
  <si>
    <t>Marine Fish Other</t>
  </si>
  <si>
    <t>fish, seafood</t>
  </si>
  <si>
    <t>Milk Excluding Butter</t>
  </si>
  <si>
    <t>cattle</t>
  </si>
  <si>
    <t>Millet</t>
  </si>
  <si>
    <t>Molasses</t>
  </si>
  <si>
    <t>Mutton   Goat Meat</t>
  </si>
  <si>
    <t>Nuts</t>
  </si>
  <si>
    <t>mixed, dry roasted, without salt</t>
  </si>
  <si>
    <t>Oats</t>
  </si>
  <si>
    <t>Offals</t>
  </si>
  <si>
    <t>Oilcrops</t>
  </si>
  <si>
    <t>average (soybeans, groundnuts, sunflower seed, mustard seed, cottonseed, coconuts, Sesame seed, palm kernels, olives)</t>
  </si>
  <si>
    <t>Olive Oil</t>
  </si>
  <si>
    <t>Olives</t>
  </si>
  <si>
    <t>"ripe, canned"</t>
  </si>
  <si>
    <t>Onions</t>
  </si>
  <si>
    <t>India nutrient dbase</t>
  </si>
  <si>
    <t>Oranges Mandarines</t>
  </si>
  <si>
    <t>Palm Oil</t>
  </si>
  <si>
    <t>Palmkernel Oil</t>
  </si>
  <si>
    <t xml:space="preserve">vegetable oil </t>
  </si>
  <si>
    <t>Peas</t>
  </si>
  <si>
    <t>Pelagic Fish</t>
  </si>
  <si>
    <t>Pepper</t>
  </si>
  <si>
    <t>dried or fresh, hot</t>
  </si>
  <si>
    <t>Pimento</t>
  </si>
  <si>
    <t>canned</t>
  </si>
  <si>
    <t>Pineapples</t>
  </si>
  <si>
    <t>Raw, all variety</t>
  </si>
  <si>
    <t>Plantains</t>
  </si>
  <si>
    <t>Potatoes</t>
  </si>
  <si>
    <t>Poultry Meat</t>
  </si>
  <si>
    <t>Pulses</t>
  </si>
  <si>
    <t>average</t>
  </si>
  <si>
    <t>Rape and Mustard Oil</t>
  </si>
  <si>
    <t>mustard oil</t>
  </si>
  <si>
    <t>Rice Milled Equivalent</t>
  </si>
  <si>
    <t xml:space="preserve">Rice </t>
  </si>
  <si>
    <t>Ricebran Oil</t>
  </si>
  <si>
    <t>Roots   Tuber Dry Equiv</t>
  </si>
  <si>
    <t>roots and tubers mixed</t>
  </si>
  <si>
    <t>Rye</t>
  </si>
  <si>
    <t>Sesameseed</t>
  </si>
  <si>
    <t>Sesameseed Oil</t>
  </si>
  <si>
    <t>Sorghum</t>
  </si>
  <si>
    <t>Soyabean Oil</t>
  </si>
  <si>
    <t>Soyabeans</t>
  </si>
  <si>
    <t>yellow</t>
  </si>
  <si>
    <t>Spices</t>
  </si>
  <si>
    <t>average(Pepper, pimento, cloves)</t>
  </si>
  <si>
    <t>Starchy Roots</t>
  </si>
  <si>
    <t>average(cassava, potatoes, sweet potatoes, yams)</t>
  </si>
  <si>
    <t>Stimulants</t>
  </si>
  <si>
    <t>average(coffee, cocoa bean, tea)</t>
  </si>
  <si>
    <t>Sugar   Sweeteners</t>
  </si>
  <si>
    <t>average(sugar raw, sugar refined, honey, sugar non-centrifugal)</t>
  </si>
  <si>
    <t>Sugar Beet</t>
  </si>
  <si>
    <t>beets</t>
  </si>
  <si>
    <t>Sugar Cane</t>
  </si>
  <si>
    <t>Sugar Non Centrifugal</t>
  </si>
  <si>
    <t>average, raw and refined</t>
  </si>
  <si>
    <t>Sugar Raw Equivalent</t>
  </si>
  <si>
    <t>brown, raw</t>
  </si>
  <si>
    <t>Sugarcrops</t>
  </si>
  <si>
    <t>average(sugar cane &amp; Sugar beets)</t>
  </si>
  <si>
    <t>Sunflowerseed</t>
  </si>
  <si>
    <t>Sunflowerseed Oil</t>
  </si>
  <si>
    <t>linoleic</t>
  </si>
  <si>
    <t>Sweet Potatoes</t>
  </si>
  <si>
    <t>Tea</t>
  </si>
  <si>
    <t>leaves</t>
  </si>
  <si>
    <t>Tomatoes</t>
  </si>
  <si>
    <t>Vegetable Oils</t>
  </si>
  <si>
    <t>average (soybeans, groundnuts, sunflower seed, mustard seed, cottonseed, coconuts, Sesame seed, palm kernels, olives, ricebran, maize, coconut oil)</t>
  </si>
  <si>
    <t>Vegetables</t>
  </si>
  <si>
    <t>average(tomatoes, onions)</t>
  </si>
  <si>
    <t>Wheat</t>
  </si>
  <si>
    <t>Wine</t>
  </si>
  <si>
    <t>table, all</t>
  </si>
  <si>
    <t>Yams</t>
  </si>
  <si>
    <t>Raw</t>
  </si>
  <si>
    <t>Agave Fibres Nes</t>
  </si>
  <si>
    <t>raw agave</t>
  </si>
  <si>
    <t>Almonds with shell</t>
  </si>
  <si>
    <t>with shell</t>
  </si>
  <si>
    <t xml:space="preserve">Anise badian fennel corian </t>
  </si>
  <si>
    <t>fennel</t>
  </si>
  <si>
    <t>Apricots</t>
  </si>
  <si>
    <t>Arecanuts</t>
  </si>
  <si>
    <t>Artichokes</t>
  </si>
  <si>
    <t>Asparagus</t>
  </si>
  <si>
    <t>Avocados</t>
  </si>
  <si>
    <t>Bambara beans</t>
  </si>
  <si>
    <t>bambara groundnut, fresh</t>
  </si>
  <si>
    <t>Beans dry</t>
  </si>
  <si>
    <t>Beans green</t>
  </si>
  <si>
    <t>raw, snap</t>
  </si>
  <si>
    <t>Beef and Buffalo Meat</t>
  </si>
  <si>
    <t>Beeswax</t>
  </si>
  <si>
    <t>Berries Nes</t>
  </si>
  <si>
    <t>Bird meat nes</t>
  </si>
  <si>
    <t>Blueberries</t>
  </si>
  <si>
    <t>Brazil nuts with shell</t>
  </si>
  <si>
    <t>dried</t>
  </si>
  <si>
    <t>Broad beans horse beans dry</t>
  </si>
  <si>
    <t>fava beans, mature seeds, dry</t>
  </si>
  <si>
    <t>Buckwheat</t>
  </si>
  <si>
    <t>Buffalo Hide</t>
  </si>
  <si>
    <t>Buffalo milk whole fresh</t>
  </si>
  <si>
    <t>Cabbages and other brassicas</t>
  </si>
  <si>
    <t>cabbage</t>
  </si>
  <si>
    <t>Camel meat</t>
  </si>
  <si>
    <t>Camel milk whole fresh</t>
  </si>
  <si>
    <t>Canary seed</t>
  </si>
  <si>
    <t>Carobs</t>
  </si>
  <si>
    <t>carob flour</t>
  </si>
  <si>
    <t>Carrots and turnips</t>
  </si>
  <si>
    <t>carrots and turnips (average)</t>
  </si>
  <si>
    <t>Cashew nuts with shell</t>
  </si>
  <si>
    <t>Cashewapple</t>
  </si>
  <si>
    <t>Cassava leaves</t>
  </si>
  <si>
    <t>Castor oil seed</t>
  </si>
  <si>
    <t>Cattle Hides</t>
  </si>
  <si>
    <t>Cauliflowers and broccoli</t>
  </si>
  <si>
    <t>Cereals nes</t>
  </si>
  <si>
    <t>Cereals Rice Milled Eqv</t>
  </si>
  <si>
    <t>Average  (rice, wheat, ragi, millet, barley, maize, bajra, jowar)</t>
  </si>
  <si>
    <t>Cereals Total</t>
  </si>
  <si>
    <t>Cherries</t>
  </si>
  <si>
    <t>sweet, red</t>
  </si>
  <si>
    <t>Chestnuts</t>
  </si>
  <si>
    <t>chinese chestnuts, raw</t>
  </si>
  <si>
    <t>Chick peas</t>
  </si>
  <si>
    <t>raw, seeds</t>
  </si>
  <si>
    <t>Chicken meat</t>
  </si>
  <si>
    <t>Chicory roots</t>
  </si>
  <si>
    <t>Chillies and peppers dry</t>
  </si>
  <si>
    <t>green chillis</t>
  </si>
  <si>
    <t>Chillies and peppers green</t>
  </si>
  <si>
    <t xml:space="preserve">Cinnamon canella </t>
  </si>
  <si>
    <t>Citrus fruit nes</t>
  </si>
  <si>
    <t>Citrus Fruit Total</t>
  </si>
  <si>
    <t>Coarse Grain Total</t>
  </si>
  <si>
    <t>(average of barley, oats and sorghum)</t>
  </si>
  <si>
    <t>Cocoa beans</t>
  </si>
  <si>
    <t>Coconuts</t>
  </si>
  <si>
    <t>Coffee green</t>
  </si>
  <si>
    <t>Coir</t>
  </si>
  <si>
    <t>coconut fibre?</t>
  </si>
  <si>
    <t>Cotton lint</t>
  </si>
  <si>
    <t>Cottonseed</t>
  </si>
  <si>
    <t>cottonseed kernels, roasted</t>
  </si>
  <si>
    <t>Cow milk whole fresh</t>
  </si>
  <si>
    <t>Cow peas dry</t>
  </si>
  <si>
    <t>uncooked</t>
  </si>
  <si>
    <t>Harvard Nutrient dbase</t>
  </si>
  <si>
    <t>Cranberries</t>
  </si>
  <si>
    <t>Cucumbers and gherkins</t>
  </si>
  <si>
    <t>cucumber</t>
  </si>
  <si>
    <t>Currants</t>
  </si>
  <si>
    <t>average(red, white, black)</t>
  </si>
  <si>
    <t>Duck meat</t>
  </si>
  <si>
    <t xml:space="preserve">Eggplants aubergines </t>
  </si>
  <si>
    <t>Fibre Crops Nes</t>
  </si>
  <si>
    <t>Fibre Crops Primary</t>
  </si>
  <si>
    <t>Figs</t>
  </si>
  <si>
    <t>Fish Total</t>
  </si>
  <si>
    <t>Flax fibre and tow</t>
  </si>
  <si>
    <t>Fonio</t>
  </si>
  <si>
    <t>Fruit tropical fresh nes</t>
  </si>
  <si>
    <t>average(lemon, jackfruit, mango, leechi, papaya, banana, watermelon, guava, pineapple, orange)</t>
  </si>
  <si>
    <t>Fruit excl Melons Total</t>
  </si>
  <si>
    <t>Fruit Fresh Nes</t>
  </si>
  <si>
    <t>Game meat</t>
  </si>
  <si>
    <t>Garlic</t>
  </si>
  <si>
    <t>Ginger</t>
  </si>
  <si>
    <t>Goat meat</t>
  </si>
  <si>
    <t>Goat milk whole fresh</t>
  </si>
  <si>
    <t>Goatskins</t>
  </si>
  <si>
    <t>Goose and guinea fowl meat</t>
  </si>
  <si>
    <t>Gooseberries</t>
  </si>
  <si>
    <t xml:space="preserve">Grapefruit inc pomelos </t>
  </si>
  <si>
    <t>Groundnuts with shell</t>
  </si>
  <si>
    <t>Gums Natural</t>
  </si>
  <si>
    <t>Hair of Horses</t>
  </si>
  <si>
    <t>Hazelnuts with shell</t>
  </si>
  <si>
    <t>hazelnuts or filberts</t>
  </si>
  <si>
    <t>Hemp Tow Waste</t>
  </si>
  <si>
    <t>Hempseed</t>
  </si>
  <si>
    <t>Hen eggs in shell</t>
  </si>
  <si>
    <t>Honey natural</t>
  </si>
  <si>
    <t>Hops</t>
  </si>
  <si>
    <t>Horse meat</t>
  </si>
  <si>
    <t>Jojoba Seeds</t>
  </si>
  <si>
    <t>Jute</t>
  </si>
  <si>
    <t>Jute  Jute like Fibres</t>
  </si>
  <si>
    <t>Kapok Fibre</t>
  </si>
  <si>
    <t>Kapok Fruit</t>
  </si>
  <si>
    <t>Kapokseed in Shell</t>
  </si>
  <si>
    <t xml:space="preserve">Karite Nuts Sheanuts </t>
  </si>
  <si>
    <t>Kiwi fruit</t>
  </si>
  <si>
    <t>green</t>
  </si>
  <si>
    <t>Kolanuts</t>
  </si>
  <si>
    <t>Leeks other alliaceous veg</t>
  </si>
  <si>
    <t>bulb and lower leaf portion, raw</t>
  </si>
  <si>
    <t>Leguminous vegetables nes</t>
  </si>
  <si>
    <t>Lemons and limes</t>
  </si>
  <si>
    <t>Lentils</t>
  </si>
  <si>
    <t>whole</t>
  </si>
  <si>
    <t>Lettuce and chicory</t>
  </si>
  <si>
    <t>average of lettuce and chicory (raw/green)</t>
  </si>
  <si>
    <t>Harvard nutrient dbase/USDA</t>
  </si>
  <si>
    <t>Linseed</t>
  </si>
  <si>
    <t>Lupins</t>
  </si>
  <si>
    <t>mature seeds, raw</t>
  </si>
  <si>
    <t>Maize green</t>
  </si>
  <si>
    <t>on the cob, immature</t>
  </si>
  <si>
    <t>Mangoes mangosteens guavas</t>
  </si>
  <si>
    <t xml:space="preserve">Manila Fibre Abaca </t>
  </si>
  <si>
    <t>Mate</t>
  </si>
  <si>
    <t>Meat of Asses</t>
  </si>
  <si>
    <t>Meat of Mules</t>
  </si>
  <si>
    <t>Meat of Other Rod</t>
  </si>
  <si>
    <t>Meat Oth Camelids</t>
  </si>
  <si>
    <t>Melonseed</t>
  </si>
  <si>
    <t>watermelon seed kernels, dried</t>
  </si>
  <si>
    <t>Mixed grain</t>
  </si>
  <si>
    <t>Mushrooms and truffles</t>
  </si>
  <si>
    <t>mushroom</t>
  </si>
  <si>
    <t>Mustard seed</t>
  </si>
  <si>
    <t>Natural rubber</t>
  </si>
  <si>
    <t>Nutmeg mace and cardamoms</t>
  </si>
  <si>
    <t>average of nutmeg, mace &amp; cardomams</t>
  </si>
  <si>
    <t>Nuts nes</t>
  </si>
  <si>
    <t>average pecan and macadamia</t>
  </si>
  <si>
    <t>Offals Nes</t>
  </si>
  <si>
    <t>Oil palm fruit</t>
  </si>
  <si>
    <t>Oilcakes Equivalent</t>
  </si>
  <si>
    <t>Oilcrops Primary</t>
  </si>
  <si>
    <t>Oilseeds Nes</t>
  </si>
  <si>
    <t>average of beech nut, grapeseed oil, tomatoseed oil, teaseeds</t>
  </si>
  <si>
    <t>Okra</t>
  </si>
  <si>
    <t>Onions dry</t>
  </si>
  <si>
    <t>Onions inc shallots  green</t>
  </si>
  <si>
    <t>dehydrated flakes</t>
  </si>
  <si>
    <t>Oranges</t>
  </si>
  <si>
    <t>Other Bastfibres</t>
  </si>
  <si>
    <t>Other bird eggs in shell</t>
  </si>
  <si>
    <t xml:space="preserve">Other melons inc cantaloupes </t>
  </si>
  <si>
    <t>Palm kernels</t>
  </si>
  <si>
    <t>Palm oil</t>
  </si>
  <si>
    <t>Papayas</t>
  </si>
  <si>
    <t>Peaches and nectarines</t>
  </si>
  <si>
    <t>average peaches &amp; nectarines</t>
  </si>
  <si>
    <t>Harvard/USDA</t>
  </si>
  <si>
    <t>Pears</t>
  </si>
  <si>
    <t>Peas dry</t>
  </si>
  <si>
    <t>Peas green</t>
  </si>
  <si>
    <t xml:space="preserve">Pepper Piper spp </t>
  </si>
  <si>
    <t>Peppermint</t>
  </si>
  <si>
    <t>fresh</t>
  </si>
  <si>
    <t>Persimmons</t>
  </si>
  <si>
    <t>Pig meat</t>
  </si>
  <si>
    <t>Pigeon peas</t>
  </si>
  <si>
    <t>Pistachios</t>
  </si>
  <si>
    <t>nuts, raw</t>
  </si>
  <si>
    <t>Plums and sloes</t>
  </si>
  <si>
    <t>plums</t>
  </si>
  <si>
    <t>Pome fruit nes</t>
  </si>
  <si>
    <t>Poppy seed</t>
  </si>
  <si>
    <t>Pulses nes</t>
  </si>
  <si>
    <t>Pulses Total</t>
  </si>
  <si>
    <t>Pumpkins squash and gourds</t>
  </si>
  <si>
    <t>pumkins and squash average</t>
  </si>
  <si>
    <t>Pyrethrum Dried</t>
  </si>
  <si>
    <t>Quinces</t>
  </si>
  <si>
    <t>Quinoa</t>
  </si>
  <si>
    <t>Rabbit meat</t>
  </si>
  <si>
    <t>Ramie</t>
  </si>
  <si>
    <t>Rapeseed</t>
  </si>
  <si>
    <t>Raspberries</t>
  </si>
  <si>
    <t>Rice paddy</t>
  </si>
  <si>
    <t>Roots and Tubers nes</t>
  </si>
  <si>
    <t>Roots and Tubers Total</t>
  </si>
  <si>
    <t>Safflower seed</t>
  </si>
  <si>
    <t>dried kernels</t>
  </si>
  <si>
    <t>Seed cotton</t>
  </si>
  <si>
    <t>Sesame seed</t>
  </si>
  <si>
    <t>Sheep meat</t>
  </si>
  <si>
    <t>Sheep milk whole fresh</t>
  </si>
  <si>
    <t>Sheepskins</t>
  </si>
  <si>
    <t>Silk worm cocoons reelable</t>
  </si>
  <si>
    <t>Sisal</t>
  </si>
  <si>
    <t>Skins With Wool Sheep</t>
  </si>
  <si>
    <t>Snails Not Sea</t>
  </si>
  <si>
    <t>Sour cherries</t>
  </si>
  <si>
    <t>red, raw</t>
  </si>
  <si>
    <t>Soybeans</t>
  </si>
  <si>
    <t>Spices nes</t>
  </si>
  <si>
    <t>Spinach</t>
  </si>
  <si>
    <t>Stone fruit nes</t>
  </si>
  <si>
    <t>Strawberries</t>
  </si>
  <si>
    <t>String beans</t>
  </si>
  <si>
    <t>French beans, mature seeds, raw</t>
  </si>
  <si>
    <t>Sugar beet</t>
  </si>
  <si>
    <t>Sugar cane</t>
  </si>
  <si>
    <t>Sugar crops nes</t>
  </si>
  <si>
    <t>Sunflower seed</t>
  </si>
  <si>
    <t>Sweet potatoes</t>
  </si>
  <si>
    <t>Tallowtree Seeds</t>
  </si>
  <si>
    <t xml:space="preserve">Tangerines mandarins clem </t>
  </si>
  <si>
    <t>average (tangerines &amp; clementines)</t>
  </si>
  <si>
    <t>USDA/Harvard Nutrient Dbase</t>
  </si>
  <si>
    <t xml:space="preserve">Taro cocoyam </t>
  </si>
  <si>
    <t>Tobacco unmanufactured</t>
  </si>
  <si>
    <t>Treenuts Total</t>
  </si>
  <si>
    <t>Triticale</t>
  </si>
  <si>
    <t>Tung Nuts</t>
  </si>
  <si>
    <t>Turkey meat</t>
  </si>
  <si>
    <t>Vanilla</t>
  </si>
  <si>
    <t>extract</t>
  </si>
  <si>
    <t>Vegetables fresh nes</t>
  </si>
  <si>
    <t>Vegetables Melons Total</t>
  </si>
  <si>
    <t>Vegetables Primary</t>
  </si>
  <si>
    <t>Vetches</t>
  </si>
  <si>
    <t>Walnuts with shell</t>
  </si>
  <si>
    <t>Watermelons</t>
  </si>
  <si>
    <t>fruit</t>
  </si>
  <si>
    <t>Wool greasy</t>
  </si>
  <si>
    <t xml:space="preserve">Yautia cocoyam </t>
  </si>
  <si>
    <t>IMPACT_code</t>
  </si>
  <si>
    <t>conversion</t>
  </si>
  <si>
    <t>IMPACT to nutrients unit conversion rate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</si>
  <si>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</si>
  <si>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</si>
  <si>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</si>
  <si>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</si>
  <si>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</si>
  <si>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</si>
  <si>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</si>
  <si>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</si>
  <si>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</si>
  <si>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</si>
  <si>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</si>
  <si>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</si>
  <si>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</si>
  <si>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</si>
  <si>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</si>
  <si>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</si>
  <si>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</si>
  <si>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</si>
  <si>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</si>
  <si>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</si>
  <si>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</si>
  <si>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</si>
  <si>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</si>
  <si>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</si>
  <si>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</si>
  <si>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</si>
  <si>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</si>
  <si>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csugb</t>
  </si>
  <si>
    <t>csugc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</si>
  <si>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</si>
  <si>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</si>
  <si>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</si>
  <si>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</si>
  <si>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</si>
  <si>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</si>
  <si>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</si>
  <si>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</si>
  <si>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</si>
  <si>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</si>
  <si>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</si>
  <si>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</si>
  <si>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</si>
  <si>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Cotton</t>
  </si>
  <si>
    <t>ccott</t>
  </si>
  <si>
    <t>Cowpeas</t>
  </si>
  <si>
    <t>ccowp</t>
  </si>
  <si>
    <t>Fodders</t>
  </si>
  <si>
    <t>Groundnut Meal</t>
  </si>
  <si>
    <t>Groundnuts for Oil</t>
  </si>
  <si>
    <t>cfodr</t>
  </si>
  <si>
    <t>cgdml</t>
  </si>
  <si>
    <t>cgdnt</t>
  </si>
  <si>
    <t>Grass</t>
  </si>
  <si>
    <t>cgrss</t>
  </si>
  <si>
    <t>clent</t>
  </si>
  <si>
    <t>Other Crops</t>
  </si>
  <si>
    <t>corat</t>
  </si>
  <si>
    <t>cothr</t>
  </si>
  <si>
    <t>Oil Palm Fruit</t>
  </si>
  <si>
    <t>cpalm</t>
  </si>
  <si>
    <t>Pigeonpeas</t>
  </si>
  <si>
    <t>cpigp</t>
  </si>
  <si>
    <t>cpkml</t>
  </si>
  <si>
    <t>cpkrl</t>
  </si>
  <si>
    <t>Rapeseed Meal</t>
  </si>
  <si>
    <t>crpml</t>
  </si>
  <si>
    <t>Rapeseed for Oil</t>
  </si>
  <si>
    <t>crpnt</t>
  </si>
  <si>
    <t xml:space="preserve">Rapeseed </t>
  </si>
  <si>
    <t>crpsd</t>
  </si>
  <si>
    <t>Soybean Meal</t>
  </si>
  <si>
    <t>csbml</t>
  </si>
  <si>
    <t>Soybeans for Oil</t>
  </si>
  <si>
    <t>csbnt</t>
  </si>
  <si>
    <t>Sunflower Meal</t>
  </si>
  <si>
    <t>csfml</t>
  </si>
  <si>
    <t>Sunflower Seeds for Oil</t>
  </si>
  <si>
    <t>csfnt</t>
  </si>
  <si>
    <t>(Sub)-Tropical Fruits</t>
  </si>
  <si>
    <t>csubf</t>
  </si>
  <si>
    <t>Total Other Oilseeds</t>
  </si>
  <si>
    <t>ctoml</t>
  </si>
  <si>
    <t>Total Other Oilseed Meal</t>
  </si>
  <si>
    <t>copied from beans</t>
  </si>
  <si>
    <t>coped from Groundnuts in Shell Eq</t>
  </si>
  <si>
    <t>copied from soybeans</t>
  </si>
  <si>
    <t>copied from Fruits Other</t>
  </si>
  <si>
    <t>copied from pulses</t>
  </si>
  <si>
    <t>energy kcal/100g</t>
  </si>
  <si>
    <t>protein g/100g</t>
  </si>
  <si>
    <t>carbohydrates g/100g</t>
  </si>
  <si>
    <t>dietary fibre g/100g</t>
  </si>
  <si>
    <t xml:space="preserve">magnesium mg/100g  </t>
  </si>
  <si>
    <t xml:space="preserve">potassium mg/100g </t>
  </si>
  <si>
    <t xml:space="preserve">iron mg/100g </t>
  </si>
  <si>
    <t xml:space="preserve">zinc mg/100g </t>
  </si>
  <si>
    <t>manganese mg/100g</t>
  </si>
  <si>
    <t>vitamin a equivalent mcg_RAE (μg/100g)</t>
  </si>
  <si>
    <t>tiamin mg/100g</t>
  </si>
  <si>
    <t>riboflavin mg/100g</t>
  </si>
  <si>
    <t>niacin mg/100g</t>
  </si>
  <si>
    <t>folate μg/100g</t>
  </si>
  <si>
    <t>Palm Kernel Meal</t>
  </si>
  <si>
    <t>Palm Kernel</t>
  </si>
  <si>
    <t>average (apples, berries, grapes, pears, lemon, jackfruit, mango, leechi, papaya, banana, watermelon, guava, pineapple, orange)</t>
  </si>
  <si>
    <t>copied from cereals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</si>
</sst>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9"/>
      <color rgb="FF000000"/>
      <name val="Arial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/>
      <right style="medium">
        <color rgb="FFDDDDDD"/>
      </right>
      <top/>
      <bottom/>
      <diagonal/>
    </border>
  </borders>
  <cellStyleXfs count="106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2">
    <xf numFmtId="0" fontId="0" fillId="0" borderId="0" xfId="0"/>
    <xf numFmtId="164" fontId="4" fillId="0" borderId="0" xfId="1" applyNumberFormat="1" applyFont="1" applyFill="1" applyAlignment="1">
      <alignment horizontal="center" wrapText="1"/>
    </xf>
    <xf numFmtId="164" fontId="4" fillId="0" borderId="0" xfId="1" applyNumberFormat="1" applyFont="1" applyFill="1" applyAlignment="1">
      <alignment horizontal="right" wrapText="1"/>
    </xf>
    <xf numFmtId="164" fontId="6" fillId="0" borderId="0" xfId="2" applyNumberFormat="1" applyFill="1"/>
    <xf numFmtId="164" fontId="6" fillId="0" borderId="0" xfId="2" applyNumberFormat="1" applyFont="1" applyFill="1" applyAlignment="1">
      <alignment horizontal="right"/>
    </xf>
    <xf numFmtId="164" fontId="0" fillId="0" borderId="0" xfId="0" applyNumberFormat="1" applyFill="1"/>
    <xf numFmtId="164" fontId="7" fillId="0" borderId="0" xfId="3" applyNumberFormat="1" applyFill="1"/>
    <xf numFmtId="164" fontId="5" fillId="0" borderId="0" xfId="0" applyNumberFormat="1" applyFont="1" applyFill="1"/>
    <xf numFmtId="164" fontId="3" fillId="0" borderId="0" xfId="1" applyNumberFormat="1" applyFont="1" applyFill="1" applyAlignment="1">
      <alignment horizontal="right"/>
    </xf>
    <xf numFmtId="164" fontId="3" fillId="0" borderId="0" xfId="1" applyNumberFormat="1" applyFill="1"/>
    <xf numFmtId="164" fontId="3" fillId="0" borderId="0" xfId="1" applyNumberForma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Border="1"/>
    <xf numFmtId="164" fontId="3" fillId="0" borderId="0" xfId="1" applyNumberFormat="1" applyFont="1" applyFill="1" applyBorder="1" applyAlignment="1">
      <alignment horizontal="right"/>
    </xf>
    <xf numFmtId="164" fontId="3" fillId="0" borderId="0" xfId="1" applyNumberFormat="1" applyFill="1" applyBorder="1"/>
    <xf numFmtId="164" fontId="3" fillId="0" borderId="0" xfId="1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1" fillId="0" borderId="0" xfId="4" applyNumberFormat="1" applyFill="1"/>
    <xf numFmtId="164" fontId="1" fillId="0" borderId="0" xfId="4" applyNumberFormat="1" applyFont="1" applyFill="1" applyAlignment="1">
      <alignment horizontal="right"/>
    </xf>
    <xf numFmtId="0" fontId="9" fillId="0" borderId="0" xfId="0" applyFont="1" applyFill="1"/>
    <xf numFmtId="164" fontId="11" fillId="0" borderId="0" xfId="2" applyNumberFormat="1" applyFont="1" applyFill="1"/>
    <xf numFmtId="164" fontId="11" fillId="0" borderId="0" xfId="2" applyNumberFormat="1" applyFont="1" applyFill="1" applyAlignment="1">
      <alignment horizontal="right"/>
    </xf>
    <xf numFmtId="164" fontId="9" fillId="0" borderId="0" xfId="4" applyNumberFormat="1" applyFont="1" applyFill="1"/>
    <xf numFmtId="164" fontId="9" fillId="0" borderId="0" xfId="4" applyNumberFormat="1" applyFont="1" applyFill="1" applyAlignment="1">
      <alignment horizontal="right"/>
    </xf>
    <xf numFmtId="0" fontId="12" fillId="0" borderId="0" xfId="3" applyFont="1" applyFill="1"/>
    <xf numFmtId="164" fontId="10" fillId="0" borderId="0" xfId="0" applyNumberFormat="1" applyFont="1" applyFill="1"/>
    <xf numFmtId="164" fontId="11" fillId="0" borderId="0" xfId="1" applyNumberFormat="1" applyFont="1" applyFill="1" applyAlignment="1">
      <alignment horizontal="right"/>
    </xf>
    <xf numFmtId="164" fontId="11" fillId="0" borderId="0" xfId="1" applyNumberFormat="1" applyFont="1" applyFill="1"/>
    <xf numFmtId="164" fontId="9" fillId="0" borderId="0" xfId="0" applyNumberFormat="1" applyFont="1" applyFill="1"/>
    <xf numFmtId="164" fontId="9" fillId="0" borderId="0" xfId="0" applyNumberFormat="1" applyFont="1" applyFill="1" applyAlignment="1">
      <alignment horizontal="right"/>
    </xf>
    <xf numFmtId="0" fontId="0" fillId="0" borderId="0" xfId="0" applyFill="1"/>
    <xf numFmtId="0" fontId="11" fillId="0" borderId="0" xfId="1" applyFont="1" applyFill="1"/>
    <xf numFmtId="0" fontId="9" fillId="0" borderId="0" xfId="0" applyFont="1" applyFill="1" applyBorder="1"/>
    <xf numFmtId="164" fontId="9" fillId="0" borderId="0" xfId="0" applyNumberFormat="1" applyFont="1" applyFill="1" applyBorder="1"/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/>
    <xf numFmtId="164" fontId="10" fillId="0" borderId="0" xfId="0" applyNumberFormat="1" applyFont="1" applyFill="1" applyBorder="1"/>
    <xf numFmtId="164" fontId="2" fillId="0" borderId="0" xfId="0" applyNumberFormat="1" applyFont="1" applyFill="1" applyProtection="1">
      <protection locked="0"/>
    </xf>
    <xf numFmtId="164" fontId="2" fillId="0" borderId="0" xfId="0" applyNumberFormat="1" applyFont="1" applyFill="1" applyAlignment="1" applyProtection="1">
      <alignment horizontal="right"/>
      <protection locked="0"/>
    </xf>
    <xf numFmtId="164" fontId="6" fillId="0" borderId="0" xfId="2" applyNumberFormat="1" applyFill="1" applyAlignment="1">
      <alignment horizontal="right"/>
    </xf>
    <xf numFmtId="164" fontId="0" fillId="0" borderId="0" xfId="0" applyNumberFormat="1" applyFill="1" applyAlignment="1">
      <alignment wrapText="1"/>
    </xf>
    <xf numFmtId="164" fontId="1" fillId="0" borderId="0" xfId="4" applyNumberFormat="1" applyFill="1" applyAlignment="1">
      <alignment horizontal="right"/>
    </xf>
    <xf numFmtId="164" fontId="5" fillId="0" borderId="0" xfId="0" applyNumberFormat="1" applyFont="1" applyFill="1" applyAlignment="1">
      <alignment horizontal="right"/>
    </xf>
    <xf numFmtId="0" fontId="4" fillId="0" borderId="0" xfId="1" applyFont="1" applyFill="1"/>
    <xf numFmtId="164" fontId="8" fillId="0" borderId="0" xfId="0" applyNumberFormat="1" applyFont="1" applyFill="1"/>
    <xf numFmtId="164" fontId="8" fillId="0" borderId="0" xfId="0" applyNumberFormat="1" applyFont="1" applyFill="1" applyAlignment="1">
      <alignment wrapText="1"/>
    </xf>
    <xf numFmtId="0" fontId="8" fillId="0" borderId="0" xfId="0" applyFont="1" applyFill="1" applyProtection="1">
      <protection locked="0"/>
    </xf>
    <xf numFmtId="164" fontId="8" fillId="0" borderId="0" xfId="0" applyNumberFormat="1" applyFont="1" applyFill="1" applyProtection="1">
      <protection locked="0"/>
    </xf>
    <xf numFmtId="164" fontId="8" fillId="0" borderId="0" xfId="0" applyNumberFormat="1" applyFont="1" applyFill="1" applyAlignment="1" applyProtection="1">
      <alignment horizontal="right"/>
      <protection locked="0"/>
    </xf>
    <xf numFmtId="0" fontId="2" fillId="0" borderId="0" xfId="0" applyFont="1" applyFill="1" applyProtection="1">
      <protection locked="0"/>
    </xf>
    <xf numFmtId="164" fontId="10" fillId="0" borderId="0" xfId="0" applyNumberFormat="1" applyFont="1" applyFill="1" applyAlignment="1">
      <alignment horizontal="right"/>
    </xf>
    <xf numFmtId="164" fontId="10" fillId="0" borderId="1" xfId="0" applyNumberFormat="1" applyFont="1" applyFill="1" applyBorder="1" applyAlignment="1">
      <alignment horizontal="right" vertical="top" wrapText="1"/>
    </xf>
    <xf numFmtId="0" fontId="14" fillId="0" borderId="0" xfId="0" applyFont="1"/>
    <xf numFmtId="0" fontId="0" fillId="2" borderId="0" xfId="0" applyFill="1"/>
    <xf numFmtId="164" fontId="0" fillId="2" borderId="0" xfId="0" applyNumberFormat="1" applyFill="1"/>
    <xf numFmtId="164" fontId="7" fillId="2" borderId="0" xfId="3" applyNumberFormat="1" applyFill="1"/>
    <xf numFmtId="164" fontId="5" fillId="2" borderId="0" xfId="0" applyNumberFormat="1" applyFont="1" applyFill="1"/>
    <xf numFmtId="164" fontId="3" fillId="2" borderId="0" xfId="1" applyNumberFormat="1" applyFont="1" applyFill="1" applyAlignment="1">
      <alignment horizontal="right"/>
    </xf>
    <xf numFmtId="164" fontId="3" fillId="2" borderId="0" xfId="1" applyNumberFormat="1" applyFill="1"/>
    <xf numFmtId="164" fontId="3" fillId="2" borderId="0" xfId="1" applyNumberFormat="1" applyFill="1" applyAlignment="1">
      <alignment horizontal="right"/>
    </xf>
    <xf numFmtId="164" fontId="0" fillId="2" borderId="0" xfId="0" applyNumberFormat="1" applyFont="1" applyFill="1" applyAlignment="1">
      <alignment horizontal="right"/>
    </xf>
    <xf numFmtId="164" fontId="6" fillId="2" borderId="0" xfId="2" applyNumberFormat="1" applyFont="1" applyFill="1" applyAlignment="1">
      <alignment horizontal="right"/>
    </xf>
    <xf numFmtId="164" fontId="6" fillId="2" borderId="0" xfId="2" applyNumberFormat="1" applyFill="1"/>
    <xf numFmtId="164" fontId="6" fillId="2" borderId="0" xfId="2" applyNumberFormat="1" applyFill="1" applyAlignment="1">
      <alignment horizontal="right"/>
    </xf>
    <xf numFmtId="164" fontId="0" fillId="2" borderId="0" xfId="0" applyNumberFormat="1" applyFill="1" applyAlignment="1">
      <alignment horizontal="right"/>
    </xf>
    <xf numFmtId="164" fontId="15" fillId="0" borderId="0" xfId="0" applyNumberFormat="1" applyFont="1"/>
    <xf numFmtId="164" fontId="15" fillId="2" borderId="0" xfId="0" applyNumberFormat="1" applyFont="1" applyFill="1"/>
    <xf numFmtId="164" fontId="14" fillId="3" borderId="0" xfId="0" applyNumberFormat="1" applyFont="1" applyFill="1"/>
    <xf numFmtId="0" fontId="15" fillId="3" borderId="0" xfId="0" applyFont="1" applyFill="1"/>
    <xf numFmtId="164" fontId="3" fillId="3" borderId="0" xfId="0" applyNumberFormat="1" applyFont="1" applyFill="1"/>
    <xf numFmtId="164" fontId="3" fillId="3" borderId="0" xfId="0" applyNumberFormat="1" applyFont="1" applyFill="1" applyAlignment="1">
      <alignment horizontal="right"/>
    </xf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horizontal="center"/>
    </xf>
    <xf numFmtId="0" fontId="2" fillId="0" borderId="0" xfId="0" applyNumberFormat="1" applyFont="1" applyFill="1" applyAlignment="1"/>
    <xf numFmtId="0" fontId="4" fillId="0" borderId="0" xfId="1" applyNumberFormat="1" applyFont="1" applyFill="1" applyAlignment="1">
      <alignment horizontal="right"/>
    </xf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14" fillId="0" borderId="0" xfId="0" applyFont="1" applyAlignment="1">
      <alignment vertical="top"/>
    </xf>
    <xf numFmtId="0" fontId="0" fillId="0" borderId="0" xfId="0" applyFill="1" applyAlignment="1">
      <alignment vertical="top"/>
    </xf>
  </cellXfs>
  <cellStyles count="106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Hyperlink" xfId="3" builtinId="8"/>
    <cellStyle name="Normal" xfId="0" builtinId="0"/>
    <cellStyle name="Normal 3" xfId="4"/>
    <cellStyle name="Normal 4" xfId="2"/>
    <cellStyle name="Normal 5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fao.org/economic/the-statistics-division-ess/publications-studies/publications/list-of-commodities/zh/" TargetMode="External"/><Relationship Id="rId12" Type="http://schemas.openxmlformats.org/officeDocument/2006/relationships/hyperlink" Target="http://ndb.nal.usda.gov/ndb/foods/show/230" TargetMode="External"/><Relationship Id="rId13" Type="http://schemas.openxmlformats.org/officeDocument/2006/relationships/hyperlink" Target="http://ndb.nal.usda.gov/ndb/foods/show/6039" TargetMode="External"/><Relationship Id="rId14" Type="http://schemas.openxmlformats.org/officeDocument/2006/relationships/hyperlink" Target="http://www.fao.org/economic/the-statistics-division-ess/publications-studies/publications/list-of-commodities/zh/" TargetMode="External"/><Relationship Id="rId1" Type="http://schemas.openxmlformats.org/officeDocument/2006/relationships/hyperlink" Target="http://www.fao.org/economic/the-statistics-division-ess/publications-studies/publications/list-of-commodities/zh/" TargetMode="External"/><Relationship Id="rId2" Type="http://schemas.openxmlformats.org/officeDocument/2006/relationships/hyperlink" Target="http://www.fao.org/economic/the-statistics-division-ess/publications-studies/publications/list-of-commodities/zh/" TargetMode="External"/><Relationship Id="rId3" Type="http://schemas.openxmlformats.org/officeDocument/2006/relationships/hyperlink" Target="http://www.fao.org/economic/the-statistics-division-ess/publications-studies/publications/list-of-commodities/zh/" TargetMode="External"/><Relationship Id="rId4" Type="http://schemas.openxmlformats.org/officeDocument/2006/relationships/hyperlink" Target="http://www.fao.org/economic/the-statistics-division-ess/publications-studies/publications/list-of-commodities/zh/" TargetMode="External"/><Relationship Id="rId5" Type="http://schemas.openxmlformats.org/officeDocument/2006/relationships/hyperlink" Target="http://ndb.nal.usda.gov/ndb/foods/show/2931" TargetMode="External"/><Relationship Id="rId6" Type="http://schemas.openxmlformats.org/officeDocument/2006/relationships/hyperlink" Target="http://www.fao.org/economic/the-statistics-division-ess/publications-studies/publications/list-of-commodities/zh/" TargetMode="External"/><Relationship Id="rId7" Type="http://schemas.openxmlformats.org/officeDocument/2006/relationships/hyperlink" Target="http://www.fao.org/economic/the-statistics-division-ess/publications-studies/publications/list-of-commodities/zh/" TargetMode="External"/><Relationship Id="rId8" Type="http://schemas.openxmlformats.org/officeDocument/2006/relationships/hyperlink" Target="http://www.fao.org/economic/the-statistics-division-ess/publications-studies/publications/list-of-commodities/zh/" TargetMode="External"/><Relationship Id="rId9" Type="http://schemas.openxmlformats.org/officeDocument/2006/relationships/hyperlink" Target="http://ndb.nal.usda.gov/ndb/foods/show/2382" TargetMode="External"/><Relationship Id="rId10" Type="http://schemas.openxmlformats.org/officeDocument/2006/relationships/hyperlink" Target="http://www.fao.org/economic/the-statistics-division-ess/publications-studies/publications/list-of-commodities/zh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ndb.nal.usda.gov/ndb/foods/show/2382" TargetMode="External"/><Relationship Id="rId4" Type="http://schemas.openxmlformats.org/officeDocument/2006/relationships/hyperlink" Target="http://ndb.nal.usda.gov/ndb/foods/show/3663?fg=&amp;man=&amp;lfacet=&amp;count=&amp;max=&amp;sort=&amp;qlookup=&amp;offset=&amp;format=Full&amp;new=" TargetMode="External"/><Relationship Id="rId5" Type="http://schemas.openxmlformats.org/officeDocument/2006/relationships/hyperlink" Target="http://ndb.nal.usda.gov/ndb/foods/show/2931" TargetMode="External"/><Relationship Id="rId1" Type="http://schemas.openxmlformats.org/officeDocument/2006/relationships/hyperlink" Target="http://ndb.nal.usda.gov/ndb/foods/show/230" TargetMode="External"/><Relationship Id="rId2" Type="http://schemas.openxmlformats.org/officeDocument/2006/relationships/hyperlink" Target="http://ndb.nal.usda.gov/ndb/foods/show/60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abSelected="1" workbookViewId="0">
      <selection activeCell="C1" sqref="C1:C1048576"/>
    </sheetView>
  </sheetViews>
  <sheetFormatPr baseColWidth="10" defaultColWidth="8.83203125" defaultRowHeight="14" x14ac:dyDescent="0"/>
  <cols>
    <col min="1" max="1" width="20" style="30" bestFit="1" customWidth="1"/>
    <col min="2" max="2" width="12" style="81" bestFit="1" customWidth="1"/>
    <col min="3" max="3" width="31.5" style="30" customWidth="1"/>
    <col min="4" max="4" width="37.1640625" style="30" customWidth="1"/>
    <col min="5" max="5" width="31.83203125" style="5" bestFit="1" customWidth="1"/>
    <col min="6" max="6" width="14.33203125" style="30" bestFit="1" customWidth="1"/>
    <col min="7" max="7" width="12.6640625" style="30" bestFit="1" customWidth="1"/>
    <col min="8" max="8" width="9.5" style="30" bestFit="1" customWidth="1"/>
    <col min="9" max="9" width="18" style="30" bestFit="1" customWidth="1"/>
    <col min="10" max="10" width="16.5" style="30" bestFit="1" customWidth="1"/>
    <col min="11" max="11" width="14.6640625" style="30" bestFit="1" customWidth="1"/>
    <col min="12" max="12" width="18" style="30" bestFit="1" customWidth="1"/>
    <col min="13" max="13" width="18.1640625" style="30" bestFit="1" customWidth="1"/>
    <col min="14" max="14" width="16.83203125" style="30" bestFit="1" customWidth="1"/>
    <col min="15" max="15" width="14.5" style="30" bestFit="1" customWidth="1"/>
    <col min="16" max="16" width="12" style="30" bestFit="1" customWidth="1"/>
    <col min="17" max="17" width="11.83203125" style="30" bestFit="1" customWidth="1"/>
    <col min="18" max="18" width="13.83203125" style="30" bestFit="1" customWidth="1"/>
    <col min="19" max="19" width="17.1640625" style="30" bestFit="1" customWidth="1"/>
    <col min="20" max="20" width="32.33203125" style="30" bestFit="1" customWidth="1"/>
    <col min="21" max="21" width="12" style="30" bestFit="1" customWidth="1"/>
    <col min="22" max="22" width="30.33203125" style="30" bestFit="1" customWidth="1"/>
    <col min="23" max="23" width="15.5" style="30" bestFit="1" customWidth="1"/>
    <col min="24" max="24" width="13.5" style="30" bestFit="1" customWidth="1"/>
    <col min="25" max="25" width="15.83203125" style="30" bestFit="1" customWidth="1"/>
    <col min="26" max="26" width="13" style="30" bestFit="1" customWidth="1"/>
    <col min="27" max="27" width="16.6640625" style="30" bestFit="1" customWidth="1"/>
    <col min="28" max="28" width="12.5" style="30" bestFit="1" customWidth="1"/>
    <col min="29" max="29" width="17.1640625" style="30" bestFit="1" customWidth="1"/>
    <col min="30" max="30" width="22.5" style="30" bestFit="1" customWidth="1"/>
    <col min="31" max="16384" width="8.83203125" style="30"/>
  </cols>
  <sheetData>
    <row r="1" spans="1:30" s="72" customFormat="1">
      <c r="A1" s="71"/>
      <c r="B1" s="76"/>
      <c r="C1" s="71"/>
      <c r="D1" s="71"/>
      <c r="E1" s="72" t="s">
        <v>444</v>
      </c>
      <c r="F1" s="73" t="s">
        <v>533</v>
      </c>
      <c r="G1" s="73" t="s">
        <v>534</v>
      </c>
      <c r="H1" s="73" t="s">
        <v>2</v>
      </c>
      <c r="I1" s="73" t="s">
        <v>535</v>
      </c>
      <c r="J1" s="73" t="s">
        <v>536</v>
      </c>
      <c r="K1" s="73" t="s">
        <v>5</v>
      </c>
      <c r="L1" s="73" t="s">
        <v>6</v>
      </c>
      <c r="M1" s="73" t="s">
        <v>537</v>
      </c>
      <c r="N1" s="73" t="s">
        <v>538</v>
      </c>
      <c r="O1" s="73" t="s">
        <v>9</v>
      </c>
      <c r="P1" s="73" t="s">
        <v>539</v>
      </c>
      <c r="Q1" s="73" t="s">
        <v>540</v>
      </c>
      <c r="R1" s="73" t="s">
        <v>12</v>
      </c>
      <c r="S1" s="73" t="s">
        <v>541</v>
      </c>
      <c r="T1" s="73" t="s">
        <v>542</v>
      </c>
      <c r="U1" s="74" t="s">
        <v>15</v>
      </c>
      <c r="V1" s="73" t="s">
        <v>16</v>
      </c>
      <c r="W1" s="75" t="s">
        <v>17</v>
      </c>
      <c r="X1" s="73" t="s">
        <v>543</v>
      </c>
      <c r="Y1" s="74" t="s">
        <v>544</v>
      </c>
      <c r="Z1" s="74" t="s">
        <v>545</v>
      </c>
      <c r="AA1" s="74" t="s">
        <v>21</v>
      </c>
      <c r="AB1" s="74" t="s">
        <v>546</v>
      </c>
      <c r="AC1" s="74" t="s">
        <v>23</v>
      </c>
      <c r="AD1" s="74" t="s">
        <v>24</v>
      </c>
    </row>
    <row r="2" spans="1:30" s="37" customFormat="1" ht="15">
      <c r="A2" s="37" t="s">
        <v>25</v>
      </c>
      <c r="B2" s="77" t="s">
        <v>442</v>
      </c>
      <c r="C2" s="37" t="s">
        <v>26</v>
      </c>
      <c r="D2" s="37" t="s">
        <v>27</v>
      </c>
      <c r="E2" s="65" t="s">
        <v>443</v>
      </c>
      <c r="F2" s="37" t="s">
        <v>28</v>
      </c>
      <c r="G2" s="37" t="s">
        <v>29</v>
      </c>
      <c r="H2" s="37" t="s">
        <v>30</v>
      </c>
      <c r="I2" s="37" t="s">
        <v>31</v>
      </c>
      <c r="J2" s="37" t="s">
        <v>32</v>
      </c>
      <c r="K2" s="37" t="s">
        <v>33</v>
      </c>
      <c r="L2" s="37" t="s">
        <v>34</v>
      </c>
      <c r="M2" s="37" t="s">
        <v>35</v>
      </c>
      <c r="N2" s="37" t="s">
        <v>36</v>
      </c>
      <c r="O2" s="37" t="s">
        <v>37</v>
      </c>
      <c r="P2" s="37" t="s">
        <v>38</v>
      </c>
      <c r="Q2" s="37" t="s">
        <v>39</v>
      </c>
      <c r="R2" s="37" t="s">
        <v>40</v>
      </c>
      <c r="S2" s="37" t="s">
        <v>41</v>
      </c>
      <c r="T2" s="37" t="s">
        <v>42</v>
      </c>
      <c r="U2" s="37" t="s">
        <v>43</v>
      </c>
      <c r="V2" s="37" t="s">
        <v>44</v>
      </c>
      <c r="W2" s="38" t="s">
        <v>45</v>
      </c>
      <c r="X2" s="37" t="s">
        <v>46</v>
      </c>
      <c r="Y2" s="37" t="s">
        <v>47</v>
      </c>
      <c r="Z2" s="37" t="s">
        <v>48</v>
      </c>
      <c r="AA2" s="37" t="s">
        <v>49</v>
      </c>
      <c r="AB2" s="37" t="s">
        <v>50</v>
      </c>
      <c r="AC2" s="37" t="s">
        <v>51</v>
      </c>
      <c r="AD2" s="37" t="s">
        <v>52</v>
      </c>
    </row>
    <row r="3" spans="1:30" ht="15">
      <c r="A3" s="30" t="s">
        <v>58</v>
      </c>
      <c r="B3" s="78" t="s">
        <v>445</v>
      </c>
      <c r="C3" s="5" t="s">
        <v>59</v>
      </c>
      <c r="D3" s="5" t="s">
        <v>60</v>
      </c>
      <c r="E3" s="65">
        <v>1</v>
      </c>
      <c r="F3" s="5">
        <v>89</v>
      </c>
      <c r="G3" s="4">
        <v>1.1000000000000001</v>
      </c>
      <c r="H3" s="3">
        <v>0.3</v>
      </c>
      <c r="I3" s="3">
        <v>22.8</v>
      </c>
      <c r="J3" s="3">
        <v>2.6</v>
      </c>
      <c r="K3" s="3">
        <v>6</v>
      </c>
      <c r="L3" s="7">
        <v>20</v>
      </c>
      <c r="M3" s="3">
        <v>29</v>
      </c>
      <c r="N3" s="3">
        <v>396</v>
      </c>
      <c r="O3" s="7">
        <v>1</v>
      </c>
      <c r="P3" s="3">
        <v>0.3</v>
      </c>
      <c r="Q3" s="3">
        <v>0.2</v>
      </c>
      <c r="R3" s="7">
        <v>0.1</v>
      </c>
      <c r="S3" s="3">
        <v>0.2</v>
      </c>
      <c r="T3" s="3">
        <v>8</v>
      </c>
      <c r="U3" s="7">
        <v>0</v>
      </c>
      <c r="V3" s="7">
        <v>0</v>
      </c>
      <c r="W3" s="39">
        <v>9</v>
      </c>
      <c r="X3" s="3">
        <v>0.1</v>
      </c>
      <c r="Y3" s="3">
        <v>0.1</v>
      </c>
      <c r="Z3" s="39">
        <v>0.5</v>
      </c>
      <c r="AA3" s="7">
        <v>0.6</v>
      </c>
      <c r="AB3" s="4">
        <v>19</v>
      </c>
      <c r="AC3" s="7">
        <v>0</v>
      </c>
      <c r="AD3" s="7">
        <v>0.3</v>
      </c>
    </row>
    <row r="4" spans="1:30" ht="15">
      <c r="A4" s="30" t="s">
        <v>61</v>
      </c>
      <c r="B4" s="78" t="s">
        <v>446</v>
      </c>
      <c r="C4" s="5"/>
      <c r="D4" s="5" t="s">
        <v>62</v>
      </c>
      <c r="E4" s="65">
        <v>1</v>
      </c>
      <c r="F4" s="5">
        <v>345</v>
      </c>
      <c r="G4" s="5">
        <v>10.5</v>
      </c>
      <c r="H4" s="5">
        <v>1.6</v>
      </c>
      <c r="I4" s="5">
        <v>74.52</v>
      </c>
      <c r="J4" s="5"/>
      <c r="K4" s="5">
        <v>32</v>
      </c>
      <c r="L4" s="5">
        <v>296</v>
      </c>
      <c r="M4" s="5">
        <v>96</v>
      </c>
      <c r="N4" s="5">
        <v>309</v>
      </c>
      <c r="O4" s="5">
        <v>4</v>
      </c>
      <c r="P4" s="5">
        <v>2.68</v>
      </c>
      <c r="Q4" s="5">
        <v>2</v>
      </c>
      <c r="R4" s="5">
        <v>0</v>
      </c>
      <c r="S4" s="5"/>
      <c r="T4" s="5">
        <v>0</v>
      </c>
      <c r="U4" s="5">
        <v>0</v>
      </c>
      <c r="V4" s="5">
        <v>0.56999999999999995</v>
      </c>
      <c r="W4" s="5">
        <v>0</v>
      </c>
      <c r="X4" s="5">
        <v>0.37</v>
      </c>
      <c r="Y4" s="5">
        <v>0.114</v>
      </c>
      <c r="Z4" s="5">
        <v>6.2690000000000001</v>
      </c>
      <c r="AA4" s="5">
        <v>0.39600000000000002</v>
      </c>
      <c r="AB4" s="5">
        <v>8</v>
      </c>
      <c r="AC4" s="5">
        <v>0</v>
      </c>
      <c r="AD4" s="5"/>
    </row>
    <row r="5" spans="1:30" ht="15">
      <c r="A5" s="30" t="s">
        <v>63</v>
      </c>
      <c r="B5" s="78" t="s">
        <v>447</v>
      </c>
      <c r="C5" s="5" t="s">
        <v>64</v>
      </c>
      <c r="D5" s="5" t="s">
        <v>60</v>
      </c>
      <c r="E5" s="65">
        <v>1</v>
      </c>
      <c r="F5" s="5">
        <v>180.5</v>
      </c>
      <c r="G5" s="4">
        <v>12.266666666666667</v>
      </c>
      <c r="H5" s="3">
        <v>0.68333333333333324</v>
      </c>
      <c r="I5" s="3">
        <v>32.716666666666669</v>
      </c>
      <c r="J5" s="3">
        <v>11.1</v>
      </c>
      <c r="K5" s="3">
        <v>45</v>
      </c>
      <c r="L5" s="7">
        <v>216.6</v>
      </c>
      <c r="M5" s="3">
        <v>73</v>
      </c>
      <c r="N5" s="3">
        <v>546.33333333333337</v>
      </c>
      <c r="O5" s="7">
        <v>4.5999999999999996</v>
      </c>
      <c r="P5" s="3">
        <v>4.0999999999999996</v>
      </c>
      <c r="Q5" s="3">
        <v>1.7333333333333334</v>
      </c>
      <c r="R5" s="7">
        <v>0.4</v>
      </c>
      <c r="S5" s="3">
        <v>0.73333333333333339</v>
      </c>
      <c r="T5" s="3">
        <v>12.333333333333334</v>
      </c>
      <c r="U5" s="7">
        <v>0</v>
      </c>
      <c r="V5" s="7">
        <v>0</v>
      </c>
      <c r="W5" s="39">
        <v>1.1166666666666667</v>
      </c>
      <c r="X5" s="3">
        <v>1.9333333333333329</v>
      </c>
      <c r="Y5" s="3">
        <v>0.13333333333333333</v>
      </c>
      <c r="Z5" s="39">
        <v>0.9</v>
      </c>
      <c r="AA5" s="7">
        <v>0.1</v>
      </c>
      <c r="AB5" s="4">
        <v>242.38333333333333</v>
      </c>
      <c r="AC5" s="7">
        <v>0</v>
      </c>
      <c r="AD5" s="7">
        <v>0.3</v>
      </c>
    </row>
    <row r="6" spans="1:30" ht="15">
      <c r="A6" s="30" t="s">
        <v>70</v>
      </c>
      <c r="B6" s="78" t="s">
        <v>448</v>
      </c>
      <c r="E6" s="65">
        <v>0.69499999999999995</v>
      </c>
      <c r="F6" s="30">
        <v>257</v>
      </c>
      <c r="G6" s="30">
        <v>17.899999999999999</v>
      </c>
      <c r="H6" s="30">
        <v>20</v>
      </c>
      <c r="I6" s="30">
        <v>0</v>
      </c>
      <c r="J6" s="30">
        <v>0</v>
      </c>
      <c r="K6" s="30">
        <v>3</v>
      </c>
      <c r="L6" s="30">
        <v>140</v>
      </c>
      <c r="M6" s="30">
        <v>17</v>
      </c>
      <c r="N6" s="30">
        <v>245</v>
      </c>
      <c r="O6" s="30">
        <v>38</v>
      </c>
      <c r="P6" s="30">
        <v>1.2</v>
      </c>
      <c r="Q6" s="30">
        <v>3</v>
      </c>
      <c r="R6" s="30">
        <v>0.1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0.1</v>
      </c>
      <c r="Y6" s="30">
        <v>0.1</v>
      </c>
      <c r="Z6" s="30">
        <v>2.2999999999999998</v>
      </c>
      <c r="AA6" s="30">
        <v>0.2</v>
      </c>
      <c r="AB6" s="30">
        <v>4</v>
      </c>
      <c r="AC6" s="30">
        <v>1.4</v>
      </c>
      <c r="AD6" s="30">
        <v>0.3</v>
      </c>
    </row>
    <row r="7" spans="1:30" ht="15">
      <c r="A7" s="30" t="s">
        <v>83</v>
      </c>
      <c r="B7" s="78" t="s">
        <v>449</v>
      </c>
      <c r="C7" s="5"/>
      <c r="D7" s="5"/>
      <c r="E7" s="65">
        <v>1</v>
      </c>
      <c r="F7" s="5">
        <v>241</v>
      </c>
      <c r="G7" s="5">
        <v>12.2</v>
      </c>
      <c r="H7" s="5">
        <v>0.5</v>
      </c>
      <c r="I7" s="5">
        <v>41.1</v>
      </c>
      <c r="J7" s="5">
        <v>0</v>
      </c>
      <c r="K7" s="5">
        <v>141</v>
      </c>
      <c r="L7" s="5">
        <v>303</v>
      </c>
      <c r="M7" s="5">
        <v>327</v>
      </c>
      <c r="N7" s="5">
        <v>3535</v>
      </c>
      <c r="O7" s="5">
        <v>37</v>
      </c>
      <c r="P7" s="5">
        <v>4.41</v>
      </c>
      <c r="Q7" s="5">
        <v>0.35</v>
      </c>
      <c r="R7" s="5">
        <v>0</v>
      </c>
      <c r="S7" s="5"/>
      <c r="T7" s="5">
        <v>0</v>
      </c>
      <c r="U7" s="5">
        <v>0</v>
      </c>
      <c r="V7" s="5">
        <v>0</v>
      </c>
      <c r="W7" s="5">
        <v>0</v>
      </c>
      <c r="X7" s="5">
        <v>8.0000000000000002E-3</v>
      </c>
      <c r="Y7" s="5">
        <v>7.3999999999999996E-2</v>
      </c>
      <c r="Z7" s="5">
        <v>28.172999999999998</v>
      </c>
      <c r="AA7" s="5">
        <v>2.9000000000000001E-2</v>
      </c>
      <c r="AB7" s="5">
        <v>0</v>
      </c>
      <c r="AC7" s="5">
        <v>0</v>
      </c>
      <c r="AD7" s="5"/>
    </row>
    <row r="8" spans="1:30" ht="15">
      <c r="A8" s="30" t="s">
        <v>71</v>
      </c>
      <c r="B8" s="78" t="s">
        <v>450</v>
      </c>
      <c r="C8" s="5" t="s">
        <v>64</v>
      </c>
      <c r="D8" s="5" t="s">
        <v>60</v>
      </c>
      <c r="E8" s="65">
        <v>1</v>
      </c>
      <c r="F8" s="5">
        <v>229.75</v>
      </c>
      <c r="G8" s="4">
        <v>1.9250000000000003</v>
      </c>
      <c r="H8" s="3">
        <v>0.5</v>
      </c>
      <c r="I8" s="3">
        <v>55.8</v>
      </c>
      <c r="J8" s="3">
        <v>2.625</v>
      </c>
      <c r="K8" s="3">
        <v>31.75</v>
      </c>
      <c r="L8" s="3">
        <v>108.25</v>
      </c>
      <c r="M8" s="3">
        <v>19.75</v>
      </c>
      <c r="N8" s="3">
        <v>420</v>
      </c>
      <c r="O8" s="3">
        <v>6.5</v>
      </c>
      <c r="P8" s="3">
        <v>1.2249999999999999</v>
      </c>
      <c r="Q8" s="3">
        <v>0.5</v>
      </c>
      <c r="R8" s="3">
        <v>0.1</v>
      </c>
      <c r="S8" s="3">
        <v>0.19999999999999998</v>
      </c>
      <c r="T8" s="3">
        <v>8.75</v>
      </c>
      <c r="U8" s="3">
        <v>0</v>
      </c>
      <c r="V8" s="3">
        <v>0.05</v>
      </c>
      <c r="W8" s="39">
        <v>48.65</v>
      </c>
      <c r="X8" s="3">
        <v>0.19999999999999998</v>
      </c>
      <c r="Y8" s="3">
        <v>0.05</v>
      </c>
      <c r="Z8" s="39">
        <v>1.075</v>
      </c>
      <c r="AA8" s="3">
        <v>0.4</v>
      </c>
      <c r="AB8" s="4">
        <v>28.5</v>
      </c>
      <c r="AC8" s="3">
        <v>0</v>
      </c>
      <c r="AD8" s="4">
        <v>0.45</v>
      </c>
    </row>
    <row r="9" spans="1:30" s="53" customFormat="1" ht="15">
      <c r="A9" s="53" t="s">
        <v>485</v>
      </c>
      <c r="B9" s="79" t="s">
        <v>486</v>
      </c>
      <c r="C9" s="54"/>
      <c r="D9" s="55" t="s">
        <v>528</v>
      </c>
      <c r="E9" s="66">
        <v>1</v>
      </c>
      <c r="F9" s="54">
        <v>180.5</v>
      </c>
      <c r="G9" s="61">
        <v>12.266666666666667</v>
      </c>
      <c r="H9" s="62">
        <v>0.68333333333333324</v>
      </c>
      <c r="I9" s="62">
        <v>32.716666666666669</v>
      </c>
      <c r="J9" s="62">
        <v>11.1</v>
      </c>
      <c r="K9" s="62">
        <v>45</v>
      </c>
      <c r="L9" s="56">
        <v>216.6</v>
      </c>
      <c r="M9" s="62">
        <v>73</v>
      </c>
      <c r="N9" s="62">
        <v>546.33333333333337</v>
      </c>
      <c r="O9" s="56">
        <v>4.5999999999999996</v>
      </c>
      <c r="P9" s="62">
        <v>4.0999999999999996</v>
      </c>
      <c r="Q9" s="62">
        <v>1.7333333333333334</v>
      </c>
      <c r="R9" s="56">
        <v>0.4</v>
      </c>
      <c r="S9" s="62">
        <v>0.73333333333333339</v>
      </c>
      <c r="T9" s="62">
        <v>12.333333333333334</v>
      </c>
      <c r="U9" s="56">
        <v>0</v>
      </c>
      <c r="V9" s="56">
        <v>0</v>
      </c>
      <c r="W9" s="63">
        <v>1.1166666666666667</v>
      </c>
      <c r="X9" s="62">
        <v>1.9333333333333329</v>
      </c>
      <c r="Y9" s="62">
        <v>0.13333333333333333</v>
      </c>
      <c r="Z9" s="63">
        <v>0.9</v>
      </c>
      <c r="AA9" s="56">
        <v>0.1</v>
      </c>
      <c r="AB9" s="61">
        <v>242.38333333333333</v>
      </c>
      <c r="AC9" s="56">
        <v>0</v>
      </c>
      <c r="AD9" s="56">
        <v>0.3</v>
      </c>
    </row>
    <row r="10" spans="1:30" ht="15">
      <c r="A10" s="30" t="s">
        <v>80</v>
      </c>
      <c r="B10" s="78" t="s">
        <v>451</v>
      </c>
      <c r="C10" s="5" t="s">
        <v>81</v>
      </c>
      <c r="D10" s="6" t="s">
        <v>54</v>
      </c>
      <c r="E10" s="65">
        <v>1</v>
      </c>
      <c r="F10" s="7">
        <v>228</v>
      </c>
      <c r="G10" s="8">
        <v>19.600000000000001</v>
      </c>
      <c r="H10" s="9">
        <v>13.7</v>
      </c>
      <c r="I10" s="9">
        <v>57.9</v>
      </c>
      <c r="J10" s="9">
        <v>33.200000000000003</v>
      </c>
      <c r="K10" s="9">
        <v>128</v>
      </c>
      <c r="L10" s="7">
        <v>734</v>
      </c>
      <c r="M10" s="9">
        <v>499</v>
      </c>
      <c r="N10" s="9">
        <v>1524</v>
      </c>
      <c r="O10" s="7">
        <v>21</v>
      </c>
      <c r="P10" s="9">
        <v>13.86</v>
      </c>
      <c r="Q10" s="9">
        <v>6.81</v>
      </c>
      <c r="R10" s="7">
        <v>3.7879999999999998</v>
      </c>
      <c r="S10" s="9">
        <v>0</v>
      </c>
      <c r="T10" s="9">
        <v>0</v>
      </c>
      <c r="U10" s="9">
        <v>0</v>
      </c>
      <c r="V10" s="9">
        <v>0</v>
      </c>
      <c r="W10" s="10">
        <v>0</v>
      </c>
      <c r="X10" s="9">
        <v>7.8E-2</v>
      </c>
      <c r="Y10" s="9">
        <v>0.24099999999999999</v>
      </c>
      <c r="Z10" s="10">
        <v>2.1850000000000001</v>
      </c>
      <c r="AA10" s="7">
        <v>0.11799999999999999</v>
      </c>
      <c r="AB10" s="11">
        <v>32</v>
      </c>
      <c r="AC10" s="5">
        <v>0</v>
      </c>
      <c r="AD10" s="5">
        <v>0.254</v>
      </c>
    </row>
    <row r="11" spans="1:30" s="53" customFormat="1" ht="15">
      <c r="A11" s="53" t="s">
        <v>487</v>
      </c>
      <c r="B11" s="79" t="s">
        <v>488</v>
      </c>
      <c r="C11" s="54"/>
      <c r="D11" s="55"/>
      <c r="E11" s="66"/>
      <c r="F11" s="56"/>
      <c r="G11" s="57"/>
      <c r="H11" s="58"/>
      <c r="I11" s="58"/>
      <c r="J11" s="58"/>
      <c r="K11" s="58"/>
      <c r="L11" s="56"/>
      <c r="M11" s="58"/>
      <c r="N11" s="58"/>
      <c r="O11" s="56"/>
      <c r="P11" s="58"/>
      <c r="Q11" s="58"/>
      <c r="R11" s="56"/>
      <c r="S11" s="58"/>
      <c r="T11" s="58"/>
      <c r="U11" s="58"/>
      <c r="V11" s="58"/>
      <c r="W11" s="59"/>
      <c r="X11" s="58"/>
      <c r="Y11" s="58"/>
      <c r="Z11" s="59"/>
      <c r="AA11" s="56"/>
      <c r="AB11" s="60"/>
      <c r="AC11" s="54"/>
      <c r="AD11" s="54"/>
    </row>
    <row r="12" spans="1:30" s="53" customFormat="1" ht="15">
      <c r="A12" s="53" t="s">
        <v>489</v>
      </c>
      <c r="B12" s="79" t="s">
        <v>490</v>
      </c>
      <c r="C12" s="54"/>
      <c r="D12" s="55" t="s">
        <v>528</v>
      </c>
      <c r="E12" s="66">
        <v>1</v>
      </c>
      <c r="F12" s="54">
        <v>180.5</v>
      </c>
      <c r="G12" s="61">
        <v>12.266666666666667</v>
      </c>
      <c r="H12" s="62">
        <v>0.68333333333333324</v>
      </c>
      <c r="I12" s="62">
        <v>32.716666666666669</v>
      </c>
      <c r="J12" s="62">
        <v>11.1</v>
      </c>
      <c r="K12" s="62">
        <v>45</v>
      </c>
      <c r="L12" s="56">
        <v>216.6</v>
      </c>
      <c r="M12" s="62">
        <v>73</v>
      </c>
      <c r="N12" s="62">
        <v>546.33333333333337</v>
      </c>
      <c r="O12" s="56">
        <v>4.5999999999999996</v>
      </c>
      <c r="P12" s="62">
        <v>4.0999999999999996</v>
      </c>
      <c r="Q12" s="62">
        <v>1.7333333333333334</v>
      </c>
      <c r="R12" s="56">
        <v>0.4</v>
      </c>
      <c r="S12" s="62">
        <v>0.73333333333333339</v>
      </c>
      <c r="T12" s="62">
        <v>12.333333333333334</v>
      </c>
      <c r="U12" s="56">
        <v>0</v>
      </c>
      <c r="V12" s="56">
        <v>0</v>
      </c>
      <c r="W12" s="63">
        <v>1.1166666666666667</v>
      </c>
      <c r="X12" s="62">
        <v>1.9333333333333329</v>
      </c>
      <c r="Y12" s="62">
        <v>0.13333333333333333</v>
      </c>
      <c r="Z12" s="63">
        <v>0.9</v>
      </c>
      <c r="AA12" s="56">
        <v>0.1</v>
      </c>
      <c r="AB12" s="61">
        <v>242.38333333333333</v>
      </c>
      <c r="AC12" s="56">
        <v>0</v>
      </c>
      <c r="AD12" s="56">
        <v>0.3</v>
      </c>
    </row>
    <row r="13" spans="1:30" ht="15">
      <c r="A13" s="30" t="s">
        <v>87</v>
      </c>
      <c r="B13" s="78" t="s">
        <v>452</v>
      </c>
      <c r="E13" s="65">
        <v>1</v>
      </c>
      <c r="F13" s="30">
        <v>155</v>
      </c>
      <c r="G13" s="30">
        <v>12.6</v>
      </c>
      <c r="H13" s="30">
        <v>10.6</v>
      </c>
      <c r="I13" s="30">
        <v>1.1000000000000001</v>
      </c>
      <c r="J13" s="30">
        <v>0</v>
      </c>
      <c r="K13" s="30">
        <v>50</v>
      </c>
      <c r="L13" s="30">
        <v>172</v>
      </c>
      <c r="M13" s="30">
        <v>10</v>
      </c>
      <c r="N13" s="30">
        <v>126</v>
      </c>
      <c r="O13" s="30">
        <v>124</v>
      </c>
      <c r="P13" s="30">
        <v>1.2</v>
      </c>
      <c r="Q13" s="30">
        <v>1.1000000000000001</v>
      </c>
      <c r="R13" s="30">
        <v>0</v>
      </c>
      <c r="S13" s="30">
        <v>0</v>
      </c>
      <c r="T13" s="30">
        <v>169</v>
      </c>
      <c r="U13" s="30">
        <v>1</v>
      </c>
      <c r="V13" s="30">
        <v>1</v>
      </c>
      <c r="W13" s="30">
        <v>0</v>
      </c>
      <c r="X13" s="30">
        <v>0.1</v>
      </c>
      <c r="Y13" s="30">
        <v>0.5</v>
      </c>
      <c r="Z13" s="30">
        <v>0.1</v>
      </c>
      <c r="AA13" s="30">
        <v>0.1</v>
      </c>
      <c r="AB13" s="30">
        <v>44</v>
      </c>
      <c r="AC13" s="30">
        <v>1.1000000000000001</v>
      </c>
      <c r="AD13" s="30">
        <v>1.4</v>
      </c>
    </row>
    <row r="14" spans="1:30" s="53" customFormat="1" ht="15">
      <c r="A14" s="53" t="s">
        <v>491</v>
      </c>
      <c r="B14" s="79" t="s">
        <v>494</v>
      </c>
      <c r="E14" s="66"/>
    </row>
    <row r="15" spans="1:30" s="53" customFormat="1" ht="15">
      <c r="A15" s="53" t="s">
        <v>492</v>
      </c>
      <c r="B15" s="79" t="s">
        <v>495</v>
      </c>
      <c r="D15" s="54" t="s">
        <v>532</v>
      </c>
      <c r="E15" s="66">
        <v>1</v>
      </c>
      <c r="F15" s="54">
        <v>235.14285714285714</v>
      </c>
      <c r="G15" s="60">
        <v>14.357142857142858</v>
      </c>
      <c r="H15" s="54">
        <v>2.2400000000000002</v>
      </c>
      <c r="I15" s="54">
        <v>40.892857142857146</v>
      </c>
      <c r="J15" s="54">
        <v>12.771428571428572</v>
      </c>
      <c r="K15" s="54">
        <v>68.285714285714292</v>
      </c>
      <c r="L15" s="54">
        <v>328.14285714285717</v>
      </c>
      <c r="M15" s="54">
        <v>99.857142857142861</v>
      </c>
      <c r="N15" s="54">
        <v>697.71428571428567</v>
      </c>
      <c r="O15" s="54">
        <v>12</v>
      </c>
      <c r="P15" s="54">
        <v>5.5942857142857134</v>
      </c>
      <c r="Q15" s="54">
        <v>2.79</v>
      </c>
      <c r="R15" s="54">
        <v>0.59250000000000003</v>
      </c>
      <c r="S15" s="54">
        <v>1.2025000000000001</v>
      </c>
      <c r="T15" s="54">
        <v>29.75</v>
      </c>
      <c r="U15" s="54">
        <v>0</v>
      </c>
      <c r="V15" s="54">
        <v>0.28999999999999998</v>
      </c>
      <c r="W15" s="64">
        <v>14</v>
      </c>
      <c r="X15" s="54">
        <v>0.44342857142857139</v>
      </c>
      <c r="Y15" s="54">
        <v>0.20057142857142857</v>
      </c>
      <c r="Z15" s="64">
        <v>1.8117142857142858</v>
      </c>
      <c r="AA15" s="54">
        <v>0.39000000000000007</v>
      </c>
      <c r="AB15" s="60">
        <v>407.14285714285717</v>
      </c>
      <c r="AC15" s="54">
        <v>0</v>
      </c>
      <c r="AD15" s="54">
        <v>1.05</v>
      </c>
    </row>
    <row r="16" spans="1:30" s="53" customFormat="1" ht="15">
      <c r="A16" s="53" t="s">
        <v>493</v>
      </c>
      <c r="B16" s="79" t="s">
        <v>496</v>
      </c>
      <c r="D16" s="53" t="s">
        <v>529</v>
      </c>
      <c r="E16" s="66">
        <v>1</v>
      </c>
      <c r="F16" s="54">
        <v>567</v>
      </c>
      <c r="G16" s="57">
        <v>25.8</v>
      </c>
      <c r="H16" s="58">
        <v>49.24</v>
      </c>
      <c r="I16" s="58">
        <v>16.13</v>
      </c>
      <c r="J16" s="58">
        <v>8.5</v>
      </c>
      <c r="K16" s="58">
        <v>92</v>
      </c>
      <c r="L16" s="58">
        <v>376</v>
      </c>
      <c r="M16" s="58">
        <v>168</v>
      </c>
      <c r="N16" s="58">
        <v>705</v>
      </c>
      <c r="O16" s="58">
        <v>18</v>
      </c>
      <c r="P16" s="58">
        <v>4.58</v>
      </c>
      <c r="Q16" s="58">
        <v>3.27</v>
      </c>
      <c r="R16" s="58">
        <v>1.1000000000000001</v>
      </c>
      <c r="S16" s="58">
        <v>1.9</v>
      </c>
      <c r="T16" s="58">
        <v>0</v>
      </c>
      <c r="U16" s="58">
        <v>0</v>
      </c>
      <c r="V16" s="58">
        <v>9</v>
      </c>
      <c r="W16" s="59">
        <v>0</v>
      </c>
      <c r="X16" s="58">
        <v>0.64</v>
      </c>
      <c r="Y16" s="58">
        <v>0.13500000000000001</v>
      </c>
      <c r="Z16" s="59">
        <v>12.066000000000001</v>
      </c>
      <c r="AA16" s="58">
        <v>0.3</v>
      </c>
      <c r="AB16" s="60">
        <v>126</v>
      </c>
      <c r="AC16" s="58">
        <v>0</v>
      </c>
      <c r="AD16" s="58">
        <v>1.4</v>
      </c>
    </row>
    <row r="17" spans="1:30" ht="15">
      <c r="A17" s="30" t="s">
        <v>99</v>
      </c>
      <c r="B17" s="78" t="s">
        <v>453</v>
      </c>
      <c r="C17" s="5" t="s">
        <v>100</v>
      </c>
      <c r="D17" s="5" t="s">
        <v>54</v>
      </c>
      <c r="E17" s="65">
        <v>1</v>
      </c>
      <c r="F17" s="5">
        <v>884</v>
      </c>
      <c r="G17" s="5">
        <v>0</v>
      </c>
      <c r="H17" s="5">
        <v>100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0.03</v>
      </c>
      <c r="Q17" s="5">
        <v>0.01</v>
      </c>
      <c r="R17" s="5"/>
      <c r="S17" s="5"/>
      <c r="T17" s="5">
        <v>0</v>
      </c>
      <c r="U17" s="5">
        <v>0</v>
      </c>
      <c r="V17" s="5">
        <v>15.69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/>
    </row>
    <row r="18" spans="1:30" ht="15">
      <c r="A18" s="30" t="s">
        <v>101</v>
      </c>
      <c r="B18" s="78" t="s">
        <v>454</v>
      </c>
      <c r="C18" s="5" t="s">
        <v>102</v>
      </c>
      <c r="D18" s="5" t="s">
        <v>60</v>
      </c>
      <c r="E18" s="65">
        <v>1</v>
      </c>
      <c r="F18" s="5">
        <v>567</v>
      </c>
      <c r="G18" s="8">
        <v>25.8</v>
      </c>
      <c r="H18" s="9">
        <v>49.24</v>
      </c>
      <c r="I18" s="9">
        <v>16.13</v>
      </c>
      <c r="J18" s="9">
        <v>8.5</v>
      </c>
      <c r="K18" s="9">
        <v>92</v>
      </c>
      <c r="L18" s="9">
        <v>376</v>
      </c>
      <c r="M18" s="9">
        <v>168</v>
      </c>
      <c r="N18" s="9">
        <v>705</v>
      </c>
      <c r="O18" s="9">
        <v>18</v>
      </c>
      <c r="P18" s="9">
        <v>4.58</v>
      </c>
      <c r="Q18" s="9">
        <v>3.27</v>
      </c>
      <c r="R18" s="9">
        <v>1.1000000000000001</v>
      </c>
      <c r="S18" s="9">
        <v>1.9</v>
      </c>
      <c r="T18" s="9">
        <v>0</v>
      </c>
      <c r="U18" s="9">
        <v>0</v>
      </c>
      <c r="V18" s="9">
        <v>9</v>
      </c>
      <c r="W18" s="10">
        <v>0</v>
      </c>
      <c r="X18" s="9">
        <v>0.64</v>
      </c>
      <c r="Y18" s="9">
        <v>0.13500000000000001</v>
      </c>
      <c r="Z18" s="10">
        <v>12.066000000000001</v>
      </c>
      <c r="AA18" s="9">
        <v>0.3</v>
      </c>
      <c r="AB18" s="11">
        <v>126</v>
      </c>
      <c r="AC18" s="9">
        <v>0</v>
      </c>
      <c r="AD18" s="9">
        <v>1.4</v>
      </c>
    </row>
    <row r="19" spans="1:30" s="53" customFormat="1" ht="15">
      <c r="A19" s="53" t="s">
        <v>497</v>
      </c>
      <c r="B19" s="79" t="s">
        <v>498</v>
      </c>
      <c r="C19" s="54"/>
      <c r="D19" s="54"/>
      <c r="E19" s="66"/>
      <c r="F19" s="54"/>
      <c r="G19" s="57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9"/>
      <c r="X19" s="58"/>
      <c r="Y19" s="58"/>
      <c r="Z19" s="59"/>
      <c r="AA19" s="58"/>
      <c r="AB19" s="60"/>
      <c r="AC19" s="58"/>
      <c r="AD19" s="58"/>
    </row>
    <row r="20" spans="1:30" ht="15">
      <c r="A20" s="30" t="s">
        <v>117</v>
      </c>
      <c r="B20" s="78" t="s">
        <v>455</v>
      </c>
      <c r="E20" s="65">
        <v>0.65800000000000003</v>
      </c>
      <c r="F20" s="30">
        <v>269</v>
      </c>
      <c r="G20" s="30">
        <v>24.9</v>
      </c>
      <c r="H20" s="30">
        <v>18</v>
      </c>
      <c r="I20" s="30">
        <v>0</v>
      </c>
      <c r="J20" s="30">
        <v>0</v>
      </c>
      <c r="K20" s="30">
        <v>4</v>
      </c>
      <c r="L20" s="30">
        <v>194</v>
      </c>
      <c r="M20" s="30">
        <v>23</v>
      </c>
      <c r="N20" s="30">
        <v>340</v>
      </c>
      <c r="O20" s="30">
        <v>53</v>
      </c>
      <c r="P20" s="30">
        <v>1.7</v>
      </c>
      <c r="Q20" s="30">
        <v>4.0999999999999996</v>
      </c>
      <c r="R20" s="30">
        <v>0.1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0.1</v>
      </c>
      <c r="Y20" s="30">
        <v>0.2</v>
      </c>
      <c r="Z20" s="30">
        <v>3.2</v>
      </c>
      <c r="AA20" s="30">
        <v>0.3</v>
      </c>
      <c r="AB20" s="30">
        <v>6</v>
      </c>
      <c r="AC20" s="30">
        <v>1.9</v>
      </c>
      <c r="AD20" s="30">
        <v>0.4</v>
      </c>
    </row>
    <row r="21" spans="1:30" ht="15">
      <c r="A21" s="53" t="s">
        <v>319</v>
      </c>
      <c r="B21" s="79" t="s">
        <v>499</v>
      </c>
      <c r="C21" s="54"/>
      <c r="D21" s="55" t="s">
        <v>528</v>
      </c>
      <c r="E21" s="66">
        <v>1</v>
      </c>
      <c r="F21" s="54">
        <v>180.5</v>
      </c>
      <c r="G21" s="61">
        <v>12.266666666666667</v>
      </c>
      <c r="H21" s="62">
        <v>0.68333333333333324</v>
      </c>
      <c r="I21" s="62">
        <v>32.716666666666669</v>
      </c>
      <c r="J21" s="62">
        <v>11.1</v>
      </c>
      <c r="K21" s="62">
        <v>45</v>
      </c>
      <c r="L21" s="56">
        <v>216.6</v>
      </c>
      <c r="M21" s="62">
        <v>73</v>
      </c>
      <c r="N21" s="62">
        <v>546.33333333333337</v>
      </c>
      <c r="O21" s="56">
        <v>4.5999999999999996</v>
      </c>
      <c r="P21" s="62">
        <v>4.0999999999999996</v>
      </c>
      <c r="Q21" s="62">
        <v>1.7333333333333334</v>
      </c>
      <c r="R21" s="56">
        <v>0.4</v>
      </c>
      <c r="S21" s="62">
        <v>0.73333333333333339</v>
      </c>
      <c r="T21" s="62">
        <v>12.333333333333334</v>
      </c>
      <c r="U21" s="56">
        <v>0</v>
      </c>
      <c r="V21" s="56">
        <v>0</v>
      </c>
      <c r="W21" s="63">
        <v>1.1166666666666667</v>
      </c>
      <c r="X21" s="62">
        <v>1.9333333333333329</v>
      </c>
      <c r="Y21" s="62">
        <v>0.13333333333333333</v>
      </c>
      <c r="Z21" s="63">
        <v>0.9</v>
      </c>
      <c r="AA21" s="56">
        <v>0.1</v>
      </c>
      <c r="AB21" s="61">
        <v>242.38333333333333</v>
      </c>
      <c r="AC21" s="56">
        <v>0</v>
      </c>
      <c r="AD21" s="56">
        <v>0.3</v>
      </c>
    </row>
    <row r="22" spans="1:30" s="53" customFormat="1" ht="15">
      <c r="A22" s="30" t="s">
        <v>108</v>
      </c>
      <c r="B22" s="78" t="s">
        <v>456</v>
      </c>
      <c r="C22" s="5" t="s">
        <v>64</v>
      </c>
      <c r="D22" s="5" t="s">
        <v>60</v>
      </c>
      <c r="E22" s="65">
        <v>1</v>
      </c>
      <c r="F22" s="5">
        <v>251.66669999999999</v>
      </c>
      <c r="G22" s="4">
        <v>6.05</v>
      </c>
      <c r="H22" s="3">
        <v>2.6166666666666667</v>
      </c>
      <c r="I22" s="3">
        <v>54.516666666666673</v>
      </c>
      <c r="J22" s="3">
        <v>5.3666666666666663</v>
      </c>
      <c r="K22" s="3">
        <v>4.333333333333333</v>
      </c>
      <c r="L22" s="3">
        <v>182.5</v>
      </c>
      <c r="M22" s="3">
        <v>85.666666666666671</v>
      </c>
      <c r="N22" s="3">
        <v>276.83333333333331</v>
      </c>
      <c r="O22" s="3">
        <v>27.5</v>
      </c>
      <c r="P22" s="3">
        <v>2.2333333333333334</v>
      </c>
      <c r="Q22" s="3">
        <v>1.2333333333333334</v>
      </c>
      <c r="R22" s="3">
        <v>0.13333</v>
      </c>
      <c r="S22" s="3">
        <v>1.1166666666666667</v>
      </c>
      <c r="T22" s="3">
        <v>3</v>
      </c>
      <c r="U22" s="3">
        <v>0</v>
      </c>
      <c r="V22" s="3">
        <v>0.4</v>
      </c>
      <c r="W22" s="39">
        <v>2.8333333333333335</v>
      </c>
      <c r="X22" s="3">
        <v>0.31666666666666665</v>
      </c>
      <c r="Y22" s="3">
        <v>0.15</v>
      </c>
      <c r="Z22" s="39">
        <v>2.75</v>
      </c>
      <c r="AA22" s="3">
        <v>0.18332999999999999</v>
      </c>
      <c r="AB22" s="4">
        <v>35.5</v>
      </c>
      <c r="AC22" s="3">
        <v>0</v>
      </c>
      <c r="AD22" s="4">
        <v>0.63332999999999995</v>
      </c>
    </row>
    <row r="23" spans="1:30" ht="15">
      <c r="A23" s="30" t="s">
        <v>113</v>
      </c>
      <c r="B23" s="78" t="s">
        <v>457</v>
      </c>
      <c r="C23" s="5" t="s">
        <v>114</v>
      </c>
      <c r="E23" s="65">
        <v>1</v>
      </c>
      <c r="F23" s="30">
        <v>60</v>
      </c>
      <c r="G23" s="30">
        <v>98</v>
      </c>
      <c r="H23" s="30">
        <v>18.100000000000001</v>
      </c>
      <c r="I23" s="30">
        <v>2.4</v>
      </c>
      <c r="J23" s="30">
        <v>0</v>
      </c>
      <c r="K23" s="30">
        <v>0</v>
      </c>
      <c r="L23" s="30">
        <v>7</v>
      </c>
      <c r="M23" s="30">
        <v>69</v>
      </c>
      <c r="N23" s="30">
        <v>21</v>
      </c>
      <c r="O23" s="30">
        <v>122</v>
      </c>
      <c r="P23" s="30">
        <v>39</v>
      </c>
      <c r="Q23" s="30">
        <v>0.3</v>
      </c>
      <c r="R23" s="30">
        <v>0.3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17</v>
      </c>
      <c r="Y23" s="30">
        <v>0.1</v>
      </c>
      <c r="Z23" s="30">
        <v>0.1</v>
      </c>
      <c r="AA23" s="30">
        <v>0.7</v>
      </c>
      <c r="AB23" s="30">
        <v>0.5</v>
      </c>
      <c r="AC23" s="30">
        <v>51</v>
      </c>
      <c r="AD23" s="30">
        <v>0</v>
      </c>
    </row>
    <row r="24" spans="1:30" ht="15">
      <c r="A24" s="30" t="s">
        <v>115</v>
      </c>
      <c r="B24" s="78" t="s">
        <v>458</v>
      </c>
      <c r="C24" s="5" t="s">
        <v>64</v>
      </c>
      <c r="D24" s="5" t="s">
        <v>60</v>
      </c>
      <c r="E24" s="65">
        <v>1</v>
      </c>
      <c r="F24" s="5">
        <v>344.5</v>
      </c>
      <c r="G24" s="4">
        <v>9.1</v>
      </c>
      <c r="H24" s="3">
        <v>3.15</v>
      </c>
      <c r="I24" s="3">
        <v>72.45</v>
      </c>
      <c r="J24" s="3">
        <v>19.05</v>
      </c>
      <c r="K24" s="3">
        <v>158.5</v>
      </c>
      <c r="L24" s="3">
        <v>289.5</v>
      </c>
      <c r="M24" s="3">
        <v>82</v>
      </c>
      <c r="N24" s="3">
        <v>357.5</v>
      </c>
      <c r="O24" s="3">
        <v>11</v>
      </c>
      <c r="P24" s="3">
        <v>5.35</v>
      </c>
      <c r="Q24" s="3">
        <v>2.15</v>
      </c>
      <c r="R24" s="3">
        <v>0.8</v>
      </c>
      <c r="S24" s="3">
        <v>3.35</v>
      </c>
      <c r="T24" s="3">
        <v>12.5</v>
      </c>
      <c r="U24" s="3">
        <v>0</v>
      </c>
      <c r="V24" s="3">
        <v>0</v>
      </c>
      <c r="W24" s="39">
        <v>0</v>
      </c>
      <c r="X24" s="3">
        <v>0.3</v>
      </c>
      <c r="Y24" s="3">
        <v>0.15000000000000002</v>
      </c>
      <c r="Z24" s="39">
        <v>1.4500000000000002</v>
      </c>
      <c r="AA24" s="3">
        <v>0.25</v>
      </c>
      <c r="AB24" s="4">
        <v>21</v>
      </c>
      <c r="AC24" s="3">
        <v>0</v>
      </c>
      <c r="AD24" s="4">
        <v>0.45</v>
      </c>
    </row>
    <row r="25" spans="1:30" ht="15">
      <c r="A25" s="30" t="s">
        <v>75</v>
      </c>
      <c r="B25" s="78" t="s">
        <v>459</v>
      </c>
      <c r="C25" s="5" t="s">
        <v>76</v>
      </c>
      <c r="D25" s="5"/>
      <c r="E25" s="65">
        <v>1</v>
      </c>
      <c r="F25" s="5">
        <v>339.80556666666666</v>
      </c>
      <c r="G25" s="5">
        <v>10.19</v>
      </c>
      <c r="H25" s="5">
        <v>2.7055555555555557</v>
      </c>
      <c r="I25" s="5">
        <v>70.314999999999998</v>
      </c>
      <c r="J25" s="5">
        <v>8.7166666666666668</v>
      </c>
      <c r="K25" s="5">
        <v>45.916666666666679</v>
      </c>
      <c r="L25" s="5">
        <v>258.27778333333333</v>
      </c>
      <c r="M25" s="5">
        <v>87</v>
      </c>
      <c r="N25" s="5">
        <v>270</v>
      </c>
      <c r="O25" s="5">
        <v>7.8611166666666668</v>
      </c>
      <c r="P25" s="5">
        <v>2.8861111111111111</v>
      </c>
      <c r="Q25" s="5">
        <v>1.9311111111111112</v>
      </c>
      <c r="R25" s="5">
        <v>0.36520000000000008</v>
      </c>
      <c r="S25" s="5">
        <v>2.3632</v>
      </c>
      <c r="T25" s="5">
        <v>2.5833333333333335</v>
      </c>
      <c r="U25" s="5">
        <v>0</v>
      </c>
      <c r="V25" s="5">
        <v>0.26066599999999995</v>
      </c>
      <c r="W25" s="5">
        <v>0.47222222222222227</v>
      </c>
      <c r="X25" s="5">
        <v>0.35272222222222233</v>
      </c>
      <c r="Y25" s="5">
        <v>0.1255</v>
      </c>
      <c r="Z25" s="5">
        <v>2.7161111111111111</v>
      </c>
      <c r="AA25" s="5">
        <v>0.20249949999999997</v>
      </c>
      <c r="AB25" s="5">
        <v>25.416666666666668</v>
      </c>
      <c r="AC25" s="5">
        <v>0</v>
      </c>
      <c r="AD25" s="5">
        <v>0.84646600000000005</v>
      </c>
    </row>
    <row r="26" spans="1:30" ht="15">
      <c r="A26" s="30" t="s">
        <v>144</v>
      </c>
      <c r="B26" s="78" t="s">
        <v>460</v>
      </c>
      <c r="C26" s="5" t="s">
        <v>145</v>
      </c>
      <c r="D26" s="5" t="s">
        <v>62</v>
      </c>
      <c r="E26" s="65">
        <v>1</v>
      </c>
      <c r="F26" s="5">
        <v>235.14285714285714</v>
      </c>
      <c r="G26" s="11">
        <v>14.357142857142858</v>
      </c>
      <c r="H26" s="5">
        <v>2.2400000000000002</v>
      </c>
      <c r="I26" s="5">
        <v>40.892857142857146</v>
      </c>
      <c r="J26" s="5">
        <v>12.771428571428572</v>
      </c>
      <c r="K26" s="5">
        <v>68.285714285714292</v>
      </c>
      <c r="L26" s="5">
        <v>328.14285714285717</v>
      </c>
      <c r="M26" s="5">
        <v>99.857142857142861</v>
      </c>
      <c r="N26" s="5">
        <v>697.71428571428567</v>
      </c>
      <c r="O26" s="5">
        <v>12</v>
      </c>
      <c r="P26" s="5">
        <v>5.5942857142857134</v>
      </c>
      <c r="Q26" s="5">
        <v>2.79</v>
      </c>
      <c r="R26" s="5">
        <v>0.59250000000000003</v>
      </c>
      <c r="S26" s="5">
        <v>1.2025000000000001</v>
      </c>
      <c r="T26" s="5">
        <v>29.75</v>
      </c>
      <c r="U26" s="5">
        <v>0</v>
      </c>
      <c r="V26" s="5">
        <v>0.28999999999999998</v>
      </c>
      <c r="W26" s="16">
        <v>14</v>
      </c>
      <c r="X26" s="5">
        <v>0.44342857142857139</v>
      </c>
      <c r="Y26" s="5">
        <v>0.20057142857142857</v>
      </c>
      <c r="Z26" s="16">
        <v>1.8117142857142858</v>
      </c>
      <c r="AA26" s="5">
        <v>0.39000000000000007</v>
      </c>
      <c r="AB26" s="11">
        <v>407.14285714285717</v>
      </c>
      <c r="AC26" s="5">
        <v>0</v>
      </c>
      <c r="AD26" s="5">
        <v>1.05</v>
      </c>
    </row>
    <row r="27" spans="1:30" s="53" customFormat="1" ht="15">
      <c r="A27" s="30" t="s">
        <v>162</v>
      </c>
      <c r="B27" s="78" t="s">
        <v>501</v>
      </c>
      <c r="C27" s="5" t="s">
        <v>163</v>
      </c>
      <c r="D27" s="6" t="s">
        <v>74</v>
      </c>
      <c r="E27" s="65">
        <v>1</v>
      </c>
      <c r="F27" s="5">
        <v>125.583325</v>
      </c>
      <c r="G27" s="5">
        <v>1.9750000000000001</v>
      </c>
      <c r="H27" s="5">
        <v>0.19999999999999998</v>
      </c>
      <c r="I27" s="5">
        <v>29.87083333333333</v>
      </c>
      <c r="J27" s="5">
        <v>2.0020833333333332</v>
      </c>
      <c r="K27" s="5">
        <v>18.520833333333336</v>
      </c>
      <c r="L27" s="5">
        <v>60.125</v>
      </c>
      <c r="M27" s="5">
        <v>22.520833333333332</v>
      </c>
      <c r="N27" s="5">
        <v>358.45833333333331</v>
      </c>
      <c r="O27" s="5">
        <v>5.9166675</v>
      </c>
      <c r="P27" s="5">
        <v>0.9770833333333333</v>
      </c>
      <c r="Q27" s="5">
        <v>0.4145833333333333</v>
      </c>
      <c r="R27" s="5">
        <v>0.18479250000000003</v>
      </c>
      <c r="S27" s="5">
        <v>0.52833333333333332</v>
      </c>
      <c r="T27" s="5">
        <v>252.02916666666667</v>
      </c>
      <c r="U27" s="5">
        <v>0</v>
      </c>
      <c r="V27" s="5">
        <v>2.4500000000000002</v>
      </c>
      <c r="W27" s="5">
        <v>22.995833333333334</v>
      </c>
      <c r="X27" s="5">
        <v>0.125</v>
      </c>
      <c r="Y27" s="5">
        <v>7.2083333333333333E-2</v>
      </c>
      <c r="Z27" s="5">
        <v>0.83124999999999993</v>
      </c>
      <c r="AA27" s="5">
        <v>0.26583250000000003</v>
      </c>
      <c r="AB27" s="5">
        <v>18.787500000000001</v>
      </c>
      <c r="AC27" s="5">
        <v>0</v>
      </c>
      <c r="AD27" s="5">
        <v>0.410825</v>
      </c>
    </row>
    <row r="28" spans="1:30" s="53" customFormat="1" ht="15">
      <c r="A28" s="53" t="s">
        <v>500</v>
      </c>
      <c r="B28" s="79" t="s">
        <v>502</v>
      </c>
      <c r="C28" s="54"/>
      <c r="D28" s="54" t="s">
        <v>550</v>
      </c>
      <c r="E28" s="66">
        <v>1</v>
      </c>
      <c r="F28" s="54">
        <v>339.80556666666666</v>
      </c>
      <c r="G28" s="54">
        <v>10.19</v>
      </c>
      <c r="H28" s="54">
        <v>2.7055555555555557</v>
      </c>
      <c r="I28" s="54">
        <v>70.314999999999998</v>
      </c>
      <c r="J28" s="54">
        <v>8.7166666666666668</v>
      </c>
      <c r="K28" s="54">
        <v>45.916666666666679</v>
      </c>
      <c r="L28" s="54">
        <v>258.27778333333333</v>
      </c>
      <c r="M28" s="54">
        <v>87</v>
      </c>
      <c r="N28" s="54">
        <v>270</v>
      </c>
      <c r="O28" s="54">
        <v>7.8611166666666668</v>
      </c>
      <c r="P28" s="54">
        <v>2.8861111111111111</v>
      </c>
      <c r="Q28" s="54">
        <v>1.9311111111111112</v>
      </c>
      <c r="R28" s="54">
        <v>0.36520000000000008</v>
      </c>
      <c r="S28" s="54">
        <v>2.3632</v>
      </c>
      <c r="T28" s="54">
        <v>2.5833333333333335</v>
      </c>
      <c r="U28" s="54">
        <v>0</v>
      </c>
      <c r="V28" s="54">
        <v>0.26066599999999995</v>
      </c>
      <c r="W28" s="54">
        <v>0.47222222222222227</v>
      </c>
      <c r="X28" s="54">
        <v>0.35272222222222233</v>
      </c>
      <c r="Y28" s="54">
        <v>0.1255</v>
      </c>
      <c r="Z28" s="54">
        <v>2.7161111111111111</v>
      </c>
      <c r="AA28" s="54">
        <v>0.20249949999999997</v>
      </c>
      <c r="AB28" s="54">
        <v>25.416666666666668</v>
      </c>
      <c r="AC28" s="54">
        <v>0</v>
      </c>
      <c r="AD28" s="54">
        <v>0.84646600000000005</v>
      </c>
    </row>
    <row r="29" spans="1:30" s="53" customFormat="1" ht="15">
      <c r="A29" s="53" t="s">
        <v>503</v>
      </c>
      <c r="B29" s="79" t="s">
        <v>504</v>
      </c>
      <c r="C29" s="54"/>
      <c r="D29" s="54"/>
      <c r="E29" s="66">
        <v>1</v>
      </c>
      <c r="F29" s="54"/>
      <c r="G29" s="60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64"/>
      <c r="X29" s="54"/>
      <c r="Y29" s="54"/>
      <c r="Z29" s="64"/>
      <c r="AA29" s="54"/>
      <c r="AB29" s="60"/>
      <c r="AC29" s="54"/>
      <c r="AD29" s="54"/>
    </row>
    <row r="30" spans="1:30" s="53" customFormat="1" ht="15">
      <c r="A30" s="53" t="s">
        <v>505</v>
      </c>
      <c r="B30" s="79" t="s">
        <v>506</v>
      </c>
      <c r="C30" s="54"/>
      <c r="D30" s="55" t="s">
        <v>528</v>
      </c>
      <c r="E30" s="66">
        <v>1</v>
      </c>
      <c r="F30" s="54">
        <v>180.5</v>
      </c>
      <c r="G30" s="61">
        <v>12.266666666666667</v>
      </c>
      <c r="H30" s="62">
        <v>0.68333333333333324</v>
      </c>
      <c r="I30" s="62">
        <v>32.716666666666669</v>
      </c>
      <c r="J30" s="62">
        <v>11.1</v>
      </c>
      <c r="K30" s="62">
        <v>45</v>
      </c>
      <c r="L30" s="56">
        <v>216.6</v>
      </c>
      <c r="M30" s="62">
        <v>73</v>
      </c>
      <c r="N30" s="62">
        <v>546.33333333333337</v>
      </c>
      <c r="O30" s="56">
        <v>4.5999999999999996</v>
      </c>
      <c r="P30" s="62">
        <v>4.0999999999999996</v>
      </c>
      <c r="Q30" s="62">
        <v>1.7333333333333334</v>
      </c>
      <c r="R30" s="56">
        <v>0.4</v>
      </c>
      <c r="S30" s="62">
        <v>0.73333333333333339</v>
      </c>
      <c r="T30" s="62">
        <v>12.333333333333334</v>
      </c>
      <c r="U30" s="56">
        <v>0</v>
      </c>
      <c r="V30" s="56">
        <v>0</v>
      </c>
      <c r="W30" s="63">
        <v>1.1166666666666667</v>
      </c>
      <c r="X30" s="62">
        <v>1.9333333333333329</v>
      </c>
      <c r="Y30" s="62">
        <v>0.13333333333333333</v>
      </c>
      <c r="Z30" s="63">
        <v>0.9</v>
      </c>
      <c r="AA30" s="56">
        <v>0.1</v>
      </c>
      <c r="AB30" s="61">
        <v>242.38333333333333</v>
      </c>
      <c r="AC30" s="56">
        <v>0</v>
      </c>
      <c r="AD30" s="56">
        <v>0.3</v>
      </c>
    </row>
    <row r="31" spans="1:30" s="53" customFormat="1" ht="15">
      <c r="A31" s="53" t="s">
        <v>547</v>
      </c>
      <c r="B31" s="79" t="s">
        <v>507</v>
      </c>
      <c r="C31" s="54"/>
      <c r="D31" s="54" t="s">
        <v>532</v>
      </c>
      <c r="E31" s="66">
        <v>1</v>
      </c>
      <c r="F31" s="54">
        <v>235.14285714285714</v>
      </c>
      <c r="G31" s="60">
        <v>14.357142857142858</v>
      </c>
      <c r="H31" s="54">
        <v>2.2400000000000002</v>
      </c>
      <c r="I31" s="54">
        <v>40.892857142857146</v>
      </c>
      <c r="J31" s="54">
        <v>12.771428571428572</v>
      </c>
      <c r="K31" s="54">
        <v>68.285714285714292</v>
      </c>
      <c r="L31" s="54">
        <v>328.14285714285717</v>
      </c>
      <c r="M31" s="54">
        <v>99.857142857142861</v>
      </c>
      <c r="N31" s="54">
        <v>697.71428571428567</v>
      </c>
      <c r="O31" s="54">
        <v>12</v>
      </c>
      <c r="P31" s="54">
        <v>5.5942857142857134</v>
      </c>
      <c r="Q31" s="54">
        <v>2.79</v>
      </c>
      <c r="R31" s="54">
        <v>0.59250000000000003</v>
      </c>
      <c r="S31" s="54">
        <v>1.2025000000000001</v>
      </c>
      <c r="T31" s="54">
        <v>29.75</v>
      </c>
      <c r="U31" s="54">
        <v>0</v>
      </c>
      <c r="V31" s="54">
        <v>0.28999999999999998</v>
      </c>
      <c r="W31" s="64">
        <v>14</v>
      </c>
      <c r="X31" s="54">
        <v>0.44342857142857139</v>
      </c>
      <c r="Y31" s="54">
        <v>0.20057142857142857</v>
      </c>
      <c r="Z31" s="64">
        <v>1.8117142857142858</v>
      </c>
      <c r="AA31" s="54">
        <v>0.39000000000000007</v>
      </c>
      <c r="AB31" s="60">
        <v>407.14285714285717</v>
      </c>
      <c r="AC31" s="54">
        <v>0</v>
      </c>
      <c r="AD31" s="54">
        <v>1.05</v>
      </c>
    </row>
    <row r="32" spans="1:30" s="53" customFormat="1" ht="15">
      <c r="A32" s="30" t="s">
        <v>131</v>
      </c>
      <c r="B32" s="78" t="s">
        <v>462</v>
      </c>
      <c r="C32" s="5" t="s">
        <v>132</v>
      </c>
      <c r="D32" s="5" t="s">
        <v>54</v>
      </c>
      <c r="E32" s="65">
        <v>1</v>
      </c>
      <c r="F32" s="7">
        <f>3607/4.184</f>
        <v>862.09369024856596</v>
      </c>
      <c r="G32" s="18">
        <v>0</v>
      </c>
      <c r="H32" s="17">
        <v>100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3.81</v>
      </c>
      <c r="W32" s="41">
        <v>0</v>
      </c>
      <c r="X32" s="17">
        <v>0</v>
      </c>
      <c r="Y32" s="17">
        <v>0</v>
      </c>
      <c r="Z32" s="41">
        <v>0</v>
      </c>
      <c r="AA32" s="17">
        <v>0</v>
      </c>
      <c r="AB32" s="18">
        <v>0</v>
      </c>
      <c r="AC32" s="17">
        <v>0</v>
      </c>
      <c r="AD32" s="18">
        <v>0</v>
      </c>
    </row>
    <row r="33" spans="1:30" s="53" customFormat="1" ht="15">
      <c r="A33" s="53" t="s">
        <v>548</v>
      </c>
      <c r="B33" s="79" t="s">
        <v>508</v>
      </c>
      <c r="C33" s="54"/>
      <c r="D33" s="54" t="s">
        <v>530</v>
      </c>
      <c r="E33" s="66">
        <v>1</v>
      </c>
      <c r="F33" s="58">
        <v>415</v>
      </c>
      <c r="G33" s="57">
        <v>36.5</v>
      </c>
      <c r="H33" s="58">
        <v>20</v>
      </c>
      <c r="I33" s="58">
        <v>30.3</v>
      </c>
      <c r="J33" s="58">
        <v>9.3000000000000007</v>
      </c>
      <c r="K33" s="58">
        <v>278</v>
      </c>
      <c r="L33" s="58">
        <v>705</v>
      </c>
      <c r="M33" s="58">
        <v>280</v>
      </c>
      <c r="N33" s="58">
        <v>1798</v>
      </c>
      <c r="O33" s="58">
        <v>3</v>
      </c>
      <c r="P33" s="58">
        <v>15.8</v>
      </c>
      <c r="Q33" s="58">
        <v>5</v>
      </c>
      <c r="R33" s="58">
        <v>1.7</v>
      </c>
      <c r="S33" s="58">
        <v>2.5</v>
      </c>
      <c r="T33" s="58">
        <v>3</v>
      </c>
      <c r="U33" s="58">
        <v>0</v>
      </c>
      <c r="V33" s="58">
        <v>3</v>
      </c>
      <c r="W33" s="59">
        <v>3</v>
      </c>
      <c r="X33" s="58">
        <v>0.4</v>
      </c>
      <c r="Y33" s="58">
        <v>0.7</v>
      </c>
      <c r="Z33" s="59">
        <v>1</v>
      </c>
      <c r="AA33" s="58">
        <v>0.2</v>
      </c>
      <c r="AB33" s="57">
        <v>133</v>
      </c>
      <c r="AC33" s="58">
        <v>0</v>
      </c>
      <c r="AD33" s="57">
        <v>0.4</v>
      </c>
    </row>
    <row r="34" spans="1:30">
      <c r="A34" s="30" t="s">
        <v>141</v>
      </c>
      <c r="B34" s="78" t="s">
        <v>484</v>
      </c>
      <c r="C34" s="5"/>
      <c r="D34" s="9" t="s">
        <v>98</v>
      </c>
      <c r="E34" s="9">
        <v>1</v>
      </c>
      <c r="F34" s="5">
        <v>122</v>
      </c>
      <c r="G34" s="5">
        <v>1.3</v>
      </c>
      <c r="H34" s="5">
        <v>0.37</v>
      </c>
      <c r="I34" s="5">
        <v>31.89</v>
      </c>
      <c r="J34" s="5">
        <v>2.2999999999999998</v>
      </c>
      <c r="K34" s="5">
        <v>3</v>
      </c>
      <c r="L34" s="5">
        <v>34</v>
      </c>
      <c r="M34" s="5">
        <v>37</v>
      </c>
      <c r="N34" s="5">
        <v>499</v>
      </c>
      <c r="O34" s="5">
        <v>4</v>
      </c>
      <c r="P34" s="5">
        <v>0.6</v>
      </c>
      <c r="Q34" s="5">
        <v>0.14000000000000001</v>
      </c>
      <c r="R34" s="5"/>
      <c r="S34" s="5"/>
      <c r="T34" s="5">
        <v>1127</v>
      </c>
      <c r="U34" s="5">
        <v>0</v>
      </c>
      <c r="V34" s="5">
        <v>0.14000000000000001</v>
      </c>
      <c r="W34" s="5">
        <v>18.5</v>
      </c>
      <c r="X34" s="5">
        <v>5.1999999999999998E-2</v>
      </c>
      <c r="Y34" s="5">
        <v>5.3999999999999999E-2</v>
      </c>
      <c r="Z34" s="5">
        <v>0.68600000000000005</v>
      </c>
      <c r="AA34" s="5">
        <v>0.29899999999999999</v>
      </c>
      <c r="AB34" s="5">
        <v>22</v>
      </c>
      <c r="AC34" s="5">
        <v>0</v>
      </c>
      <c r="AD34" s="5"/>
    </row>
    <row r="35" spans="1:30" ht="15">
      <c r="A35" s="30" t="s">
        <v>130</v>
      </c>
      <c r="B35" s="78" t="s">
        <v>463</v>
      </c>
      <c r="C35" s="5"/>
      <c r="D35" s="5" t="s">
        <v>60</v>
      </c>
      <c r="E35" s="65">
        <v>1</v>
      </c>
      <c r="F35" s="5">
        <v>862</v>
      </c>
      <c r="G35" s="4">
        <v>0</v>
      </c>
      <c r="H35" s="3">
        <v>100</v>
      </c>
      <c r="I35" s="3">
        <v>0</v>
      </c>
      <c r="J35" s="3">
        <v>0</v>
      </c>
      <c r="K35" s="3">
        <v>6</v>
      </c>
      <c r="L35" s="3">
        <v>7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5000</v>
      </c>
      <c r="U35" s="3">
        <v>0</v>
      </c>
      <c r="V35" s="3">
        <v>4</v>
      </c>
      <c r="W35" s="39">
        <v>0</v>
      </c>
      <c r="X35" s="3">
        <v>0</v>
      </c>
      <c r="Y35" s="3">
        <v>0</v>
      </c>
      <c r="Z35" s="39">
        <v>0</v>
      </c>
      <c r="AA35" s="3">
        <v>0</v>
      </c>
      <c r="AB35" s="4">
        <v>0</v>
      </c>
      <c r="AC35" s="3">
        <v>0</v>
      </c>
      <c r="AD35" s="4">
        <v>0</v>
      </c>
    </row>
    <row r="36" spans="1:30" ht="15">
      <c r="A36" s="52" t="s">
        <v>374</v>
      </c>
      <c r="B36" s="80" t="s">
        <v>464</v>
      </c>
      <c r="C36" s="52"/>
      <c r="D36" s="52"/>
      <c r="E36" s="65">
        <v>0.72899999999999998</v>
      </c>
      <c r="F36">
        <v>537</v>
      </c>
      <c r="G36">
        <v>19.600000000000001</v>
      </c>
      <c r="H36">
        <v>50.2</v>
      </c>
      <c r="I36">
        <v>101</v>
      </c>
      <c r="J36">
        <v>0</v>
      </c>
      <c r="K36">
        <v>18</v>
      </c>
      <c r="L36">
        <v>165</v>
      </c>
      <c r="M36">
        <v>17</v>
      </c>
      <c r="N36">
        <v>251</v>
      </c>
      <c r="O36">
        <v>44</v>
      </c>
      <c r="P36">
        <v>0.8</v>
      </c>
      <c r="Q36">
        <v>2.1</v>
      </c>
      <c r="R36">
        <v>0.1</v>
      </c>
      <c r="S36">
        <v>0</v>
      </c>
      <c r="T36">
        <v>1</v>
      </c>
      <c r="U36">
        <v>1</v>
      </c>
      <c r="V36">
        <v>0</v>
      </c>
      <c r="W36">
        <v>0</v>
      </c>
      <c r="X36">
        <v>0.6</v>
      </c>
      <c r="Y36">
        <v>0.2</v>
      </c>
      <c r="Z36">
        <v>3.5</v>
      </c>
      <c r="AA36">
        <v>0.3</v>
      </c>
      <c r="AB36">
        <v>4</v>
      </c>
      <c r="AC36">
        <v>0.6</v>
      </c>
      <c r="AD36">
        <v>0.5</v>
      </c>
    </row>
    <row r="37" spans="1:30" ht="15">
      <c r="A37" s="30" t="s">
        <v>142</v>
      </c>
      <c r="B37" s="78" t="s">
        <v>465</v>
      </c>
      <c r="C37" s="5" t="s">
        <v>64</v>
      </c>
      <c r="D37" s="5" t="s">
        <v>60</v>
      </c>
      <c r="E37" s="65">
        <v>1</v>
      </c>
      <c r="F37" s="5">
        <v>81.333299999999994</v>
      </c>
      <c r="G37" s="4">
        <v>2.1999999999999997</v>
      </c>
      <c r="H37" s="3">
        <v>0.10000000000000002</v>
      </c>
      <c r="I37" s="3">
        <v>18.533333333333335</v>
      </c>
      <c r="J37" s="3">
        <v>1.8333333333333333</v>
      </c>
      <c r="K37" s="3">
        <v>13.333333333333334</v>
      </c>
      <c r="L37" s="3">
        <v>46</v>
      </c>
      <c r="M37" s="3">
        <v>24.333333333333332</v>
      </c>
      <c r="N37" s="3">
        <v>398.33333333333331</v>
      </c>
      <c r="O37" s="3">
        <v>6.6666699999999999</v>
      </c>
      <c r="P37" s="3">
        <v>1.3333333333333333</v>
      </c>
      <c r="Q37" s="3">
        <v>0.33333333333333331</v>
      </c>
      <c r="R37" s="3">
        <v>0.26667000000000002</v>
      </c>
      <c r="S37" s="3">
        <v>0.33333333333333331</v>
      </c>
      <c r="T37" s="3">
        <v>1.8666666666666665</v>
      </c>
      <c r="U37" s="3">
        <v>0</v>
      </c>
      <c r="V37" s="3">
        <v>0</v>
      </c>
      <c r="W37" s="39">
        <v>11.333333333333334</v>
      </c>
      <c r="X37" s="3">
        <v>0.10000000000000002</v>
      </c>
      <c r="Y37" s="3">
        <v>0.13333333333333333</v>
      </c>
      <c r="Z37" s="39">
        <v>1.0999999999999999</v>
      </c>
      <c r="AA37" s="3">
        <v>0.23333000000000001</v>
      </c>
      <c r="AB37" s="4">
        <v>10.9</v>
      </c>
      <c r="AC37" s="3">
        <v>0</v>
      </c>
      <c r="AD37" s="4">
        <v>0.33329999999999999</v>
      </c>
    </row>
    <row r="38" spans="1:30" ht="15">
      <c r="A38" s="30" t="s">
        <v>143</v>
      </c>
      <c r="B38" s="78" t="s">
        <v>466</v>
      </c>
      <c r="E38" s="65">
        <v>0.61</v>
      </c>
      <c r="F38" s="30">
        <v>200</v>
      </c>
      <c r="G38" s="30">
        <v>18.8</v>
      </c>
      <c r="H38" s="30">
        <v>13.2</v>
      </c>
      <c r="I38" s="30">
        <v>0</v>
      </c>
      <c r="J38" s="30">
        <v>0</v>
      </c>
      <c r="K38" s="30">
        <v>9</v>
      </c>
      <c r="L38" s="30">
        <v>126</v>
      </c>
      <c r="M38" s="30">
        <v>14</v>
      </c>
      <c r="N38" s="30">
        <v>127</v>
      </c>
      <c r="O38" s="30">
        <v>51</v>
      </c>
      <c r="P38" s="30">
        <v>1</v>
      </c>
      <c r="Q38" s="30">
        <v>1.3</v>
      </c>
      <c r="R38" s="30">
        <v>0.1</v>
      </c>
      <c r="S38" s="30">
        <v>0</v>
      </c>
      <c r="T38" s="30">
        <v>27</v>
      </c>
      <c r="U38" s="30">
        <v>0</v>
      </c>
      <c r="V38" s="30">
        <v>0</v>
      </c>
      <c r="W38" s="30">
        <v>0</v>
      </c>
      <c r="X38" s="30">
        <v>0.1</v>
      </c>
      <c r="Y38" s="30">
        <v>0.2</v>
      </c>
      <c r="Z38" s="30">
        <v>4.0999999999999996</v>
      </c>
      <c r="AA38" s="30">
        <v>0.2</v>
      </c>
      <c r="AB38" s="30">
        <v>4</v>
      </c>
      <c r="AC38" s="30">
        <v>0.2</v>
      </c>
      <c r="AD38" s="30">
        <v>0.5</v>
      </c>
    </row>
    <row r="39" spans="1:30" s="53" customFormat="1" ht="15">
      <c r="A39" s="30" t="s">
        <v>148</v>
      </c>
      <c r="B39" s="78" t="s">
        <v>467</v>
      </c>
      <c r="C39" s="5" t="s">
        <v>149</v>
      </c>
      <c r="D39" s="5" t="s">
        <v>62</v>
      </c>
      <c r="E39" s="65">
        <v>1</v>
      </c>
      <c r="F39" s="5">
        <v>358</v>
      </c>
      <c r="G39" s="5">
        <v>6.5</v>
      </c>
      <c r="H39" s="5">
        <v>0.5</v>
      </c>
      <c r="I39" s="5">
        <v>79.8</v>
      </c>
      <c r="J39" s="5">
        <v>0.8</v>
      </c>
      <c r="K39" s="5">
        <v>8</v>
      </c>
      <c r="L39" s="5">
        <v>103</v>
      </c>
      <c r="M39" s="5">
        <v>36</v>
      </c>
      <c r="N39" s="5">
        <v>81</v>
      </c>
      <c r="O39" s="5">
        <v>0</v>
      </c>
      <c r="P39" s="5">
        <v>0.6</v>
      </c>
      <c r="Q39" s="5">
        <v>1.1000000000000001</v>
      </c>
      <c r="R39" s="5">
        <v>0.1</v>
      </c>
      <c r="S39" s="5">
        <v>1.1000000000000001</v>
      </c>
      <c r="T39" s="5">
        <v>0</v>
      </c>
      <c r="U39" s="5">
        <v>0</v>
      </c>
      <c r="V39" s="5">
        <v>0</v>
      </c>
      <c r="W39" s="5">
        <v>0</v>
      </c>
      <c r="X39" s="5">
        <v>0.1</v>
      </c>
      <c r="Y39" s="5">
        <v>0.1</v>
      </c>
      <c r="Z39" s="5">
        <v>1.1000000000000001</v>
      </c>
      <c r="AA39" s="5">
        <v>0.1</v>
      </c>
      <c r="AB39" s="5">
        <v>6</v>
      </c>
      <c r="AC39" s="5">
        <v>0</v>
      </c>
      <c r="AD39" s="5">
        <v>1.1000000000000001</v>
      </c>
    </row>
    <row r="40" spans="1:30" ht="16" customHeight="1">
      <c r="A40" s="53" t="s">
        <v>509</v>
      </c>
      <c r="B40" s="79" t="s">
        <v>510</v>
      </c>
      <c r="C40" s="54"/>
      <c r="D40" s="54" t="s">
        <v>532</v>
      </c>
      <c r="E40" s="66">
        <v>1</v>
      </c>
      <c r="F40" s="54">
        <v>235.14285714285714</v>
      </c>
      <c r="G40" s="60">
        <v>14.357142857142858</v>
      </c>
      <c r="H40" s="54">
        <v>2.2400000000000002</v>
      </c>
      <c r="I40" s="54">
        <v>40.892857142857146</v>
      </c>
      <c r="J40" s="54">
        <v>12.771428571428572</v>
      </c>
      <c r="K40" s="54">
        <v>68.285714285714292</v>
      </c>
      <c r="L40" s="54">
        <v>328.14285714285717</v>
      </c>
      <c r="M40" s="54">
        <v>99.857142857142861</v>
      </c>
      <c r="N40" s="54">
        <v>697.71428571428567</v>
      </c>
      <c r="O40" s="54">
        <v>12</v>
      </c>
      <c r="P40" s="54">
        <v>5.5942857142857134</v>
      </c>
      <c r="Q40" s="54">
        <v>2.79</v>
      </c>
      <c r="R40" s="54">
        <v>0.59250000000000003</v>
      </c>
      <c r="S40" s="54">
        <v>1.2025000000000001</v>
      </c>
      <c r="T40" s="54">
        <v>29.75</v>
      </c>
      <c r="U40" s="54">
        <v>0</v>
      </c>
      <c r="V40" s="54">
        <v>0.28999999999999998</v>
      </c>
      <c r="W40" s="64">
        <v>14</v>
      </c>
      <c r="X40" s="54">
        <v>0.44342857142857139</v>
      </c>
      <c r="Y40" s="54">
        <v>0.20057142857142857</v>
      </c>
      <c r="Z40" s="64">
        <v>1.8117142857142858</v>
      </c>
      <c r="AA40" s="54">
        <v>0.39000000000000007</v>
      </c>
      <c r="AB40" s="60">
        <v>407.14285714285717</v>
      </c>
      <c r="AC40" s="54">
        <v>0</v>
      </c>
      <c r="AD40" s="54">
        <v>1.05</v>
      </c>
    </row>
    <row r="41" spans="1:30" s="53" customFormat="1" ht="15">
      <c r="A41" s="53" t="s">
        <v>511</v>
      </c>
      <c r="B41" s="79" t="s">
        <v>512</v>
      </c>
      <c r="C41" s="54"/>
      <c r="D41" s="54" t="s">
        <v>530</v>
      </c>
      <c r="E41" s="66">
        <v>1</v>
      </c>
      <c r="F41" s="58">
        <v>415</v>
      </c>
      <c r="G41" s="57">
        <v>36.5</v>
      </c>
      <c r="H41" s="58">
        <v>20</v>
      </c>
      <c r="I41" s="58">
        <v>30.3</v>
      </c>
      <c r="J41" s="58">
        <v>9.3000000000000007</v>
      </c>
      <c r="K41" s="58">
        <v>278</v>
      </c>
      <c r="L41" s="58">
        <v>705</v>
      </c>
      <c r="M41" s="58">
        <v>280</v>
      </c>
      <c r="N41" s="58">
        <v>1798</v>
      </c>
      <c r="O41" s="58">
        <v>3</v>
      </c>
      <c r="P41" s="58">
        <v>15.8</v>
      </c>
      <c r="Q41" s="58">
        <v>5</v>
      </c>
      <c r="R41" s="58">
        <v>1.7</v>
      </c>
      <c r="S41" s="58">
        <v>2.5</v>
      </c>
      <c r="T41" s="58">
        <v>3</v>
      </c>
      <c r="U41" s="58">
        <v>0</v>
      </c>
      <c r="V41" s="58">
        <v>3</v>
      </c>
      <c r="W41" s="59">
        <v>3</v>
      </c>
      <c r="X41" s="58">
        <v>0.4</v>
      </c>
      <c r="Y41" s="58">
        <v>0.7</v>
      </c>
      <c r="Z41" s="59">
        <v>1</v>
      </c>
      <c r="AA41" s="58">
        <v>0.2</v>
      </c>
      <c r="AB41" s="57">
        <v>133</v>
      </c>
      <c r="AC41" s="58">
        <v>0</v>
      </c>
      <c r="AD41" s="57">
        <v>0.4</v>
      </c>
    </row>
    <row r="42" spans="1:30" s="53" customFormat="1">
      <c r="A42" s="30" t="s">
        <v>146</v>
      </c>
      <c r="B42" s="78" t="s">
        <v>483</v>
      </c>
      <c r="C42" s="5" t="s">
        <v>147</v>
      </c>
      <c r="D42" s="5" t="s">
        <v>54</v>
      </c>
      <c r="E42" s="5">
        <v>1</v>
      </c>
      <c r="F42" s="5">
        <v>884</v>
      </c>
      <c r="G42" s="5">
        <v>0</v>
      </c>
      <c r="H42" s="5">
        <v>100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</row>
    <row r="43" spans="1:30" s="53" customFormat="1" ht="15">
      <c r="A43" s="53" t="s">
        <v>513</v>
      </c>
      <c r="B43" s="79" t="s">
        <v>514</v>
      </c>
      <c r="C43" s="54"/>
      <c r="D43" s="54" t="s">
        <v>530</v>
      </c>
      <c r="E43" s="66">
        <v>1</v>
      </c>
      <c r="F43" s="58">
        <v>415</v>
      </c>
      <c r="G43" s="57">
        <v>36.5</v>
      </c>
      <c r="H43" s="58">
        <v>20</v>
      </c>
      <c r="I43" s="58">
        <v>30.3</v>
      </c>
      <c r="J43" s="58">
        <v>9.3000000000000007</v>
      </c>
      <c r="K43" s="58">
        <v>278</v>
      </c>
      <c r="L43" s="58">
        <v>705</v>
      </c>
      <c r="M43" s="58">
        <v>280</v>
      </c>
      <c r="N43" s="58">
        <v>1798</v>
      </c>
      <c r="O43" s="58">
        <v>3</v>
      </c>
      <c r="P43" s="58">
        <v>15.8</v>
      </c>
      <c r="Q43" s="58">
        <v>5</v>
      </c>
      <c r="R43" s="58">
        <v>1.7</v>
      </c>
      <c r="S43" s="58">
        <v>2.5</v>
      </c>
      <c r="T43" s="58">
        <v>3</v>
      </c>
      <c r="U43" s="58">
        <v>0</v>
      </c>
      <c r="V43" s="58">
        <v>3</v>
      </c>
      <c r="W43" s="59">
        <v>3</v>
      </c>
      <c r="X43" s="58">
        <v>0.4</v>
      </c>
      <c r="Y43" s="58">
        <v>0.7</v>
      </c>
      <c r="Z43" s="59">
        <v>1</v>
      </c>
      <c r="AA43" s="58">
        <v>0.2</v>
      </c>
      <c r="AB43" s="57">
        <v>133</v>
      </c>
      <c r="AC43" s="58">
        <v>0</v>
      </c>
      <c r="AD43" s="57">
        <v>0.4</v>
      </c>
    </row>
    <row r="44" spans="1:30" s="53" customFormat="1" ht="15">
      <c r="A44" s="53" t="s">
        <v>515</v>
      </c>
      <c r="B44" s="79" t="s">
        <v>516</v>
      </c>
      <c r="C44" s="54"/>
      <c r="D44" s="54" t="s">
        <v>532</v>
      </c>
      <c r="E44" s="66">
        <v>1</v>
      </c>
      <c r="F44" s="54">
        <v>235.14285714285714</v>
      </c>
      <c r="G44" s="60">
        <v>14.357142857142858</v>
      </c>
      <c r="H44" s="54">
        <v>2.2400000000000002</v>
      </c>
      <c r="I44" s="54">
        <v>40.892857142857146</v>
      </c>
      <c r="J44" s="54">
        <v>12.771428571428572</v>
      </c>
      <c r="K44" s="54">
        <v>68.285714285714292</v>
      </c>
      <c r="L44" s="54">
        <v>328.14285714285717</v>
      </c>
      <c r="M44" s="54">
        <v>99.857142857142861</v>
      </c>
      <c r="N44" s="54">
        <v>697.71428571428567</v>
      </c>
      <c r="O44" s="54">
        <v>12</v>
      </c>
      <c r="P44" s="54">
        <v>5.5942857142857134</v>
      </c>
      <c r="Q44" s="54">
        <v>2.79</v>
      </c>
      <c r="R44" s="54">
        <v>0.59250000000000003</v>
      </c>
      <c r="S44" s="54">
        <v>1.2025000000000001</v>
      </c>
      <c r="T44" s="54">
        <v>29.75</v>
      </c>
      <c r="U44" s="54">
        <v>0</v>
      </c>
      <c r="V44" s="54">
        <v>0.28999999999999998</v>
      </c>
      <c r="W44" s="64">
        <v>14</v>
      </c>
      <c r="X44" s="54">
        <v>0.44342857142857139</v>
      </c>
      <c r="Y44" s="54">
        <v>0.20057142857142857</v>
      </c>
      <c r="Z44" s="64">
        <v>1.8117142857142858</v>
      </c>
      <c r="AA44" s="54">
        <v>0.39000000000000007</v>
      </c>
      <c r="AB44" s="60">
        <v>407.14285714285717</v>
      </c>
      <c r="AC44" s="54">
        <v>0</v>
      </c>
      <c r="AD44" s="54">
        <v>1.05</v>
      </c>
    </row>
    <row r="45" spans="1:30" ht="15">
      <c r="A45" s="53" t="s">
        <v>517</v>
      </c>
      <c r="B45" s="79" t="s">
        <v>518</v>
      </c>
      <c r="C45" s="54"/>
      <c r="D45" s="54" t="s">
        <v>530</v>
      </c>
      <c r="E45" s="66">
        <v>1</v>
      </c>
      <c r="F45" s="58">
        <v>415</v>
      </c>
      <c r="G45" s="57">
        <v>36.5</v>
      </c>
      <c r="H45" s="58">
        <v>20</v>
      </c>
      <c r="I45" s="58">
        <v>30.3</v>
      </c>
      <c r="J45" s="58">
        <v>9.3000000000000007</v>
      </c>
      <c r="K45" s="58">
        <v>278</v>
      </c>
      <c r="L45" s="58">
        <v>705</v>
      </c>
      <c r="M45" s="58">
        <v>280</v>
      </c>
      <c r="N45" s="58">
        <v>1798</v>
      </c>
      <c r="O45" s="58">
        <v>3</v>
      </c>
      <c r="P45" s="58">
        <v>15.8</v>
      </c>
      <c r="Q45" s="58">
        <v>5</v>
      </c>
      <c r="R45" s="58">
        <v>1.7</v>
      </c>
      <c r="S45" s="58">
        <v>2.5</v>
      </c>
      <c r="T45" s="58">
        <v>3</v>
      </c>
      <c r="U45" s="58">
        <v>0</v>
      </c>
      <c r="V45" s="58">
        <v>3</v>
      </c>
      <c r="W45" s="59">
        <v>3</v>
      </c>
      <c r="X45" s="58">
        <v>0.4</v>
      </c>
      <c r="Y45" s="58">
        <v>0.7</v>
      </c>
      <c r="Z45" s="59">
        <v>1</v>
      </c>
      <c r="AA45" s="58">
        <v>0.2</v>
      </c>
      <c r="AB45" s="57">
        <v>133</v>
      </c>
      <c r="AC45" s="58">
        <v>0</v>
      </c>
      <c r="AD45" s="57">
        <v>0.4</v>
      </c>
    </row>
    <row r="46" spans="1:30" s="53" customFormat="1" ht="15">
      <c r="A46" s="30" t="s">
        <v>157</v>
      </c>
      <c r="B46" s="78" t="s">
        <v>468</v>
      </c>
      <c r="C46" s="5"/>
      <c r="D46" s="5" t="s">
        <v>54</v>
      </c>
      <c r="E46" s="65">
        <v>1</v>
      </c>
      <c r="F46" s="5">
        <v>884</v>
      </c>
      <c r="G46" s="5">
        <v>0</v>
      </c>
      <c r="H46" s="5">
        <v>100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0.05</v>
      </c>
      <c r="Q46" s="5">
        <v>0.01</v>
      </c>
      <c r="R46" s="5">
        <v>0</v>
      </c>
      <c r="S46" s="5">
        <v>0</v>
      </c>
      <c r="T46" s="5">
        <v>0</v>
      </c>
      <c r="U46" s="5">
        <v>0</v>
      </c>
      <c r="V46" s="5">
        <v>8.18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</row>
    <row r="47" spans="1:30" s="53" customFormat="1" ht="15">
      <c r="A47" s="53" t="s">
        <v>519</v>
      </c>
      <c r="B47" s="79" t="s">
        <v>520</v>
      </c>
      <c r="C47" s="54"/>
      <c r="D47" s="54" t="s">
        <v>532</v>
      </c>
      <c r="E47" s="66">
        <v>1</v>
      </c>
      <c r="F47" s="54">
        <v>235.14285714285714</v>
      </c>
      <c r="G47" s="60">
        <v>14.357142857142858</v>
      </c>
      <c r="H47" s="54">
        <v>2.2400000000000002</v>
      </c>
      <c r="I47" s="54">
        <v>40.892857142857146</v>
      </c>
      <c r="J47" s="54">
        <v>12.771428571428572</v>
      </c>
      <c r="K47" s="54">
        <v>68.285714285714292</v>
      </c>
      <c r="L47" s="54">
        <v>328.14285714285717</v>
      </c>
      <c r="M47" s="54">
        <v>99.857142857142861</v>
      </c>
      <c r="N47" s="54">
        <v>697.71428571428567</v>
      </c>
      <c r="O47" s="54">
        <v>12</v>
      </c>
      <c r="P47" s="54">
        <v>5.5942857142857134</v>
      </c>
      <c r="Q47" s="54">
        <v>2.79</v>
      </c>
      <c r="R47" s="54">
        <v>0.59250000000000003</v>
      </c>
      <c r="S47" s="54">
        <v>1.2025000000000001</v>
      </c>
      <c r="T47" s="54">
        <v>29.75</v>
      </c>
      <c r="U47" s="54">
        <v>0</v>
      </c>
      <c r="V47" s="54">
        <v>0.28999999999999998</v>
      </c>
      <c r="W47" s="64">
        <v>14</v>
      </c>
      <c r="X47" s="54">
        <v>0.44342857142857139</v>
      </c>
      <c r="Y47" s="54">
        <v>0.20057142857142857</v>
      </c>
      <c r="Z47" s="64">
        <v>1.8117142857142858</v>
      </c>
      <c r="AA47" s="54">
        <v>0.39000000000000007</v>
      </c>
      <c r="AB47" s="60">
        <v>407.14285714285717</v>
      </c>
      <c r="AC47" s="54">
        <v>0</v>
      </c>
      <c r="AD47" s="54">
        <v>1.05</v>
      </c>
    </row>
    <row r="48" spans="1:30" s="53" customFormat="1" ht="15">
      <c r="A48" s="53" t="s">
        <v>521</v>
      </c>
      <c r="B48" s="79" t="s">
        <v>522</v>
      </c>
      <c r="C48" s="54"/>
      <c r="D48" s="54"/>
      <c r="E48" s="66">
        <v>1</v>
      </c>
      <c r="F48" s="54">
        <v>588</v>
      </c>
      <c r="G48" s="61">
        <v>26.4</v>
      </c>
      <c r="H48" s="62">
        <v>54.8</v>
      </c>
      <c r="I48" s="62">
        <v>9.4</v>
      </c>
      <c r="J48" s="62">
        <v>10.1</v>
      </c>
      <c r="K48" s="62">
        <v>131</v>
      </c>
      <c r="L48" s="62">
        <v>776</v>
      </c>
      <c r="M48" s="62">
        <v>347</v>
      </c>
      <c r="N48" s="62">
        <v>407</v>
      </c>
      <c r="O48" s="62">
        <v>40</v>
      </c>
      <c r="P48" s="62">
        <v>7.8</v>
      </c>
      <c r="Q48" s="62">
        <v>10.3</v>
      </c>
      <c r="R48" s="62">
        <v>1.5</v>
      </c>
      <c r="S48" s="62">
        <v>1.4</v>
      </c>
      <c r="T48" s="62">
        <v>7</v>
      </c>
      <c r="U48" s="62">
        <v>0</v>
      </c>
      <c r="V48" s="62">
        <v>2</v>
      </c>
      <c r="W48" s="63">
        <v>0</v>
      </c>
      <c r="X48" s="62">
        <v>0.7</v>
      </c>
      <c r="Y48" s="62">
        <v>0.1</v>
      </c>
      <c r="Z48" s="63">
        <v>4.7</v>
      </c>
      <c r="AA48" s="62">
        <v>0.2</v>
      </c>
      <c r="AB48" s="61">
        <v>96</v>
      </c>
      <c r="AC48" s="62">
        <v>0</v>
      </c>
      <c r="AD48" s="61">
        <v>0.7</v>
      </c>
    </row>
    <row r="49" spans="1:30" ht="15">
      <c r="A49" s="30" t="s">
        <v>178</v>
      </c>
      <c r="B49" s="78" t="s">
        <v>469</v>
      </c>
      <c r="C49" s="5" t="s">
        <v>179</v>
      </c>
      <c r="D49" s="5" t="s">
        <v>54</v>
      </c>
      <c r="E49" s="65">
        <v>1</v>
      </c>
      <c r="F49" s="5">
        <v>884</v>
      </c>
      <c r="G49" s="5">
        <v>0</v>
      </c>
      <c r="H49" s="5">
        <v>100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0.03</v>
      </c>
      <c r="Q49" s="5">
        <v>0</v>
      </c>
      <c r="R49" s="5">
        <v>0</v>
      </c>
      <c r="S49" s="5"/>
      <c r="T49" s="5">
        <v>0</v>
      </c>
      <c r="U49" s="5">
        <v>0</v>
      </c>
      <c r="V49" s="5">
        <v>41.08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/>
    </row>
    <row r="50" spans="1:30" ht="15">
      <c r="A50" s="30" t="s">
        <v>177</v>
      </c>
      <c r="B50" s="78" t="s">
        <v>470</v>
      </c>
      <c r="C50" s="5"/>
      <c r="D50" s="5" t="s">
        <v>60</v>
      </c>
      <c r="E50" s="65">
        <v>1</v>
      </c>
      <c r="F50" s="5">
        <v>588</v>
      </c>
      <c r="G50" s="4">
        <v>26.4</v>
      </c>
      <c r="H50" s="3">
        <v>54.8</v>
      </c>
      <c r="I50" s="3">
        <v>9.4</v>
      </c>
      <c r="J50" s="3">
        <v>10.1</v>
      </c>
      <c r="K50" s="3">
        <v>131</v>
      </c>
      <c r="L50" s="3">
        <v>776</v>
      </c>
      <c r="M50" s="3">
        <v>347</v>
      </c>
      <c r="N50" s="3">
        <v>407</v>
      </c>
      <c r="O50" s="3">
        <v>40</v>
      </c>
      <c r="P50" s="3">
        <v>7.8</v>
      </c>
      <c r="Q50" s="3">
        <v>10.3</v>
      </c>
      <c r="R50" s="3">
        <v>1.5</v>
      </c>
      <c r="S50" s="3">
        <v>1.4</v>
      </c>
      <c r="T50" s="3">
        <v>7</v>
      </c>
      <c r="U50" s="3">
        <v>0</v>
      </c>
      <c r="V50" s="3">
        <v>2</v>
      </c>
      <c r="W50" s="39">
        <v>0</v>
      </c>
      <c r="X50" s="3">
        <v>0.7</v>
      </c>
      <c r="Y50" s="3">
        <v>0.1</v>
      </c>
      <c r="Z50" s="39">
        <v>4.7</v>
      </c>
      <c r="AA50" s="3">
        <v>0.2</v>
      </c>
      <c r="AB50" s="4">
        <v>96</v>
      </c>
      <c r="AC50" s="3">
        <v>0</v>
      </c>
      <c r="AD50" s="4">
        <v>0.7</v>
      </c>
    </row>
    <row r="51" spans="1:30" ht="15">
      <c r="A51" s="30" t="s">
        <v>156</v>
      </c>
      <c r="B51" s="78" t="s">
        <v>471</v>
      </c>
      <c r="C51" s="5"/>
      <c r="D51" s="5" t="s">
        <v>60</v>
      </c>
      <c r="E51" s="65">
        <v>1</v>
      </c>
      <c r="F51" s="5">
        <v>339</v>
      </c>
      <c r="G51" s="4">
        <v>11.3</v>
      </c>
      <c r="H51" s="3">
        <v>3.3</v>
      </c>
      <c r="I51" s="3">
        <v>74.599999999999994</v>
      </c>
      <c r="J51" s="3">
        <v>9</v>
      </c>
      <c r="K51" s="3">
        <v>15</v>
      </c>
      <c r="L51" s="3">
        <v>222</v>
      </c>
      <c r="M51" s="3">
        <v>34</v>
      </c>
      <c r="N51" s="3">
        <v>131</v>
      </c>
      <c r="O51" s="3">
        <v>7</v>
      </c>
      <c r="P51" s="3">
        <v>4.0999999999999996</v>
      </c>
      <c r="Q51" s="3">
        <v>0.8</v>
      </c>
      <c r="R51" s="3">
        <v>0.3</v>
      </c>
      <c r="S51" s="3">
        <v>0.9</v>
      </c>
      <c r="T51" s="3">
        <v>6</v>
      </c>
      <c r="U51" s="3">
        <v>0</v>
      </c>
      <c r="V51" s="3">
        <v>1</v>
      </c>
      <c r="W51" s="39">
        <v>0</v>
      </c>
      <c r="X51" s="3">
        <v>0.2</v>
      </c>
      <c r="Y51" s="3">
        <v>0.1</v>
      </c>
      <c r="Z51" s="39">
        <v>2.2000000000000002</v>
      </c>
      <c r="AA51" s="3">
        <v>0.2</v>
      </c>
      <c r="AB51" s="4">
        <v>11</v>
      </c>
      <c r="AC51" s="3">
        <v>0</v>
      </c>
      <c r="AD51" s="4">
        <v>0.8</v>
      </c>
    </row>
    <row r="52" spans="1:30" s="53" customFormat="1" ht="15">
      <c r="A52" s="30" t="s">
        <v>158</v>
      </c>
      <c r="B52" s="78" t="s">
        <v>482</v>
      </c>
      <c r="C52" s="5" t="s">
        <v>159</v>
      </c>
      <c r="D52" s="5" t="s">
        <v>60</v>
      </c>
      <c r="E52" s="65">
        <v>1</v>
      </c>
      <c r="F52" s="9">
        <v>415</v>
      </c>
      <c r="G52" s="8">
        <v>36.5</v>
      </c>
      <c r="H52" s="9">
        <v>20</v>
      </c>
      <c r="I52" s="9">
        <v>30.3</v>
      </c>
      <c r="J52" s="9">
        <v>9.3000000000000007</v>
      </c>
      <c r="K52" s="9">
        <v>278</v>
      </c>
      <c r="L52" s="9">
        <v>705</v>
      </c>
      <c r="M52" s="9">
        <v>280</v>
      </c>
      <c r="N52" s="9">
        <v>1798</v>
      </c>
      <c r="O52" s="9">
        <v>3</v>
      </c>
      <c r="P52" s="9">
        <v>15.8</v>
      </c>
      <c r="Q52" s="9">
        <v>5</v>
      </c>
      <c r="R52" s="9">
        <v>1.7</v>
      </c>
      <c r="S52" s="9">
        <v>2.5</v>
      </c>
      <c r="T52" s="9">
        <v>3</v>
      </c>
      <c r="U52" s="9">
        <v>0</v>
      </c>
      <c r="V52" s="9">
        <v>3</v>
      </c>
      <c r="W52" s="10">
        <v>3</v>
      </c>
      <c r="X52" s="9">
        <v>0.4</v>
      </c>
      <c r="Y52" s="9">
        <v>0.7</v>
      </c>
      <c r="Z52" s="10">
        <v>1</v>
      </c>
      <c r="AA52" s="9">
        <v>0.2</v>
      </c>
      <c r="AB52" s="8">
        <v>133</v>
      </c>
      <c r="AC52" s="9">
        <v>0</v>
      </c>
      <c r="AD52" s="8">
        <v>0.4</v>
      </c>
    </row>
    <row r="53" spans="1:30" s="53" customFormat="1">
      <c r="A53" s="53" t="s">
        <v>523</v>
      </c>
      <c r="B53" s="79" t="s">
        <v>524</v>
      </c>
      <c r="C53" s="54"/>
      <c r="D53" s="54" t="s">
        <v>531</v>
      </c>
      <c r="E53" s="54">
        <v>1</v>
      </c>
      <c r="F53" s="54">
        <v>77.75</v>
      </c>
      <c r="G53" s="60">
        <v>1.0331249999999998</v>
      </c>
      <c r="H53" s="54">
        <v>2.3774999999999999</v>
      </c>
      <c r="I53" s="54">
        <v>15.145625000000003</v>
      </c>
      <c r="J53" s="54">
        <v>2.8312499999999998</v>
      </c>
      <c r="K53" s="54">
        <v>17</v>
      </c>
      <c r="L53" s="54">
        <v>24.875</v>
      </c>
      <c r="M53" s="54">
        <v>16.262499999999999</v>
      </c>
      <c r="N53" s="54">
        <v>212.1875</v>
      </c>
      <c r="O53" s="54">
        <v>2.625</v>
      </c>
      <c r="P53" s="54">
        <v>0.45062499999999989</v>
      </c>
      <c r="Q53" s="54">
        <v>0.21062500000000003</v>
      </c>
      <c r="R53" s="54">
        <v>0.10666666666666669</v>
      </c>
      <c r="S53" s="54">
        <v>0.32</v>
      </c>
      <c r="T53" s="54">
        <v>19.1875</v>
      </c>
      <c r="U53" s="54">
        <v>0</v>
      </c>
      <c r="V53" s="54">
        <v>0.34812500000000002</v>
      </c>
      <c r="W53" s="64">
        <v>37.581250000000004</v>
      </c>
      <c r="X53" s="54">
        <v>3.1937500000000001E-2</v>
      </c>
      <c r="Y53" s="54">
        <v>2.9062500000000002E-2</v>
      </c>
      <c r="Z53" s="64">
        <v>0.39393749999999994</v>
      </c>
      <c r="AA53" s="54">
        <v>0.10625000000000004</v>
      </c>
      <c r="AB53" s="60">
        <v>18.375</v>
      </c>
      <c r="AC53" s="54">
        <v>0</v>
      </c>
      <c r="AD53" s="54">
        <v>0.25333333333333335</v>
      </c>
    </row>
    <row r="54" spans="1:30" ht="15">
      <c r="A54" s="30" t="s">
        <v>168</v>
      </c>
      <c r="B54" s="78" t="s">
        <v>472</v>
      </c>
      <c r="C54" s="5" t="s">
        <v>169</v>
      </c>
      <c r="D54" s="6" t="s">
        <v>54</v>
      </c>
      <c r="E54" s="65">
        <v>1</v>
      </c>
      <c r="F54" s="5">
        <v>43</v>
      </c>
      <c r="G54" s="11">
        <v>1.61</v>
      </c>
      <c r="H54" s="5">
        <v>0.17</v>
      </c>
      <c r="I54" s="5">
        <v>9.56</v>
      </c>
      <c r="J54" s="5">
        <v>2.8</v>
      </c>
      <c r="K54" s="5">
        <v>16</v>
      </c>
      <c r="L54" s="5">
        <v>40</v>
      </c>
      <c r="M54" s="5">
        <v>23</v>
      </c>
      <c r="N54" s="5">
        <v>325</v>
      </c>
      <c r="O54" s="5">
        <v>78</v>
      </c>
      <c r="P54" s="5">
        <v>0.8</v>
      </c>
      <c r="Q54" s="5">
        <v>0.35</v>
      </c>
      <c r="R54" s="5">
        <v>7.4999999999999997E-2</v>
      </c>
      <c r="S54" s="5">
        <v>0.32900000000000001</v>
      </c>
      <c r="T54" s="5">
        <v>2</v>
      </c>
      <c r="U54" s="5">
        <v>0</v>
      </c>
      <c r="V54" s="5">
        <v>0.04</v>
      </c>
      <c r="W54" s="16">
        <v>4.9000000000000004</v>
      </c>
      <c r="X54" s="5">
        <v>3.1E-2</v>
      </c>
      <c r="Y54" s="5">
        <v>0.04</v>
      </c>
      <c r="Z54" s="16">
        <v>0.33400000000000002</v>
      </c>
      <c r="AA54" s="5">
        <v>6.7000000000000004E-2</v>
      </c>
      <c r="AB54" s="11">
        <v>109</v>
      </c>
      <c r="AC54" s="5">
        <v>0</v>
      </c>
      <c r="AD54" s="11">
        <v>0.155</v>
      </c>
    </row>
    <row r="55" spans="1:30" ht="15">
      <c r="A55" s="30" t="s">
        <v>170</v>
      </c>
      <c r="B55" s="78" t="s">
        <v>473</v>
      </c>
      <c r="C55" s="5"/>
      <c r="D55" s="5" t="s">
        <v>60</v>
      </c>
      <c r="E55" s="65">
        <v>1</v>
      </c>
      <c r="F55" s="5">
        <v>26</v>
      </c>
      <c r="G55" s="4">
        <v>0</v>
      </c>
      <c r="H55" s="3">
        <v>0</v>
      </c>
      <c r="I55" s="3">
        <v>6.8</v>
      </c>
      <c r="J55" s="3">
        <v>0</v>
      </c>
      <c r="K55" s="3">
        <v>6</v>
      </c>
      <c r="L55" s="3">
        <v>2</v>
      </c>
      <c r="M55" s="3">
        <v>2</v>
      </c>
      <c r="N55" s="3">
        <v>24</v>
      </c>
      <c r="O55" s="3">
        <v>3</v>
      </c>
      <c r="P55" s="3">
        <v>0.1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9">
        <v>0</v>
      </c>
      <c r="X55" s="3">
        <v>0</v>
      </c>
      <c r="Y55" s="3">
        <v>0</v>
      </c>
      <c r="Z55" s="39">
        <v>0</v>
      </c>
      <c r="AA55" s="3">
        <v>0</v>
      </c>
      <c r="AB55" s="4">
        <v>0</v>
      </c>
      <c r="AC55" s="3">
        <v>0</v>
      </c>
      <c r="AD55" s="4">
        <v>0</v>
      </c>
    </row>
    <row r="56" spans="1:30" ht="15">
      <c r="A56" s="30" t="s">
        <v>166</v>
      </c>
      <c r="B56" s="78" t="s">
        <v>481</v>
      </c>
      <c r="C56" s="5" t="s">
        <v>167</v>
      </c>
      <c r="D56" s="6" t="s">
        <v>74</v>
      </c>
      <c r="E56" s="6">
        <v>1</v>
      </c>
      <c r="F56" s="5">
        <v>363.625</v>
      </c>
      <c r="G56" s="5">
        <v>0.12</v>
      </c>
      <c r="H56" s="5">
        <v>0</v>
      </c>
      <c r="I56" s="5">
        <v>94.876249999999999</v>
      </c>
      <c r="J56" s="5">
        <v>0</v>
      </c>
      <c r="K56" s="5">
        <v>33</v>
      </c>
      <c r="L56" s="5">
        <v>2.5</v>
      </c>
      <c r="M56" s="5">
        <v>3.875</v>
      </c>
      <c r="N56" s="5">
        <v>63.625</v>
      </c>
      <c r="O56" s="5">
        <v>11.875</v>
      </c>
      <c r="P56" s="5">
        <v>0.38499999999999995</v>
      </c>
      <c r="Q56" s="5">
        <v>6.5000000000000002E-2</v>
      </c>
      <c r="R56" s="5">
        <v>3.1333333333333331E-2</v>
      </c>
      <c r="S56" s="5">
        <v>7.5999999999999998E-2</v>
      </c>
      <c r="T56" s="5">
        <v>0</v>
      </c>
      <c r="U56" s="5">
        <v>0</v>
      </c>
      <c r="V56" s="5">
        <v>0</v>
      </c>
      <c r="W56" s="5">
        <v>0.625</v>
      </c>
      <c r="X56" s="5">
        <v>0</v>
      </c>
      <c r="Y56" s="5">
        <v>7.1249999999999994E-3</v>
      </c>
      <c r="Z56" s="5">
        <v>2.5000000000000001E-2</v>
      </c>
      <c r="AA56" s="5">
        <v>1.5375E-2</v>
      </c>
      <c r="AB56" s="5">
        <v>0.875</v>
      </c>
      <c r="AC56" s="5">
        <v>0</v>
      </c>
      <c r="AD56" s="5">
        <v>0.12133333333333333</v>
      </c>
    </row>
    <row r="57" spans="1:30" ht="15">
      <c r="A57" s="30" t="s">
        <v>180</v>
      </c>
      <c r="B57" s="78" t="s">
        <v>474</v>
      </c>
      <c r="C57" s="5" t="s">
        <v>145</v>
      </c>
      <c r="D57" s="5" t="s">
        <v>60</v>
      </c>
      <c r="E57" s="65">
        <v>1</v>
      </c>
      <c r="F57" s="5">
        <v>94.25</v>
      </c>
      <c r="G57" s="4">
        <v>1.675</v>
      </c>
      <c r="H57" s="3">
        <v>0.1</v>
      </c>
      <c r="I57" s="3">
        <v>22.25</v>
      </c>
      <c r="J57" s="3">
        <v>2.35</v>
      </c>
      <c r="K57" s="3">
        <v>21</v>
      </c>
      <c r="L57" s="3">
        <v>47.25</v>
      </c>
      <c r="M57" s="3">
        <v>20</v>
      </c>
      <c r="N57" s="3">
        <v>312.5</v>
      </c>
      <c r="O57" s="3">
        <v>7.5</v>
      </c>
      <c r="P57" s="3">
        <v>0.55000000000000004</v>
      </c>
      <c r="Q57" s="3">
        <v>0.32500000000000001</v>
      </c>
      <c r="R57" s="3">
        <v>0.20250000000000001</v>
      </c>
      <c r="S57" s="3">
        <v>1.3399999999999999</v>
      </c>
      <c r="T57" s="3">
        <v>997.5</v>
      </c>
      <c r="U57" s="3">
        <v>0</v>
      </c>
      <c r="V57" s="3">
        <v>4.75</v>
      </c>
      <c r="W57" s="39">
        <v>20</v>
      </c>
      <c r="X57" s="3">
        <v>0.1</v>
      </c>
      <c r="Y57" s="3">
        <v>7.5000000000000011E-2</v>
      </c>
      <c r="Z57" s="39">
        <v>0.55000000000000004</v>
      </c>
      <c r="AA57" s="3">
        <v>0.2</v>
      </c>
      <c r="AB57" s="4">
        <v>19.75</v>
      </c>
      <c r="AC57" s="3">
        <v>0</v>
      </c>
      <c r="AD57" s="4">
        <v>0.55000000000000004</v>
      </c>
    </row>
    <row r="58" spans="1:30" ht="15">
      <c r="A58" s="30" t="s">
        <v>181</v>
      </c>
      <c r="B58" s="78" t="s">
        <v>475</v>
      </c>
      <c r="C58" s="5" t="s">
        <v>182</v>
      </c>
      <c r="D58" s="5" t="s">
        <v>62</v>
      </c>
      <c r="E58" s="65">
        <v>1</v>
      </c>
      <c r="F58" s="5">
        <v>1</v>
      </c>
      <c r="G58" s="5">
        <v>0</v>
      </c>
      <c r="H58" s="5">
        <v>0</v>
      </c>
      <c r="I58" s="5">
        <v>0.2</v>
      </c>
      <c r="J58" s="5">
        <v>0</v>
      </c>
      <c r="K58" s="5">
        <v>2</v>
      </c>
      <c r="L58" s="5">
        <v>1</v>
      </c>
      <c r="M58" s="5">
        <v>2</v>
      </c>
      <c r="N58" s="5">
        <v>20</v>
      </c>
      <c r="O58" s="5">
        <v>3</v>
      </c>
      <c r="P58" s="5">
        <v>0</v>
      </c>
      <c r="Q58" s="5">
        <v>0</v>
      </c>
      <c r="R58" s="5">
        <v>0</v>
      </c>
      <c r="S58" s="5">
        <v>0.2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</row>
    <row r="59" spans="1:30">
      <c r="A59" s="30" t="s">
        <v>94</v>
      </c>
      <c r="B59" s="78" t="s">
        <v>480</v>
      </c>
      <c r="C59" s="5" t="s">
        <v>549</v>
      </c>
      <c r="D59" s="5" t="s">
        <v>62</v>
      </c>
      <c r="E59" s="5">
        <v>1</v>
      </c>
      <c r="F59" s="5">
        <v>77.75</v>
      </c>
      <c r="G59" s="11">
        <v>1.0331249999999998</v>
      </c>
      <c r="H59" s="5">
        <v>2.3774999999999999</v>
      </c>
      <c r="I59" s="5">
        <v>15.145625000000003</v>
      </c>
      <c r="J59" s="5">
        <v>2.8312499999999998</v>
      </c>
      <c r="K59" s="5">
        <v>17</v>
      </c>
      <c r="L59" s="5">
        <v>24.875</v>
      </c>
      <c r="M59" s="5">
        <v>16.262499999999999</v>
      </c>
      <c r="N59" s="5">
        <v>212.1875</v>
      </c>
      <c r="O59" s="5">
        <v>2.625</v>
      </c>
      <c r="P59" s="5">
        <v>0.45062499999999989</v>
      </c>
      <c r="Q59" s="5">
        <v>0.21062500000000003</v>
      </c>
      <c r="R59" s="5">
        <v>0.10666666666666669</v>
      </c>
      <c r="S59" s="5">
        <v>0.32</v>
      </c>
      <c r="T59" s="5">
        <v>19.1875</v>
      </c>
      <c r="U59" s="5">
        <v>0</v>
      </c>
      <c r="V59" s="5">
        <v>0.34812500000000002</v>
      </c>
      <c r="W59" s="16">
        <v>37.581250000000004</v>
      </c>
      <c r="X59" s="5">
        <v>3.1937500000000001E-2</v>
      </c>
      <c r="Y59" s="5">
        <v>2.9062500000000002E-2</v>
      </c>
      <c r="Z59" s="16">
        <v>0.39393749999999994</v>
      </c>
      <c r="AA59" s="5">
        <v>0.10625000000000004</v>
      </c>
      <c r="AB59" s="11">
        <v>18.375</v>
      </c>
      <c r="AC59" s="5">
        <v>0</v>
      </c>
      <c r="AD59" s="5">
        <v>0.25333333333333335</v>
      </c>
    </row>
    <row r="60" spans="1:30" ht="56">
      <c r="A60" s="30" t="s">
        <v>122</v>
      </c>
      <c r="B60" s="78" t="s">
        <v>477</v>
      </c>
      <c r="C60" s="40" t="s">
        <v>123</v>
      </c>
      <c r="D60" s="6" t="s">
        <v>74</v>
      </c>
      <c r="E60" s="6">
        <v>1</v>
      </c>
      <c r="F60" s="5">
        <v>564.02748565965589</v>
      </c>
      <c r="G60" s="5">
        <v>16.664999999999999</v>
      </c>
      <c r="H60" s="5">
        <v>52.585000000000001</v>
      </c>
      <c r="I60" s="5">
        <v>14.21</v>
      </c>
      <c r="J60" s="5">
        <v>7.5249999999999995</v>
      </c>
      <c r="K60" s="5">
        <v>228.75</v>
      </c>
      <c r="L60" s="5">
        <v>473.42857142857144</v>
      </c>
      <c r="M60" s="5">
        <v>190</v>
      </c>
      <c r="N60" s="5">
        <v>515.5</v>
      </c>
      <c r="O60" s="5">
        <v>12.142857142857142</v>
      </c>
      <c r="P60" s="5">
        <v>6.911249999999999</v>
      </c>
      <c r="Q60" s="5">
        <v>4.0837500000000002</v>
      </c>
      <c r="R60" s="5">
        <v>1.292142857142857</v>
      </c>
      <c r="S60" s="5">
        <v>1.7913333333333332</v>
      </c>
      <c r="T60" s="5">
        <v>4.125</v>
      </c>
      <c r="U60" s="5">
        <v>0</v>
      </c>
      <c r="V60" s="5">
        <v>8.5971428571428561</v>
      </c>
      <c r="W60" s="5">
        <v>1.375</v>
      </c>
      <c r="X60" s="5">
        <v>0.41849999999999998</v>
      </c>
      <c r="Y60" s="5">
        <v>0.187</v>
      </c>
      <c r="Z60" s="5">
        <v>3.3794999999999997</v>
      </c>
      <c r="AA60" s="5">
        <v>0.27100000000000002</v>
      </c>
      <c r="AB60" s="5">
        <v>76.75</v>
      </c>
      <c r="AC60" s="5">
        <v>0</v>
      </c>
      <c r="AD60" s="5">
        <v>0.48714285714285716</v>
      </c>
    </row>
    <row r="61" spans="1:30" s="53" customFormat="1" ht="15">
      <c r="A61" s="53" t="s">
        <v>527</v>
      </c>
      <c r="B61" s="79" t="s">
        <v>526</v>
      </c>
      <c r="C61" s="54"/>
      <c r="D61" s="54" t="s">
        <v>532</v>
      </c>
      <c r="E61" s="66">
        <v>1</v>
      </c>
      <c r="F61" s="54">
        <v>235.14285714285714</v>
      </c>
      <c r="G61" s="60">
        <v>14.357142857142858</v>
      </c>
      <c r="H61" s="54">
        <v>2.2400000000000002</v>
      </c>
      <c r="I61" s="54">
        <v>40.892857142857146</v>
      </c>
      <c r="J61" s="54">
        <v>12.771428571428572</v>
      </c>
      <c r="K61" s="54">
        <v>68.285714285714292</v>
      </c>
      <c r="L61" s="54">
        <v>328.14285714285717</v>
      </c>
      <c r="M61" s="54">
        <v>99.857142857142861</v>
      </c>
      <c r="N61" s="54">
        <v>697.71428571428567</v>
      </c>
      <c r="O61" s="54">
        <v>12</v>
      </c>
      <c r="P61" s="54">
        <v>5.5942857142857134</v>
      </c>
      <c r="Q61" s="54">
        <v>2.79</v>
      </c>
      <c r="R61" s="54">
        <v>0.59250000000000003</v>
      </c>
      <c r="S61" s="54">
        <v>1.2025000000000001</v>
      </c>
      <c r="T61" s="54">
        <v>29.75</v>
      </c>
      <c r="U61" s="54">
        <v>0</v>
      </c>
      <c r="V61" s="54">
        <v>0.28999999999999998</v>
      </c>
      <c r="W61" s="64">
        <v>14</v>
      </c>
      <c r="X61" s="54">
        <v>0.44342857142857139</v>
      </c>
      <c r="Y61" s="54">
        <v>0.20057142857142857</v>
      </c>
      <c r="Z61" s="64">
        <v>1.8117142857142858</v>
      </c>
      <c r="AA61" s="54">
        <v>0.39000000000000007</v>
      </c>
      <c r="AB61" s="60">
        <v>407.14285714285717</v>
      </c>
      <c r="AC61" s="54">
        <v>0</v>
      </c>
      <c r="AD61" s="54">
        <v>1.05</v>
      </c>
    </row>
    <row r="62" spans="1:30" s="53" customFormat="1" ht="15">
      <c r="A62" s="30" t="s">
        <v>184</v>
      </c>
      <c r="B62" s="78" t="s">
        <v>476</v>
      </c>
      <c r="C62" s="5" t="s">
        <v>185</v>
      </c>
      <c r="D62" s="6" t="s">
        <v>74</v>
      </c>
      <c r="E62" s="6">
        <v>1</v>
      </c>
      <c r="F62" s="5">
        <v>649.29271684338607</v>
      </c>
      <c r="G62" s="5">
        <v>12.12</v>
      </c>
      <c r="H62" s="5">
        <v>65.516363636363636</v>
      </c>
      <c r="I62" s="5">
        <v>10.334545454545456</v>
      </c>
      <c r="J62" s="5">
        <v>5.4727272727272727</v>
      </c>
      <c r="K62" s="5">
        <v>166.36363636363637</v>
      </c>
      <c r="L62" s="5">
        <v>331.4</v>
      </c>
      <c r="M62" s="5">
        <v>138.18181818181819</v>
      </c>
      <c r="N62" s="5">
        <v>374.90909090909093</v>
      </c>
      <c r="O62" s="5">
        <v>8.5</v>
      </c>
      <c r="P62" s="5">
        <v>5.0327272727272723</v>
      </c>
      <c r="Q62" s="5">
        <v>2.97</v>
      </c>
      <c r="R62" s="5">
        <v>0.90449999999999997</v>
      </c>
      <c r="S62" s="5">
        <v>1.3434999999999999</v>
      </c>
      <c r="T62" s="5">
        <v>3</v>
      </c>
      <c r="U62" s="5">
        <v>0</v>
      </c>
      <c r="V62" s="5">
        <v>24.187999999999999</v>
      </c>
      <c r="W62" s="5">
        <v>1.0909090909090908</v>
      </c>
      <c r="X62" s="5">
        <v>0.30436363636363634</v>
      </c>
      <c r="Y62" s="5">
        <v>0.13600000000000001</v>
      </c>
      <c r="Z62" s="5">
        <v>2.4759999999999995</v>
      </c>
      <c r="AA62" s="5">
        <v>0.18970000000000001</v>
      </c>
      <c r="AB62" s="5">
        <v>56.545454545454547</v>
      </c>
      <c r="AC62" s="5">
        <v>0</v>
      </c>
      <c r="AD62" s="5">
        <v>0.35100000000000003</v>
      </c>
    </row>
    <row r="63" spans="1:30" ht="15">
      <c r="A63" s="30" t="s">
        <v>186</v>
      </c>
      <c r="B63" s="78" t="s">
        <v>478</v>
      </c>
      <c r="C63" s="5" t="s">
        <v>187</v>
      </c>
      <c r="D63" s="6" t="s">
        <v>74</v>
      </c>
      <c r="E63" s="6">
        <v>1</v>
      </c>
      <c r="F63" s="5">
        <v>30.666650000000001</v>
      </c>
      <c r="G63" s="5">
        <v>1.1166666666666667</v>
      </c>
      <c r="H63" s="5">
        <v>0.26666666666666666</v>
      </c>
      <c r="I63" s="5">
        <v>6.8833333333333329</v>
      </c>
      <c r="J63" s="5">
        <v>1.4833333333333334</v>
      </c>
      <c r="K63" s="5">
        <v>18.333333333333332</v>
      </c>
      <c r="L63" s="5">
        <v>25</v>
      </c>
      <c r="M63" s="5">
        <v>10</v>
      </c>
      <c r="N63" s="5">
        <v>163.16666666666669</v>
      </c>
      <c r="O63" s="5">
        <v>6.3333500000000003</v>
      </c>
      <c r="P63" s="5">
        <v>0.3</v>
      </c>
      <c r="Q63" s="5">
        <v>0.15000000000000002</v>
      </c>
      <c r="R63" s="5">
        <v>0.33334999999999998</v>
      </c>
      <c r="S63" s="5">
        <v>0.1</v>
      </c>
      <c r="T63" s="5">
        <v>31.166666666666668</v>
      </c>
      <c r="U63" s="5">
        <v>0</v>
      </c>
      <c r="V63" s="5">
        <v>0</v>
      </c>
      <c r="W63" s="5">
        <v>13.366666666666667</v>
      </c>
      <c r="X63" s="5">
        <v>5.000000000000001E-2</v>
      </c>
      <c r="Y63" s="5">
        <v>5.000000000000001E-2</v>
      </c>
      <c r="Z63" s="5">
        <v>0.3</v>
      </c>
      <c r="AA63" s="5">
        <v>0.1</v>
      </c>
      <c r="AB63" s="5">
        <v>17.833333333333336</v>
      </c>
      <c r="AC63" s="5">
        <v>0</v>
      </c>
      <c r="AD63" s="5">
        <v>0.16666500000000001</v>
      </c>
    </row>
    <row r="64" spans="1:30">
      <c r="A64" s="30" t="s">
        <v>188</v>
      </c>
      <c r="B64" s="78" t="s">
        <v>479</v>
      </c>
      <c r="C64" s="5" t="s">
        <v>64</v>
      </c>
      <c r="D64" s="5" t="s">
        <v>60</v>
      </c>
      <c r="E64" s="5">
        <v>1</v>
      </c>
      <c r="F64" s="5">
        <v>350.66669999999999</v>
      </c>
      <c r="G64" s="4">
        <v>12.1</v>
      </c>
      <c r="H64" s="3">
        <v>1.4666666666666668</v>
      </c>
      <c r="I64" s="3">
        <v>74.333333333333329</v>
      </c>
      <c r="J64" s="3">
        <v>7.7666666666666666</v>
      </c>
      <c r="K64" s="3">
        <v>18.666666666666668</v>
      </c>
      <c r="L64" s="3">
        <v>155.66669999999999</v>
      </c>
      <c r="M64" s="3">
        <v>45.333333333333336</v>
      </c>
      <c r="N64" s="3">
        <v>166.66666666666666</v>
      </c>
      <c r="O64" s="3">
        <v>2.6667000000000001</v>
      </c>
      <c r="P64" s="3">
        <v>1.7333333333333334</v>
      </c>
      <c r="Q64" s="3">
        <v>1.1333333333333335</v>
      </c>
      <c r="R64" s="3">
        <v>0.16667000000000001</v>
      </c>
      <c r="S64" s="3">
        <v>1.3333333333333333</v>
      </c>
      <c r="T64" s="3">
        <v>0</v>
      </c>
      <c r="U64" s="3">
        <v>0</v>
      </c>
      <c r="V64" s="3">
        <v>0.33333000000000002</v>
      </c>
      <c r="W64" s="39">
        <v>0</v>
      </c>
      <c r="X64" s="3">
        <v>0.266666666666667</v>
      </c>
      <c r="Y64" s="3">
        <v>0.10000000000000002</v>
      </c>
      <c r="Z64" s="39">
        <v>3.7666666666666671</v>
      </c>
      <c r="AA64" s="3">
        <v>0.16666700000000001</v>
      </c>
      <c r="AB64" s="42">
        <v>26</v>
      </c>
      <c r="AC64" s="7">
        <v>0</v>
      </c>
      <c r="AD64" s="7">
        <v>0.7</v>
      </c>
    </row>
    <row r="65" spans="1:30" ht="15">
      <c r="A65" s="30" t="s">
        <v>191</v>
      </c>
      <c r="B65" s="78" t="s">
        <v>461</v>
      </c>
      <c r="C65" s="5" t="s">
        <v>192</v>
      </c>
      <c r="D65" s="5" t="s">
        <v>60</v>
      </c>
      <c r="E65" s="65">
        <v>1</v>
      </c>
      <c r="F65" s="5">
        <v>97</v>
      </c>
      <c r="G65" s="4">
        <v>2.1</v>
      </c>
      <c r="H65" s="3">
        <v>0.1</v>
      </c>
      <c r="I65" s="3">
        <v>22.9</v>
      </c>
      <c r="J65" s="3">
        <v>1.2</v>
      </c>
      <c r="K65" s="3">
        <v>8</v>
      </c>
      <c r="L65" s="3">
        <v>39</v>
      </c>
      <c r="M65" s="3">
        <v>26</v>
      </c>
      <c r="N65" s="3">
        <v>303</v>
      </c>
      <c r="O65" s="3">
        <v>3</v>
      </c>
      <c r="P65" s="3">
        <v>0.8</v>
      </c>
      <c r="Q65" s="3">
        <v>0.5</v>
      </c>
      <c r="R65" s="3">
        <v>0.17</v>
      </c>
      <c r="S65" s="3">
        <v>0.24</v>
      </c>
      <c r="T65" s="3">
        <v>0</v>
      </c>
      <c r="U65" s="3">
        <v>0</v>
      </c>
      <c r="V65" s="3">
        <v>5</v>
      </c>
      <c r="W65" s="39">
        <v>12</v>
      </c>
      <c r="X65" s="3">
        <v>0.1</v>
      </c>
      <c r="Y65" s="3">
        <v>0.03</v>
      </c>
      <c r="Z65" s="39">
        <v>0.6</v>
      </c>
      <c r="AA65" s="3">
        <v>0.23</v>
      </c>
      <c r="AB65" s="3">
        <v>16</v>
      </c>
      <c r="AC65" s="3">
        <v>0</v>
      </c>
      <c r="AD65" s="3">
        <v>0.31</v>
      </c>
    </row>
    <row r="66" spans="1:30" ht="15">
      <c r="A66" s="30" t="s">
        <v>55</v>
      </c>
      <c r="B66" s="78"/>
      <c r="C66" s="5" t="s">
        <v>56</v>
      </c>
      <c r="D66" s="5" t="s">
        <v>57</v>
      </c>
      <c r="E66" s="65">
        <v>1</v>
      </c>
      <c r="F66" s="5">
        <f>216/4.184</f>
        <v>51.625239005736134</v>
      </c>
      <c r="G66" s="11">
        <v>0.3</v>
      </c>
      <c r="H66" s="5">
        <v>0.3</v>
      </c>
      <c r="I66" s="5">
        <v>12.9</v>
      </c>
      <c r="J66" s="5">
        <v>2.2000000000000002</v>
      </c>
      <c r="K66" s="5">
        <v>3.85</v>
      </c>
      <c r="L66" s="7">
        <v>11</v>
      </c>
      <c r="M66" s="5">
        <v>4.4000000000000004</v>
      </c>
      <c r="N66" s="5">
        <v>120</v>
      </c>
      <c r="O66" s="7">
        <v>1</v>
      </c>
      <c r="P66" s="5">
        <v>0.124</v>
      </c>
      <c r="Q66" s="5">
        <v>3.2000000000000001E-2</v>
      </c>
      <c r="R66" s="7">
        <v>2.7E-2</v>
      </c>
      <c r="S66" s="5">
        <v>4.7E-2</v>
      </c>
      <c r="T66" s="5">
        <v>2.08</v>
      </c>
      <c r="U66" s="7">
        <v>0</v>
      </c>
      <c r="V66" s="7">
        <v>0.18</v>
      </c>
      <c r="W66" s="16">
        <v>10</v>
      </c>
      <c r="X66" s="5">
        <v>1.6E-2</v>
      </c>
      <c r="Y66" s="5">
        <v>1.0999999999999999E-2</v>
      </c>
      <c r="Z66" s="16">
        <v>0.1</v>
      </c>
      <c r="AA66" s="7">
        <v>4.1000000000000002E-2</v>
      </c>
      <c r="AB66" s="11">
        <v>9</v>
      </c>
      <c r="AC66" s="7">
        <v>0</v>
      </c>
      <c r="AD66" s="7">
        <v>6.0999999999999999E-2</v>
      </c>
    </row>
    <row r="67" spans="1:30">
      <c r="A67" s="30" t="s">
        <v>65</v>
      </c>
      <c r="B67" s="78"/>
      <c r="C67" s="5" t="s">
        <v>66</v>
      </c>
      <c r="D67" s="5" t="s">
        <v>54</v>
      </c>
      <c r="F67" s="5">
        <v>43</v>
      </c>
      <c r="G67" s="5">
        <v>0.46</v>
      </c>
      <c r="H67" s="5">
        <v>0</v>
      </c>
      <c r="I67" s="5">
        <v>3.55</v>
      </c>
      <c r="J67" s="5">
        <v>0</v>
      </c>
      <c r="K67" s="5">
        <v>4</v>
      </c>
      <c r="L67" s="7">
        <v>14</v>
      </c>
      <c r="M67" s="5">
        <v>6</v>
      </c>
      <c r="N67" s="5">
        <v>27</v>
      </c>
      <c r="O67" s="7">
        <v>4</v>
      </c>
      <c r="P67" s="5">
        <v>0.02</v>
      </c>
      <c r="Q67" s="5">
        <v>0.01</v>
      </c>
      <c r="R67" s="7">
        <v>5.0000000000000001E-3</v>
      </c>
      <c r="S67" s="5">
        <v>8.0000000000000002E-3</v>
      </c>
      <c r="T67" s="5">
        <v>0</v>
      </c>
      <c r="U67" s="7">
        <v>0</v>
      </c>
      <c r="V67" s="7">
        <v>0</v>
      </c>
      <c r="W67" s="7">
        <v>0</v>
      </c>
      <c r="X67" s="7">
        <v>5.0000000000000001E-3</v>
      </c>
      <c r="Y67" s="7">
        <v>2.5000000000000001E-2</v>
      </c>
      <c r="Z67" s="7">
        <v>0.51300000000000001</v>
      </c>
      <c r="AA67" s="7">
        <v>4.5999999999999999E-2</v>
      </c>
      <c r="AB67" s="7">
        <v>6</v>
      </c>
      <c r="AC67" s="7">
        <v>0.02</v>
      </c>
      <c r="AD67" s="7">
        <v>4.1000000000000002E-2</v>
      </c>
    </row>
    <row r="68" spans="1:30">
      <c r="A68" s="30" t="s">
        <v>67</v>
      </c>
      <c r="B68" s="78"/>
      <c r="C68" s="5" t="s">
        <v>53</v>
      </c>
      <c r="D68" s="5" t="s">
        <v>54</v>
      </c>
      <c r="F68" s="5">
        <v>63</v>
      </c>
      <c r="G68" s="5">
        <v>0.26500000000000001</v>
      </c>
      <c r="H68" s="5">
        <v>0</v>
      </c>
      <c r="I68" s="5">
        <v>3.1349999999999998</v>
      </c>
      <c r="J68" s="5">
        <v>0</v>
      </c>
      <c r="K68" s="5">
        <v>6</v>
      </c>
      <c r="L68" s="5">
        <v>17</v>
      </c>
      <c r="M68" s="5">
        <v>8.5</v>
      </c>
      <c r="N68" s="5">
        <v>63</v>
      </c>
      <c r="O68" s="5">
        <v>4.5</v>
      </c>
      <c r="P68" s="5">
        <v>0.19500000000000001</v>
      </c>
      <c r="Q68" s="5">
        <v>7.0000000000000007E-2</v>
      </c>
      <c r="R68" s="5">
        <v>6.0000000000000001E-3</v>
      </c>
      <c r="S68" s="5">
        <v>6.6000000000000003E-2</v>
      </c>
      <c r="T68" s="5">
        <v>0</v>
      </c>
      <c r="U68" s="5">
        <v>0</v>
      </c>
      <c r="V68" s="5">
        <v>0</v>
      </c>
      <c r="W68" s="5">
        <v>0</v>
      </c>
      <c r="X68" s="5">
        <v>5.0000000000000001E-3</v>
      </c>
      <c r="Y68" s="5">
        <v>2.4E-2</v>
      </c>
      <c r="Z68" s="5">
        <v>0.33950000000000002</v>
      </c>
      <c r="AA68" s="5">
        <v>0.05</v>
      </c>
      <c r="AB68" s="5">
        <v>3.5</v>
      </c>
      <c r="AC68" s="5">
        <v>0.01</v>
      </c>
      <c r="AD68" s="5">
        <v>3.9E-2</v>
      </c>
    </row>
    <row r="69" spans="1:30">
      <c r="A69" s="30" t="s">
        <v>68</v>
      </c>
      <c r="B69" s="78"/>
      <c r="C69" s="5" t="s">
        <v>69</v>
      </c>
      <c r="D69" s="5" t="s">
        <v>54</v>
      </c>
      <c r="F69" s="5">
        <v>53.333333333333336</v>
      </c>
      <c r="G69" s="5">
        <v>0.17666666666666667</v>
      </c>
      <c r="H69" s="5">
        <v>0</v>
      </c>
      <c r="I69" s="5">
        <v>5.0133333333333328</v>
      </c>
      <c r="J69" s="5">
        <v>0</v>
      </c>
      <c r="K69" s="5">
        <v>5</v>
      </c>
      <c r="L69" s="5">
        <v>11.333333333333334</v>
      </c>
      <c r="M69" s="5">
        <v>6</v>
      </c>
      <c r="N69" s="5">
        <v>42.333333333333336</v>
      </c>
      <c r="O69" s="5">
        <v>5.333333333333333</v>
      </c>
      <c r="P69" s="5">
        <v>0.19000000000000003</v>
      </c>
      <c r="Q69" s="5">
        <v>6.3333333333333339E-2</v>
      </c>
      <c r="R69" s="5">
        <v>1.004</v>
      </c>
      <c r="S69" s="5">
        <v>4.8333333333333339E-2</v>
      </c>
      <c r="T69" s="5">
        <v>0</v>
      </c>
      <c r="U69" s="5">
        <v>0</v>
      </c>
      <c r="V69" s="5">
        <v>0</v>
      </c>
      <c r="W69" s="5">
        <v>0</v>
      </c>
      <c r="X69" s="5">
        <v>3.3333333333333335E-3</v>
      </c>
      <c r="Y69" s="5">
        <v>1.6E-2</v>
      </c>
      <c r="Z69" s="5">
        <v>0.22633333333333336</v>
      </c>
      <c r="AA69" s="5">
        <v>3.3333333333333333E-2</v>
      </c>
      <c r="AB69" s="5">
        <v>2.3333333333333335</v>
      </c>
      <c r="AC69" s="5">
        <v>6.6666666666666671E-3</v>
      </c>
      <c r="AD69" s="5">
        <v>2.5999999999999999E-2</v>
      </c>
    </row>
    <row r="70" spans="1:30" ht="27" customHeight="1">
      <c r="A70" s="30" t="s">
        <v>72</v>
      </c>
      <c r="B70" s="78"/>
      <c r="C70" s="5" t="s">
        <v>73</v>
      </c>
      <c r="D70" s="6" t="s">
        <v>74</v>
      </c>
      <c r="E70" s="6"/>
      <c r="F70" s="5">
        <v>339.479175</v>
      </c>
      <c r="G70" s="5">
        <v>10.3475</v>
      </c>
      <c r="H70" s="5">
        <v>2.6454166666666667</v>
      </c>
      <c r="I70" s="5">
        <v>71.543750000000003</v>
      </c>
      <c r="J70" s="5">
        <v>9.6690476190476193</v>
      </c>
      <c r="K70" s="5">
        <v>39.312500000000007</v>
      </c>
      <c r="L70" s="5">
        <v>262.95833749999997</v>
      </c>
      <c r="M70" s="5">
        <v>83.25</v>
      </c>
      <c r="N70" s="5">
        <v>282.625</v>
      </c>
      <c r="O70" s="5">
        <v>7.0208374999999998</v>
      </c>
      <c r="P70" s="5">
        <v>3.0058333333333334</v>
      </c>
      <c r="Q70" s="5">
        <v>1.8795833333333336</v>
      </c>
      <c r="R70" s="5">
        <v>0.35614285714285721</v>
      </c>
      <c r="S70" s="5">
        <v>2.1847142857142861</v>
      </c>
      <c r="T70" s="5">
        <v>2.8125</v>
      </c>
      <c r="U70" s="5">
        <v>0</v>
      </c>
      <c r="V70" s="5">
        <v>0.38388833333333333</v>
      </c>
      <c r="W70" s="5">
        <v>0.35416666666666669</v>
      </c>
      <c r="X70" s="5">
        <v>0.32904166666666673</v>
      </c>
      <c r="Y70" s="5">
        <v>0.13800000000000001</v>
      </c>
      <c r="Z70" s="5">
        <v>2.8458333333333332</v>
      </c>
      <c r="AA70" s="5">
        <v>0.21362462499999998</v>
      </c>
      <c r="AB70" s="5">
        <v>25.1875</v>
      </c>
      <c r="AC70" s="5">
        <v>0</v>
      </c>
      <c r="AD70" s="5">
        <v>0.92690428571428574</v>
      </c>
    </row>
    <row r="71" spans="1:30">
      <c r="A71" s="30" t="s">
        <v>77</v>
      </c>
      <c r="B71" s="78"/>
      <c r="C71" s="5" t="s">
        <v>78</v>
      </c>
      <c r="D71" s="5" t="s">
        <v>62</v>
      </c>
      <c r="F71" s="7">
        <v>38</v>
      </c>
      <c r="G71" s="4">
        <v>1</v>
      </c>
      <c r="H71" s="3">
        <v>0.2</v>
      </c>
      <c r="I71" s="3">
        <v>10.55</v>
      </c>
      <c r="J71" s="3">
        <v>2.5999999999999996</v>
      </c>
      <c r="K71" s="3">
        <v>33</v>
      </c>
      <c r="L71" s="5">
        <v>15</v>
      </c>
      <c r="M71" s="3">
        <v>9</v>
      </c>
      <c r="N71" s="3">
        <v>159.5</v>
      </c>
      <c r="O71" s="5">
        <v>1</v>
      </c>
      <c r="P71" s="3">
        <v>0.35</v>
      </c>
      <c r="Q71" s="3">
        <v>0.1</v>
      </c>
      <c r="R71" s="5">
        <v>0.05</v>
      </c>
      <c r="S71" s="3">
        <v>0</v>
      </c>
      <c r="T71" s="3">
        <v>4.5</v>
      </c>
      <c r="U71" s="5">
        <v>0</v>
      </c>
      <c r="V71" s="5">
        <v>0.1</v>
      </c>
      <c r="W71" s="39">
        <v>53</v>
      </c>
      <c r="X71" s="3">
        <v>0.05</v>
      </c>
      <c r="Y71" s="3">
        <v>0</v>
      </c>
      <c r="Z71" s="39">
        <v>0.2</v>
      </c>
      <c r="AA71" s="5">
        <v>0.1</v>
      </c>
      <c r="AB71" s="4">
        <v>20.5</v>
      </c>
      <c r="AC71" s="5">
        <v>0</v>
      </c>
      <c r="AD71" s="5">
        <v>0.25</v>
      </c>
    </row>
    <row r="72" spans="1:30" ht="15">
      <c r="A72" s="30" t="s">
        <v>79</v>
      </c>
      <c r="B72" s="78"/>
      <c r="C72" s="5"/>
      <c r="D72" s="6" t="s">
        <v>54</v>
      </c>
      <c r="E72" s="6"/>
      <c r="F72" s="7">
        <v>274</v>
      </c>
      <c r="G72" s="8">
        <v>5.97</v>
      </c>
      <c r="H72" s="9">
        <v>13</v>
      </c>
      <c r="I72" s="9">
        <v>65.63</v>
      </c>
      <c r="J72" s="9">
        <v>33.9</v>
      </c>
      <c r="K72" s="9">
        <v>632</v>
      </c>
      <c r="L72" s="7">
        <v>104</v>
      </c>
      <c r="M72" s="9">
        <v>259</v>
      </c>
      <c r="N72" s="9">
        <v>1020</v>
      </c>
      <c r="O72" s="7">
        <v>277</v>
      </c>
      <c r="P72" s="9">
        <v>11.83</v>
      </c>
      <c r="Q72" s="9">
        <v>2.3199999999999998</v>
      </c>
      <c r="R72" s="7">
        <v>0.36799999999999999</v>
      </c>
      <c r="S72" s="7">
        <v>60.127000000000002</v>
      </c>
      <c r="T72" s="5">
        <v>8</v>
      </c>
      <c r="U72" s="5">
        <v>0</v>
      </c>
      <c r="V72" s="5">
        <v>8.82</v>
      </c>
      <c r="W72" s="10">
        <v>0.2</v>
      </c>
      <c r="X72" s="9">
        <v>0.158</v>
      </c>
      <c r="Y72" s="9">
        <v>0.22</v>
      </c>
      <c r="Z72" s="10">
        <v>1.56</v>
      </c>
      <c r="AA72" s="5">
        <v>0.39100000000000001</v>
      </c>
      <c r="AB72" s="8">
        <v>25</v>
      </c>
      <c r="AC72" s="5">
        <v>0</v>
      </c>
      <c r="AD72" s="5">
        <v>0.50900000000000001</v>
      </c>
    </row>
    <row r="73" spans="1:30" ht="15">
      <c r="A73" s="30" t="s">
        <v>82</v>
      </c>
      <c r="B73" s="78"/>
      <c r="C73" s="5"/>
      <c r="D73" s="5" t="s">
        <v>60</v>
      </c>
      <c r="E73" s="65">
        <v>1</v>
      </c>
      <c r="F73" s="7">
        <v>862</v>
      </c>
      <c r="G73" s="5">
        <v>0</v>
      </c>
      <c r="H73" s="5">
        <v>100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1</v>
      </c>
      <c r="X73" s="5">
        <v>0</v>
      </c>
      <c r="Y73" s="5">
        <v>0</v>
      </c>
      <c r="Z73" s="5">
        <v>0.2</v>
      </c>
      <c r="AA73" s="5">
        <v>0</v>
      </c>
      <c r="AB73" s="5">
        <v>8</v>
      </c>
      <c r="AC73" s="5">
        <v>0</v>
      </c>
      <c r="AD73" s="5">
        <v>0.1</v>
      </c>
    </row>
    <row r="74" spans="1:30">
      <c r="A74" s="30" t="s">
        <v>85</v>
      </c>
      <c r="B74" s="78"/>
      <c r="C74" s="5"/>
      <c r="D74" s="5" t="s">
        <v>54</v>
      </c>
      <c r="F74" s="7">
        <v>884</v>
      </c>
      <c r="G74" s="5">
        <v>0</v>
      </c>
      <c r="H74" s="5">
        <v>100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/>
      <c r="T74" s="5">
        <v>0</v>
      </c>
      <c r="U74" s="5">
        <v>0</v>
      </c>
      <c r="V74" s="5">
        <v>35.299999999999997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</row>
    <row r="75" spans="1:30">
      <c r="A75" s="30" t="s">
        <v>86</v>
      </c>
      <c r="B75" s="78"/>
      <c r="C75" s="5"/>
      <c r="D75" s="5" t="s">
        <v>62</v>
      </c>
      <c r="F75" s="5">
        <v>240</v>
      </c>
      <c r="G75" s="5">
        <v>2.6</v>
      </c>
      <c r="H75" s="5">
        <v>0.4</v>
      </c>
      <c r="I75" s="5">
        <v>63.3</v>
      </c>
      <c r="J75" s="5">
        <v>3.2</v>
      </c>
      <c r="K75" s="5">
        <v>39</v>
      </c>
      <c r="L75" s="5">
        <v>78</v>
      </c>
      <c r="M75" s="5">
        <v>26</v>
      </c>
      <c r="N75" s="5">
        <v>601</v>
      </c>
      <c r="O75" s="5">
        <v>10</v>
      </c>
      <c r="P75" s="5">
        <v>1.7</v>
      </c>
      <c r="Q75" s="5">
        <v>0.2</v>
      </c>
      <c r="R75" s="5">
        <v>0.3</v>
      </c>
      <c r="S75" s="5">
        <v>0.3</v>
      </c>
      <c r="T75" s="5">
        <v>1</v>
      </c>
      <c r="U75" s="5">
        <v>0</v>
      </c>
      <c r="V75" s="5">
        <v>1</v>
      </c>
      <c r="W75" s="5">
        <v>2</v>
      </c>
      <c r="X75" s="5">
        <v>0.1</v>
      </c>
      <c r="Y75" s="5">
        <v>0.1</v>
      </c>
      <c r="Z75" s="5">
        <v>0.6</v>
      </c>
      <c r="AA75" s="5">
        <v>0.2</v>
      </c>
      <c r="AB75" s="5">
        <v>2</v>
      </c>
      <c r="AC75" s="5">
        <v>0</v>
      </c>
      <c r="AD75" s="5">
        <v>0</v>
      </c>
    </row>
    <row r="76" spans="1:30">
      <c r="A76" s="30" t="s">
        <v>88</v>
      </c>
      <c r="B76" s="78"/>
      <c r="F76" s="30">
        <v>902</v>
      </c>
      <c r="H76" s="30">
        <v>100</v>
      </c>
    </row>
    <row r="77" spans="1:30">
      <c r="A77" s="30" t="s">
        <v>89</v>
      </c>
      <c r="B77" s="78"/>
      <c r="F77" s="30">
        <v>884</v>
      </c>
      <c r="G77" s="30">
        <v>0</v>
      </c>
      <c r="H77" s="30">
        <v>100</v>
      </c>
      <c r="I77" s="30">
        <v>0</v>
      </c>
      <c r="J77" s="30">
        <v>0</v>
      </c>
      <c r="K77" s="30">
        <v>0</v>
      </c>
      <c r="L77" s="30">
        <v>0</v>
      </c>
      <c r="M77" s="30">
        <v>0</v>
      </c>
      <c r="N77" s="30">
        <v>0</v>
      </c>
      <c r="O77" s="30">
        <v>0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6</v>
      </c>
      <c r="W77" s="30">
        <v>0</v>
      </c>
      <c r="X77" s="30">
        <v>0</v>
      </c>
      <c r="Y77" s="30">
        <v>0</v>
      </c>
      <c r="Z77" s="30">
        <v>0</v>
      </c>
      <c r="AA77" s="30">
        <v>0</v>
      </c>
      <c r="AB77" s="30">
        <v>0</v>
      </c>
      <c r="AC77" s="30">
        <v>0</v>
      </c>
      <c r="AD77" s="30">
        <v>0</v>
      </c>
    </row>
    <row r="78" spans="1:30">
      <c r="A78" s="30" t="s">
        <v>90</v>
      </c>
      <c r="B78" s="78"/>
      <c r="F78" s="30">
        <v>112</v>
      </c>
      <c r="G78" s="30">
        <v>21.4</v>
      </c>
      <c r="H78" s="30">
        <v>2.2999999999999998</v>
      </c>
      <c r="I78" s="30">
        <v>0</v>
      </c>
      <c r="J78" s="30">
        <v>0</v>
      </c>
      <c r="K78" s="30">
        <v>48</v>
      </c>
      <c r="L78" s="30">
        <v>228</v>
      </c>
      <c r="M78" s="30">
        <v>86</v>
      </c>
      <c r="N78" s="30">
        <v>461</v>
      </c>
      <c r="O78" s="30">
        <v>55</v>
      </c>
      <c r="P78" s="30">
        <v>0.9</v>
      </c>
      <c r="Q78" s="30">
        <v>0.4</v>
      </c>
      <c r="R78" s="30">
        <v>0</v>
      </c>
      <c r="S78" s="30">
        <v>0</v>
      </c>
      <c r="T78" s="30">
        <v>43</v>
      </c>
      <c r="U78" s="30">
        <v>12</v>
      </c>
      <c r="V78" s="30">
        <v>1</v>
      </c>
      <c r="W78" s="30">
        <v>0</v>
      </c>
      <c r="X78" s="30">
        <v>0.1</v>
      </c>
      <c r="Y78" s="30">
        <v>0.1</v>
      </c>
      <c r="Z78" s="30">
        <v>5.7</v>
      </c>
      <c r="AA78" s="30">
        <v>0.3</v>
      </c>
      <c r="AB78" s="30">
        <v>11</v>
      </c>
      <c r="AC78" s="30">
        <v>1.1000000000000001</v>
      </c>
      <c r="AD78" s="30">
        <v>0.2</v>
      </c>
    </row>
    <row r="79" spans="1:30">
      <c r="A79" s="30" t="s">
        <v>91</v>
      </c>
      <c r="B79" s="78"/>
      <c r="F79" s="30">
        <v>98</v>
      </c>
      <c r="G79" s="30">
        <v>18.100000000000001</v>
      </c>
      <c r="H79" s="30">
        <v>2.4</v>
      </c>
      <c r="I79" s="30">
        <v>0</v>
      </c>
      <c r="J79" s="30">
        <v>0</v>
      </c>
      <c r="K79" s="30">
        <v>7</v>
      </c>
      <c r="L79" s="30">
        <v>69</v>
      </c>
      <c r="M79" s="30">
        <v>21</v>
      </c>
      <c r="N79" s="30">
        <v>122</v>
      </c>
      <c r="O79" s="30">
        <v>39</v>
      </c>
      <c r="P79" s="30">
        <v>0.3</v>
      </c>
      <c r="Q79" s="30">
        <v>0.3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17</v>
      </c>
      <c r="X79" s="30">
        <v>0.1</v>
      </c>
      <c r="Y79" s="30">
        <v>0.1</v>
      </c>
      <c r="Z79" s="30">
        <v>0.7</v>
      </c>
      <c r="AA79" s="30">
        <v>0.5</v>
      </c>
      <c r="AB79" s="30">
        <v>51</v>
      </c>
      <c r="AC79" s="30">
        <v>0</v>
      </c>
      <c r="AD79" s="30">
        <v>0.4</v>
      </c>
    </row>
    <row r="80" spans="1:30" ht="15">
      <c r="A80" s="30" t="s">
        <v>92</v>
      </c>
      <c r="B80" s="78"/>
      <c r="C80" s="5" t="s">
        <v>93</v>
      </c>
      <c r="D80" s="6" t="s">
        <v>74</v>
      </c>
      <c r="E80" s="6"/>
      <c r="F80" s="5">
        <v>88.142857142857139</v>
      </c>
      <c r="G80" s="5">
        <v>1.1571428571428573</v>
      </c>
      <c r="H80" s="5">
        <v>0.22428571428571434</v>
      </c>
      <c r="I80" s="5">
        <v>23.048571428571432</v>
      </c>
      <c r="J80" s="5">
        <v>2.2285714285714282</v>
      </c>
      <c r="K80" s="5">
        <v>20</v>
      </c>
      <c r="L80" s="5">
        <v>25.142857142857142</v>
      </c>
      <c r="M80" s="5">
        <v>19.142857142857142</v>
      </c>
      <c r="N80" s="5">
        <v>299.64285714285717</v>
      </c>
      <c r="O80" s="5">
        <v>2.4285714285714284</v>
      </c>
      <c r="P80" s="5">
        <v>0.50142857142857145</v>
      </c>
      <c r="Q80" s="5">
        <v>0.13</v>
      </c>
      <c r="R80" s="5">
        <v>0.11666666666666665</v>
      </c>
      <c r="S80" s="5">
        <v>0.36833333333333335</v>
      </c>
      <c r="T80" s="5">
        <v>164.78571428571428</v>
      </c>
      <c r="U80" s="5">
        <v>0</v>
      </c>
      <c r="V80" s="5">
        <v>0.19142857142857148</v>
      </c>
      <c r="W80" s="5">
        <v>29.285714285714285</v>
      </c>
      <c r="X80" s="5">
        <v>7.1714285714285717E-2</v>
      </c>
      <c r="Y80" s="5">
        <v>3.6285714285714289E-2</v>
      </c>
      <c r="Z80" s="5">
        <v>0.44085714285714284</v>
      </c>
      <c r="AA80" s="5">
        <v>0.19985714285714282</v>
      </c>
      <c r="AB80" s="5">
        <v>16.928571428571427</v>
      </c>
      <c r="AC80" s="5">
        <v>0</v>
      </c>
      <c r="AD80" s="5">
        <v>0.22500000000000001</v>
      </c>
    </row>
    <row r="81" spans="1:30" ht="15">
      <c r="A81" s="30" t="s">
        <v>96</v>
      </c>
      <c r="B81" s="78"/>
      <c r="C81" s="5"/>
      <c r="D81" s="5" t="s">
        <v>60</v>
      </c>
      <c r="E81" s="65">
        <v>1</v>
      </c>
      <c r="F81" s="5">
        <v>33</v>
      </c>
      <c r="G81" s="4">
        <v>0.7</v>
      </c>
      <c r="H81" s="3">
        <v>0.1</v>
      </c>
      <c r="I81" s="3">
        <v>8.4</v>
      </c>
      <c r="J81" s="3">
        <v>1.1000000000000001</v>
      </c>
      <c r="K81" s="3">
        <v>12</v>
      </c>
      <c r="L81" s="3">
        <v>8</v>
      </c>
      <c r="M81" s="3">
        <v>9</v>
      </c>
      <c r="N81" s="3">
        <v>148</v>
      </c>
      <c r="O81" s="3">
        <v>0</v>
      </c>
      <c r="P81" s="3">
        <v>0.06</v>
      </c>
      <c r="Q81" s="3">
        <v>7.0000000000000007E-2</v>
      </c>
      <c r="R81" s="3">
        <v>0.05</v>
      </c>
      <c r="S81" s="3">
        <v>0.01</v>
      </c>
      <c r="T81" s="3">
        <v>2</v>
      </c>
      <c r="U81" s="3">
        <v>0</v>
      </c>
      <c r="V81" s="3">
        <v>0.1</v>
      </c>
      <c r="W81" s="39">
        <v>33.299999999999997</v>
      </c>
      <c r="X81" s="3">
        <v>0</v>
      </c>
      <c r="Y81" s="3">
        <v>0</v>
      </c>
      <c r="Z81" s="39">
        <v>0.3</v>
      </c>
      <c r="AA81" s="3">
        <v>0</v>
      </c>
      <c r="AB81" s="4">
        <v>10</v>
      </c>
      <c r="AC81" s="3">
        <v>0</v>
      </c>
      <c r="AD81" s="4">
        <v>0.3</v>
      </c>
    </row>
    <row r="82" spans="1:30" ht="15">
      <c r="A82" s="30" t="s">
        <v>97</v>
      </c>
      <c r="B82" s="78"/>
      <c r="C82" s="5"/>
      <c r="D82" s="9" t="s">
        <v>98</v>
      </c>
      <c r="E82" s="65">
        <v>1</v>
      </c>
      <c r="F82" s="5">
        <v>59</v>
      </c>
      <c r="G82" s="5">
        <v>0.2</v>
      </c>
      <c r="H82" s="5">
        <v>0.4</v>
      </c>
      <c r="I82" s="5">
        <v>15.3</v>
      </c>
      <c r="J82" s="5">
        <v>2.7</v>
      </c>
      <c r="K82" s="5">
        <v>7</v>
      </c>
      <c r="L82" s="5">
        <v>7</v>
      </c>
      <c r="M82" s="5">
        <v>5</v>
      </c>
      <c r="N82" s="5">
        <v>115</v>
      </c>
      <c r="O82" s="5">
        <v>0</v>
      </c>
      <c r="P82" s="5">
        <v>0.2</v>
      </c>
      <c r="Q82" s="5">
        <v>0</v>
      </c>
      <c r="R82" s="5">
        <v>0</v>
      </c>
      <c r="S82" s="5">
        <v>0.1</v>
      </c>
      <c r="T82" s="5">
        <v>5</v>
      </c>
      <c r="U82" s="5">
        <v>0</v>
      </c>
      <c r="V82" s="5">
        <v>1</v>
      </c>
      <c r="W82" s="5">
        <v>6</v>
      </c>
      <c r="X82" s="5">
        <v>0</v>
      </c>
      <c r="Y82" s="5">
        <v>0</v>
      </c>
      <c r="Z82" s="5">
        <v>0.1</v>
      </c>
      <c r="AA82" s="5">
        <v>0.1</v>
      </c>
      <c r="AB82" s="5">
        <v>3</v>
      </c>
      <c r="AC82" s="5">
        <v>0</v>
      </c>
      <c r="AD82" s="5">
        <v>0.1</v>
      </c>
    </row>
    <row r="83" spans="1:30">
      <c r="A83" s="30" t="s">
        <v>103</v>
      </c>
      <c r="B83" s="78"/>
      <c r="C83" s="5"/>
      <c r="D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>
      <c r="A84" s="30" t="s">
        <v>104</v>
      </c>
      <c r="B84" s="78"/>
      <c r="C84" s="5"/>
      <c r="D84" s="5"/>
      <c r="F84" s="30">
        <v>304</v>
      </c>
      <c r="G84" s="30">
        <v>0.3</v>
      </c>
      <c r="H84" s="30">
        <v>0</v>
      </c>
      <c r="I84" s="30">
        <v>82.4</v>
      </c>
      <c r="J84" s="30">
        <v>0</v>
      </c>
      <c r="K84" s="30">
        <v>6</v>
      </c>
      <c r="L84" s="30">
        <v>4</v>
      </c>
      <c r="M84" s="30">
        <v>2</v>
      </c>
      <c r="N84" s="30">
        <v>52</v>
      </c>
      <c r="O84" s="30">
        <v>4</v>
      </c>
      <c r="P84" s="30">
        <v>0.4</v>
      </c>
      <c r="Q84" s="30">
        <v>0.2</v>
      </c>
      <c r="R84" s="30">
        <v>0</v>
      </c>
      <c r="S84" s="30">
        <v>0.1</v>
      </c>
      <c r="T84" s="30">
        <v>0</v>
      </c>
      <c r="U84" s="30">
        <v>0</v>
      </c>
      <c r="V84" s="30">
        <v>0</v>
      </c>
      <c r="W84" s="30">
        <v>1</v>
      </c>
      <c r="X84" s="30">
        <v>0</v>
      </c>
      <c r="Y84" s="30">
        <v>0</v>
      </c>
      <c r="Z84" s="30">
        <v>0.1</v>
      </c>
      <c r="AA84" s="30">
        <v>0</v>
      </c>
      <c r="AB84" s="30">
        <v>2</v>
      </c>
      <c r="AC84" s="30">
        <v>0</v>
      </c>
      <c r="AD84" s="30">
        <v>0.1</v>
      </c>
    </row>
    <row r="85" spans="1:30" ht="15">
      <c r="A85" s="30" t="s">
        <v>105</v>
      </c>
      <c r="B85" s="78"/>
      <c r="C85" s="12" t="s">
        <v>106</v>
      </c>
      <c r="D85" s="12" t="s">
        <v>107</v>
      </c>
      <c r="E85" s="65">
        <v>1</v>
      </c>
      <c r="F85" s="12">
        <v>29.5</v>
      </c>
      <c r="G85" s="13">
        <v>0.9</v>
      </c>
      <c r="H85" s="14">
        <v>0.25</v>
      </c>
      <c r="I85" s="14">
        <v>9.9</v>
      </c>
      <c r="J85" s="14">
        <v>2.8</v>
      </c>
      <c r="K85" s="14">
        <v>26</v>
      </c>
      <c r="L85" s="12">
        <v>16</v>
      </c>
      <c r="M85" s="14">
        <v>8</v>
      </c>
      <c r="N85" s="14">
        <v>138</v>
      </c>
      <c r="O85" s="12">
        <v>2</v>
      </c>
      <c r="P85" s="14">
        <v>0.6</v>
      </c>
      <c r="Q85" s="14">
        <v>0.1</v>
      </c>
      <c r="R85" s="12">
        <v>0</v>
      </c>
      <c r="S85" s="12">
        <v>0</v>
      </c>
      <c r="T85" s="12">
        <v>1.5</v>
      </c>
      <c r="U85" s="12">
        <v>0</v>
      </c>
      <c r="V85" s="12">
        <v>0.2</v>
      </c>
      <c r="W85" s="15">
        <v>41.05</v>
      </c>
      <c r="X85" s="14">
        <v>0</v>
      </c>
      <c r="Y85" s="14">
        <v>0</v>
      </c>
      <c r="Z85" s="15">
        <v>0.15</v>
      </c>
      <c r="AA85" s="12">
        <v>0.05</v>
      </c>
      <c r="AB85" s="13">
        <v>9.5</v>
      </c>
      <c r="AC85" s="12">
        <v>0</v>
      </c>
      <c r="AD85" s="12">
        <v>0.2</v>
      </c>
    </row>
    <row r="86" spans="1:30">
      <c r="A86" s="30" t="s">
        <v>109</v>
      </c>
      <c r="B86" s="78"/>
      <c r="C86" s="5" t="s">
        <v>110</v>
      </c>
      <c r="D86" s="5" t="s">
        <v>54</v>
      </c>
      <c r="F86" s="5">
        <v>884</v>
      </c>
      <c r="G86" s="5">
        <v>0</v>
      </c>
      <c r="H86" s="5">
        <v>100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/>
      <c r="T86" s="5">
        <v>0</v>
      </c>
      <c r="U86" s="5">
        <v>0</v>
      </c>
      <c r="V86" s="5">
        <v>149.4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</row>
    <row r="87" spans="1:30">
      <c r="A87" s="30" t="s">
        <v>111</v>
      </c>
      <c r="B87" s="78"/>
      <c r="C87" s="5" t="s">
        <v>112</v>
      </c>
      <c r="F87" s="30">
        <v>112</v>
      </c>
      <c r="G87" s="30">
        <v>21.4</v>
      </c>
      <c r="H87" s="30">
        <v>2.2999999999999998</v>
      </c>
      <c r="I87" s="30">
        <v>0</v>
      </c>
      <c r="J87" s="30">
        <v>0</v>
      </c>
      <c r="K87" s="30">
        <v>48</v>
      </c>
      <c r="L87" s="30">
        <v>228</v>
      </c>
      <c r="M87" s="30">
        <v>86</v>
      </c>
      <c r="N87" s="30">
        <v>461</v>
      </c>
      <c r="O87" s="30">
        <v>55</v>
      </c>
      <c r="P87" s="30">
        <v>0.9</v>
      </c>
      <c r="Q87" s="30">
        <v>0.4</v>
      </c>
      <c r="R87" s="30">
        <v>0</v>
      </c>
      <c r="S87" s="30">
        <v>0</v>
      </c>
      <c r="T87" s="30">
        <v>43</v>
      </c>
      <c r="U87" s="30">
        <v>12</v>
      </c>
      <c r="V87" s="30">
        <v>1</v>
      </c>
      <c r="W87" s="30">
        <v>0</v>
      </c>
      <c r="X87" s="30">
        <v>0.1</v>
      </c>
      <c r="Y87" s="30">
        <v>0.1</v>
      </c>
      <c r="Z87" s="30">
        <v>5.7</v>
      </c>
      <c r="AA87" s="30">
        <v>0.3</v>
      </c>
      <c r="AB87" s="30">
        <v>11</v>
      </c>
      <c r="AC87" s="30">
        <v>1.1000000000000001</v>
      </c>
      <c r="AD87" s="30">
        <v>0.2</v>
      </c>
    </row>
    <row r="88" spans="1:30">
      <c r="A88" s="30" t="s">
        <v>116</v>
      </c>
      <c r="B88" s="78"/>
      <c r="C88" s="5"/>
      <c r="D88" s="5" t="s">
        <v>54</v>
      </c>
      <c r="F88" s="5">
        <v>290</v>
      </c>
      <c r="G88" s="5">
        <v>0</v>
      </c>
      <c r="H88" s="5">
        <v>0.1</v>
      </c>
      <c r="I88" s="5">
        <v>74.73</v>
      </c>
      <c r="J88" s="5">
        <v>0</v>
      </c>
      <c r="K88" s="5">
        <v>205</v>
      </c>
      <c r="L88" s="5">
        <v>31</v>
      </c>
      <c r="M88" s="5">
        <v>242</v>
      </c>
      <c r="N88" s="5">
        <v>1464</v>
      </c>
      <c r="O88" s="5">
        <v>37</v>
      </c>
      <c r="P88" s="5">
        <v>4.72</v>
      </c>
      <c r="Q88" s="5">
        <v>0.28999999999999998</v>
      </c>
      <c r="R88" s="5">
        <v>0.48699999999999999</v>
      </c>
      <c r="S88" s="5">
        <v>1.53</v>
      </c>
      <c r="T88" s="5">
        <v>0</v>
      </c>
      <c r="U88" s="5">
        <v>0</v>
      </c>
      <c r="V88" s="5">
        <v>0</v>
      </c>
      <c r="W88" s="5">
        <v>0</v>
      </c>
      <c r="X88" s="5">
        <v>4.1000000000000002E-2</v>
      </c>
      <c r="Y88" s="5">
        <v>2E-3</v>
      </c>
      <c r="Z88" s="5">
        <v>0.93</v>
      </c>
      <c r="AA88" s="5">
        <v>0.67</v>
      </c>
      <c r="AB88" s="5">
        <v>0</v>
      </c>
      <c r="AC88" s="5">
        <v>0</v>
      </c>
      <c r="AD88" s="5">
        <v>0.80400000000000005</v>
      </c>
    </row>
    <row r="89" spans="1:30">
      <c r="A89" s="30" t="s">
        <v>118</v>
      </c>
      <c r="B89" s="78"/>
      <c r="C89" s="5" t="s">
        <v>119</v>
      </c>
      <c r="D89" s="5" t="s">
        <v>54</v>
      </c>
      <c r="F89" s="5">
        <v>594</v>
      </c>
      <c r="G89" s="5">
        <v>17.3</v>
      </c>
      <c r="H89" s="5">
        <v>51.45</v>
      </c>
      <c r="I89" s="5">
        <v>25.35</v>
      </c>
      <c r="J89" s="5">
        <v>9</v>
      </c>
      <c r="K89" s="5">
        <v>70</v>
      </c>
      <c r="L89" s="5">
        <v>435</v>
      </c>
      <c r="M89" s="5">
        <v>225</v>
      </c>
      <c r="N89" s="5">
        <v>597</v>
      </c>
      <c r="O89" s="5">
        <v>12</v>
      </c>
      <c r="P89" s="5">
        <v>3.7</v>
      </c>
      <c r="Q89" s="5">
        <v>3.8</v>
      </c>
      <c r="R89" s="5">
        <v>1.2789999999999999</v>
      </c>
      <c r="S89" s="5">
        <v>1.9370000000000001</v>
      </c>
      <c r="T89" s="5">
        <v>1</v>
      </c>
      <c r="U89" s="5">
        <v>0</v>
      </c>
      <c r="V89" s="5"/>
      <c r="W89" s="5">
        <v>0.4</v>
      </c>
      <c r="X89" s="5">
        <v>0.2</v>
      </c>
      <c r="Y89" s="5">
        <v>0.2</v>
      </c>
      <c r="Z89" s="5">
        <v>4.7</v>
      </c>
      <c r="AA89" s="5">
        <v>0.29599999999999999</v>
      </c>
      <c r="AB89" s="5">
        <v>50</v>
      </c>
      <c r="AC89" s="5">
        <v>0</v>
      </c>
      <c r="AD89" s="5">
        <v>1.2050000000000001</v>
      </c>
    </row>
    <row r="90" spans="1:30" ht="15">
      <c r="A90" s="30" t="s">
        <v>120</v>
      </c>
      <c r="B90" s="78"/>
      <c r="C90" s="5"/>
      <c r="D90" s="5" t="s">
        <v>54</v>
      </c>
      <c r="E90" s="65">
        <v>1</v>
      </c>
      <c r="F90" s="5">
        <v>389</v>
      </c>
      <c r="G90" s="11">
        <v>16.89</v>
      </c>
      <c r="H90" s="5">
        <v>6.9</v>
      </c>
      <c r="I90" s="5">
        <v>66.27</v>
      </c>
      <c r="J90" s="5">
        <v>10.6</v>
      </c>
      <c r="K90" s="5">
        <v>54</v>
      </c>
      <c r="L90" s="5">
        <v>523</v>
      </c>
      <c r="M90" s="5">
        <v>177</v>
      </c>
      <c r="N90" s="5">
        <v>429</v>
      </c>
      <c r="O90" s="5">
        <v>2</v>
      </c>
      <c r="P90" s="5">
        <v>4.72</v>
      </c>
      <c r="Q90" s="5">
        <v>3.97</v>
      </c>
      <c r="R90" s="5">
        <v>0.626</v>
      </c>
      <c r="S90" s="3">
        <v>4.9160000000000004</v>
      </c>
      <c r="T90" s="5">
        <v>0</v>
      </c>
      <c r="U90" s="5">
        <v>0</v>
      </c>
      <c r="V90" s="5"/>
      <c r="W90" s="16">
        <v>0</v>
      </c>
      <c r="X90" s="5">
        <v>0.76300000000000001</v>
      </c>
      <c r="Y90" s="5">
        <v>0.13900000000000001</v>
      </c>
      <c r="Z90" s="16">
        <v>0.96099999999999997</v>
      </c>
      <c r="AA90" s="5">
        <v>0.11899999999999999</v>
      </c>
      <c r="AB90" s="11">
        <v>56</v>
      </c>
      <c r="AC90" s="5">
        <v>0</v>
      </c>
      <c r="AD90" s="11">
        <v>1.349</v>
      </c>
    </row>
    <row r="91" spans="1:30">
      <c r="A91" s="30" t="s">
        <v>121</v>
      </c>
      <c r="B91" s="78"/>
      <c r="F91" s="30">
        <v>119</v>
      </c>
      <c r="G91" s="30">
        <v>16.920000000000002</v>
      </c>
      <c r="H91" s="30">
        <v>4.83</v>
      </c>
      <c r="I91" s="30">
        <v>0.73</v>
      </c>
      <c r="K91" s="30">
        <v>8</v>
      </c>
      <c r="L91" s="30">
        <v>297</v>
      </c>
      <c r="M91" s="30">
        <v>19</v>
      </c>
      <c r="N91" s="30">
        <v>230</v>
      </c>
      <c r="O91" s="30">
        <v>71</v>
      </c>
      <c r="P91" s="30">
        <v>8.99</v>
      </c>
      <c r="Q91" s="30">
        <v>2.67</v>
      </c>
      <c r="V91" s="30">
        <v>0.7</v>
      </c>
      <c r="W91" s="30">
        <v>17.899999999999999</v>
      </c>
      <c r="X91" s="30">
        <v>0.30499999999999999</v>
      </c>
      <c r="Y91" s="30">
        <v>1.778</v>
      </c>
      <c r="Z91" s="30">
        <v>9.7279999999999998</v>
      </c>
      <c r="AA91" s="30">
        <v>0.85299999999999998</v>
      </c>
      <c r="AB91" s="30">
        <v>588</v>
      </c>
      <c r="AC91" s="30">
        <v>16.579999999999998</v>
      </c>
    </row>
    <row r="92" spans="1:30">
      <c r="A92" s="30" t="s">
        <v>124</v>
      </c>
      <c r="B92" s="78"/>
      <c r="C92" s="5"/>
      <c r="D92" s="5" t="s">
        <v>54</v>
      </c>
      <c r="F92" s="5">
        <v>884</v>
      </c>
      <c r="G92" s="5">
        <v>0</v>
      </c>
      <c r="H92" s="5">
        <v>100</v>
      </c>
      <c r="I92" s="5">
        <v>0</v>
      </c>
      <c r="J92" s="5">
        <v>0</v>
      </c>
      <c r="K92" s="5">
        <v>1</v>
      </c>
      <c r="L92" s="5">
        <v>0</v>
      </c>
      <c r="M92" s="5">
        <v>0</v>
      </c>
      <c r="N92" s="5">
        <v>1</v>
      </c>
      <c r="O92" s="5">
        <v>2</v>
      </c>
      <c r="P92" s="5">
        <v>0.56000000000000005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14.35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</row>
    <row r="93" spans="1:30" ht="15">
      <c r="A93" s="30" t="s">
        <v>125</v>
      </c>
      <c r="B93" s="78"/>
      <c r="C93" s="5" t="s">
        <v>126</v>
      </c>
      <c r="D93" s="6" t="s">
        <v>54</v>
      </c>
      <c r="E93" s="6"/>
      <c r="F93" s="5">
        <f>481.16/4.184</f>
        <v>115</v>
      </c>
      <c r="G93" s="11">
        <v>0.84</v>
      </c>
      <c r="H93" s="5">
        <v>10.7</v>
      </c>
      <c r="I93" s="5">
        <v>6.26</v>
      </c>
      <c r="J93" s="5">
        <v>3.2</v>
      </c>
      <c r="K93" s="5">
        <v>88</v>
      </c>
      <c r="L93" s="5"/>
      <c r="M93" s="5">
        <v>4</v>
      </c>
      <c r="N93" s="5">
        <v>8</v>
      </c>
      <c r="O93" s="5"/>
      <c r="P93" s="5">
        <v>3.3</v>
      </c>
      <c r="Q93" s="5">
        <v>0.22</v>
      </c>
      <c r="R93" s="5"/>
      <c r="S93" s="5"/>
      <c r="T93" s="5">
        <v>20</v>
      </c>
      <c r="U93" s="5"/>
      <c r="V93" s="5"/>
      <c r="W93" s="16">
        <v>0.9</v>
      </c>
      <c r="X93" s="5">
        <v>3.0000000000000001E-3</v>
      </c>
      <c r="Y93" s="5">
        <v>0</v>
      </c>
      <c r="Z93" s="16">
        <v>3.6999999999999998E-2</v>
      </c>
      <c r="AA93" s="5"/>
      <c r="AB93" s="11">
        <v>0</v>
      </c>
      <c r="AC93" s="5"/>
      <c r="AD93" s="5"/>
    </row>
    <row r="94" spans="1:30">
      <c r="A94" s="30" t="s">
        <v>127</v>
      </c>
      <c r="B94" s="78"/>
      <c r="C94" s="5"/>
      <c r="D94" s="5" t="s">
        <v>128</v>
      </c>
      <c r="F94" s="5">
        <v>40</v>
      </c>
      <c r="G94" s="5">
        <v>1.3</v>
      </c>
      <c r="H94" s="5">
        <v>0.2</v>
      </c>
      <c r="I94" s="5">
        <v>9.1999999999999993</v>
      </c>
      <c r="J94" s="5">
        <v>1.3</v>
      </c>
      <c r="K94" s="5">
        <v>23</v>
      </c>
      <c r="L94" s="5">
        <v>29</v>
      </c>
      <c r="M94" s="5">
        <v>10</v>
      </c>
      <c r="N94" s="5">
        <v>146</v>
      </c>
      <c r="O94" s="5">
        <v>4</v>
      </c>
      <c r="P94" s="5">
        <v>0.2</v>
      </c>
      <c r="Q94" s="5">
        <v>0.2</v>
      </c>
      <c r="R94" s="5">
        <v>0</v>
      </c>
      <c r="S94" s="5">
        <v>0.1</v>
      </c>
      <c r="T94" s="5">
        <v>0</v>
      </c>
      <c r="U94" s="5">
        <v>0</v>
      </c>
      <c r="V94" s="5">
        <v>0</v>
      </c>
      <c r="W94" s="5">
        <v>7.4</v>
      </c>
      <c r="X94" s="5">
        <v>0</v>
      </c>
      <c r="Y94" s="5">
        <v>0</v>
      </c>
      <c r="Z94" s="5">
        <v>0.1</v>
      </c>
      <c r="AA94" s="5">
        <v>0.1</v>
      </c>
      <c r="AB94" s="5">
        <v>19</v>
      </c>
      <c r="AC94" s="5">
        <v>0</v>
      </c>
      <c r="AD94" s="5">
        <v>0.1</v>
      </c>
    </row>
    <row r="95" spans="1:30" ht="15">
      <c r="A95" s="30" t="s">
        <v>129</v>
      </c>
      <c r="B95" s="78"/>
      <c r="C95" s="5" t="s">
        <v>56</v>
      </c>
      <c r="D95" s="5" t="s">
        <v>60</v>
      </c>
      <c r="E95" s="65">
        <v>1</v>
      </c>
      <c r="F95" s="5">
        <v>47</v>
      </c>
      <c r="G95" s="4">
        <v>0.9</v>
      </c>
      <c r="H95" s="3">
        <v>0.1</v>
      </c>
      <c r="I95" s="3">
        <v>11.8</v>
      </c>
      <c r="J95" s="3">
        <v>2.4</v>
      </c>
      <c r="K95" s="3">
        <v>40</v>
      </c>
      <c r="L95" s="3">
        <v>14</v>
      </c>
      <c r="M95" s="3">
        <v>10</v>
      </c>
      <c r="N95" s="3">
        <v>181</v>
      </c>
      <c r="O95" s="3">
        <v>0</v>
      </c>
      <c r="P95" s="3">
        <v>0.1</v>
      </c>
      <c r="Q95" s="3">
        <v>0.1</v>
      </c>
      <c r="R95" s="3">
        <v>0.1</v>
      </c>
      <c r="S95" s="3">
        <v>0</v>
      </c>
      <c r="T95" s="3">
        <v>8</v>
      </c>
      <c r="U95" s="3">
        <v>0</v>
      </c>
      <c r="V95" s="3">
        <v>0</v>
      </c>
      <c r="W95" s="39">
        <v>53</v>
      </c>
      <c r="X95" s="3">
        <v>0.1</v>
      </c>
      <c r="Y95" s="3">
        <v>0</v>
      </c>
      <c r="Z95" s="39">
        <v>0.3</v>
      </c>
      <c r="AA95" s="3">
        <v>0.1</v>
      </c>
      <c r="AB95" s="4">
        <v>30</v>
      </c>
      <c r="AC95" s="3">
        <v>0</v>
      </c>
      <c r="AD95" s="4">
        <v>0.3</v>
      </c>
    </row>
    <row r="96" spans="1:30" ht="15">
      <c r="A96" s="30" t="s">
        <v>133</v>
      </c>
      <c r="B96" s="78"/>
      <c r="C96" s="5"/>
      <c r="D96" s="5" t="s">
        <v>60</v>
      </c>
      <c r="E96" s="65">
        <v>1</v>
      </c>
      <c r="F96" s="5">
        <v>84</v>
      </c>
      <c r="G96" s="5">
        <v>5.4</v>
      </c>
      <c r="H96" s="5">
        <v>0.2</v>
      </c>
      <c r="I96" s="5">
        <v>15.6</v>
      </c>
      <c r="J96" s="5">
        <v>5.5</v>
      </c>
      <c r="K96" s="5">
        <v>27</v>
      </c>
      <c r="L96" s="5">
        <v>117</v>
      </c>
      <c r="M96" s="5">
        <v>39</v>
      </c>
      <c r="N96" s="5">
        <v>271</v>
      </c>
      <c r="O96" s="5">
        <v>3</v>
      </c>
      <c r="P96" s="5">
        <v>1.5</v>
      </c>
      <c r="Q96" s="5">
        <v>1.2</v>
      </c>
      <c r="R96" s="5">
        <v>0.2</v>
      </c>
      <c r="S96" s="5">
        <v>0.5</v>
      </c>
      <c r="T96" s="5">
        <v>60</v>
      </c>
      <c r="U96" s="5">
        <v>0</v>
      </c>
      <c r="V96" s="5">
        <v>0</v>
      </c>
      <c r="W96" s="16">
        <v>14</v>
      </c>
      <c r="X96" s="5">
        <v>0.3</v>
      </c>
      <c r="Y96" s="5">
        <v>0.2</v>
      </c>
      <c r="Z96" s="5">
        <v>2</v>
      </c>
      <c r="AA96" s="5">
        <v>0.2</v>
      </c>
      <c r="AB96" s="5">
        <v>63</v>
      </c>
      <c r="AC96" s="5">
        <v>0</v>
      </c>
      <c r="AD96" s="5">
        <v>0.2</v>
      </c>
    </row>
    <row r="97" spans="1:30">
      <c r="A97" s="30" t="s">
        <v>134</v>
      </c>
      <c r="B97" s="78"/>
      <c r="F97" s="30">
        <v>112</v>
      </c>
      <c r="G97" s="30">
        <v>21.4</v>
      </c>
      <c r="H97" s="30">
        <v>2.2999999999999998</v>
      </c>
      <c r="I97" s="30">
        <v>0</v>
      </c>
      <c r="J97" s="30">
        <v>0</v>
      </c>
      <c r="K97" s="30">
        <v>48</v>
      </c>
      <c r="L97" s="30">
        <v>228</v>
      </c>
      <c r="M97" s="30">
        <v>86</v>
      </c>
      <c r="N97" s="30">
        <v>461</v>
      </c>
      <c r="O97" s="30">
        <v>55</v>
      </c>
      <c r="P97" s="30">
        <v>0.9</v>
      </c>
      <c r="Q97" s="30">
        <v>0.4</v>
      </c>
      <c r="R97" s="30">
        <v>0</v>
      </c>
      <c r="S97" s="30">
        <v>0</v>
      </c>
      <c r="T97" s="30">
        <v>43</v>
      </c>
      <c r="U97" s="30">
        <v>12</v>
      </c>
      <c r="V97" s="30">
        <v>1</v>
      </c>
      <c r="W97" s="30">
        <v>0</v>
      </c>
      <c r="X97" s="30">
        <v>0.1</v>
      </c>
      <c r="Y97" s="30">
        <v>0.1</v>
      </c>
      <c r="Z97" s="30">
        <v>5.7</v>
      </c>
      <c r="AA97" s="30">
        <v>0.3</v>
      </c>
      <c r="AB97" s="30">
        <v>11</v>
      </c>
      <c r="AC97" s="30">
        <v>1.1000000000000001</v>
      </c>
      <c r="AD97" s="30">
        <v>0.2</v>
      </c>
    </row>
    <row r="98" spans="1:30">
      <c r="A98" s="30" t="s">
        <v>135</v>
      </c>
      <c r="B98" s="78"/>
      <c r="C98" s="5" t="s">
        <v>136</v>
      </c>
      <c r="D98" s="5" t="s">
        <v>60</v>
      </c>
      <c r="F98" s="5">
        <v>27</v>
      </c>
      <c r="G98" s="8">
        <v>1</v>
      </c>
      <c r="H98" s="9">
        <v>0.3</v>
      </c>
      <c r="I98" s="9">
        <v>5.8</v>
      </c>
      <c r="J98" s="9">
        <v>1.7</v>
      </c>
      <c r="K98" s="9">
        <v>9</v>
      </c>
      <c r="L98" s="9">
        <v>19</v>
      </c>
      <c r="M98" s="9">
        <v>11</v>
      </c>
      <c r="N98" s="9">
        <v>141</v>
      </c>
      <c r="O98" s="9">
        <v>15</v>
      </c>
      <c r="P98" s="9">
        <v>0.4</v>
      </c>
      <c r="Q98" s="9">
        <v>0.1</v>
      </c>
      <c r="R98" s="9">
        <v>0.4</v>
      </c>
      <c r="S98" s="9">
        <v>0.1</v>
      </c>
      <c r="T98" s="9">
        <v>471</v>
      </c>
      <c r="U98" s="9">
        <v>0</v>
      </c>
      <c r="V98" s="9">
        <v>1</v>
      </c>
      <c r="W98" s="10">
        <v>146</v>
      </c>
      <c r="X98" s="9">
        <v>0</v>
      </c>
      <c r="Y98" s="9">
        <v>0</v>
      </c>
      <c r="Z98" s="10">
        <v>0.9</v>
      </c>
      <c r="AA98" s="9">
        <v>0.2</v>
      </c>
      <c r="AB98" s="11">
        <v>16</v>
      </c>
      <c r="AC98" s="9">
        <v>0</v>
      </c>
      <c r="AD98" s="9">
        <v>0.1</v>
      </c>
    </row>
    <row r="99" spans="1:30">
      <c r="A99" s="30" t="s">
        <v>137</v>
      </c>
      <c r="B99" s="78"/>
      <c r="C99" s="5" t="s">
        <v>138</v>
      </c>
      <c r="D99" s="5" t="s">
        <v>54</v>
      </c>
      <c r="F99" s="5">
        <v>23</v>
      </c>
      <c r="G99" s="5">
        <v>1.1000000000000001</v>
      </c>
      <c r="H99" s="5">
        <v>0.3</v>
      </c>
      <c r="I99" s="5">
        <v>5.0999999999999996</v>
      </c>
      <c r="J99" s="5">
        <v>1.9</v>
      </c>
      <c r="K99" s="5">
        <v>6</v>
      </c>
      <c r="L99" s="5">
        <v>17</v>
      </c>
      <c r="M99" s="5">
        <v>6</v>
      </c>
      <c r="N99" s="5">
        <v>158</v>
      </c>
      <c r="O99" s="5">
        <v>14</v>
      </c>
      <c r="P99" s="5">
        <v>1.68</v>
      </c>
      <c r="Q99" s="5">
        <v>0.19</v>
      </c>
      <c r="R99" s="5">
        <v>4.9000000000000002E-2</v>
      </c>
      <c r="S99" s="5">
        <v>4</v>
      </c>
      <c r="T99" s="5">
        <v>133</v>
      </c>
      <c r="U99" s="5">
        <v>0</v>
      </c>
      <c r="V99" s="5">
        <v>0.69</v>
      </c>
      <c r="W99" s="5">
        <v>84.9</v>
      </c>
      <c r="X99" s="5">
        <v>1.7000000000000001E-2</v>
      </c>
      <c r="Y99" s="5">
        <v>0.06</v>
      </c>
      <c r="Z99" s="5">
        <v>0.61499999999999999</v>
      </c>
      <c r="AA99" s="5">
        <v>0.215</v>
      </c>
      <c r="AB99" s="5">
        <v>6</v>
      </c>
      <c r="AC99" s="5">
        <v>0</v>
      </c>
      <c r="AD99" s="5">
        <v>0.01</v>
      </c>
    </row>
    <row r="100" spans="1:30">
      <c r="A100" s="30" t="s">
        <v>139</v>
      </c>
      <c r="B100" s="78"/>
      <c r="C100" s="5" t="s">
        <v>140</v>
      </c>
      <c r="D100" s="5" t="s">
        <v>60</v>
      </c>
      <c r="F100" s="5">
        <v>48</v>
      </c>
      <c r="G100" s="4">
        <v>0.5</v>
      </c>
      <c r="H100" s="3">
        <v>0.1</v>
      </c>
      <c r="I100" s="3">
        <v>12.6</v>
      </c>
      <c r="J100" s="3">
        <v>1.4</v>
      </c>
      <c r="K100" s="3">
        <v>7</v>
      </c>
      <c r="L100" s="3">
        <v>7</v>
      </c>
      <c r="M100" s="3">
        <v>14</v>
      </c>
      <c r="N100" s="3">
        <v>113</v>
      </c>
      <c r="O100" s="3">
        <v>1</v>
      </c>
      <c r="P100" s="3">
        <v>0.4</v>
      </c>
      <c r="Q100" s="3">
        <v>0.1</v>
      </c>
      <c r="R100" s="3">
        <v>0.1</v>
      </c>
      <c r="S100" s="3">
        <v>1.7</v>
      </c>
      <c r="T100" s="3">
        <v>3</v>
      </c>
      <c r="U100" s="3">
        <v>0</v>
      </c>
      <c r="V100" s="3">
        <v>0</v>
      </c>
      <c r="W100" s="39">
        <v>36.200000000000003</v>
      </c>
      <c r="X100" s="3">
        <v>0.1</v>
      </c>
      <c r="Y100" s="3">
        <v>0</v>
      </c>
      <c r="Z100" s="39">
        <v>0.5</v>
      </c>
      <c r="AA100" s="3">
        <v>0.1</v>
      </c>
      <c r="AB100" s="4">
        <v>15</v>
      </c>
      <c r="AC100" s="3">
        <v>0</v>
      </c>
      <c r="AD100" s="4">
        <v>0.2</v>
      </c>
    </row>
    <row r="101" spans="1:30">
      <c r="A101" s="30" t="s">
        <v>150</v>
      </c>
      <c r="B101" s="78"/>
      <c r="C101" s="5"/>
      <c r="D101" s="5" t="s">
        <v>54</v>
      </c>
      <c r="F101" s="5">
        <v>884</v>
      </c>
      <c r="G101" s="5">
        <v>0</v>
      </c>
      <c r="H101" s="5">
        <v>100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7.0000000000000007E-2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32.299999999999997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</row>
    <row r="102" spans="1:30">
      <c r="A102" s="30" t="s">
        <v>151</v>
      </c>
      <c r="B102" s="78"/>
      <c r="C102" s="5" t="s">
        <v>152</v>
      </c>
      <c r="D102" s="5" t="s">
        <v>60</v>
      </c>
      <c r="F102" s="5">
        <v>86.75</v>
      </c>
      <c r="G102" s="11">
        <v>0.83</v>
      </c>
      <c r="H102" s="5">
        <v>0.2</v>
      </c>
      <c r="I102" s="5">
        <v>21.63</v>
      </c>
      <c r="J102" s="5">
        <v>1.69</v>
      </c>
      <c r="K102" s="5">
        <v>18.53</v>
      </c>
      <c r="L102" s="5">
        <v>35.380000000000003</v>
      </c>
      <c r="M102" s="5">
        <v>12.5</v>
      </c>
      <c r="N102" s="5">
        <v>270.63</v>
      </c>
      <c r="O102" s="5">
        <v>2.75</v>
      </c>
      <c r="P102" s="5">
        <v>0.46</v>
      </c>
      <c r="Q102" s="5">
        <v>0.19</v>
      </c>
      <c r="R102" s="5">
        <v>0.06</v>
      </c>
      <c r="S102" s="5">
        <v>7.0000000000000007E-2</v>
      </c>
      <c r="T102" s="5">
        <v>71.3</v>
      </c>
      <c r="U102" s="5">
        <v>0</v>
      </c>
      <c r="V102" s="5">
        <v>0.43</v>
      </c>
      <c r="W102" s="16">
        <v>40.479999999999997</v>
      </c>
      <c r="X102" s="5">
        <v>0.06</v>
      </c>
      <c r="Y102" s="5">
        <v>0.02</v>
      </c>
      <c r="Z102" s="16">
        <v>0.49</v>
      </c>
      <c r="AA102" s="5">
        <v>0.16</v>
      </c>
      <c r="AB102" s="11">
        <v>25.78</v>
      </c>
      <c r="AC102" s="5">
        <v>0</v>
      </c>
      <c r="AD102" s="11">
        <v>0.24</v>
      </c>
    </row>
    <row r="103" spans="1:30" ht="15">
      <c r="A103" s="30" t="s">
        <v>153</v>
      </c>
      <c r="B103" s="78"/>
      <c r="C103" s="5"/>
      <c r="D103" s="5" t="s">
        <v>54</v>
      </c>
      <c r="E103" s="65">
        <v>1</v>
      </c>
      <c r="F103" s="5">
        <v>338</v>
      </c>
      <c r="G103" s="11">
        <v>10.34</v>
      </c>
      <c r="H103" s="5">
        <v>1.63</v>
      </c>
      <c r="I103" s="5">
        <v>75.86</v>
      </c>
      <c r="J103" s="5">
        <v>15.1</v>
      </c>
      <c r="K103" s="5">
        <v>24</v>
      </c>
      <c r="L103" s="7">
        <v>332</v>
      </c>
      <c r="M103" s="5">
        <v>110</v>
      </c>
      <c r="N103" s="5">
        <v>510</v>
      </c>
      <c r="O103" s="5">
        <v>2</v>
      </c>
      <c r="P103" s="5">
        <v>2.63</v>
      </c>
      <c r="Q103" s="5">
        <v>2.65</v>
      </c>
      <c r="R103" s="7">
        <v>0.36699999999999999</v>
      </c>
      <c r="S103" s="7">
        <v>2.577</v>
      </c>
      <c r="T103" s="5">
        <v>1</v>
      </c>
      <c r="U103" s="5"/>
      <c r="V103" s="5"/>
      <c r="W103" s="16">
        <v>0</v>
      </c>
      <c r="X103" s="5">
        <v>0.316</v>
      </c>
      <c r="Y103" s="5">
        <v>0.251</v>
      </c>
      <c r="Z103" s="16">
        <v>4.2699999999999996</v>
      </c>
      <c r="AA103" s="7">
        <v>0.29399999999999998</v>
      </c>
      <c r="AB103" s="7">
        <v>38</v>
      </c>
      <c r="AC103" s="5">
        <v>0</v>
      </c>
      <c r="AD103" s="5">
        <v>1.456</v>
      </c>
    </row>
    <row r="104" spans="1:30" ht="15">
      <c r="A104" s="30" t="s">
        <v>154</v>
      </c>
      <c r="B104" s="78"/>
      <c r="C104" s="5"/>
      <c r="D104" s="5" t="s">
        <v>60</v>
      </c>
      <c r="E104" s="65">
        <v>1</v>
      </c>
      <c r="F104" s="5">
        <v>573</v>
      </c>
      <c r="G104" s="4">
        <v>17.7</v>
      </c>
      <c r="H104" s="3">
        <v>49.7</v>
      </c>
      <c r="I104" s="3">
        <v>23.5</v>
      </c>
      <c r="J104" s="3">
        <v>16.899999999999999</v>
      </c>
      <c r="K104" s="3">
        <v>975</v>
      </c>
      <c r="L104" s="3">
        <v>629</v>
      </c>
      <c r="M104" s="3">
        <v>351</v>
      </c>
      <c r="N104" s="3">
        <v>468</v>
      </c>
      <c r="O104" s="3">
        <v>11</v>
      </c>
      <c r="P104" s="3">
        <v>14.6</v>
      </c>
      <c r="Q104" s="3">
        <v>7.8</v>
      </c>
      <c r="R104" s="3">
        <v>4.0999999999999996</v>
      </c>
      <c r="S104" s="3">
        <v>2.5</v>
      </c>
      <c r="T104" s="3">
        <v>1</v>
      </c>
      <c r="U104" s="3">
        <v>0</v>
      </c>
      <c r="V104" s="3">
        <v>2</v>
      </c>
      <c r="W104" s="39">
        <v>0</v>
      </c>
      <c r="X104" s="3">
        <v>0.8</v>
      </c>
      <c r="Y104" s="3">
        <v>0.3</v>
      </c>
      <c r="Z104" s="39">
        <v>4.5</v>
      </c>
      <c r="AA104" s="3">
        <v>0.8</v>
      </c>
      <c r="AB104" s="4">
        <v>97</v>
      </c>
      <c r="AC104" s="3">
        <v>0</v>
      </c>
      <c r="AD104" s="4">
        <v>0.1</v>
      </c>
    </row>
    <row r="105" spans="1:30">
      <c r="A105" s="30" t="s">
        <v>155</v>
      </c>
      <c r="B105" s="78"/>
      <c r="C105" s="5"/>
      <c r="D105" s="5" t="s">
        <v>60</v>
      </c>
      <c r="F105" s="5">
        <v>884</v>
      </c>
      <c r="G105" s="5">
        <v>0</v>
      </c>
      <c r="H105" s="5">
        <v>100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13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</row>
    <row r="106" spans="1:30" ht="15">
      <c r="A106" s="30" t="s">
        <v>160</v>
      </c>
      <c r="B106" s="78"/>
      <c r="C106" s="5" t="s">
        <v>161</v>
      </c>
      <c r="D106" s="6" t="s">
        <v>74</v>
      </c>
      <c r="E106" s="6"/>
      <c r="F106" s="5">
        <v>108</v>
      </c>
      <c r="G106" s="5">
        <v>2.69</v>
      </c>
      <c r="H106" s="5">
        <v>4.5333333333333341</v>
      </c>
      <c r="I106" s="5">
        <v>25.509999999999994</v>
      </c>
      <c r="J106" s="5">
        <v>12.5</v>
      </c>
      <c r="K106" s="5">
        <v>215.66666666666666</v>
      </c>
      <c r="L106" s="5">
        <v>46.666666666666664</v>
      </c>
      <c r="M106" s="5">
        <v>92</v>
      </c>
      <c r="N106" s="5">
        <v>439.66666666666669</v>
      </c>
      <c r="O106" s="5">
        <v>102</v>
      </c>
      <c r="P106" s="5">
        <v>4.6366666666666667</v>
      </c>
      <c r="Q106" s="5">
        <v>0.87</v>
      </c>
      <c r="R106" s="5">
        <v>0.27233333333333337</v>
      </c>
      <c r="S106" s="5">
        <v>21.409000000000002</v>
      </c>
      <c r="T106" s="5">
        <v>204</v>
      </c>
      <c r="U106" s="5">
        <v>0</v>
      </c>
      <c r="V106" s="5">
        <v>3.5033333333333334</v>
      </c>
      <c r="W106" s="5">
        <v>77.033333333333331</v>
      </c>
      <c r="X106" s="5">
        <v>5.8333333333333327E-2</v>
      </c>
      <c r="Y106" s="5">
        <v>9.3333333333333338E-2</v>
      </c>
      <c r="Z106" s="5">
        <v>1.0250000000000001</v>
      </c>
      <c r="AA106" s="5">
        <v>0.26866666666666666</v>
      </c>
      <c r="AB106" s="5">
        <v>15.666666666666666</v>
      </c>
      <c r="AC106" s="5">
        <v>0</v>
      </c>
      <c r="AD106" s="5">
        <v>0.20633333333333334</v>
      </c>
    </row>
    <row r="107" spans="1:30" ht="15">
      <c r="A107" s="30" t="s">
        <v>164</v>
      </c>
      <c r="B107" s="78"/>
      <c r="C107" s="5" t="s">
        <v>165</v>
      </c>
      <c r="D107" s="6" t="s">
        <v>74</v>
      </c>
      <c r="E107" s="6"/>
      <c r="F107" s="5">
        <v>156.666666666667</v>
      </c>
      <c r="G107" s="5">
        <v>10.6</v>
      </c>
      <c r="H107" s="5">
        <v>4.7333333333333334</v>
      </c>
      <c r="I107" s="5">
        <v>33.06666666666667</v>
      </c>
      <c r="J107" s="5">
        <v>11.066666666666668</v>
      </c>
      <c r="K107" s="5">
        <v>90.333333333333329</v>
      </c>
      <c r="L107" s="5">
        <v>346</v>
      </c>
      <c r="M107" s="5">
        <v>276</v>
      </c>
      <c r="N107" s="5">
        <v>1693</v>
      </c>
      <c r="O107" s="5">
        <v>20.333333333333332</v>
      </c>
      <c r="P107" s="5">
        <v>6.09</v>
      </c>
      <c r="Q107" s="5">
        <v>2.3866666666666663</v>
      </c>
      <c r="R107" s="5">
        <v>1.8939999999999999</v>
      </c>
      <c r="S107" s="5">
        <v>0.1</v>
      </c>
      <c r="T107" s="5">
        <v>0</v>
      </c>
      <c r="U107" s="5">
        <v>0</v>
      </c>
      <c r="V107" s="5">
        <v>0</v>
      </c>
      <c r="W107" s="5">
        <v>0</v>
      </c>
      <c r="X107" s="5">
        <v>2.8666666666666663E-2</v>
      </c>
      <c r="Y107" s="5">
        <v>0.105</v>
      </c>
      <c r="Z107" s="5">
        <v>10.119333333333332</v>
      </c>
      <c r="AA107" s="5">
        <v>4.8999999999999995E-2</v>
      </c>
      <c r="AB107" s="5">
        <v>10.666666666666666</v>
      </c>
      <c r="AC107" s="5">
        <v>0</v>
      </c>
      <c r="AD107" s="5">
        <v>0.127</v>
      </c>
    </row>
    <row r="108" spans="1:30">
      <c r="A108" s="30" t="s">
        <v>171</v>
      </c>
      <c r="B108" s="78"/>
      <c r="C108" s="5" t="s">
        <v>172</v>
      </c>
      <c r="D108" s="5"/>
      <c r="F108" s="5">
        <v>383.5</v>
      </c>
      <c r="G108" s="5">
        <v>0.06</v>
      </c>
      <c r="H108" s="5">
        <v>0</v>
      </c>
      <c r="I108" s="5">
        <v>99.034999999999997</v>
      </c>
      <c r="J108" s="5">
        <v>0</v>
      </c>
      <c r="K108" s="5">
        <v>42</v>
      </c>
      <c r="L108" s="5">
        <v>2</v>
      </c>
      <c r="M108" s="5">
        <v>4.5</v>
      </c>
      <c r="N108" s="5">
        <v>67.5</v>
      </c>
      <c r="O108" s="5">
        <v>14.5</v>
      </c>
      <c r="P108" s="5">
        <v>0.38</v>
      </c>
      <c r="Q108" s="5">
        <v>0.02</v>
      </c>
      <c r="R108" s="5">
        <v>4.7E-2</v>
      </c>
      <c r="S108" s="5">
        <v>6.4000000000000001E-2</v>
      </c>
      <c r="T108" s="5">
        <v>0</v>
      </c>
      <c r="U108" s="5">
        <v>0</v>
      </c>
      <c r="V108" s="5">
        <v>0</v>
      </c>
      <c r="W108" s="5">
        <v>0.5</v>
      </c>
      <c r="X108" s="5">
        <v>0</v>
      </c>
      <c r="Y108" s="5">
        <v>9.4999999999999998E-3</v>
      </c>
      <c r="Z108" s="5">
        <v>0</v>
      </c>
      <c r="AA108" s="5">
        <v>2.0500000000000001E-2</v>
      </c>
      <c r="AB108" s="5">
        <v>0.5</v>
      </c>
      <c r="AC108" s="5">
        <v>0</v>
      </c>
      <c r="AD108" s="5">
        <v>0.13200000000000001</v>
      </c>
    </row>
    <row r="109" spans="1:30">
      <c r="A109" s="30" t="s">
        <v>173</v>
      </c>
      <c r="B109" s="78"/>
      <c r="C109" s="5" t="s">
        <v>174</v>
      </c>
      <c r="D109" s="5" t="s">
        <v>54</v>
      </c>
      <c r="F109" s="5">
        <v>380</v>
      </c>
      <c r="G109" s="5">
        <v>0.12</v>
      </c>
      <c r="H109" s="5">
        <v>0</v>
      </c>
      <c r="I109" s="5">
        <v>98.09</v>
      </c>
      <c r="J109" s="5">
        <v>0</v>
      </c>
      <c r="K109" s="5">
        <v>83</v>
      </c>
      <c r="L109" s="5">
        <v>4</v>
      </c>
      <c r="M109" s="5">
        <v>9</v>
      </c>
      <c r="N109" s="5">
        <v>133</v>
      </c>
      <c r="O109" s="5">
        <v>28</v>
      </c>
      <c r="P109" s="5">
        <v>0.71</v>
      </c>
      <c r="Q109" s="5">
        <v>0.03</v>
      </c>
      <c r="R109" s="5">
        <v>4.7E-2</v>
      </c>
      <c r="S109" s="5">
        <v>6.4000000000000001E-2</v>
      </c>
      <c r="T109" s="5">
        <v>0</v>
      </c>
      <c r="U109" s="5">
        <v>0</v>
      </c>
      <c r="V109" s="5">
        <v>0</v>
      </c>
      <c r="W109" s="5">
        <v>1</v>
      </c>
      <c r="X109" s="5">
        <v>0</v>
      </c>
      <c r="Y109" s="5">
        <v>0</v>
      </c>
      <c r="Z109" s="5">
        <v>0</v>
      </c>
      <c r="AA109" s="5">
        <v>4.1000000000000002E-2</v>
      </c>
      <c r="AB109" s="5">
        <v>1</v>
      </c>
      <c r="AC109" s="5">
        <v>0</v>
      </c>
      <c r="AD109" s="5">
        <v>0.13200000000000001</v>
      </c>
    </row>
    <row r="110" spans="1:30" ht="15">
      <c r="A110" s="30" t="s">
        <v>175</v>
      </c>
      <c r="B110" s="78"/>
      <c r="C110" s="5" t="s">
        <v>176</v>
      </c>
      <c r="D110" s="6" t="s">
        <v>74</v>
      </c>
      <c r="E110" s="65">
        <v>1</v>
      </c>
      <c r="F110" s="5">
        <v>34.5</v>
      </c>
      <c r="G110" s="5">
        <v>0.80500000000000005</v>
      </c>
      <c r="H110" s="5">
        <v>8.5000000000000006E-2</v>
      </c>
      <c r="I110" s="5">
        <v>8.18</v>
      </c>
      <c r="J110" s="5">
        <v>1.4</v>
      </c>
      <c r="K110" s="5">
        <v>11</v>
      </c>
      <c r="L110" s="5">
        <v>21</v>
      </c>
      <c r="M110" s="5">
        <v>12.5</v>
      </c>
      <c r="N110" s="5">
        <v>174.5</v>
      </c>
      <c r="O110" s="5">
        <v>40.5</v>
      </c>
      <c r="P110" s="5">
        <v>0.45</v>
      </c>
      <c r="Q110" s="5">
        <v>0.17499999999999999</v>
      </c>
      <c r="R110" s="5">
        <v>3.7499999999999999E-2</v>
      </c>
      <c r="S110" s="5">
        <v>0.16450000000000001</v>
      </c>
      <c r="T110" s="5">
        <v>1</v>
      </c>
      <c r="U110" s="5">
        <v>0</v>
      </c>
      <c r="V110" s="5">
        <v>0.02</v>
      </c>
      <c r="W110" s="5">
        <v>2.4500000000000002</v>
      </c>
      <c r="X110" s="5">
        <v>1.55E-2</v>
      </c>
      <c r="Y110" s="5">
        <v>0.02</v>
      </c>
      <c r="Z110" s="5">
        <v>0.16700000000000001</v>
      </c>
      <c r="AA110" s="5">
        <v>3.3500000000000002E-2</v>
      </c>
      <c r="AB110" s="5">
        <v>54.5</v>
      </c>
      <c r="AC110" s="5">
        <v>0</v>
      </c>
      <c r="AD110" s="5">
        <v>7.7499999999999999E-2</v>
      </c>
    </row>
    <row r="111" spans="1:30">
      <c r="A111" s="30" t="s">
        <v>183</v>
      </c>
      <c r="B111" s="78"/>
      <c r="C111" s="5" t="s">
        <v>64</v>
      </c>
      <c r="D111" s="5" t="s">
        <v>60</v>
      </c>
      <c r="F111" s="5">
        <v>21.333300000000001</v>
      </c>
      <c r="G111" s="4">
        <v>0.93333333333333324</v>
      </c>
      <c r="H111" s="3">
        <v>0.33333333333333331</v>
      </c>
      <c r="I111" s="3">
        <v>4.5666666666666664</v>
      </c>
      <c r="J111" s="3">
        <v>1.6666666666666667</v>
      </c>
      <c r="K111" s="3">
        <v>13.666666666666666</v>
      </c>
      <c r="L111" s="3">
        <v>21</v>
      </c>
      <c r="M111" s="3">
        <v>10</v>
      </c>
      <c r="N111" s="3">
        <v>180.33333333333334</v>
      </c>
      <c r="O111" s="3">
        <v>8.6667000000000005</v>
      </c>
      <c r="P111" s="3">
        <v>0.39999999999999997</v>
      </c>
      <c r="Q111" s="3">
        <v>0.10000000000000002</v>
      </c>
      <c r="R111" s="3">
        <v>0.66669999999999996</v>
      </c>
      <c r="S111" s="3">
        <v>0.10000000000000002</v>
      </c>
      <c r="T111" s="3">
        <v>62.333333333333336</v>
      </c>
      <c r="U111" s="3">
        <v>0</v>
      </c>
      <c r="V111" s="3">
        <v>0</v>
      </c>
      <c r="W111" s="39">
        <v>19.333333333333332</v>
      </c>
      <c r="X111" s="3">
        <v>0.10000000000000002</v>
      </c>
      <c r="Y111" s="3">
        <v>0.10000000000000002</v>
      </c>
      <c r="Z111" s="39">
        <v>0.5</v>
      </c>
      <c r="AA111" s="3">
        <v>0.1</v>
      </c>
      <c r="AB111" s="4">
        <v>16.666666666666668</v>
      </c>
      <c r="AC111" s="3">
        <v>0</v>
      </c>
      <c r="AD111" s="4">
        <v>0.23333000000000001</v>
      </c>
    </row>
    <row r="112" spans="1:30" ht="15">
      <c r="A112" s="53" t="s">
        <v>525</v>
      </c>
      <c r="B112" s="79"/>
      <c r="C112" s="54"/>
      <c r="D112" s="67" t="s">
        <v>530</v>
      </c>
      <c r="E112" s="68">
        <v>1</v>
      </c>
      <c r="F112" s="69">
        <v>415</v>
      </c>
      <c r="G112" s="70">
        <v>36.5</v>
      </c>
      <c r="H112" s="69">
        <v>20</v>
      </c>
      <c r="I112" s="69">
        <v>30.3</v>
      </c>
      <c r="J112" s="69">
        <v>9.3000000000000007</v>
      </c>
      <c r="K112" s="69">
        <v>278</v>
      </c>
      <c r="L112" s="69">
        <v>705</v>
      </c>
      <c r="M112" s="69">
        <v>280</v>
      </c>
      <c r="N112" s="69">
        <v>1798</v>
      </c>
      <c r="O112" s="69">
        <v>3</v>
      </c>
      <c r="P112" s="69">
        <v>15.8</v>
      </c>
      <c r="Q112" s="69">
        <v>5</v>
      </c>
      <c r="R112" s="69">
        <v>1.7</v>
      </c>
      <c r="S112" s="69">
        <v>2.5</v>
      </c>
      <c r="T112" s="69">
        <v>3</v>
      </c>
      <c r="U112" s="69">
        <v>0</v>
      </c>
      <c r="V112" s="69">
        <v>3</v>
      </c>
      <c r="W112" s="70">
        <v>3</v>
      </c>
      <c r="X112" s="69">
        <v>0.4</v>
      </c>
      <c r="Y112" s="69">
        <v>0.7</v>
      </c>
      <c r="Z112" s="70">
        <v>1</v>
      </c>
      <c r="AA112" s="69">
        <v>0.2</v>
      </c>
      <c r="AB112" s="70">
        <v>133</v>
      </c>
      <c r="AC112" s="69">
        <v>0</v>
      </c>
      <c r="AD112" s="70">
        <v>0.4</v>
      </c>
    </row>
    <row r="113" spans="1:30">
      <c r="A113" s="30" t="s">
        <v>189</v>
      </c>
      <c r="B113" s="78"/>
      <c r="C113" s="5" t="s">
        <v>190</v>
      </c>
      <c r="D113" s="5" t="s">
        <v>54</v>
      </c>
      <c r="F113" s="5">
        <v>83</v>
      </c>
      <c r="G113" s="5">
        <v>7.0000000000000007E-2</v>
      </c>
      <c r="H113" s="5">
        <v>0</v>
      </c>
      <c r="I113" s="5">
        <v>2.72</v>
      </c>
      <c r="J113" s="5">
        <v>0</v>
      </c>
      <c r="K113" s="5">
        <v>8</v>
      </c>
      <c r="L113" s="5">
        <v>20</v>
      </c>
      <c r="M113" s="5">
        <v>11</v>
      </c>
      <c r="N113" s="5">
        <v>99</v>
      </c>
      <c r="O113" s="5">
        <v>5</v>
      </c>
      <c r="P113" s="5">
        <v>0.37</v>
      </c>
      <c r="Q113" s="5">
        <v>0.13</v>
      </c>
      <c r="R113" s="5">
        <v>7.0000000000000001E-3</v>
      </c>
      <c r="S113" s="5">
        <v>0.124</v>
      </c>
      <c r="T113" s="5">
        <v>0</v>
      </c>
      <c r="U113" s="5">
        <v>0</v>
      </c>
      <c r="V113" s="5">
        <v>0</v>
      </c>
      <c r="W113" s="5">
        <v>0</v>
      </c>
      <c r="X113" s="5">
        <v>5.0000000000000001E-3</v>
      </c>
      <c r="Y113" s="5">
        <v>2.3E-2</v>
      </c>
      <c r="Z113" s="5">
        <v>0.16600000000000001</v>
      </c>
      <c r="AA113" s="5">
        <v>5.3999999999999999E-2</v>
      </c>
      <c r="AB113" s="5">
        <v>1</v>
      </c>
      <c r="AC113" s="5">
        <v>0</v>
      </c>
      <c r="AD113" s="5">
        <v>3.6999999999999998E-2</v>
      </c>
    </row>
  </sheetData>
  <sortState ref="A3:AE113">
    <sortCondition ref="B3:B113"/>
    <sortCondition ref="A3:A113"/>
  </sortState>
  <hyperlinks>
    <hyperlink ref="D106" r:id="rId1"/>
    <hyperlink ref="D27" r:id="rId2"/>
    <hyperlink ref="D107" r:id="rId3"/>
    <hyperlink ref="D56" r:id="rId4"/>
    <hyperlink ref="D54" r:id="rId5" display="http://ndb.nal.usda.gov/ndb/foods/show/2931"/>
    <hyperlink ref="D110" r:id="rId6"/>
    <hyperlink ref="D62" r:id="rId7"/>
    <hyperlink ref="D63" r:id="rId8"/>
    <hyperlink ref="D93" r:id="rId9" display="http://ndb.nal.usda.gov/ndb/foods/show/2382"/>
    <hyperlink ref="D60" r:id="rId10"/>
    <hyperlink ref="D80" r:id="rId11"/>
    <hyperlink ref="D72" r:id="rId12" display="http://ndb.nal.usda.gov/ndb/foods/show/230"/>
    <hyperlink ref="D10" r:id="rId13" display="http://ndb.nal.usda.gov/ndb/foods/show/6039"/>
    <hyperlink ref="D70" r:id="rId1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2"/>
  <sheetViews>
    <sheetView workbookViewId="0">
      <selection activeCell="B11" sqref="B11"/>
    </sheetView>
  </sheetViews>
  <sheetFormatPr baseColWidth="10" defaultColWidth="8.83203125" defaultRowHeight="14" x14ac:dyDescent="0"/>
  <cols>
    <col min="1" max="1" width="31.5" style="30" customWidth="1"/>
    <col min="2" max="2" width="29.33203125" style="30" customWidth="1"/>
    <col min="3" max="3" width="16.33203125" style="30" customWidth="1"/>
    <col min="4" max="16384" width="8.83203125" style="30"/>
  </cols>
  <sheetData>
    <row r="1" spans="1:28" ht="70">
      <c r="A1" s="43"/>
      <c r="B1" s="43"/>
      <c r="C1" s="43"/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44" t="s">
        <v>15</v>
      </c>
      <c r="T1" s="1" t="s">
        <v>16</v>
      </c>
      <c r="U1" s="2" t="s">
        <v>17</v>
      </c>
      <c r="V1" s="1" t="s">
        <v>18</v>
      </c>
      <c r="W1" s="45" t="s">
        <v>19</v>
      </c>
      <c r="X1" s="45" t="s">
        <v>20</v>
      </c>
      <c r="Y1" s="44" t="s">
        <v>21</v>
      </c>
      <c r="Z1" s="45" t="s">
        <v>22</v>
      </c>
      <c r="AA1" s="44" t="s">
        <v>23</v>
      </c>
      <c r="AB1" s="44" t="s">
        <v>24</v>
      </c>
    </row>
    <row r="2" spans="1:28" s="49" customFormat="1" ht="12.75" customHeight="1">
      <c r="A2" s="46" t="s">
        <v>25</v>
      </c>
      <c r="B2" s="46" t="s">
        <v>26</v>
      </c>
      <c r="C2" s="46" t="s">
        <v>27</v>
      </c>
      <c r="D2" s="47" t="s">
        <v>28</v>
      </c>
      <c r="E2" s="47" t="s">
        <v>29</v>
      </c>
      <c r="F2" s="47" t="s">
        <v>30</v>
      </c>
      <c r="G2" s="47" t="s">
        <v>31</v>
      </c>
      <c r="H2" s="47" t="s">
        <v>32</v>
      </c>
      <c r="I2" s="47" t="s">
        <v>33</v>
      </c>
      <c r="J2" s="47" t="s">
        <v>34</v>
      </c>
      <c r="K2" s="47" t="s">
        <v>35</v>
      </c>
      <c r="L2" s="47" t="s">
        <v>36</v>
      </c>
      <c r="M2" s="47" t="s">
        <v>37</v>
      </c>
      <c r="N2" s="47" t="s">
        <v>38</v>
      </c>
      <c r="O2" s="47" t="s">
        <v>39</v>
      </c>
      <c r="P2" s="47" t="s">
        <v>40</v>
      </c>
      <c r="Q2" s="47" t="s">
        <v>41</v>
      </c>
      <c r="R2" s="47" t="s">
        <v>42</v>
      </c>
      <c r="S2" s="47" t="s">
        <v>43</v>
      </c>
      <c r="T2" s="47" t="s">
        <v>44</v>
      </c>
      <c r="U2" s="48" t="s">
        <v>45</v>
      </c>
      <c r="V2" s="47" t="s">
        <v>46</v>
      </c>
      <c r="W2" s="47" t="s">
        <v>47</v>
      </c>
      <c r="X2" s="47" t="s">
        <v>48</v>
      </c>
      <c r="Y2" s="47" t="s">
        <v>49</v>
      </c>
      <c r="Z2" s="47" t="s">
        <v>50</v>
      </c>
      <c r="AA2" s="47" t="s">
        <v>51</v>
      </c>
      <c r="AB2" s="47" t="s">
        <v>52</v>
      </c>
    </row>
    <row r="3" spans="1:28">
      <c r="A3" s="19" t="s">
        <v>193</v>
      </c>
      <c r="B3" s="19" t="s">
        <v>194</v>
      </c>
      <c r="C3" s="19" t="s">
        <v>54</v>
      </c>
      <c r="D3" s="19">
        <v>68.355640535372842</v>
      </c>
      <c r="E3" s="19">
        <v>0.52</v>
      </c>
      <c r="F3" s="19">
        <v>0.15</v>
      </c>
      <c r="G3" s="19">
        <v>16.23</v>
      </c>
      <c r="H3" s="19">
        <v>6.6</v>
      </c>
      <c r="I3" s="19">
        <v>417</v>
      </c>
      <c r="J3" s="19">
        <v>7</v>
      </c>
      <c r="K3" s="19">
        <v>55</v>
      </c>
      <c r="L3" s="19">
        <v>127</v>
      </c>
      <c r="M3" s="19">
        <v>14</v>
      </c>
      <c r="N3" s="19">
        <v>1.8</v>
      </c>
      <c r="O3" s="19">
        <v>0.15</v>
      </c>
      <c r="P3" s="19">
        <v>1.38E-2</v>
      </c>
      <c r="Q3" s="19">
        <v>9.4E-2</v>
      </c>
      <c r="R3" s="19">
        <v>37</v>
      </c>
      <c r="S3" s="19">
        <v>0</v>
      </c>
      <c r="T3" s="19">
        <v>0</v>
      </c>
      <c r="U3" s="19">
        <v>4</v>
      </c>
      <c r="V3" s="19">
        <v>2.9000000000000001E-2</v>
      </c>
      <c r="W3" s="19">
        <v>3.9E-2</v>
      </c>
      <c r="X3" s="19">
        <v>0.16200000000000001</v>
      </c>
      <c r="Y3" s="19">
        <v>5.5E-2</v>
      </c>
      <c r="Z3" s="19">
        <v>7.0000000000000001E-3</v>
      </c>
      <c r="AA3" s="19">
        <v>0</v>
      </c>
      <c r="AB3" s="19">
        <v>4.1000000000000002E-2</v>
      </c>
    </row>
    <row r="4" spans="1:28">
      <c r="A4" s="19" t="s">
        <v>195</v>
      </c>
      <c r="B4" s="19" t="s">
        <v>196</v>
      </c>
      <c r="C4" s="19" t="s">
        <v>54</v>
      </c>
      <c r="D4" s="19">
        <v>575.52581261950286</v>
      </c>
      <c r="E4" s="19">
        <v>21.22</v>
      </c>
      <c r="F4" s="19">
        <v>49.42</v>
      </c>
      <c r="G4" s="19">
        <v>21.67</v>
      </c>
      <c r="H4" s="19">
        <v>12.2</v>
      </c>
      <c r="I4" s="19">
        <v>264</v>
      </c>
      <c r="J4" s="19">
        <v>484</v>
      </c>
      <c r="K4" s="19">
        <v>268</v>
      </c>
      <c r="L4" s="19">
        <v>705</v>
      </c>
      <c r="M4" s="19">
        <v>1</v>
      </c>
      <c r="N4" s="19">
        <v>3.72</v>
      </c>
      <c r="O4" s="19">
        <v>3.08</v>
      </c>
      <c r="P4" s="19">
        <v>0.996</v>
      </c>
      <c r="Q4" s="19">
        <v>2.2850000000000001</v>
      </c>
      <c r="R4" s="19">
        <v>0</v>
      </c>
      <c r="S4" s="19">
        <v>0</v>
      </c>
      <c r="T4" s="19">
        <v>0</v>
      </c>
      <c r="U4" s="19">
        <v>0</v>
      </c>
      <c r="V4" s="19">
        <v>0.21099999999999999</v>
      </c>
      <c r="W4" s="19">
        <v>1.014</v>
      </c>
      <c r="X4" s="19">
        <v>3.3849999999999998</v>
      </c>
      <c r="Y4" s="19">
        <v>0.14299999999999999</v>
      </c>
      <c r="Z4" s="19">
        <v>0.05</v>
      </c>
      <c r="AA4" s="19">
        <v>0</v>
      </c>
      <c r="AB4" s="19">
        <v>0.46899999999999997</v>
      </c>
    </row>
    <row r="5" spans="1:28">
      <c r="A5" s="19" t="s">
        <v>197</v>
      </c>
      <c r="B5" s="19" t="s">
        <v>198</v>
      </c>
      <c r="C5" s="19" t="s">
        <v>54</v>
      </c>
      <c r="D5" s="19">
        <v>344.88527724665391</v>
      </c>
      <c r="E5" s="19">
        <v>15.8</v>
      </c>
      <c r="F5" s="19">
        <v>14.87</v>
      </c>
      <c r="G5" s="19">
        <v>52.29</v>
      </c>
      <c r="H5" s="19">
        <v>39.799999999999997</v>
      </c>
      <c r="I5" s="19">
        <v>1196</v>
      </c>
      <c r="J5" s="19">
        <v>487</v>
      </c>
      <c r="K5" s="19">
        <v>385</v>
      </c>
      <c r="L5" s="19">
        <v>1694</v>
      </c>
      <c r="M5" s="19">
        <v>88</v>
      </c>
      <c r="N5" s="19">
        <v>18.54</v>
      </c>
      <c r="O5" s="19">
        <v>3.7</v>
      </c>
      <c r="P5" s="19">
        <v>1.0669999999999999</v>
      </c>
      <c r="Q5" s="19">
        <v>6.5330000000000004</v>
      </c>
      <c r="R5" s="19">
        <v>7</v>
      </c>
      <c r="S5" s="19">
        <v>0</v>
      </c>
      <c r="T5" s="19">
        <v>0</v>
      </c>
      <c r="U5" s="19">
        <v>21</v>
      </c>
      <c r="V5" s="19">
        <v>0.40799999999999997</v>
      </c>
      <c r="W5" s="19">
        <v>0.35299999999999998</v>
      </c>
      <c r="X5" s="19">
        <v>6.05</v>
      </c>
      <c r="Y5" s="19">
        <v>0.47</v>
      </c>
      <c r="Z5" s="19">
        <v>0</v>
      </c>
      <c r="AA5" s="19">
        <v>0</v>
      </c>
      <c r="AB5" s="19">
        <v>0</v>
      </c>
    </row>
    <row r="6" spans="1:28">
      <c r="A6" s="19" t="s">
        <v>55</v>
      </c>
      <c r="B6" s="19" t="s">
        <v>56</v>
      </c>
      <c r="C6" s="19" t="s">
        <v>57</v>
      </c>
      <c r="D6" s="19">
        <v>51.625239005736134</v>
      </c>
      <c r="E6" s="19">
        <v>0.3</v>
      </c>
      <c r="F6" s="19">
        <v>0.3</v>
      </c>
      <c r="G6" s="19">
        <v>12.9</v>
      </c>
      <c r="H6" s="19">
        <v>2.2000000000000002</v>
      </c>
      <c r="I6" s="19">
        <v>3.85</v>
      </c>
      <c r="J6" s="19">
        <v>11</v>
      </c>
      <c r="K6" s="19">
        <v>4.4000000000000004</v>
      </c>
      <c r="L6" s="19">
        <v>120</v>
      </c>
      <c r="M6" s="19">
        <v>1</v>
      </c>
      <c r="N6" s="19">
        <v>0.124</v>
      </c>
      <c r="O6" s="19">
        <v>3.2000000000000001E-2</v>
      </c>
      <c r="P6" s="19">
        <v>2.7E-2</v>
      </c>
      <c r="Q6" s="19">
        <v>4.7E-2</v>
      </c>
      <c r="R6" s="19">
        <v>2.08</v>
      </c>
      <c r="S6" s="19">
        <v>0</v>
      </c>
      <c r="T6" s="19">
        <v>0.18</v>
      </c>
      <c r="U6" s="19">
        <v>10</v>
      </c>
      <c r="V6" s="19">
        <v>1.6E-2</v>
      </c>
      <c r="W6" s="19">
        <v>1.0999999999999999E-2</v>
      </c>
      <c r="X6" s="19">
        <v>0.1</v>
      </c>
      <c r="Y6" s="19">
        <v>4.1000000000000002E-2</v>
      </c>
      <c r="Z6" s="19">
        <v>9</v>
      </c>
      <c r="AA6" s="19">
        <v>0</v>
      </c>
      <c r="AB6" s="19">
        <v>6.0999999999999999E-2</v>
      </c>
    </row>
    <row r="7" spans="1:28">
      <c r="A7" s="19" t="s">
        <v>199</v>
      </c>
      <c r="B7" s="19" t="s">
        <v>56</v>
      </c>
      <c r="C7" s="19" t="s">
        <v>54</v>
      </c>
      <c r="D7" s="19">
        <v>48.040152963671126</v>
      </c>
      <c r="E7" s="19">
        <v>1.4</v>
      </c>
      <c r="F7" s="19">
        <v>0.39</v>
      </c>
      <c r="G7" s="19">
        <v>11.12</v>
      </c>
      <c r="H7" s="19">
        <v>2</v>
      </c>
      <c r="I7" s="19">
        <v>13</v>
      </c>
      <c r="J7" s="19">
        <v>23</v>
      </c>
      <c r="K7" s="19">
        <v>10</v>
      </c>
      <c r="L7" s="19">
        <v>259</v>
      </c>
      <c r="M7" s="19">
        <v>1</v>
      </c>
      <c r="N7" s="19">
        <v>0.39</v>
      </c>
      <c r="O7" s="19">
        <v>0.2</v>
      </c>
      <c r="P7" s="19">
        <v>7.8E-2</v>
      </c>
      <c r="Q7" s="19">
        <v>7.6999999999999999E-2</v>
      </c>
      <c r="R7" s="19">
        <v>96</v>
      </c>
      <c r="S7" s="19">
        <v>0</v>
      </c>
      <c r="T7" s="19">
        <v>0.89</v>
      </c>
      <c r="U7" s="19">
        <v>10</v>
      </c>
      <c r="V7" s="19">
        <v>0.03</v>
      </c>
      <c r="W7" s="19">
        <v>0.04</v>
      </c>
      <c r="X7" s="19">
        <v>0.6</v>
      </c>
      <c r="Y7" s="19">
        <v>5.3999999999999999E-2</v>
      </c>
      <c r="Z7" s="19">
        <v>9</v>
      </c>
      <c r="AA7" s="19">
        <v>0</v>
      </c>
      <c r="AB7" s="19">
        <v>0.24</v>
      </c>
    </row>
    <row r="8" spans="1:28">
      <c r="A8" s="19" t="s">
        <v>200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>
      <c r="A9" s="19" t="s">
        <v>201</v>
      </c>
      <c r="B9" s="19" t="s">
        <v>56</v>
      </c>
      <c r="C9" s="19" t="s">
        <v>54</v>
      </c>
      <c r="D9" s="19">
        <v>47.084130019120458</v>
      </c>
      <c r="E9" s="19">
        <v>3.27</v>
      </c>
      <c r="F9" s="19">
        <v>0.15</v>
      </c>
      <c r="G9" s="19">
        <v>10.51</v>
      </c>
      <c r="H9" s="19">
        <v>5.4</v>
      </c>
      <c r="I9" s="19">
        <v>44</v>
      </c>
      <c r="J9" s="19">
        <v>90</v>
      </c>
      <c r="K9" s="19">
        <v>60</v>
      </c>
      <c r="L9" s="19">
        <v>370</v>
      </c>
      <c r="M9" s="19">
        <v>94</v>
      </c>
      <c r="N9" s="19">
        <v>1.28</v>
      </c>
      <c r="O9" s="19">
        <v>0.49</v>
      </c>
      <c r="P9" s="19">
        <v>0.23100000000000001</v>
      </c>
      <c r="Q9" s="19">
        <v>0.25600000000000001</v>
      </c>
      <c r="R9" s="19">
        <v>1</v>
      </c>
      <c r="S9" s="19">
        <v>0</v>
      </c>
      <c r="T9" s="19">
        <v>0.19</v>
      </c>
      <c r="U9" s="19">
        <v>11.7</v>
      </c>
      <c r="V9" s="19">
        <v>7.1999999999999995E-2</v>
      </c>
      <c r="W9" s="19">
        <v>6.6000000000000003E-2</v>
      </c>
      <c r="X9" s="19">
        <v>1.046</v>
      </c>
      <c r="Y9" s="19">
        <v>0.11600000000000001</v>
      </c>
      <c r="Z9" s="19">
        <v>68</v>
      </c>
      <c r="AA9" s="19">
        <v>0</v>
      </c>
      <c r="AB9" s="19">
        <v>0.33800000000000002</v>
      </c>
    </row>
    <row r="10" spans="1:28">
      <c r="A10" s="19" t="s">
        <v>202</v>
      </c>
      <c r="B10" s="19" t="s">
        <v>56</v>
      </c>
      <c r="C10" s="19" t="s">
        <v>54</v>
      </c>
      <c r="D10" s="19">
        <v>20.31548757170172</v>
      </c>
      <c r="E10" s="19">
        <v>2.2000000000000002</v>
      </c>
      <c r="F10" s="19">
        <v>0.12</v>
      </c>
      <c r="G10" s="19">
        <v>3.88</v>
      </c>
      <c r="H10" s="19">
        <v>2.1</v>
      </c>
      <c r="I10" s="19">
        <v>24</v>
      </c>
      <c r="J10" s="19">
        <v>52</v>
      </c>
      <c r="K10" s="19">
        <v>14</v>
      </c>
      <c r="L10" s="19">
        <v>202</v>
      </c>
      <c r="M10" s="19">
        <v>2</v>
      </c>
      <c r="N10" s="19">
        <v>2.14</v>
      </c>
      <c r="O10" s="19">
        <v>0.54</v>
      </c>
      <c r="P10" s="19">
        <v>0.189</v>
      </c>
      <c r="Q10" s="19">
        <v>0.158</v>
      </c>
      <c r="R10" s="19">
        <v>756</v>
      </c>
      <c r="S10" s="19">
        <v>0</v>
      </c>
      <c r="T10" s="19">
        <v>1.1299999999999999</v>
      </c>
      <c r="U10" s="19">
        <v>5.6</v>
      </c>
      <c r="V10" s="19">
        <v>0.14299999999999999</v>
      </c>
      <c r="W10" s="19">
        <v>0.14099999999999999</v>
      </c>
      <c r="X10" s="19">
        <v>0.97799999999999998</v>
      </c>
      <c r="Y10" s="19">
        <v>9.0999999999999998E-2</v>
      </c>
      <c r="Z10" s="19">
        <v>52</v>
      </c>
      <c r="AA10" s="19">
        <v>0</v>
      </c>
      <c r="AB10" s="19">
        <v>0.27400000000000002</v>
      </c>
    </row>
    <row r="11" spans="1:28">
      <c r="A11" s="19" t="s">
        <v>203</v>
      </c>
      <c r="B11" s="19"/>
      <c r="C11" s="19" t="s">
        <v>57</v>
      </c>
      <c r="D11" s="19">
        <v>182.83938814531547</v>
      </c>
      <c r="E11" s="19">
        <v>1.9</v>
      </c>
      <c r="F11" s="19">
        <v>15.7</v>
      </c>
      <c r="G11" s="19">
        <v>11.7</v>
      </c>
      <c r="H11" s="19">
        <v>5.2</v>
      </c>
      <c r="I11" s="19">
        <v>12.1</v>
      </c>
      <c r="J11" s="19">
        <v>52</v>
      </c>
      <c r="K11" s="19">
        <v>25</v>
      </c>
      <c r="L11" s="19">
        <v>450</v>
      </c>
      <c r="M11" s="19">
        <v>7</v>
      </c>
      <c r="N11" s="19">
        <v>0.4</v>
      </c>
      <c r="O11" s="19">
        <v>0.64</v>
      </c>
      <c r="P11" s="19"/>
      <c r="Q11" s="19">
        <v>0.14199999999999999</v>
      </c>
      <c r="R11" s="19">
        <v>8.33</v>
      </c>
      <c r="S11" s="19">
        <v>0</v>
      </c>
      <c r="T11" s="19"/>
      <c r="U11" s="19">
        <v>6</v>
      </c>
      <c r="V11" s="19">
        <v>0.1</v>
      </c>
      <c r="W11" s="19">
        <v>0.18</v>
      </c>
      <c r="X11" s="19">
        <v>1.1000000000000001</v>
      </c>
      <c r="Y11" s="19">
        <v>0.25700000000000001</v>
      </c>
      <c r="Z11" s="19">
        <v>93</v>
      </c>
      <c r="AA11" s="19">
        <v>0</v>
      </c>
      <c r="AB11" s="19"/>
    </row>
    <row r="12" spans="1:28">
      <c r="A12" s="19" t="s">
        <v>204</v>
      </c>
      <c r="B12" s="19" t="s">
        <v>205</v>
      </c>
      <c r="C12" s="19" t="s">
        <v>60</v>
      </c>
      <c r="D12" s="19">
        <v>141</v>
      </c>
      <c r="E12" s="19">
        <v>12.4</v>
      </c>
      <c r="F12" s="19">
        <v>6.4</v>
      </c>
      <c r="G12" s="19">
        <v>11.1</v>
      </c>
      <c r="H12" s="19">
        <v>4.2</v>
      </c>
      <c r="I12" s="19">
        <v>145</v>
      </c>
      <c r="J12" s="19">
        <v>158</v>
      </c>
      <c r="K12" s="19">
        <v>60</v>
      </c>
      <c r="L12" s="19">
        <v>539</v>
      </c>
      <c r="M12" s="19">
        <v>14</v>
      </c>
      <c r="N12" s="19">
        <v>2.5</v>
      </c>
      <c r="O12" s="19">
        <v>0.9</v>
      </c>
      <c r="P12" s="19">
        <v>0.1</v>
      </c>
      <c r="Q12" s="19">
        <v>0.5</v>
      </c>
      <c r="R12" s="19">
        <v>16</v>
      </c>
      <c r="S12" s="19">
        <v>0</v>
      </c>
      <c r="T12" s="19">
        <v>2</v>
      </c>
      <c r="U12" s="19">
        <v>17</v>
      </c>
      <c r="V12" s="19">
        <v>0.3</v>
      </c>
      <c r="W12" s="19">
        <v>0.2</v>
      </c>
      <c r="X12" s="19">
        <v>1.3</v>
      </c>
      <c r="Y12" s="19">
        <v>0.1</v>
      </c>
      <c r="Z12" s="19">
        <v>111</v>
      </c>
      <c r="AA12" s="19">
        <v>0</v>
      </c>
      <c r="AB12" s="19">
        <v>0.1</v>
      </c>
    </row>
    <row r="13" spans="1:28">
      <c r="A13" s="19" t="s">
        <v>58</v>
      </c>
      <c r="B13" s="19" t="s">
        <v>59</v>
      </c>
      <c r="C13" s="19" t="s">
        <v>60</v>
      </c>
      <c r="D13" s="19">
        <v>89</v>
      </c>
      <c r="E13" s="19">
        <v>1.1000000000000001</v>
      </c>
      <c r="F13" s="19">
        <v>0.3</v>
      </c>
      <c r="G13" s="19">
        <v>22.8</v>
      </c>
      <c r="H13" s="19">
        <v>2.6</v>
      </c>
      <c r="I13" s="19">
        <v>6</v>
      </c>
      <c r="J13" s="19">
        <v>20</v>
      </c>
      <c r="K13" s="19">
        <v>29</v>
      </c>
      <c r="L13" s="19">
        <v>396</v>
      </c>
      <c r="M13" s="19">
        <v>1</v>
      </c>
      <c r="N13" s="19">
        <v>0.3</v>
      </c>
      <c r="O13" s="19">
        <v>0.2</v>
      </c>
      <c r="P13" s="19">
        <v>0.1</v>
      </c>
      <c r="Q13" s="19">
        <v>0.2</v>
      </c>
      <c r="R13" s="19">
        <v>8</v>
      </c>
      <c r="S13" s="19">
        <v>0</v>
      </c>
      <c r="T13" s="19">
        <v>0</v>
      </c>
      <c r="U13" s="19">
        <v>9</v>
      </c>
      <c r="V13" s="19">
        <v>0.1</v>
      </c>
      <c r="W13" s="19">
        <v>0.1</v>
      </c>
      <c r="X13" s="19">
        <v>0.5</v>
      </c>
      <c r="Y13" s="19">
        <v>0.6</v>
      </c>
      <c r="Z13" s="19">
        <v>19</v>
      </c>
      <c r="AA13" s="19">
        <v>0</v>
      </c>
      <c r="AB13" s="19">
        <v>0.3</v>
      </c>
    </row>
    <row r="14" spans="1:28">
      <c r="A14" s="19" t="s">
        <v>61</v>
      </c>
      <c r="B14" s="19"/>
      <c r="C14" s="19" t="s">
        <v>62</v>
      </c>
      <c r="D14" s="19">
        <v>345</v>
      </c>
      <c r="E14" s="19">
        <v>10.5</v>
      </c>
      <c r="F14" s="19">
        <v>1.6</v>
      </c>
      <c r="G14" s="19">
        <v>74.52</v>
      </c>
      <c r="H14" s="19"/>
      <c r="I14" s="19">
        <v>32</v>
      </c>
      <c r="J14" s="19">
        <v>296</v>
      </c>
      <c r="K14" s="19">
        <v>96</v>
      </c>
      <c r="L14" s="19">
        <v>309</v>
      </c>
      <c r="M14" s="19">
        <v>4</v>
      </c>
      <c r="N14" s="19">
        <v>2.68</v>
      </c>
      <c r="O14" s="19">
        <v>2</v>
      </c>
      <c r="P14" s="19"/>
      <c r="Q14" s="19"/>
      <c r="R14" s="19">
        <v>0</v>
      </c>
      <c r="S14" s="19">
        <v>0</v>
      </c>
      <c r="T14" s="19">
        <v>0.56999999999999995</v>
      </c>
      <c r="U14" s="19">
        <v>0</v>
      </c>
      <c r="V14" s="19">
        <v>0.37</v>
      </c>
      <c r="W14" s="19">
        <v>0.114</v>
      </c>
      <c r="X14" s="19">
        <v>6.2690000000000001</v>
      </c>
      <c r="Y14" s="19">
        <v>0.39600000000000002</v>
      </c>
      <c r="Z14" s="19">
        <v>8</v>
      </c>
      <c r="AA14" s="19">
        <v>0</v>
      </c>
      <c r="AB14" s="19"/>
    </row>
    <row r="15" spans="1:28">
      <c r="A15" s="19" t="s">
        <v>206</v>
      </c>
      <c r="B15" s="19" t="s">
        <v>64</v>
      </c>
      <c r="C15" s="19" t="s">
        <v>60</v>
      </c>
      <c r="D15" s="19">
        <v>180.5</v>
      </c>
      <c r="E15" s="19">
        <v>12.266666666666667</v>
      </c>
      <c r="F15" s="19">
        <v>0.68333333333333324</v>
      </c>
      <c r="G15" s="19">
        <v>32.716666666666669</v>
      </c>
      <c r="H15" s="19">
        <v>11.1</v>
      </c>
      <c r="I15" s="19">
        <v>45</v>
      </c>
      <c r="J15" s="19">
        <v>216.6</v>
      </c>
      <c r="K15" s="19">
        <v>73</v>
      </c>
      <c r="L15" s="19">
        <v>546.33333333333337</v>
      </c>
      <c r="M15" s="19">
        <v>4.5999999999999996</v>
      </c>
      <c r="N15" s="19">
        <v>4.0999999999999996</v>
      </c>
      <c r="O15" s="19">
        <v>1.7333333333333334</v>
      </c>
      <c r="P15" s="19">
        <v>0.4</v>
      </c>
      <c r="Q15" s="19">
        <v>0.73333333333333339</v>
      </c>
      <c r="R15" s="19">
        <v>12.333333333333334</v>
      </c>
      <c r="S15" s="19">
        <v>0</v>
      </c>
      <c r="T15" s="19">
        <v>0</v>
      </c>
      <c r="U15" s="19">
        <v>1.1166666666666667</v>
      </c>
      <c r="V15" s="19">
        <v>1.9333333333333329</v>
      </c>
      <c r="W15" s="19">
        <v>0.13333333333333333</v>
      </c>
      <c r="X15" s="19">
        <v>0.9</v>
      </c>
      <c r="Y15" s="19">
        <v>0.1</v>
      </c>
      <c r="Z15" s="19">
        <v>242.38333333333333</v>
      </c>
      <c r="AA15" s="19">
        <v>0</v>
      </c>
      <c r="AB15" s="19">
        <v>0.3</v>
      </c>
    </row>
    <row r="16" spans="1:28">
      <c r="A16" s="19" t="s">
        <v>207</v>
      </c>
      <c r="B16" s="19" t="s">
        <v>208</v>
      </c>
      <c r="C16" s="19" t="s">
        <v>54</v>
      </c>
      <c r="D16" s="19">
        <v>31.309751434034414</v>
      </c>
      <c r="E16" s="19">
        <v>1.83</v>
      </c>
      <c r="F16" s="19">
        <v>0.22</v>
      </c>
      <c r="G16" s="19">
        <v>6.97</v>
      </c>
      <c r="H16" s="19">
        <v>2.7</v>
      </c>
      <c r="I16" s="19">
        <v>37</v>
      </c>
      <c r="J16" s="19">
        <v>38</v>
      </c>
      <c r="K16" s="19">
        <v>25</v>
      </c>
      <c r="L16" s="19">
        <v>211</v>
      </c>
      <c r="M16" s="19">
        <v>6</v>
      </c>
      <c r="N16" s="19">
        <v>1.03</v>
      </c>
      <c r="O16" s="19">
        <v>0.24</v>
      </c>
      <c r="P16" s="19">
        <v>6.9000000000000006E-2</v>
      </c>
      <c r="Q16" s="19">
        <v>0.216</v>
      </c>
      <c r="R16" s="19">
        <v>690</v>
      </c>
      <c r="S16" s="19">
        <v>0</v>
      </c>
      <c r="T16" s="19">
        <v>0.41</v>
      </c>
      <c r="U16" s="19">
        <v>12.2</v>
      </c>
      <c r="V16" s="19">
        <v>8.2000000000000003E-2</v>
      </c>
      <c r="W16" s="19">
        <v>0.104</v>
      </c>
      <c r="X16" s="19">
        <v>0.73399999999999999</v>
      </c>
      <c r="Y16" s="19">
        <v>0.14099999999999999</v>
      </c>
      <c r="Z16" s="19">
        <v>33</v>
      </c>
      <c r="AA16" s="19">
        <v>0</v>
      </c>
      <c r="AB16" s="19">
        <v>0.22500000000000001</v>
      </c>
    </row>
    <row r="17" spans="1:28">
      <c r="A17" s="19" t="s">
        <v>209</v>
      </c>
      <c r="B17" s="19"/>
      <c r="C17" s="19"/>
      <c r="D17" s="19"/>
      <c r="E17" s="19"/>
      <c r="F17" s="19"/>
      <c r="G17" s="19"/>
      <c r="H17" s="19"/>
      <c r="I17" s="19">
        <v>8.74</v>
      </c>
      <c r="J17" s="19"/>
      <c r="K17" s="19">
        <v>23.97</v>
      </c>
      <c r="L17" s="19">
        <v>367.98</v>
      </c>
      <c r="M17" s="19">
        <v>65.2</v>
      </c>
      <c r="N17" s="19">
        <v>2.52</v>
      </c>
      <c r="O17" s="19">
        <v>3.9</v>
      </c>
      <c r="P17" s="19">
        <v>0.15</v>
      </c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>
      <c r="A18" s="19" t="s">
        <v>210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>
      <c r="A19" s="19" t="s">
        <v>211</v>
      </c>
      <c r="B19" s="19"/>
      <c r="C19" s="19" t="s">
        <v>62</v>
      </c>
      <c r="D19" s="28">
        <v>52</v>
      </c>
      <c r="E19" s="28">
        <v>0.7</v>
      </c>
      <c r="F19" s="28">
        <v>0.4</v>
      </c>
      <c r="G19" s="28">
        <v>12.8</v>
      </c>
      <c r="H19" s="28">
        <v>5</v>
      </c>
      <c r="I19" s="28">
        <v>25</v>
      </c>
      <c r="J19" s="28">
        <v>29</v>
      </c>
      <c r="K19" s="28">
        <v>22</v>
      </c>
      <c r="L19" s="28">
        <v>151</v>
      </c>
      <c r="M19" s="28">
        <v>1</v>
      </c>
      <c r="N19" s="28">
        <v>0.7</v>
      </c>
      <c r="O19" s="28">
        <v>0.4</v>
      </c>
      <c r="P19" s="28">
        <v>0.1</v>
      </c>
      <c r="Q19" s="28">
        <v>0.7</v>
      </c>
      <c r="R19" s="28">
        <v>16</v>
      </c>
      <c r="S19" s="28">
        <v>0</v>
      </c>
      <c r="T19" s="28">
        <v>1</v>
      </c>
      <c r="U19" s="28">
        <v>21</v>
      </c>
      <c r="V19" s="28">
        <v>0</v>
      </c>
      <c r="W19" s="28">
        <v>0</v>
      </c>
      <c r="X19" s="28">
        <v>0.4</v>
      </c>
      <c r="Y19" s="28">
        <v>0.1</v>
      </c>
      <c r="Z19" s="28">
        <v>34</v>
      </c>
      <c r="AA19" s="28">
        <v>0</v>
      </c>
      <c r="AB19" s="28">
        <v>0.2</v>
      </c>
    </row>
    <row r="20" spans="1:28">
      <c r="A20" s="19" t="s">
        <v>212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>
      <c r="A21" s="19" t="s">
        <v>213</v>
      </c>
      <c r="B21" s="19" t="s">
        <v>56</v>
      </c>
      <c r="C21" s="19" t="s">
        <v>54</v>
      </c>
      <c r="D21" s="25">
        <f>240/4.184</f>
        <v>57.361376673040148</v>
      </c>
      <c r="E21" s="25">
        <v>0.74</v>
      </c>
      <c r="F21" s="25">
        <v>0.33</v>
      </c>
      <c r="G21" s="25">
        <v>14.49</v>
      </c>
      <c r="H21" s="25">
        <v>2.4</v>
      </c>
      <c r="I21" s="25">
        <v>6</v>
      </c>
      <c r="J21" s="25">
        <v>12</v>
      </c>
      <c r="K21" s="25">
        <v>6</v>
      </c>
      <c r="L21" s="25">
        <v>77</v>
      </c>
      <c r="M21" s="25">
        <v>1</v>
      </c>
      <c r="N21" s="25">
        <v>0.28000000000000003</v>
      </c>
      <c r="O21" s="25">
        <v>0.16</v>
      </c>
      <c r="P21" s="25">
        <v>5.7000000000000002E-2</v>
      </c>
      <c r="Q21" s="25">
        <v>0.33600000000000002</v>
      </c>
      <c r="R21" s="22">
        <v>3</v>
      </c>
      <c r="S21" s="25">
        <v>0</v>
      </c>
      <c r="T21" s="25">
        <v>0.56999999999999995</v>
      </c>
      <c r="U21" s="25">
        <v>9.6999999999999993</v>
      </c>
      <c r="V21" s="25">
        <v>3.6999999999999998E-2</v>
      </c>
      <c r="W21" s="25">
        <v>4.1000000000000002E-2</v>
      </c>
      <c r="X21" s="25">
        <v>0.41799999999999998</v>
      </c>
      <c r="Y21" s="25">
        <v>5.1999999999999998E-2</v>
      </c>
      <c r="Z21" s="25">
        <v>6</v>
      </c>
      <c r="AA21" s="25">
        <v>0</v>
      </c>
      <c r="AB21" s="25">
        <v>0.124</v>
      </c>
    </row>
    <row r="22" spans="1:28">
      <c r="A22" s="19" t="s">
        <v>214</v>
      </c>
      <c r="B22" s="19" t="s">
        <v>215</v>
      </c>
      <c r="C22" s="19" t="s">
        <v>54</v>
      </c>
      <c r="D22" s="25">
        <f>2743/4.184</f>
        <v>655.59273422562137</v>
      </c>
      <c r="E22" s="25">
        <v>14.32</v>
      </c>
      <c r="F22" s="25">
        <v>66.430000000000007</v>
      </c>
      <c r="G22" s="25">
        <v>12.27</v>
      </c>
      <c r="H22" s="25">
        <v>7.5</v>
      </c>
      <c r="I22" s="25">
        <v>160</v>
      </c>
      <c r="J22" s="25">
        <v>725</v>
      </c>
      <c r="K22" s="25">
        <v>376</v>
      </c>
      <c r="L22" s="25">
        <v>659</v>
      </c>
      <c r="M22" s="25">
        <v>3</v>
      </c>
      <c r="N22" s="25">
        <v>2.4300000000000002</v>
      </c>
      <c r="O22" s="25">
        <v>4.0599999999999996</v>
      </c>
      <c r="P22" s="25">
        <v>1.7430000000000001</v>
      </c>
      <c r="Q22" s="25">
        <v>1.2230000000000001</v>
      </c>
      <c r="R22" s="22">
        <v>0</v>
      </c>
      <c r="S22" s="25">
        <v>0</v>
      </c>
      <c r="T22" s="25">
        <v>5.73</v>
      </c>
      <c r="U22" s="25">
        <v>0.7</v>
      </c>
      <c r="V22" s="25">
        <v>0.61699999999999999</v>
      </c>
      <c r="W22" s="25">
        <v>3.5000000000000003E-2</v>
      </c>
      <c r="X22" s="25">
        <v>0.29499999999999998</v>
      </c>
      <c r="Y22" s="25">
        <v>0.10100000000000001</v>
      </c>
      <c r="Z22" s="25">
        <v>22</v>
      </c>
      <c r="AA22" s="25">
        <v>0</v>
      </c>
      <c r="AB22" s="25">
        <v>0.184</v>
      </c>
    </row>
    <row r="23" spans="1:28">
      <c r="A23" s="19" t="s">
        <v>216</v>
      </c>
      <c r="B23" s="19" t="s">
        <v>217</v>
      </c>
      <c r="C23" s="19" t="s">
        <v>54</v>
      </c>
      <c r="D23" s="25">
        <f>1425/4.184</f>
        <v>340.5831739961759</v>
      </c>
      <c r="E23" s="25">
        <v>26.12</v>
      </c>
      <c r="F23" s="25">
        <v>1.53</v>
      </c>
      <c r="G23" s="25">
        <v>58.29</v>
      </c>
      <c r="H23" s="25">
        <v>25</v>
      </c>
      <c r="I23" s="25">
        <v>103</v>
      </c>
      <c r="J23" s="25">
        <v>421</v>
      </c>
      <c r="K23" s="25">
        <v>192</v>
      </c>
      <c r="L23" s="25">
        <v>1062</v>
      </c>
      <c r="M23" s="25">
        <v>13</v>
      </c>
      <c r="N23" s="25">
        <v>6.7</v>
      </c>
      <c r="O23" s="25">
        <v>3.14</v>
      </c>
      <c r="P23" s="25">
        <v>0.82399999999999995</v>
      </c>
      <c r="Q23" s="25">
        <v>1.6259999999999999</v>
      </c>
      <c r="R23" s="25">
        <v>3</v>
      </c>
      <c r="S23" s="25">
        <v>0</v>
      </c>
      <c r="T23" s="25">
        <v>0.05</v>
      </c>
      <c r="U23" s="25">
        <v>1.4</v>
      </c>
      <c r="V23" s="25">
        <v>0.55500000000000005</v>
      </c>
      <c r="W23" s="25">
        <v>0.33300000000000002</v>
      </c>
      <c r="X23" s="25">
        <v>2.8319999999999999</v>
      </c>
      <c r="Y23" s="25">
        <v>0.36599999999999999</v>
      </c>
      <c r="Z23" s="25">
        <v>423</v>
      </c>
      <c r="AA23" s="25">
        <v>0</v>
      </c>
      <c r="AB23" s="25">
        <v>0.97599999999999998</v>
      </c>
    </row>
    <row r="24" spans="1:28">
      <c r="A24" s="19" t="s">
        <v>218</v>
      </c>
      <c r="B24" s="19"/>
      <c r="C24" s="19" t="s">
        <v>54</v>
      </c>
      <c r="D24" s="25">
        <f>1435/4.184</f>
        <v>342.97323135755255</v>
      </c>
      <c r="E24" s="25">
        <v>13.25</v>
      </c>
      <c r="F24" s="25">
        <v>3.4</v>
      </c>
      <c r="G24" s="25">
        <v>71.5</v>
      </c>
      <c r="H24" s="25">
        <v>10</v>
      </c>
      <c r="I24" s="25">
        <v>18</v>
      </c>
      <c r="J24" s="25">
        <v>347</v>
      </c>
      <c r="K24" s="25">
        <v>231</v>
      </c>
      <c r="L24" s="25">
        <v>460</v>
      </c>
      <c r="M24" s="25">
        <v>1</v>
      </c>
      <c r="N24" s="25">
        <v>2.2000000000000002</v>
      </c>
      <c r="O24" s="25">
        <v>2.4</v>
      </c>
      <c r="P24" s="25">
        <v>1.1000000000000001</v>
      </c>
      <c r="Q24" s="25">
        <v>1.3</v>
      </c>
      <c r="R24" s="22">
        <v>0</v>
      </c>
      <c r="S24" s="25">
        <v>0</v>
      </c>
      <c r="T24" s="28"/>
      <c r="U24" s="23">
        <v>0</v>
      </c>
      <c r="V24" s="25">
        <v>0.10100000000000001</v>
      </c>
      <c r="W24" s="25">
        <v>0.42499999999999999</v>
      </c>
      <c r="X24" s="25">
        <v>7.02</v>
      </c>
      <c r="Y24" s="25">
        <v>0.21</v>
      </c>
      <c r="Z24" s="25">
        <v>30</v>
      </c>
      <c r="AA24" s="25">
        <v>0</v>
      </c>
      <c r="AB24" s="25">
        <v>1.2330000000000001</v>
      </c>
    </row>
    <row r="25" spans="1:28">
      <c r="A25" s="19" t="s">
        <v>219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>
      <c r="A26" s="19" t="s">
        <v>220</v>
      </c>
      <c r="B26" s="19"/>
      <c r="C26" s="19"/>
      <c r="D26" s="19"/>
      <c r="E26" s="19">
        <v>4.01</v>
      </c>
      <c r="F26" s="19">
        <v>7.4</v>
      </c>
      <c r="G26" s="19"/>
      <c r="H26" s="19"/>
      <c r="I26" s="19">
        <v>219</v>
      </c>
      <c r="J26" s="19">
        <v>281</v>
      </c>
      <c r="K26" s="19">
        <v>14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>
      <c r="A27" s="19" t="s">
        <v>221</v>
      </c>
      <c r="B27" s="19" t="s">
        <v>222</v>
      </c>
      <c r="C27" s="19" t="s">
        <v>62</v>
      </c>
      <c r="D27" s="28">
        <v>25</v>
      </c>
      <c r="E27" s="28">
        <v>1.3</v>
      </c>
      <c r="F27" s="28">
        <v>0.1</v>
      </c>
      <c r="G27" s="28">
        <v>5.8</v>
      </c>
      <c r="H27" s="28">
        <v>2.5</v>
      </c>
      <c r="I27" s="28">
        <v>40</v>
      </c>
      <c r="J27" s="28">
        <v>26</v>
      </c>
      <c r="K27" s="28">
        <v>12</v>
      </c>
      <c r="L27" s="28">
        <v>170</v>
      </c>
      <c r="M27" s="28">
        <v>18</v>
      </c>
      <c r="N27" s="28">
        <v>0.5</v>
      </c>
      <c r="O27" s="28">
        <v>0.2</v>
      </c>
      <c r="P27" s="28">
        <v>0</v>
      </c>
      <c r="Q27" s="28">
        <v>0.2</v>
      </c>
      <c r="R27" s="28">
        <v>5</v>
      </c>
      <c r="S27" s="28">
        <v>0</v>
      </c>
      <c r="T27" s="28">
        <v>0.2</v>
      </c>
      <c r="U27" s="28">
        <v>36.6</v>
      </c>
      <c r="V27" s="28">
        <v>0.1</v>
      </c>
      <c r="W27" s="28">
        <v>0</v>
      </c>
      <c r="X27" s="28">
        <v>0.2</v>
      </c>
      <c r="Y27" s="28">
        <v>0.1</v>
      </c>
      <c r="Z27" s="28">
        <v>43</v>
      </c>
      <c r="AA27" s="28">
        <v>0</v>
      </c>
      <c r="AB27" s="28">
        <v>0.2</v>
      </c>
    </row>
    <row r="28" spans="1:28">
      <c r="A28" s="19" t="s">
        <v>223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>
      <c r="A29" s="19" t="s">
        <v>224</v>
      </c>
      <c r="B29" s="19"/>
      <c r="C29" s="19"/>
      <c r="D29" s="19"/>
      <c r="E29" s="19">
        <v>3.13</v>
      </c>
      <c r="F29" s="19">
        <v>4.29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>
      <c r="A30" s="19" t="s">
        <v>225</v>
      </c>
      <c r="B30" s="19"/>
      <c r="C30" s="19"/>
      <c r="D30" s="28"/>
      <c r="E30" s="23"/>
      <c r="F30" s="22"/>
      <c r="G30" s="22"/>
      <c r="H30" s="22"/>
      <c r="I30" s="22"/>
      <c r="J30" s="28"/>
      <c r="K30" s="22"/>
      <c r="L30" s="22"/>
      <c r="M30" s="28"/>
      <c r="N30" s="22"/>
      <c r="O30" s="22"/>
      <c r="P30" s="28"/>
      <c r="Q30" s="22"/>
      <c r="R30" s="22"/>
      <c r="S30" s="28"/>
      <c r="T30" s="28"/>
      <c r="U30" s="23"/>
      <c r="V30" s="22"/>
      <c r="W30" s="22"/>
      <c r="X30" s="23"/>
      <c r="Y30" s="28"/>
      <c r="Z30" s="23"/>
      <c r="AA30" s="28"/>
      <c r="AB30" s="28"/>
    </row>
    <row r="31" spans="1:28">
      <c r="A31" s="19" t="s">
        <v>226</v>
      </c>
      <c r="B31" s="19" t="s">
        <v>227</v>
      </c>
      <c r="C31" s="19" t="s">
        <v>54</v>
      </c>
      <c r="D31" s="25">
        <f>929/4.184</f>
        <v>222.03632887189292</v>
      </c>
      <c r="E31" s="25">
        <v>4.62</v>
      </c>
      <c r="F31" s="25">
        <v>0.65</v>
      </c>
      <c r="G31" s="25">
        <v>88.88</v>
      </c>
      <c r="H31" s="25">
        <v>39.799999999999997</v>
      </c>
      <c r="I31" s="25">
        <v>348</v>
      </c>
      <c r="J31" s="25">
        <v>79</v>
      </c>
      <c r="K31" s="25">
        <v>54</v>
      </c>
      <c r="L31" s="25">
        <v>827</v>
      </c>
      <c r="M31" s="25">
        <v>35</v>
      </c>
      <c r="N31" s="25">
        <v>2.94</v>
      </c>
      <c r="O31" s="25">
        <v>0.92</v>
      </c>
      <c r="P31" s="25">
        <v>0.57099999999999995</v>
      </c>
      <c r="Q31" s="25">
        <v>0.50800000000000001</v>
      </c>
      <c r="R31" s="22">
        <v>1</v>
      </c>
      <c r="S31" s="25">
        <v>0</v>
      </c>
      <c r="T31" s="25">
        <v>0.63</v>
      </c>
      <c r="U31" s="25">
        <v>0.2</v>
      </c>
      <c r="V31" s="25">
        <v>5.2999999999999999E-2</v>
      </c>
      <c r="W31" s="25">
        <v>0.46100000000000002</v>
      </c>
      <c r="X31" s="25">
        <v>1.897</v>
      </c>
      <c r="Y31" s="25">
        <v>0.36599999999999999</v>
      </c>
      <c r="Z31" s="23">
        <v>29</v>
      </c>
      <c r="AA31" s="25">
        <v>0</v>
      </c>
      <c r="AB31" s="25">
        <v>4.7E-2</v>
      </c>
    </row>
    <row r="32" spans="1:28">
      <c r="A32" s="19" t="s">
        <v>228</v>
      </c>
      <c r="B32" s="19" t="s">
        <v>229</v>
      </c>
      <c r="C32" s="19" t="s">
        <v>62</v>
      </c>
      <c r="D32" s="28">
        <v>34.5</v>
      </c>
      <c r="E32" s="29">
        <v>0.9</v>
      </c>
      <c r="F32" s="28">
        <v>0.15000000000000002</v>
      </c>
      <c r="G32" s="28">
        <v>8.0150000000000006</v>
      </c>
      <c r="H32" s="28">
        <v>2.2999999999999998</v>
      </c>
      <c r="I32" s="28">
        <v>31.5</v>
      </c>
      <c r="J32" s="28">
        <v>31</v>
      </c>
      <c r="K32" s="28">
        <v>11.5</v>
      </c>
      <c r="L32" s="28">
        <v>255.5</v>
      </c>
      <c r="M32" s="28">
        <v>68</v>
      </c>
      <c r="N32" s="28">
        <v>0.3</v>
      </c>
      <c r="O32" s="28">
        <v>0.23500000000000001</v>
      </c>
      <c r="P32" s="28">
        <v>0</v>
      </c>
      <c r="Q32" s="28">
        <v>0.1</v>
      </c>
      <c r="R32" s="28">
        <v>420.5</v>
      </c>
      <c r="S32" s="28">
        <v>0</v>
      </c>
      <c r="T32" s="28">
        <v>0.36499999999999999</v>
      </c>
      <c r="U32" s="29">
        <v>13.45</v>
      </c>
      <c r="V32" s="28">
        <v>7.0000000000000007E-2</v>
      </c>
      <c r="W32" s="28">
        <v>6.5000000000000002E-2</v>
      </c>
      <c r="X32" s="29">
        <v>0.7</v>
      </c>
      <c r="Y32" s="28">
        <v>9.5000000000000001E-2</v>
      </c>
      <c r="Z32" s="29">
        <v>17</v>
      </c>
      <c r="AA32" s="28">
        <v>0</v>
      </c>
      <c r="AB32" s="28">
        <v>0.3</v>
      </c>
    </row>
    <row r="33" spans="1:28">
      <c r="A33" s="19" t="s">
        <v>230</v>
      </c>
      <c r="B33" s="19"/>
      <c r="C33" s="19" t="s">
        <v>62</v>
      </c>
      <c r="D33" s="28">
        <v>553</v>
      </c>
      <c r="E33" s="28">
        <v>18.22</v>
      </c>
      <c r="F33" s="28">
        <v>43.85</v>
      </c>
      <c r="G33" s="28">
        <v>30.19</v>
      </c>
      <c r="H33" s="28">
        <v>3.3</v>
      </c>
      <c r="I33" s="28">
        <v>37</v>
      </c>
      <c r="J33" s="28">
        <v>593</v>
      </c>
      <c r="K33" s="28">
        <v>292</v>
      </c>
      <c r="L33" s="28">
        <v>660</v>
      </c>
      <c r="M33" s="28">
        <v>12</v>
      </c>
      <c r="N33" s="28">
        <v>6.68</v>
      </c>
      <c r="O33" s="28">
        <v>5.78</v>
      </c>
      <c r="P33" s="28"/>
      <c r="Q33" s="28"/>
      <c r="R33" s="28">
        <v>0</v>
      </c>
      <c r="S33" s="28">
        <v>0</v>
      </c>
      <c r="T33" s="28">
        <v>0.09</v>
      </c>
      <c r="U33" s="28">
        <v>0.5</v>
      </c>
      <c r="V33" s="28">
        <v>0.42299999999999999</v>
      </c>
      <c r="W33" s="28">
        <v>5.8000000000000003E-2</v>
      </c>
      <c r="X33" s="28">
        <v>1.0620000000000001</v>
      </c>
      <c r="Y33" s="28">
        <v>0.41699999999999998</v>
      </c>
      <c r="Z33" s="28">
        <v>25</v>
      </c>
      <c r="AA33" s="28">
        <v>0</v>
      </c>
      <c r="AB33" s="28"/>
    </row>
    <row r="34" spans="1:28">
      <c r="A34" s="19" t="s">
        <v>231</v>
      </c>
      <c r="B34" s="19"/>
      <c r="C34" s="19"/>
      <c r="D34" s="28"/>
      <c r="E34" s="23"/>
      <c r="F34" s="22"/>
      <c r="G34" s="22"/>
      <c r="H34" s="22"/>
      <c r="I34" s="22"/>
      <c r="J34" s="28"/>
      <c r="K34" s="22"/>
      <c r="L34" s="22"/>
      <c r="M34" s="28"/>
      <c r="N34" s="22"/>
      <c r="O34" s="22"/>
      <c r="P34" s="28"/>
      <c r="Q34" s="22"/>
      <c r="R34" s="22"/>
      <c r="S34" s="28"/>
      <c r="T34" s="28"/>
      <c r="U34" s="23"/>
      <c r="V34" s="22"/>
      <c r="W34" s="22"/>
      <c r="X34" s="23"/>
      <c r="Y34" s="28"/>
      <c r="Z34" s="23"/>
      <c r="AA34" s="28"/>
      <c r="AB34" s="28"/>
    </row>
    <row r="35" spans="1:28">
      <c r="A35" s="19" t="s">
        <v>71</v>
      </c>
      <c r="B35" s="19" t="s">
        <v>64</v>
      </c>
      <c r="C35" s="19" t="s">
        <v>60</v>
      </c>
      <c r="D35" s="28">
        <v>229.75</v>
      </c>
      <c r="E35" s="21">
        <v>1.9250000000000003</v>
      </c>
      <c r="F35" s="20">
        <v>0.5</v>
      </c>
      <c r="G35" s="20">
        <v>55.8</v>
      </c>
      <c r="H35" s="20">
        <v>2.625</v>
      </c>
      <c r="I35" s="20">
        <v>31.75</v>
      </c>
      <c r="J35" s="20">
        <v>108.25</v>
      </c>
      <c r="K35" s="20">
        <v>19.75</v>
      </c>
      <c r="L35" s="20">
        <v>420</v>
      </c>
      <c r="M35" s="20">
        <v>6.5</v>
      </c>
      <c r="N35" s="20">
        <v>1.2249999999999999</v>
      </c>
      <c r="O35" s="20">
        <v>0.5</v>
      </c>
      <c r="P35" s="20">
        <v>0.1</v>
      </c>
      <c r="Q35" s="20">
        <v>0.19999999999999998</v>
      </c>
      <c r="R35" s="20">
        <v>8.75</v>
      </c>
      <c r="S35" s="20">
        <v>0</v>
      </c>
      <c r="T35" s="20">
        <v>0.05</v>
      </c>
      <c r="U35" s="21">
        <v>48.65</v>
      </c>
      <c r="V35" s="20">
        <v>0.19999999999999998</v>
      </c>
      <c r="W35" s="20">
        <v>0.05</v>
      </c>
      <c r="X35" s="21">
        <v>1.075</v>
      </c>
      <c r="Y35" s="20">
        <v>0.4</v>
      </c>
      <c r="Z35" s="21">
        <v>28.5</v>
      </c>
      <c r="AA35" s="20">
        <v>0</v>
      </c>
      <c r="AB35" s="21">
        <v>0.45</v>
      </c>
    </row>
    <row r="36" spans="1:28">
      <c r="A36" s="19" t="s">
        <v>232</v>
      </c>
      <c r="B36" s="19"/>
      <c r="C36" s="19" t="s">
        <v>60</v>
      </c>
      <c r="D36" s="28">
        <v>37</v>
      </c>
      <c r="E36" s="23">
        <v>3.7</v>
      </c>
      <c r="F36" s="22">
        <v>0.2</v>
      </c>
      <c r="G36" s="22">
        <v>7.3</v>
      </c>
      <c r="H36" s="22">
        <v>0.6</v>
      </c>
      <c r="I36" s="22">
        <v>211</v>
      </c>
      <c r="J36" s="22">
        <v>72</v>
      </c>
      <c r="K36" s="22">
        <v>62</v>
      </c>
      <c r="L36" s="22">
        <v>550</v>
      </c>
      <c r="M36" s="22">
        <v>11</v>
      </c>
      <c r="N36" s="22">
        <v>3.1</v>
      </c>
      <c r="O36" s="22">
        <v>0.4</v>
      </c>
      <c r="P36" s="22">
        <v>0.2</v>
      </c>
      <c r="Q36" s="22">
        <v>0.1</v>
      </c>
      <c r="R36" s="22">
        <v>519</v>
      </c>
      <c r="S36" s="22">
        <v>0</v>
      </c>
      <c r="T36" s="22">
        <v>0</v>
      </c>
      <c r="U36" s="23">
        <v>33</v>
      </c>
      <c r="V36" s="22">
        <v>0.1</v>
      </c>
      <c r="W36" s="22">
        <v>0.2</v>
      </c>
      <c r="X36" s="23">
        <v>0.9</v>
      </c>
      <c r="Y36" s="22">
        <v>0.5</v>
      </c>
      <c r="Z36" s="23">
        <v>104</v>
      </c>
      <c r="AA36" s="22">
        <v>0</v>
      </c>
      <c r="AB36" s="23">
        <v>0.3</v>
      </c>
    </row>
    <row r="37" spans="1:28">
      <c r="A37" s="19" t="s">
        <v>233</v>
      </c>
      <c r="B37" s="19"/>
      <c r="C37" s="19"/>
      <c r="D37" s="28"/>
      <c r="E37" s="23"/>
      <c r="F37" s="22"/>
      <c r="G37" s="22"/>
      <c r="H37" s="22"/>
      <c r="I37" s="22"/>
      <c r="J37" s="28"/>
      <c r="K37" s="22"/>
      <c r="L37" s="22"/>
      <c r="M37" s="28"/>
      <c r="N37" s="22"/>
      <c r="O37" s="22"/>
      <c r="P37" s="28"/>
      <c r="Q37" s="22"/>
      <c r="R37" s="22"/>
      <c r="S37" s="28"/>
      <c r="T37" s="28"/>
      <c r="U37" s="23"/>
      <c r="V37" s="22"/>
      <c r="W37" s="22"/>
      <c r="X37" s="23"/>
      <c r="Y37" s="28"/>
      <c r="Z37" s="23"/>
      <c r="AA37" s="28"/>
      <c r="AB37" s="28"/>
    </row>
    <row r="38" spans="1:28">
      <c r="A38" s="19" t="s">
        <v>234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>
      <c r="A39" s="19" t="s">
        <v>235</v>
      </c>
      <c r="B39" s="19" t="s">
        <v>64</v>
      </c>
      <c r="C39" s="19" t="s">
        <v>54</v>
      </c>
      <c r="D39" s="28">
        <f>122.5/4.184</f>
        <v>29.278202676864243</v>
      </c>
      <c r="E39" s="23">
        <v>2.37</v>
      </c>
      <c r="F39" s="22">
        <v>0.32500000000000001</v>
      </c>
      <c r="G39" s="22">
        <v>5.8049999999999997</v>
      </c>
      <c r="H39" s="22">
        <v>2.2999999999999998</v>
      </c>
      <c r="I39" s="22">
        <v>34.5</v>
      </c>
      <c r="J39" s="28">
        <v>55</v>
      </c>
      <c r="K39" s="22">
        <v>18</v>
      </c>
      <c r="L39" s="22">
        <v>307.5</v>
      </c>
      <c r="M39" s="28">
        <v>31.5</v>
      </c>
      <c r="N39" s="22">
        <v>0.57499999999999996</v>
      </c>
      <c r="O39" s="22">
        <v>0.33999999999999997</v>
      </c>
      <c r="P39" s="28">
        <v>4.3999999999999997E-2</v>
      </c>
      <c r="Q39" s="22">
        <v>0.1825</v>
      </c>
      <c r="R39" s="22">
        <v>15.5</v>
      </c>
      <c r="S39" s="28">
        <v>0</v>
      </c>
      <c r="T39" s="28">
        <v>0.39</v>
      </c>
      <c r="U39" s="23">
        <v>68.7</v>
      </c>
      <c r="V39" s="22">
        <v>6.0499999999999998E-2</v>
      </c>
      <c r="W39" s="22">
        <v>8.8499999999999995E-2</v>
      </c>
      <c r="X39" s="23">
        <v>0.57299999999999995</v>
      </c>
      <c r="Y39" s="28">
        <v>0.17949999999999999</v>
      </c>
      <c r="Z39" s="23">
        <v>60</v>
      </c>
      <c r="AA39" s="28">
        <v>0</v>
      </c>
      <c r="AB39" s="28">
        <v>0.62</v>
      </c>
    </row>
    <row r="40" spans="1:28">
      <c r="A40" s="19" t="s">
        <v>236</v>
      </c>
      <c r="B40" s="19" t="s">
        <v>149</v>
      </c>
      <c r="C40" s="19" t="s">
        <v>62</v>
      </c>
      <c r="D40" s="28">
        <v>358</v>
      </c>
      <c r="E40" s="28">
        <v>6.5</v>
      </c>
      <c r="F40" s="28">
        <v>0.5</v>
      </c>
      <c r="G40" s="28">
        <v>79.8</v>
      </c>
      <c r="H40" s="28">
        <v>0.8</v>
      </c>
      <c r="I40" s="28">
        <v>8</v>
      </c>
      <c r="J40" s="28">
        <v>103</v>
      </c>
      <c r="K40" s="28">
        <v>36</v>
      </c>
      <c r="L40" s="28">
        <v>81</v>
      </c>
      <c r="M40" s="28">
        <v>0</v>
      </c>
      <c r="N40" s="28">
        <v>0.6</v>
      </c>
      <c r="O40" s="28">
        <v>1.1000000000000001</v>
      </c>
      <c r="P40" s="28">
        <v>0.1</v>
      </c>
      <c r="Q40" s="28">
        <v>1.1000000000000001</v>
      </c>
      <c r="R40" s="28">
        <v>0</v>
      </c>
      <c r="S40" s="28">
        <v>0</v>
      </c>
      <c r="T40" s="28">
        <v>0</v>
      </c>
      <c r="U40" s="28">
        <v>0</v>
      </c>
      <c r="V40" s="28">
        <v>0.1</v>
      </c>
      <c r="W40" s="28">
        <v>0.1</v>
      </c>
      <c r="X40" s="28">
        <v>1.1000000000000001</v>
      </c>
      <c r="Y40" s="28">
        <v>0.1</v>
      </c>
      <c r="Z40" s="28">
        <v>6</v>
      </c>
      <c r="AA40" s="28">
        <v>0</v>
      </c>
      <c r="AB40" s="28">
        <v>1.1000000000000001</v>
      </c>
    </row>
    <row r="41" spans="1:28">
      <c r="A41" s="19" t="s">
        <v>237</v>
      </c>
      <c r="B41" s="19" t="s">
        <v>238</v>
      </c>
      <c r="C41" s="19" t="s">
        <v>62</v>
      </c>
      <c r="D41" s="28">
        <v>340.875</v>
      </c>
      <c r="E41" s="21">
        <v>9.0428571428571427</v>
      </c>
      <c r="F41" s="20">
        <v>2.0625</v>
      </c>
      <c r="G41" s="20">
        <v>75.352500000000006</v>
      </c>
      <c r="H41" s="20">
        <v>8.5857142857142854</v>
      </c>
      <c r="I41" s="20">
        <v>121.25</v>
      </c>
      <c r="J41" s="28">
        <v>227.375</v>
      </c>
      <c r="K41" s="20">
        <v>52.714285714285715</v>
      </c>
      <c r="L41" s="20">
        <v>247.28571428571428</v>
      </c>
      <c r="M41" s="28">
        <v>10</v>
      </c>
      <c r="N41" s="20">
        <v>2.6850000000000001</v>
      </c>
      <c r="O41" s="20">
        <v>1.2571428571428569</v>
      </c>
      <c r="P41" s="28">
        <v>0.28333333333333333</v>
      </c>
      <c r="Q41" s="20">
        <v>3.1166666666666667</v>
      </c>
      <c r="R41" s="20">
        <v>2.2857142857142856</v>
      </c>
      <c r="S41" s="28">
        <v>0</v>
      </c>
      <c r="T41" s="28">
        <v>0.3671428571428571</v>
      </c>
      <c r="U41" s="21">
        <v>0</v>
      </c>
      <c r="V41" s="20">
        <v>0.25874999999999998</v>
      </c>
      <c r="W41" s="20">
        <v>0.11424999999999999</v>
      </c>
      <c r="X41" s="21">
        <v>2.7711250000000001</v>
      </c>
      <c r="Y41" s="28">
        <v>0.24228571428571427</v>
      </c>
      <c r="Z41" s="21">
        <v>14.857142857142858</v>
      </c>
      <c r="AA41" s="28">
        <v>0</v>
      </c>
      <c r="AB41" s="28">
        <v>0.68333333333333346</v>
      </c>
    </row>
    <row r="42" spans="1:28">
      <c r="A42" s="19" t="s">
        <v>239</v>
      </c>
      <c r="B42" s="19"/>
      <c r="C42" s="19"/>
      <c r="D42" s="28"/>
      <c r="E42" s="21"/>
      <c r="F42" s="20"/>
      <c r="G42" s="20"/>
      <c r="H42" s="20"/>
      <c r="I42" s="20"/>
      <c r="J42" s="28"/>
      <c r="K42" s="20"/>
      <c r="L42" s="20"/>
      <c r="M42" s="28"/>
      <c r="N42" s="20"/>
      <c r="O42" s="20"/>
      <c r="P42" s="28"/>
      <c r="Q42" s="20"/>
      <c r="R42" s="20"/>
      <c r="S42" s="28"/>
      <c r="T42" s="28"/>
      <c r="U42" s="21"/>
      <c r="V42" s="20"/>
      <c r="W42" s="20"/>
      <c r="X42" s="21"/>
      <c r="Y42" s="28"/>
      <c r="Z42" s="21"/>
      <c r="AA42" s="28"/>
      <c r="AB42" s="28"/>
    </row>
    <row r="43" spans="1:28">
      <c r="A43" s="19" t="s">
        <v>240</v>
      </c>
      <c r="B43" s="19" t="s">
        <v>241</v>
      </c>
      <c r="C43" s="19" t="s">
        <v>54</v>
      </c>
      <c r="D43" s="25">
        <f>263/4.184</f>
        <v>62.858508604206499</v>
      </c>
      <c r="E43" s="25">
        <v>1.06</v>
      </c>
      <c r="F43" s="25">
        <v>0.2</v>
      </c>
      <c r="G43" s="25">
        <v>16.010000000000002</v>
      </c>
      <c r="H43" s="25">
        <v>2.1</v>
      </c>
      <c r="I43" s="25">
        <v>13</v>
      </c>
      <c r="J43" s="25">
        <v>21</v>
      </c>
      <c r="K43" s="25">
        <v>11</v>
      </c>
      <c r="L43" s="20">
        <v>222</v>
      </c>
      <c r="M43" s="25">
        <v>0</v>
      </c>
      <c r="N43" s="25">
        <v>0.36</v>
      </c>
      <c r="O43" s="25">
        <v>7.0000000000000007E-2</v>
      </c>
      <c r="P43" s="25">
        <v>0.06</v>
      </c>
      <c r="Q43" s="25">
        <v>7.0000000000000007E-2</v>
      </c>
      <c r="R43" s="20">
        <v>3</v>
      </c>
      <c r="S43" s="25">
        <v>0</v>
      </c>
      <c r="T43" s="25">
        <v>7.0000000000000007E-2</v>
      </c>
      <c r="U43" s="25">
        <v>7</v>
      </c>
      <c r="V43" s="25">
        <v>2.7E-2</v>
      </c>
      <c r="W43" s="25">
        <v>3.3000000000000002E-2</v>
      </c>
      <c r="X43" s="25">
        <v>0.154</v>
      </c>
      <c r="Y43" s="25">
        <v>4.9000000000000002E-2</v>
      </c>
      <c r="Z43" s="21">
        <v>4</v>
      </c>
      <c r="AA43" s="25">
        <v>0</v>
      </c>
      <c r="AB43" s="25">
        <v>0.19900000000000001</v>
      </c>
    </row>
    <row r="44" spans="1:28">
      <c r="A44" s="19" t="s">
        <v>242</v>
      </c>
      <c r="B44" s="19" t="s">
        <v>243</v>
      </c>
      <c r="C44" s="19" t="s">
        <v>54</v>
      </c>
      <c r="D44" s="25">
        <f>937/4.184</f>
        <v>223.94837476099426</v>
      </c>
      <c r="E44" s="25">
        <v>4.2</v>
      </c>
      <c r="F44" s="25">
        <v>1.1100000000000001</v>
      </c>
      <c r="G44" s="25">
        <v>49.07</v>
      </c>
      <c r="H44" s="20"/>
      <c r="I44" s="25">
        <v>18</v>
      </c>
      <c r="J44" s="25">
        <v>96</v>
      </c>
      <c r="K44" s="20">
        <v>84</v>
      </c>
      <c r="L44" s="20">
        <v>447</v>
      </c>
      <c r="M44" s="20">
        <v>3</v>
      </c>
      <c r="N44" s="20">
        <v>1.41</v>
      </c>
      <c r="O44" s="20">
        <v>0.87</v>
      </c>
      <c r="P44" s="25">
        <v>0.36299999999999999</v>
      </c>
      <c r="Q44" s="25">
        <v>1.601</v>
      </c>
      <c r="R44" s="25">
        <v>202</v>
      </c>
      <c r="S44" s="25">
        <v>0</v>
      </c>
      <c r="T44" s="28"/>
      <c r="U44" s="25">
        <v>36</v>
      </c>
      <c r="V44" s="20">
        <v>0.16</v>
      </c>
      <c r="W44" s="20">
        <v>0.18</v>
      </c>
      <c r="X44" s="21">
        <v>0.8</v>
      </c>
      <c r="Y44" s="28">
        <v>0.41</v>
      </c>
      <c r="Z44" s="21">
        <v>68</v>
      </c>
      <c r="AA44" s="28">
        <v>0</v>
      </c>
      <c r="AB44" s="25">
        <v>0.55500000000000005</v>
      </c>
    </row>
    <row r="45" spans="1:28">
      <c r="A45" s="19" t="s">
        <v>244</v>
      </c>
      <c r="B45" s="19" t="s">
        <v>245</v>
      </c>
      <c r="C45" s="19" t="s">
        <v>54</v>
      </c>
      <c r="D45" s="25">
        <f>1525/4.184</f>
        <v>364.48374760994261</v>
      </c>
      <c r="E45" s="25">
        <v>19.3</v>
      </c>
      <c r="F45" s="25">
        <v>6.04</v>
      </c>
      <c r="G45" s="25">
        <v>60.65</v>
      </c>
      <c r="H45" s="25">
        <v>17.399999999999999</v>
      </c>
      <c r="I45" s="25">
        <v>105</v>
      </c>
      <c r="J45" s="25">
        <v>366</v>
      </c>
      <c r="K45" s="25">
        <v>115</v>
      </c>
      <c r="L45" s="25">
        <v>875</v>
      </c>
      <c r="M45" s="25">
        <v>24</v>
      </c>
      <c r="N45" s="25">
        <v>6.24</v>
      </c>
      <c r="O45" s="25">
        <v>3.43</v>
      </c>
      <c r="P45" s="25">
        <v>0.84699999999999998</v>
      </c>
      <c r="Q45" s="25">
        <v>2.2040000000000002</v>
      </c>
      <c r="R45" s="20">
        <v>3</v>
      </c>
      <c r="S45" s="25">
        <v>0</v>
      </c>
      <c r="T45" s="25">
        <v>0.82</v>
      </c>
      <c r="U45" s="25">
        <v>4</v>
      </c>
      <c r="V45" s="25">
        <v>0.47699999999999998</v>
      </c>
      <c r="W45" s="25">
        <v>0.21199999999999999</v>
      </c>
      <c r="X45" s="25">
        <v>1.5409999999999999</v>
      </c>
      <c r="Y45" s="25">
        <v>0.53500000000000003</v>
      </c>
      <c r="Z45" s="25">
        <v>557</v>
      </c>
      <c r="AA45" s="25">
        <v>0</v>
      </c>
      <c r="AB45" s="25">
        <v>1.5880000000000001</v>
      </c>
    </row>
    <row r="46" spans="1:28">
      <c r="A46" s="19" t="s">
        <v>246</v>
      </c>
      <c r="B46" s="19"/>
      <c r="C46" s="19"/>
      <c r="D46" s="19">
        <v>200</v>
      </c>
      <c r="E46" s="19">
        <v>18.8</v>
      </c>
      <c r="F46" s="19">
        <v>13.2</v>
      </c>
      <c r="G46" s="19">
        <v>0</v>
      </c>
      <c r="H46" s="19">
        <v>0</v>
      </c>
      <c r="I46" s="19">
        <v>9</v>
      </c>
      <c r="J46" s="19">
        <v>126</v>
      </c>
      <c r="K46" s="19">
        <v>14</v>
      </c>
      <c r="L46" s="19">
        <v>127</v>
      </c>
      <c r="M46" s="19">
        <v>51</v>
      </c>
      <c r="N46" s="19">
        <v>1</v>
      </c>
      <c r="O46" s="19">
        <v>1.3</v>
      </c>
      <c r="P46" s="19">
        <v>0.1</v>
      </c>
      <c r="Q46" s="19">
        <v>0</v>
      </c>
      <c r="R46" s="19">
        <v>27</v>
      </c>
      <c r="S46" s="19">
        <v>0</v>
      </c>
      <c r="T46" s="19">
        <v>0</v>
      </c>
      <c r="U46" s="19">
        <v>0</v>
      </c>
      <c r="V46" s="19">
        <v>0.1</v>
      </c>
      <c r="W46" s="19">
        <v>0.2</v>
      </c>
      <c r="X46" s="19">
        <v>4.0999999999999996</v>
      </c>
      <c r="Y46" s="19">
        <v>0.2</v>
      </c>
      <c r="Z46" s="19">
        <v>4</v>
      </c>
      <c r="AA46" s="19">
        <v>0.2</v>
      </c>
      <c r="AB46" s="19">
        <v>0.5</v>
      </c>
    </row>
    <row r="47" spans="1:28">
      <c r="A47" s="19" t="s">
        <v>247</v>
      </c>
      <c r="B47" s="19" t="s">
        <v>56</v>
      </c>
      <c r="C47" s="19" t="s">
        <v>54</v>
      </c>
      <c r="D47" s="25">
        <f>303/4.184</f>
        <v>72.418738049713184</v>
      </c>
      <c r="E47" s="21">
        <v>1.4</v>
      </c>
      <c r="F47" s="20">
        <v>0.2</v>
      </c>
      <c r="G47" s="20">
        <v>17.510000000000002</v>
      </c>
      <c r="H47" s="20">
        <v>1.5</v>
      </c>
      <c r="I47" s="25">
        <v>41</v>
      </c>
      <c r="J47" s="25">
        <v>61</v>
      </c>
      <c r="K47" s="20">
        <v>22</v>
      </c>
      <c r="L47" s="20">
        <v>290</v>
      </c>
      <c r="M47" s="20">
        <v>50</v>
      </c>
      <c r="N47" s="20">
        <v>0.8</v>
      </c>
      <c r="O47" s="20">
        <v>0.33</v>
      </c>
      <c r="P47" s="25">
        <v>7.6999999999999999E-2</v>
      </c>
      <c r="Q47" s="20">
        <v>0.23300000000000001</v>
      </c>
      <c r="R47" s="20">
        <v>0</v>
      </c>
      <c r="S47" s="25">
        <v>0</v>
      </c>
      <c r="T47" s="28"/>
      <c r="U47" s="21">
        <v>5</v>
      </c>
      <c r="V47" s="20">
        <v>0.04</v>
      </c>
      <c r="W47" s="20">
        <v>0.03</v>
      </c>
      <c r="X47" s="21">
        <v>0.4</v>
      </c>
      <c r="Y47" s="28">
        <v>0.24099999999999999</v>
      </c>
      <c r="Z47" s="21">
        <v>23</v>
      </c>
      <c r="AA47" s="28">
        <v>0</v>
      </c>
      <c r="AB47" s="25">
        <v>0.32300000000000001</v>
      </c>
    </row>
    <row r="48" spans="1:28">
      <c r="A48" s="19" t="s">
        <v>248</v>
      </c>
      <c r="B48" s="19" t="s">
        <v>249</v>
      </c>
      <c r="C48" s="19" t="s">
        <v>62</v>
      </c>
      <c r="D48" s="28">
        <v>21</v>
      </c>
      <c r="E48" s="28">
        <v>0.9</v>
      </c>
      <c r="F48" s="28">
        <v>0.1</v>
      </c>
      <c r="G48" s="28">
        <v>5.0999999999999996</v>
      </c>
      <c r="H48" s="28">
        <v>1.3</v>
      </c>
      <c r="I48" s="28">
        <v>12</v>
      </c>
      <c r="J48" s="28">
        <v>27</v>
      </c>
      <c r="K48" s="28">
        <v>11</v>
      </c>
      <c r="L48" s="28">
        <v>150</v>
      </c>
      <c r="M48" s="28">
        <v>12</v>
      </c>
      <c r="N48" s="28">
        <v>0.6</v>
      </c>
      <c r="O48" s="28">
        <v>0.2</v>
      </c>
      <c r="P48" s="28">
        <v>0.1</v>
      </c>
      <c r="Q48" s="28">
        <v>0.1</v>
      </c>
      <c r="R48" s="28">
        <v>39</v>
      </c>
      <c r="S48" s="28">
        <v>0</v>
      </c>
      <c r="T48" s="28">
        <v>1</v>
      </c>
      <c r="U48" s="28">
        <v>109</v>
      </c>
      <c r="V48" s="28">
        <v>0.1</v>
      </c>
      <c r="W48" s="28">
        <v>0</v>
      </c>
      <c r="X48" s="28">
        <v>0.7</v>
      </c>
      <c r="Y48" s="28">
        <v>0.2</v>
      </c>
      <c r="Z48" s="28">
        <v>22</v>
      </c>
      <c r="AA48" s="28">
        <v>0</v>
      </c>
      <c r="AB48" s="28">
        <v>0.1</v>
      </c>
    </row>
    <row r="49" spans="1:28">
      <c r="A49" s="19" t="s">
        <v>250</v>
      </c>
      <c r="B49" s="19" t="s">
        <v>249</v>
      </c>
      <c r="C49" s="19" t="s">
        <v>62</v>
      </c>
      <c r="D49" s="28">
        <v>21</v>
      </c>
      <c r="E49" s="28">
        <v>0.9</v>
      </c>
      <c r="F49" s="28">
        <v>0.1</v>
      </c>
      <c r="G49" s="28">
        <v>5.0999999999999996</v>
      </c>
      <c r="H49" s="28">
        <v>1.3</v>
      </c>
      <c r="I49" s="28">
        <v>12</v>
      </c>
      <c r="J49" s="28">
        <v>27</v>
      </c>
      <c r="K49" s="28">
        <v>11</v>
      </c>
      <c r="L49" s="28">
        <v>150</v>
      </c>
      <c r="M49" s="28">
        <v>12</v>
      </c>
      <c r="N49" s="28">
        <v>0.6</v>
      </c>
      <c r="O49" s="28">
        <v>0.2</v>
      </c>
      <c r="P49" s="28">
        <v>0.1</v>
      </c>
      <c r="Q49" s="28">
        <v>0.1</v>
      </c>
      <c r="R49" s="28">
        <v>39</v>
      </c>
      <c r="S49" s="28">
        <v>0</v>
      </c>
      <c r="T49" s="28">
        <v>1</v>
      </c>
      <c r="U49" s="28">
        <v>109</v>
      </c>
      <c r="V49" s="28">
        <v>0.1</v>
      </c>
      <c r="W49" s="28">
        <v>0</v>
      </c>
      <c r="X49" s="28">
        <v>0.7</v>
      </c>
      <c r="Y49" s="28">
        <v>0.2</v>
      </c>
      <c r="Z49" s="28">
        <v>22</v>
      </c>
      <c r="AA49" s="28">
        <v>0</v>
      </c>
      <c r="AB49" s="28">
        <v>0.1</v>
      </c>
    </row>
    <row r="50" spans="1:28">
      <c r="A50" s="19" t="s">
        <v>251</v>
      </c>
      <c r="B50" s="19" t="s">
        <v>84</v>
      </c>
      <c r="C50" s="19" t="s">
        <v>54</v>
      </c>
      <c r="D50" s="25">
        <f>1035/4.184</f>
        <v>247.37093690248565</v>
      </c>
      <c r="E50" s="21">
        <v>3.99</v>
      </c>
      <c r="F50" s="20">
        <v>1.24</v>
      </c>
      <c r="G50" s="20">
        <v>80.59</v>
      </c>
      <c r="H50" s="25">
        <v>53.1</v>
      </c>
      <c r="I50" s="25">
        <v>1002</v>
      </c>
      <c r="J50" s="25">
        <v>64</v>
      </c>
      <c r="K50" s="20">
        <v>60</v>
      </c>
      <c r="L50" s="20">
        <v>431</v>
      </c>
      <c r="M50" s="25">
        <v>10</v>
      </c>
      <c r="N50" s="25">
        <v>8.32</v>
      </c>
      <c r="O50" s="20">
        <v>1.83</v>
      </c>
      <c r="P50" s="25">
        <v>0.33900000000000002</v>
      </c>
      <c r="Q50" s="20">
        <v>17.466000000000001</v>
      </c>
      <c r="R50" s="20">
        <v>15</v>
      </c>
      <c r="S50" s="25">
        <v>0</v>
      </c>
      <c r="T50" s="20">
        <v>2.3199999999999998</v>
      </c>
      <c r="U50" s="21">
        <v>3.8</v>
      </c>
      <c r="V50" s="20">
        <v>2.1999999999999999E-2</v>
      </c>
      <c r="W50" s="20">
        <v>4.1000000000000002E-2</v>
      </c>
      <c r="X50" s="21">
        <v>1.3320000000000001</v>
      </c>
      <c r="Y50" s="20">
        <v>0.158</v>
      </c>
      <c r="Z50" s="21">
        <v>6</v>
      </c>
      <c r="AA50" s="20">
        <v>0</v>
      </c>
      <c r="AB50" s="25">
        <v>0.35799999999999998</v>
      </c>
    </row>
    <row r="51" spans="1:28">
      <c r="A51" s="19" t="s">
        <v>252</v>
      </c>
      <c r="B51" s="19" t="s">
        <v>78</v>
      </c>
      <c r="C51" s="19" t="s">
        <v>62</v>
      </c>
      <c r="D51" s="25">
        <v>38</v>
      </c>
      <c r="E51" s="21">
        <v>1</v>
      </c>
      <c r="F51" s="20">
        <v>0.2</v>
      </c>
      <c r="G51" s="20">
        <v>10.55</v>
      </c>
      <c r="H51" s="20">
        <v>2.5999999999999996</v>
      </c>
      <c r="I51" s="20">
        <v>33</v>
      </c>
      <c r="J51" s="25">
        <v>15</v>
      </c>
      <c r="K51" s="20">
        <v>9</v>
      </c>
      <c r="L51" s="20">
        <v>159.5</v>
      </c>
      <c r="M51" s="20">
        <v>1</v>
      </c>
      <c r="N51" s="20">
        <v>0.35</v>
      </c>
      <c r="O51" s="20">
        <v>0.1</v>
      </c>
      <c r="P51" s="25">
        <v>0.05</v>
      </c>
      <c r="Q51" s="20">
        <v>0</v>
      </c>
      <c r="R51" s="20">
        <v>4.5</v>
      </c>
      <c r="S51" s="25">
        <v>0</v>
      </c>
      <c r="T51" s="20">
        <v>0.1</v>
      </c>
      <c r="U51" s="21">
        <v>53</v>
      </c>
      <c r="V51" s="20">
        <v>0.05</v>
      </c>
      <c r="W51" s="20">
        <v>0</v>
      </c>
      <c r="X51" s="21">
        <v>0.2</v>
      </c>
      <c r="Y51" s="28">
        <v>0.1</v>
      </c>
      <c r="Z51" s="21">
        <v>20.5</v>
      </c>
      <c r="AA51" s="28">
        <v>0</v>
      </c>
      <c r="AB51" s="25">
        <v>0.25</v>
      </c>
    </row>
    <row r="52" spans="1:28">
      <c r="A52" s="19" t="s">
        <v>253</v>
      </c>
      <c r="B52" s="19"/>
      <c r="C52" s="19"/>
      <c r="D52" s="25"/>
      <c r="E52" s="21"/>
      <c r="F52" s="20"/>
      <c r="G52" s="20"/>
      <c r="H52" s="20"/>
      <c r="I52" s="20"/>
      <c r="J52" s="28"/>
      <c r="K52" s="20"/>
      <c r="L52" s="20"/>
      <c r="M52" s="28"/>
      <c r="N52" s="20"/>
      <c r="O52" s="20"/>
      <c r="P52" s="28"/>
      <c r="Q52" s="20"/>
      <c r="R52" s="20"/>
      <c r="S52" s="28"/>
      <c r="T52" s="28"/>
      <c r="U52" s="21"/>
      <c r="V52" s="20"/>
      <c r="W52" s="20"/>
      <c r="X52" s="21"/>
      <c r="Y52" s="28"/>
      <c r="Z52" s="21"/>
      <c r="AA52" s="28"/>
      <c r="AB52" s="28"/>
    </row>
    <row r="53" spans="1:28">
      <c r="A53" s="19" t="s">
        <v>79</v>
      </c>
      <c r="B53" s="19"/>
      <c r="C53" s="24" t="s">
        <v>54</v>
      </c>
      <c r="D53" s="25">
        <v>274</v>
      </c>
      <c r="E53" s="26">
        <v>5.97</v>
      </c>
      <c r="F53" s="27">
        <v>13</v>
      </c>
      <c r="G53" s="27">
        <v>65.63</v>
      </c>
      <c r="H53" s="27">
        <v>33.9</v>
      </c>
      <c r="I53" s="27">
        <v>632</v>
      </c>
      <c r="J53" s="25">
        <v>104</v>
      </c>
      <c r="K53" s="27">
        <v>259</v>
      </c>
      <c r="L53" s="27">
        <v>1020</v>
      </c>
      <c r="M53" s="25">
        <v>277</v>
      </c>
      <c r="N53" s="27">
        <v>11.83</v>
      </c>
      <c r="O53" s="27">
        <v>2.3199999999999998</v>
      </c>
      <c r="P53" s="25">
        <v>0.36799999999999999</v>
      </c>
      <c r="Q53" s="25">
        <v>60.127000000000002</v>
      </c>
      <c r="R53" s="28">
        <v>8</v>
      </c>
      <c r="S53" s="28">
        <v>0</v>
      </c>
      <c r="T53" s="28">
        <v>8.82</v>
      </c>
      <c r="U53" s="26">
        <v>0.2</v>
      </c>
      <c r="V53" s="27">
        <v>0.158</v>
      </c>
      <c r="W53" s="27">
        <v>0.22</v>
      </c>
      <c r="X53" s="26">
        <v>1.56</v>
      </c>
      <c r="Y53" s="28">
        <v>0.39100000000000001</v>
      </c>
      <c r="Z53" s="26">
        <v>25</v>
      </c>
      <c r="AA53" s="28">
        <v>0</v>
      </c>
      <c r="AB53" s="28">
        <v>0.50900000000000001</v>
      </c>
    </row>
    <row r="54" spans="1:28">
      <c r="A54" s="19" t="s">
        <v>254</v>
      </c>
      <c r="B54" s="19" t="s">
        <v>255</v>
      </c>
      <c r="C54" s="19"/>
      <c r="D54" s="28">
        <v>357.66666666666669</v>
      </c>
      <c r="E54" s="29">
        <v>12.896666666666667</v>
      </c>
      <c r="F54" s="28">
        <v>3.9333333333333336</v>
      </c>
      <c r="G54" s="28">
        <v>71.796666666666667</v>
      </c>
      <c r="H54" s="28">
        <v>9.8000000000000007</v>
      </c>
      <c r="I54" s="28">
        <v>33.666666666666664</v>
      </c>
      <c r="J54" s="28">
        <v>347</v>
      </c>
      <c r="K54" s="28">
        <v>102.33333333333333</v>
      </c>
      <c r="L54" s="28">
        <v>289.66666666666669</v>
      </c>
      <c r="M54" s="28">
        <v>4.333333333333333</v>
      </c>
      <c r="N54" s="28">
        <v>3.8333333333333335</v>
      </c>
      <c r="O54" s="28">
        <v>2.2566666666666668</v>
      </c>
      <c r="P54" s="28">
        <v>0.46299999999999997</v>
      </c>
      <c r="Q54" s="28">
        <v>2.9080000000000004</v>
      </c>
      <c r="R54" s="28">
        <v>2</v>
      </c>
      <c r="S54" s="28">
        <v>0</v>
      </c>
      <c r="T54" s="28">
        <v>0.78499999999999992</v>
      </c>
      <c r="U54" s="29">
        <v>0</v>
      </c>
      <c r="V54" s="28">
        <v>0.4443333333333333</v>
      </c>
      <c r="W54" s="28">
        <v>0.11766666666666666</v>
      </c>
      <c r="X54" s="29">
        <v>3.1433333333333331</v>
      </c>
      <c r="Y54" s="28">
        <v>0.23833333333333337</v>
      </c>
      <c r="Z54" s="29">
        <v>25</v>
      </c>
      <c r="AA54" s="28">
        <v>0</v>
      </c>
      <c r="AB54" s="28">
        <v>1.0745</v>
      </c>
    </row>
    <row r="55" spans="1:28">
      <c r="A55" s="19" t="s">
        <v>256</v>
      </c>
      <c r="B55" s="19" t="s">
        <v>81</v>
      </c>
      <c r="C55" s="24" t="s">
        <v>54</v>
      </c>
      <c r="D55" s="25">
        <v>228</v>
      </c>
      <c r="E55" s="26">
        <v>19.600000000000001</v>
      </c>
      <c r="F55" s="27">
        <v>13.7</v>
      </c>
      <c r="G55" s="27">
        <v>57.9</v>
      </c>
      <c r="H55" s="27">
        <v>33.200000000000003</v>
      </c>
      <c r="I55" s="27">
        <v>128</v>
      </c>
      <c r="J55" s="25">
        <v>734</v>
      </c>
      <c r="K55" s="27">
        <v>499</v>
      </c>
      <c r="L55" s="27">
        <v>1524</v>
      </c>
      <c r="M55" s="25">
        <v>21</v>
      </c>
      <c r="N55" s="27">
        <v>13.86</v>
      </c>
      <c r="O55" s="27">
        <v>6.81</v>
      </c>
      <c r="P55" s="25">
        <v>3.7879999999999998</v>
      </c>
      <c r="Q55" s="27">
        <v>0</v>
      </c>
      <c r="R55" s="27">
        <v>0</v>
      </c>
      <c r="S55" s="27">
        <v>0</v>
      </c>
      <c r="T55" s="27">
        <v>0</v>
      </c>
      <c r="U55" s="26">
        <v>0</v>
      </c>
      <c r="V55" s="27">
        <v>7.8E-2</v>
      </c>
      <c r="W55" s="27">
        <v>0.24099999999999999</v>
      </c>
      <c r="X55" s="26">
        <v>2.1850000000000001</v>
      </c>
      <c r="Y55" s="25">
        <v>0.11799999999999999</v>
      </c>
      <c r="Z55" s="29">
        <v>32</v>
      </c>
      <c r="AA55" s="28">
        <v>0</v>
      </c>
      <c r="AB55" s="28">
        <v>0.254</v>
      </c>
    </row>
    <row r="56" spans="1:28">
      <c r="A56" s="19" t="s">
        <v>257</v>
      </c>
      <c r="B56" s="19"/>
      <c r="C56" s="19" t="s">
        <v>62</v>
      </c>
      <c r="D56" s="28">
        <v>354</v>
      </c>
      <c r="E56" s="28">
        <v>3.3</v>
      </c>
      <c r="F56" s="28">
        <v>33.5</v>
      </c>
      <c r="G56" s="28">
        <v>15.2</v>
      </c>
      <c r="H56" s="28">
        <v>9</v>
      </c>
      <c r="I56" s="28">
        <v>14</v>
      </c>
      <c r="J56" s="28">
        <v>113</v>
      </c>
      <c r="K56" s="28">
        <v>32</v>
      </c>
      <c r="L56" s="28">
        <v>356</v>
      </c>
      <c r="M56" s="28">
        <v>20</v>
      </c>
      <c r="N56" s="28">
        <v>2.4</v>
      </c>
      <c r="O56" s="28">
        <v>1.1000000000000001</v>
      </c>
      <c r="P56" s="28">
        <v>0.4</v>
      </c>
      <c r="Q56" s="28">
        <v>1.5</v>
      </c>
      <c r="R56" s="28">
        <v>0</v>
      </c>
      <c r="S56" s="28">
        <v>0</v>
      </c>
      <c r="T56" s="28">
        <v>0.2</v>
      </c>
      <c r="U56" s="28">
        <v>3.3</v>
      </c>
      <c r="V56" s="28">
        <v>0</v>
      </c>
      <c r="W56" s="28">
        <v>0</v>
      </c>
      <c r="X56" s="28">
        <v>0.5</v>
      </c>
      <c r="Y56" s="28">
        <v>0.1</v>
      </c>
      <c r="Z56" s="28">
        <v>26</v>
      </c>
      <c r="AA56" s="28">
        <v>0</v>
      </c>
      <c r="AB56" s="28">
        <v>0.3</v>
      </c>
    </row>
    <row r="57" spans="1:28">
      <c r="A57" s="19" t="s">
        <v>258</v>
      </c>
      <c r="B57" s="19" t="s">
        <v>84</v>
      </c>
      <c r="C57" s="19" t="s">
        <v>62</v>
      </c>
      <c r="D57" s="28">
        <v>241</v>
      </c>
      <c r="E57" s="28">
        <v>12.2</v>
      </c>
      <c r="F57" s="28">
        <v>0.5</v>
      </c>
      <c r="G57" s="28">
        <v>41.1</v>
      </c>
      <c r="H57" s="28">
        <v>0</v>
      </c>
      <c r="I57" s="28">
        <v>141</v>
      </c>
      <c r="J57" s="28">
        <v>303</v>
      </c>
      <c r="K57" s="28">
        <v>327</v>
      </c>
      <c r="L57" s="28">
        <v>3535</v>
      </c>
      <c r="M57" s="28">
        <v>37</v>
      </c>
      <c r="N57" s="28">
        <v>4.41</v>
      </c>
      <c r="O57" s="28">
        <v>0.35</v>
      </c>
      <c r="P57" s="28"/>
      <c r="Q57" s="28"/>
      <c r="R57" s="28">
        <v>0</v>
      </c>
      <c r="S57" s="28">
        <v>0</v>
      </c>
      <c r="T57" s="28">
        <v>0</v>
      </c>
      <c r="U57" s="28">
        <v>0</v>
      </c>
      <c r="V57" s="28">
        <v>8.0000000000000002E-3</v>
      </c>
      <c r="W57" s="28">
        <v>7.3999999999999996E-2</v>
      </c>
      <c r="X57" s="28">
        <v>28.172999999999998</v>
      </c>
      <c r="Y57" s="28">
        <v>2.9000000000000001E-2</v>
      </c>
      <c r="Z57" s="28">
        <v>0</v>
      </c>
      <c r="AA57" s="28">
        <v>0</v>
      </c>
      <c r="AB57" s="28"/>
    </row>
    <row r="58" spans="1:28">
      <c r="A58" s="19" t="s">
        <v>259</v>
      </c>
      <c r="B58" s="19" t="s">
        <v>260</v>
      </c>
      <c r="C58" s="19"/>
      <c r="D58" s="28"/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9"/>
      <c r="V58" s="28"/>
      <c r="W58" s="28"/>
      <c r="X58" s="29"/>
      <c r="Y58" s="28"/>
      <c r="Z58" s="29"/>
      <c r="AA58" s="28"/>
      <c r="AB58" s="28"/>
    </row>
    <row r="59" spans="1:28">
      <c r="A59" s="19" t="s">
        <v>261</v>
      </c>
      <c r="B59" s="19"/>
      <c r="C59" s="19"/>
      <c r="D59" s="28"/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9"/>
      <c r="V59" s="28"/>
      <c r="W59" s="28"/>
      <c r="X59" s="29"/>
      <c r="Y59" s="28"/>
      <c r="Z59" s="29"/>
      <c r="AA59" s="28"/>
      <c r="AB59" s="28"/>
    </row>
    <row r="60" spans="1:28">
      <c r="A60" s="19" t="s">
        <v>262</v>
      </c>
      <c r="B60" s="19" t="s">
        <v>263</v>
      </c>
      <c r="C60" s="19" t="s">
        <v>54</v>
      </c>
      <c r="D60" s="25">
        <f>2117/4.184</f>
        <v>505.97514340344168</v>
      </c>
      <c r="E60" s="25">
        <v>32.590000000000003</v>
      </c>
      <c r="F60" s="25">
        <v>36.29</v>
      </c>
      <c r="G60" s="25">
        <v>21.9</v>
      </c>
      <c r="H60" s="25">
        <v>5.5</v>
      </c>
      <c r="I60" s="25">
        <v>100</v>
      </c>
      <c r="J60" s="28">
        <v>800</v>
      </c>
      <c r="K60" s="28">
        <v>440</v>
      </c>
      <c r="L60" s="28">
        <v>1350</v>
      </c>
      <c r="M60" s="28">
        <v>25</v>
      </c>
      <c r="N60" s="28">
        <v>5.4</v>
      </c>
      <c r="O60" s="28">
        <v>6</v>
      </c>
      <c r="P60" s="28">
        <v>1.2</v>
      </c>
      <c r="Q60" s="28">
        <v>2.181</v>
      </c>
      <c r="R60" s="28">
        <v>22</v>
      </c>
      <c r="S60" s="28">
        <v>0</v>
      </c>
      <c r="T60" s="28"/>
      <c r="U60" s="29">
        <v>9</v>
      </c>
      <c r="V60" s="28">
        <v>0.75</v>
      </c>
      <c r="W60" s="28">
        <v>0.255</v>
      </c>
      <c r="X60" s="29">
        <v>3</v>
      </c>
      <c r="Y60" s="28">
        <v>0.78200000000000003</v>
      </c>
      <c r="Z60" s="29">
        <v>233</v>
      </c>
      <c r="AA60" s="28">
        <v>0</v>
      </c>
      <c r="AB60" s="29">
        <v>0.45600000000000002</v>
      </c>
    </row>
    <row r="61" spans="1:28">
      <c r="A61" s="19" t="s">
        <v>264</v>
      </c>
      <c r="B61" s="19"/>
      <c r="C61" s="19"/>
      <c r="D61" s="19">
        <v>60</v>
      </c>
      <c r="E61" s="19">
        <v>3.2</v>
      </c>
      <c r="F61" s="19">
        <v>3.3</v>
      </c>
      <c r="G61" s="19">
        <v>4.5</v>
      </c>
      <c r="H61" s="19">
        <v>0</v>
      </c>
      <c r="I61" s="19">
        <v>115</v>
      </c>
      <c r="J61" s="19">
        <v>92</v>
      </c>
      <c r="K61" s="19">
        <v>11</v>
      </c>
      <c r="L61" s="19">
        <v>140</v>
      </c>
      <c r="M61" s="19">
        <v>55</v>
      </c>
      <c r="N61" s="19">
        <v>0.1</v>
      </c>
      <c r="O61" s="19">
        <v>0.4</v>
      </c>
      <c r="P61" s="19">
        <v>0</v>
      </c>
      <c r="Q61" s="19">
        <v>0</v>
      </c>
      <c r="R61" s="19">
        <v>28</v>
      </c>
      <c r="S61" s="19">
        <v>0</v>
      </c>
      <c r="T61" s="19">
        <v>0.1</v>
      </c>
      <c r="U61" s="19">
        <v>0</v>
      </c>
      <c r="V61" s="19">
        <v>0</v>
      </c>
      <c r="W61" s="19">
        <v>0.2</v>
      </c>
      <c r="X61" s="19">
        <v>0.1</v>
      </c>
      <c r="Y61" s="19">
        <v>0</v>
      </c>
      <c r="Z61" s="19">
        <v>5</v>
      </c>
      <c r="AA61" s="19">
        <v>0.4</v>
      </c>
      <c r="AB61" s="19">
        <v>0.4</v>
      </c>
    </row>
    <row r="62" spans="1:28">
      <c r="A62" s="19" t="s">
        <v>265</v>
      </c>
      <c r="B62" s="19" t="s">
        <v>266</v>
      </c>
      <c r="C62" s="19" t="s">
        <v>267</v>
      </c>
      <c r="D62" s="28">
        <v>336</v>
      </c>
      <c r="E62" s="29">
        <v>23.5</v>
      </c>
      <c r="F62" s="28">
        <v>1.3</v>
      </c>
      <c r="G62" s="28">
        <v>60</v>
      </c>
      <c r="H62" s="28">
        <v>10.6</v>
      </c>
      <c r="I62" s="28">
        <v>63</v>
      </c>
      <c r="J62" s="28">
        <v>412</v>
      </c>
      <c r="K62" s="28">
        <v>140</v>
      </c>
      <c r="L62" s="28">
        <v>734</v>
      </c>
      <c r="M62" s="28">
        <v>11</v>
      </c>
      <c r="N62" s="28">
        <v>6.6</v>
      </c>
      <c r="O62" s="28">
        <v>3.4</v>
      </c>
      <c r="P62" s="28">
        <v>0.7</v>
      </c>
      <c r="Q62" s="28">
        <v>1.3</v>
      </c>
      <c r="R62" s="28">
        <v>5</v>
      </c>
      <c r="S62" s="28">
        <v>0</v>
      </c>
      <c r="T62" s="28">
        <v>0</v>
      </c>
      <c r="U62" s="29">
        <v>0</v>
      </c>
      <c r="V62" s="28">
        <v>0.5</v>
      </c>
      <c r="W62" s="28">
        <v>0.2</v>
      </c>
      <c r="X62" s="29">
        <v>1.3</v>
      </c>
      <c r="Y62" s="28">
        <v>0.3</v>
      </c>
      <c r="Z62" s="29">
        <v>549</v>
      </c>
      <c r="AA62" s="28">
        <v>0</v>
      </c>
      <c r="AB62" s="28">
        <v>1.1000000000000001</v>
      </c>
    </row>
    <row r="63" spans="1:28">
      <c r="A63" s="19" t="s">
        <v>268</v>
      </c>
      <c r="B63" s="19" t="s">
        <v>56</v>
      </c>
      <c r="C63" s="19" t="s">
        <v>54</v>
      </c>
      <c r="D63" s="25">
        <f>194/4.184</f>
        <v>46.367112810707454</v>
      </c>
      <c r="E63" s="25">
        <v>0.39</v>
      </c>
      <c r="F63" s="25">
        <v>0.13</v>
      </c>
      <c r="G63" s="25">
        <v>12.2</v>
      </c>
      <c r="H63" s="25">
        <v>4.5999999999999996</v>
      </c>
      <c r="I63" s="25">
        <v>8</v>
      </c>
      <c r="J63" s="25">
        <v>13</v>
      </c>
      <c r="K63" s="25">
        <v>6</v>
      </c>
      <c r="L63" s="25">
        <v>85</v>
      </c>
      <c r="M63" s="25">
        <v>2</v>
      </c>
      <c r="N63" s="25">
        <v>0.25</v>
      </c>
      <c r="O63" s="25">
        <v>0.1</v>
      </c>
      <c r="P63" s="25">
        <v>6.0999999999999999E-2</v>
      </c>
      <c r="Q63" s="25">
        <v>0.36</v>
      </c>
      <c r="R63" s="25">
        <v>3</v>
      </c>
      <c r="S63" s="25">
        <v>0</v>
      </c>
      <c r="T63" s="25">
        <v>1.2</v>
      </c>
      <c r="U63" s="25">
        <v>13.3</v>
      </c>
      <c r="V63" s="25">
        <v>1.2E-2</v>
      </c>
      <c r="W63" s="25">
        <v>0.02</v>
      </c>
      <c r="X63" s="25">
        <v>0.10100000000000001</v>
      </c>
      <c r="Y63" s="25">
        <v>5.7000000000000002E-2</v>
      </c>
      <c r="Z63" s="29">
        <v>1</v>
      </c>
      <c r="AA63" s="25">
        <v>0</v>
      </c>
      <c r="AB63" s="25">
        <v>0.29499999999999998</v>
      </c>
    </row>
    <row r="64" spans="1:28">
      <c r="A64" s="19" t="s">
        <v>269</v>
      </c>
      <c r="B64" s="19" t="s">
        <v>270</v>
      </c>
      <c r="C64" s="19" t="s">
        <v>62</v>
      </c>
      <c r="D64" s="28">
        <v>15</v>
      </c>
      <c r="E64" s="28">
        <v>0.7</v>
      </c>
      <c r="F64" s="28">
        <v>0.1</v>
      </c>
      <c r="G64" s="28">
        <v>3.6</v>
      </c>
      <c r="H64" s="28">
        <v>0.5</v>
      </c>
      <c r="I64" s="28">
        <v>16</v>
      </c>
      <c r="J64" s="28">
        <v>21</v>
      </c>
      <c r="K64" s="28">
        <v>13</v>
      </c>
      <c r="L64" s="28">
        <v>147</v>
      </c>
      <c r="M64" s="28">
        <v>2</v>
      </c>
      <c r="N64" s="28">
        <v>0.3</v>
      </c>
      <c r="O64" s="28">
        <v>0.2</v>
      </c>
      <c r="P64" s="28">
        <v>0</v>
      </c>
      <c r="Q64" s="28">
        <v>0.1</v>
      </c>
      <c r="R64" s="28">
        <v>5</v>
      </c>
      <c r="S64" s="28">
        <v>0</v>
      </c>
      <c r="T64" s="28">
        <v>0</v>
      </c>
      <c r="U64" s="28">
        <v>2.8</v>
      </c>
      <c r="V64" s="28">
        <v>0</v>
      </c>
      <c r="W64" s="28">
        <v>0</v>
      </c>
      <c r="X64" s="28">
        <v>0.1</v>
      </c>
      <c r="Y64" s="28">
        <v>0</v>
      </c>
      <c r="Z64" s="28">
        <v>7</v>
      </c>
      <c r="AA64" s="28">
        <v>0</v>
      </c>
      <c r="AB64" s="28">
        <v>0.3</v>
      </c>
    </row>
    <row r="65" spans="1:28">
      <c r="A65" s="19" t="s">
        <v>271</v>
      </c>
      <c r="B65" s="19" t="s">
        <v>272</v>
      </c>
      <c r="C65" s="19" t="s">
        <v>54</v>
      </c>
      <c r="D65" s="28">
        <f>249/4.184</f>
        <v>59.512428298279154</v>
      </c>
      <c r="E65" s="29">
        <v>1.4</v>
      </c>
      <c r="F65" s="28">
        <v>0.30499999999999999</v>
      </c>
      <c r="G65" s="28">
        <v>14.59</v>
      </c>
      <c r="H65" s="28">
        <v>4.3</v>
      </c>
      <c r="I65" s="28">
        <v>44</v>
      </c>
      <c r="J65" s="28">
        <v>51.5</v>
      </c>
      <c r="K65" s="28">
        <v>18.5</v>
      </c>
      <c r="L65" s="28">
        <v>298.5</v>
      </c>
      <c r="M65" s="28">
        <v>1.5</v>
      </c>
      <c r="N65" s="28">
        <v>1.27</v>
      </c>
      <c r="O65" s="28">
        <v>0.25</v>
      </c>
      <c r="P65" s="28">
        <v>9.6500000000000002E-2</v>
      </c>
      <c r="Q65" s="28">
        <v>0.221</v>
      </c>
      <c r="R65" s="28">
        <v>7</v>
      </c>
      <c r="S65" s="28">
        <v>0</v>
      </c>
      <c r="T65" s="28">
        <v>0.55000000000000004</v>
      </c>
      <c r="U65" s="29">
        <v>111</v>
      </c>
      <c r="V65" s="28">
        <v>4.4999999999999998E-2</v>
      </c>
      <c r="W65" s="28">
        <v>0.05</v>
      </c>
      <c r="X65" s="29">
        <v>0.2</v>
      </c>
      <c r="Y65" s="28">
        <v>6.8000000000000005E-2</v>
      </c>
      <c r="Z65" s="29">
        <v>8</v>
      </c>
      <c r="AA65" s="28">
        <v>0</v>
      </c>
      <c r="AB65" s="28">
        <v>0.23100000000000001</v>
      </c>
    </row>
    <row r="66" spans="1:28">
      <c r="A66" s="19" t="s">
        <v>86</v>
      </c>
      <c r="B66" s="19"/>
      <c r="C66" s="19" t="s">
        <v>62</v>
      </c>
      <c r="D66" s="28">
        <v>240</v>
      </c>
      <c r="E66" s="28">
        <v>2.6</v>
      </c>
      <c r="F66" s="28">
        <v>0.4</v>
      </c>
      <c r="G66" s="28">
        <v>63.3</v>
      </c>
      <c r="H66" s="28">
        <v>3.2</v>
      </c>
      <c r="I66" s="28">
        <v>39</v>
      </c>
      <c r="J66" s="28">
        <v>78</v>
      </c>
      <c r="K66" s="28">
        <v>26</v>
      </c>
      <c r="L66" s="28">
        <v>601</v>
      </c>
      <c r="M66" s="28">
        <v>10</v>
      </c>
      <c r="N66" s="28">
        <v>1.7</v>
      </c>
      <c r="O66" s="28">
        <v>0.2</v>
      </c>
      <c r="P66" s="28">
        <v>0.3</v>
      </c>
      <c r="Q66" s="28">
        <v>0.3</v>
      </c>
      <c r="R66" s="28">
        <v>1</v>
      </c>
      <c r="S66" s="28">
        <v>0</v>
      </c>
      <c r="T66" s="28">
        <v>1</v>
      </c>
      <c r="U66" s="28">
        <v>2</v>
      </c>
      <c r="V66" s="28">
        <v>0.1</v>
      </c>
      <c r="W66" s="28">
        <v>0.1</v>
      </c>
      <c r="X66" s="28">
        <v>0.6</v>
      </c>
      <c r="Y66" s="28">
        <v>0.2</v>
      </c>
      <c r="Z66" s="28">
        <v>2</v>
      </c>
      <c r="AA66" s="28">
        <v>0</v>
      </c>
      <c r="AB66" s="28">
        <v>0</v>
      </c>
    </row>
    <row r="67" spans="1:28">
      <c r="A67" s="19" t="s">
        <v>273</v>
      </c>
      <c r="B67" s="19"/>
      <c r="C67" s="19"/>
      <c r="D67" s="19">
        <v>135</v>
      </c>
      <c r="E67" s="19">
        <v>18.28</v>
      </c>
      <c r="F67" s="19">
        <v>5.95</v>
      </c>
      <c r="G67" s="19">
        <v>0.94</v>
      </c>
      <c r="H67" s="19"/>
      <c r="I67" s="19">
        <v>11</v>
      </c>
      <c r="J67" s="19">
        <v>203</v>
      </c>
      <c r="K67" s="19">
        <v>19</v>
      </c>
      <c r="L67" s="19">
        <v>271</v>
      </c>
      <c r="M67" s="19">
        <v>74</v>
      </c>
      <c r="N67" s="19">
        <v>2.4</v>
      </c>
      <c r="O67" s="19">
        <v>1.9</v>
      </c>
      <c r="P67" s="19"/>
      <c r="Q67" s="19"/>
      <c r="R67" s="19"/>
      <c r="S67" s="19">
        <v>0.1</v>
      </c>
      <c r="T67" s="19">
        <v>0.7</v>
      </c>
      <c r="U67" s="19">
        <v>5.8</v>
      </c>
      <c r="V67" s="19">
        <v>0.36</v>
      </c>
      <c r="W67" s="19">
        <v>0.45</v>
      </c>
      <c r="X67" s="19">
        <v>5.3</v>
      </c>
      <c r="Y67" s="19">
        <v>0.34</v>
      </c>
      <c r="Z67" s="19">
        <v>25</v>
      </c>
      <c r="AA67" s="19">
        <v>0.4</v>
      </c>
      <c r="AB67" s="19"/>
    </row>
    <row r="68" spans="1:28">
      <c r="A68" s="19" t="s">
        <v>274</v>
      </c>
      <c r="B68" s="19" t="s">
        <v>56</v>
      </c>
      <c r="C68" s="19" t="s">
        <v>60</v>
      </c>
      <c r="D68" s="28">
        <v>24</v>
      </c>
      <c r="E68" s="29">
        <v>1</v>
      </c>
      <c r="F68" s="28">
        <v>0.2</v>
      </c>
      <c r="G68" s="28">
        <v>5.7</v>
      </c>
      <c r="H68" s="28">
        <v>3.4</v>
      </c>
      <c r="I68" s="28">
        <v>9</v>
      </c>
      <c r="J68" s="28">
        <v>25</v>
      </c>
      <c r="K68" s="28">
        <v>14</v>
      </c>
      <c r="L68" s="28">
        <v>230</v>
      </c>
      <c r="M68" s="28">
        <v>2</v>
      </c>
      <c r="N68" s="28">
        <v>0.4</v>
      </c>
      <c r="O68" s="28">
        <v>0.1</v>
      </c>
      <c r="P68" s="28">
        <v>0.1</v>
      </c>
      <c r="Q68" s="28">
        <v>0.3</v>
      </c>
      <c r="R68" s="28">
        <v>1</v>
      </c>
      <c r="S68" s="28">
        <v>0</v>
      </c>
      <c r="T68" s="28">
        <v>0.3</v>
      </c>
      <c r="U68" s="29">
        <v>2.2000000000000002</v>
      </c>
      <c r="V68" s="28">
        <v>0</v>
      </c>
      <c r="W68" s="28">
        <v>0</v>
      </c>
      <c r="X68" s="29">
        <v>0.6</v>
      </c>
      <c r="Y68" s="28">
        <v>0.1</v>
      </c>
      <c r="Z68" s="29">
        <v>22</v>
      </c>
      <c r="AA68" s="28">
        <v>0</v>
      </c>
      <c r="AB68" s="28">
        <v>0.3</v>
      </c>
    </row>
    <row r="69" spans="1:28">
      <c r="A69" s="19" t="s">
        <v>275</v>
      </c>
      <c r="B69" s="19"/>
      <c r="C69" s="19"/>
      <c r="D69" s="28"/>
      <c r="E69" s="29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9"/>
      <c r="V69" s="28"/>
      <c r="W69" s="28"/>
      <c r="X69" s="29"/>
      <c r="Y69" s="28"/>
      <c r="Z69" s="29"/>
      <c r="AA69" s="28"/>
      <c r="AB69" s="28"/>
    </row>
    <row r="70" spans="1:28">
      <c r="A70" s="19" t="s">
        <v>276</v>
      </c>
      <c r="B70" s="19"/>
      <c r="C70" s="19"/>
      <c r="D70" s="28"/>
      <c r="E70" s="29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9"/>
      <c r="V70" s="28"/>
      <c r="W70" s="28"/>
      <c r="X70" s="29"/>
      <c r="Y70" s="28"/>
      <c r="Z70" s="29"/>
      <c r="AA70" s="28"/>
      <c r="AB70" s="28"/>
    </row>
    <row r="71" spans="1:28">
      <c r="A71" s="19" t="s">
        <v>277</v>
      </c>
      <c r="B71" s="19" t="s">
        <v>56</v>
      </c>
      <c r="C71" s="19" t="s">
        <v>54</v>
      </c>
      <c r="D71" s="25">
        <f>310/4.184</f>
        <v>74.091778202676863</v>
      </c>
      <c r="E71" s="25">
        <v>0.75</v>
      </c>
      <c r="F71" s="25">
        <v>0.3</v>
      </c>
      <c r="G71" s="25">
        <v>19.18</v>
      </c>
      <c r="H71" s="25">
        <v>2.9</v>
      </c>
      <c r="I71" s="25">
        <v>35</v>
      </c>
      <c r="J71" s="25">
        <v>14</v>
      </c>
      <c r="K71" s="25">
        <v>17</v>
      </c>
      <c r="L71" s="25">
        <v>232</v>
      </c>
      <c r="M71" s="25">
        <v>1</v>
      </c>
      <c r="N71" s="25">
        <v>0.37</v>
      </c>
      <c r="O71" s="25">
        <v>0.15</v>
      </c>
      <c r="P71" s="25">
        <v>7.0000000000000007E-2</v>
      </c>
      <c r="Q71" s="25">
        <v>0.128</v>
      </c>
      <c r="R71" s="20">
        <v>7</v>
      </c>
      <c r="S71" s="25">
        <v>0</v>
      </c>
      <c r="T71" s="25">
        <v>0</v>
      </c>
      <c r="U71" s="25">
        <v>2</v>
      </c>
      <c r="V71" s="25">
        <v>0.06</v>
      </c>
      <c r="W71" s="25">
        <v>0.05</v>
      </c>
      <c r="X71" s="25">
        <v>0.4</v>
      </c>
      <c r="Y71" s="25">
        <v>0.113</v>
      </c>
      <c r="Z71" s="21">
        <v>6</v>
      </c>
      <c r="AA71" s="25">
        <v>0</v>
      </c>
      <c r="AB71" s="25">
        <v>0.3</v>
      </c>
    </row>
    <row r="72" spans="1:28">
      <c r="A72" s="19" t="s">
        <v>278</v>
      </c>
      <c r="B72" s="19"/>
      <c r="C72" s="19"/>
      <c r="D72" s="19">
        <v>112</v>
      </c>
      <c r="E72" s="19">
        <v>21.4</v>
      </c>
      <c r="F72" s="19">
        <v>2.2999999999999998</v>
      </c>
      <c r="G72" s="19">
        <v>0</v>
      </c>
      <c r="H72" s="19">
        <v>0</v>
      </c>
      <c r="I72" s="19">
        <v>48</v>
      </c>
      <c r="J72" s="19">
        <v>228</v>
      </c>
      <c r="K72" s="19">
        <v>86</v>
      </c>
      <c r="L72" s="19">
        <v>461</v>
      </c>
      <c r="M72" s="19">
        <v>55</v>
      </c>
      <c r="N72" s="19">
        <v>0.9</v>
      </c>
      <c r="O72" s="19">
        <v>0.4</v>
      </c>
      <c r="P72" s="19">
        <v>0</v>
      </c>
      <c r="Q72" s="19">
        <v>0</v>
      </c>
      <c r="R72" s="19">
        <v>43</v>
      </c>
      <c r="S72" s="19">
        <v>12</v>
      </c>
      <c r="T72" s="19">
        <v>1</v>
      </c>
      <c r="U72" s="19">
        <v>0</v>
      </c>
      <c r="V72" s="19">
        <v>0.1</v>
      </c>
      <c r="W72" s="19">
        <v>0.1</v>
      </c>
      <c r="X72" s="19">
        <v>5.7</v>
      </c>
      <c r="Y72" s="19">
        <v>0.3</v>
      </c>
      <c r="Z72" s="19">
        <v>11</v>
      </c>
      <c r="AA72" s="19">
        <v>1.1000000000000001</v>
      </c>
      <c r="AB72" s="19">
        <v>0.2</v>
      </c>
    </row>
    <row r="73" spans="1:28">
      <c r="A73" s="19" t="s">
        <v>279</v>
      </c>
      <c r="B73" s="19"/>
      <c r="C73" s="19"/>
      <c r="D73" s="28"/>
      <c r="E73" s="21"/>
      <c r="F73" s="20"/>
      <c r="G73" s="20"/>
      <c r="H73" s="20"/>
      <c r="I73" s="20"/>
      <c r="J73" s="28"/>
      <c r="K73" s="20"/>
      <c r="L73" s="20"/>
      <c r="M73" s="28"/>
      <c r="N73" s="20"/>
      <c r="O73" s="20"/>
      <c r="P73" s="28"/>
      <c r="Q73" s="20"/>
      <c r="R73" s="20"/>
      <c r="S73" s="28"/>
      <c r="T73" s="28"/>
      <c r="U73" s="21"/>
      <c r="V73" s="20"/>
      <c r="W73" s="20"/>
      <c r="X73" s="21"/>
      <c r="Y73" s="28"/>
      <c r="Z73" s="21"/>
      <c r="AA73" s="28"/>
      <c r="AB73" s="28"/>
    </row>
    <row r="74" spans="1:28">
      <c r="A74" s="19" t="s">
        <v>280</v>
      </c>
      <c r="B74" s="19"/>
      <c r="C74" s="19"/>
      <c r="D74" s="28"/>
      <c r="E74" s="21"/>
      <c r="F74" s="20"/>
      <c r="G74" s="20"/>
      <c r="H74" s="20"/>
      <c r="I74" s="20"/>
      <c r="J74" s="28"/>
      <c r="K74" s="20"/>
      <c r="L74" s="20"/>
      <c r="M74" s="28"/>
      <c r="N74" s="20"/>
      <c r="O74" s="20"/>
      <c r="P74" s="28"/>
      <c r="Q74" s="20"/>
      <c r="R74" s="20"/>
      <c r="S74" s="28"/>
      <c r="T74" s="28"/>
      <c r="U74" s="21"/>
      <c r="V74" s="20"/>
      <c r="W74" s="20"/>
      <c r="X74" s="21"/>
      <c r="Y74" s="28"/>
      <c r="Z74" s="21"/>
      <c r="AA74" s="28"/>
      <c r="AB74" s="28"/>
    </row>
    <row r="75" spans="1:28">
      <c r="A75" s="19" t="s">
        <v>281</v>
      </c>
      <c r="B75" s="19" t="s">
        <v>282</v>
      </c>
      <c r="C75" s="19" t="s">
        <v>62</v>
      </c>
      <c r="D75" s="28">
        <v>85.25</v>
      </c>
      <c r="E75" s="29">
        <v>1.2524999999999999</v>
      </c>
      <c r="F75" s="28">
        <v>3.0783333333333331</v>
      </c>
      <c r="G75" s="28">
        <v>15.410833333333334</v>
      </c>
      <c r="H75" s="28">
        <v>2.6749999999999994</v>
      </c>
      <c r="I75" s="28">
        <v>18.75</v>
      </c>
      <c r="J75" s="28">
        <v>28.333333333333332</v>
      </c>
      <c r="K75" s="28">
        <v>19</v>
      </c>
      <c r="L75" s="28">
        <v>241.91666666666666</v>
      </c>
      <c r="M75" s="28">
        <v>3.25</v>
      </c>
      <c r="N75" s="28">
        <v>0.50083333333333313</v>
      </c>
      <c r="O75" s="28">
        <v>0.23916666666666672</v>
      </c>
      <c r="P75" s="28">
        <v>0.12727272727272729</v>
      </c>
      <c r="Q75" s="28">
        <v>0.36363636363636365</v>
      </c>
      <c r="R75" s="28">
        <v>23.5</v>
      </c>
      <c r="S75" s="28">
        <v>0</v>
      </c>
      <c r="T75" s="28">
        <v>0.27250000000000002</v>
      </c>
      <c r="U75" s="29">
        <v>47.125</v>
      </c>
      <c r="V75" s="28">
        <v>4.2583333333333334E-2</v>
      </c>
      <c r="W75" s="28">
        <v>3.875E-2</v>
      </c>
      <c r="X75" s="29">
        <v>0.45858333333333329</v>
      </c>
      <c r="Y75" s="28">
        <v>0.12500000000000003</v>
      </c>
      <c r="Z75" s="29">
        <v>20.583333333333332</v>
      </c>
      <c r="AA75" s="28">
        <v>0</v>
      </c>
      <c r="AB75" s="28">
        <v>0.30909090909090908</v>
      </c>
    </row>
    <row r="76" spans="1:28">
      <c r="A76" s="19" t="s">
        <v>283</v>
      </c>
      <c r="B76" s="19"/>
      <c r="C76" s="19"/>
      <c r="D76" s="28"/>
      <c r="E76" s="29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9"/>
      <c r="V76" s="28"/>
      <c r="W76" s="28"/>
      <c r="X76" s="29"/>
      <c r="Y76" s="28"/>
      <c r="Z76" s="29"/>
      <c r="AA76" s="28"/>
      <c r="AB76" s="28"/>
    </row>
    <row r="77" spans="1:28">
      <c r="A77" s="19" t="s">
        <v>284</v>
      </c>
      <c r="B77" s="19" t="s">
        <v>95</v>
      </c>
      <c r="C77" s="19" t="s">
        <v>62</v>
      </c>
      <c r="D77" s="28">
        <v>77.75</v>
      </c>
      <c r="E77" s="29">
        <v>1.0331249999999998</v>
      </c>
      <c r="F77" s="28">
        <v>2.3774999999999999</v>
      </c>
      <c r="G77" s="28">
        <v>15.145625000000003</v>
      </c>
      <c r="H77" s="28">
        <v>2.8312499999999998</v>
      </c>
      <c r="I77" s="28">
        <v>17</v>
      </c>
      <c r="J77" s="28">
        <v>24.875</v>
      </c>
      <c r="K77" s="28">
        <v>16.262499999999999</v>
      </c>
      <c r="L77" s="28">
        <v>212.1875</v>
      </c>
      <c r="M77" s="28">
        <v>2.625</v>
      </c>
      <c r="N77" s="28">
        <v>0.45062499999999989</v>
      </c>
      <c r="O77" s="28">
        <v>0.21062500000000003</v>
      </c>
      <c r="P77" s="28">
        <v>0.10666666666666669</v>
      </c>
      <c r="Q77" s="28">
        <v>0.32</v>
      </c>
      <c r="R77" s="28">
        <v>19.1875</v>
      </c>
      <c r="S77" s="28">
        <v>0</v>
      </c>
      <c r="T77" s="28">
        <v>0.34812500000000002</v>
      </c>
      <c r="U77" s="29">
        <v>37.581250000000004</v>
      </c>
      <c r="V77" s="28">
        <v>3.1937500000000001E-2</v>
      </c>
      <c r="W77" s="28">
        <v>2.9062500000000002E-2</v>
      </c>
      <c r="X77" s="29">
        <v>0.39393749999999994</v>
      </c>
      <c r="Y77" s="28">
        <v>0.10625000000000004</v>
      </c>
      <c r="Z77" s="29">
        <v>18.375</v>
      </c>
      <c r="AA77" s="28">
        <v>0</v>
      </c>
      <c r="AB77" s="28">
        <v>0.25333333333333335</v>
      </c>
    </row>
    <row r="78" spans="1:28">
      <c r="A78" s="19" t="s">
        <v>285</v>
      </c>
      <c r="B78" s="19"/>
      <c r="C78" s="19"/>
      <c r="D78" s="19">
        <v>111</v>
      </c>
      <c r="E78" s="19">
        <v>22.95</v>
      </c>
      <c r="F78" s="19">
        <v>1.45</v>
      </c>
      <c r="G78" s="19"/>
      <c r="H78" s="19"/>
      <c r="I78" s="19">
        <v>4</v>
      </c>
      <c r="J78" s="19">
        <v>161</v>
      </c>
      <c r="K78" s="19">
        <v>23</v>
      </c>
      <c r="L78" s="19">
        <v>312</v>
      </c>
      <c r="M78" s="19">
        <v>58</v>
      </c>
      <c r="N78" s="19">
        <v>2.76</v>
      </c>
      <c r="O78" s="19">
        <v>2.4</v>
      </c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>
      <c r="A79" s="19" t="s">
        <v>286</v>
      </c>
      <c r="B79" s="19"/>
      <c r="C79" s="19" t="s">
        <v>128</v>
      </c>
      <c r="D79" s="28">
        <v>149</v>
      </c>
      <c r="E79" s="28">
        <v>6.4</v>
      </c>
      <c r="F79" s="28">
        <v>0.5</v>
      </c>
      <c r="G79" s="28">
        <v>33.1</v>
      </c>
      <c r="H79" s="28">
        <v>2.1</v>
      </c>
      <c r="I79" s="28">
        <v>181</v>
      </c>
      <c r="J79" s="28">
        <v>143</v>
      </c>
      <c r="K79" s="28">
        <v>25</v>
      </c>
      <c r="L79" s="28">
        <v>401</v>
      </c>
      <c r="M79" s="28">
        <v>17</v>
      </c>
      <c r="N79" s="28">
        <v>1.7</v>
      </c>
      <c r="O79" s="28">
        <v>1.2</v>
      </c>
      <c r="P79" s="28">
        <v>0.3</v>
      </c>
      <c r="Q79" s="28">
        <v>1.7</v>
      </c>
      <c r="R79" s="28">
        <v>0</v>
      </c>
      <c r="S79" s="28">
        <v>0</v>
      </c>
      <c r="T79" s="28">
        <v>0</v>
      </c>
      <c r="U79" s="28">
        <v>31.2</v>
      </c>
      <c r="V79" s="28">
        <v>0.2</v>
      </c>
      <c r="W79" s="28">
        <v>0.1</v>
      </c>
      <c r="X79" s="28">
        <v>0.7</v>
      </c>
      <c r="Y79" s="28">
        <v>1.2</v>
      </c>
      <c r="Z79" s="28">
        <v>3</v>
      </c>
      <c r="AA79" s="28">
        <v>0</v>
      </c>
      <c r="AB79" s="28">
        <v>0.6</v>
      </c>
    </row>
    <row r="80" spans="1:28">
      <c r="A80" s="19" t="s">
        <v>287</v>
      </c>
      <c r="B80" s="19"/>
      <c r="C80" s="19" t="s">
        <v>62</v>
      </c>
      <c r="D80" s="28">
        <v>66</v>
      </c>
      <c r="E80" s="28">
        <v>2.1</v>
      </c>
      <c r="F80" s="28">
        <v>0.3</v>
      </c>
      <c r="G80" s="28">
        <v>15.3</v>
      </c>
      <c r="H80" s="28">
        <v>2.1</v>
      </c>
      <c r="I80" s="28">
        <v>33</v>
      </c>
      <c r="J80" s="28">
        <v>53</v>
      </c>
      <c r="K80" s="28">
        <v>17</v>
      </c>
      <c r="L80" s="28">
        <v>249</v>
      </c>
      <c r="M80" s="28">
        <v>5</v>
      </c>
      <c r="N80" s="28">
        <v>0.3</v>
      </c>
      <c r="O80" s="28">
        <v>0.3</v>
      </c>
      <c r="P80" s="28">
        <v>0.1</v>
      </c>
      <c r="Q80" s="28">
        <v>0.2</v>
      </c>
      <c r="R80" s="28">
        <v>0</v>
      </c>
      <c r="S80" s="28">
        <v>0</v>
      </c>
      <c r="T80" s="28">
        <v>0</v>
      </c>
      <c r="U80" s="28">
        <v>8</v>
      </c>
      <c r="V80" s="28">
        <v>0.1</v>
      </c>
      <c r="W80" s="28">
        <v>0</v>
      </c>
      <c r="X80" s="28">
        <v>0.3</v>
      </c>
      <c r="Y80" s="28">
        <v>0.2</v>
      </c>
      <c r="Z80" s="28">
        <v>23</v>
      </c>
      <c r="AA80" s="28">
        <v>0</v>
      </c>
      <c r="AB80" s="28">
        <v>0.2</v>
      </c>
    </row>
    <row r="81" spans="1:28">
      <c r="A81" s="19" t="s">
        <v>288</v>
      </c>
      <c r="B81" s="19"/>
      <c r="C81" s="19"/>
      <c r="D81" s="19">
        <v>269</v>
      </c>
      <c r="E81" s="19">
        <v>24.9</v>
      </c>
      <c r="F81" s="19">
        <v>18</v>
      </c>
      <c r="G81" s="19">
        <v>0</v>
      </c>
      <c r="H81" s="19">
        <v>0</v>
      </c>
      <c r="I81" s="19">
        <v>4</v>
      </c>
      <c r="J81" s="19">
        <v>194</v>
      </c>
      <c r="K81" s="19">
        <v>23</v>
      </c>
      <c r="L81" s="19">
        <v>340</v>
      </c>
      <c r="M81" s="19">
        <v>53</v>
      </c>
      <c r="N81" s="19">
        <v>1.7</v>
      </c>
      <c r="O81" s="19">
        <v>4.0999999999999996</v>
      </c>
      <c r="P81" s="19">
        <v>0.1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0.1</v>
      </c>
      <c r="W81" s="19">
        <v>0.2</v>
      </c>
      <c r="X81" s="19">
        <v>3.2</v>
      </c>
      <c r="Y81" s="19">
        <v>0.3</v>
      </c>
      <c r="Z81" s="19">
        <v>6</v>
      </c>
      <c r="AA81" s="19">
        <v>1.9</v>
      </c>
      <c r="AB81" s="19">
        <v>0.4</v>
      </c>
    </row>
    <row r="82" spans="1:28">
      <c r="A82" s="19" t="s">
        <v>289</v>
      </c>
      <c r="B82" s="19"/>
      <c r="C82" s="19"/>
      <c r="D82" s="19"/>
      <c r="E82" s="19">
        <v>2.93</v>
      </c>
      <c r="F82" s="19">
        <v>3.67</v>
      </c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>
      <c r="A83" s="19" t="s">
        <v>290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>
      <c r="A84" s="19" t="s">
        <v>291</v>
      </c>
      <c r="B84" s="19"/>
      <c r="C84" s="19"/>
      <c r="D84" s="19">
        <v>110</v>
      </c>
      <c r="E84" s="19">
        <v>20.64</v>
      </c>
      <c r="F84" s="19">
        <v>2.4700000000000002</v>
      </c>
      <c r="G84" s="19"/>
      <c r="H84" s="19"/>
      <c r="I84" s="19">
        <v>11</v>
      </c>
      <c r="J84" s="19">
        <v>169</v>
      </c>
      <c r="K84" s="19">
        <v>24</v>
      </c>
      <c r="L84" s="19">
        <v>220</v>
      </c>
      <c r="M84" s="19">
        <v>69</v>
      </c>
      <c r="N84" s="19">
        <v>0.77</v>
      </c>
      <c r="O84" s="19">
        <v>1.2</v>
      </c>
      <c r="P84" s="19"/>
      <c r="Q84" s="19"/>
      <c r="R84" s="19"/>
      <c r="S84" s="19"/>
      <c r="T84" s="19"/>
      <c r="U84" s="19">
        <v>1.7</v>
      </c>
      <c r="V84" s="19">
        <v>6.7000000000000004E-2</v>
      </c>
      <c r="W84" s="19">
        <v>0.112</v>
      </c>
      <c r="X84" s="19">
        <v>8.782</v>
      </c>
      <c r="Y84" s="19">
        <v>0.47</v>
      </c>
      <c r="Z84" s="19">
        <v>6</v>
      </c>
      <c r="AA84" s="19">
        <v>0.37</v>
      </c>
      <c r="AB84" s="19"/>
    </row>
    <row r="85" spans="1:28">
      <c r="A85" s="19" t="s">
        <v>292</v>
      </c>
      <c r="B85" s="19" t="s">
        <v>56</v>
      </c>
      <c r="C85" s="19" t="s">
        <v>54</v>
      </c>
      <c r="D85" s="25">
        <v>44</v>
      </c>
      <c r="E85" s="25">
        <v>0.88</v>
      </c>
      <c r="F85" s="25">
        <v>0.57999999999999996</v>
      </c>
      <c r="G85" s="25">
        <v>10.18</v>
      </c>
      <c r="H85" s="25">
        <v>4.3</v>
      </c>
      <c r="I85" s="25">
        <v>25</v>
      </c>
      <c r="J85" s="25">
        <v>27</v>
      </c>
      <c r="K85" s="25">
        <v>10</v>
      </c>
      <c r="L85" s="25">
        <v>198</v>
      </c>
      <c r="M85" s="25">
        <v>1</v>
      </c>
      <c r="N85" s="25">
        <v>0.31</v>
      </c>
      <c r="O85" s="25">
        <v>0.12</v>
      </c>
      <c r="P85" s="25">
        <v>7.0000000000000007E-2</v>
      </c>
      <c r="Q85" s="25">
        <v>0.14399999999999999</v>
      </c>
      <c r="R85" s="25">
        <v>15</v>
      </c>
      <c r="S85" s="28"/>
      <c r="T85" s="28"/>
      <c r="U85" s="25">
        <v>27.7</v>
      </c>
      <c r="V85" s="25">
        <v>0.04</v>
      </c>
      <c r="W85" s="25">
        <v>0.03</v>
      </c>
      <c r="X85" s="25">
        <v>0.3</v>
      </c>
      <c r="Y85" s="25">
        <v>0.08</v>
      </c>
      <c r="Z85" s="29">
        <v>6</v>
      </c>
      <c r="AA85" s="25">
        <v>0</v>
      </c>
      <c r="AB85" s="25">
        <v>0.28599999999999998</v>
      </c>
    </row>
    <row r="86" spans="1:28">
      <c r="A86" s="19" t="s">
        <v>293</v>
      </c>
      <c r="B86" s="19"/>
      <c r="C86" s="19" t="s">
        <v>60</v>
      </c>
      <c r="D86" s="28">
        <v>33</v>
      </c>
      <c r="E86" s="21">
        <v>0.7</v>
      </c>
      <c r="F86" s="20">
        <v>0.1</v>
      </c>
      <c r="G86" s="20">
        <v>8.4</v>
      </c>
      <c r="H86" s="20">
        <v>1.1000000000000001</v>
      </c>
      <c r="I86" s="20">
        <v>12</v>
      </c>
      <c r="J86" s="20">
        <v>8</v>
      </c>
      <c r="K86" s="20">
        <v>9</v>
      </c>
      <c r="L86" s="20">
        <v>148</v>
      </c>
      <c r="M86" s="20">
        <v>0</v>
      </c>
      <c r="N86" s="20">
        <v>0.06</v>
      </c>
      <c r="O86" s="20">
        <v>7.0000000000000007E-2</v>
      </c>
      <c r="P86" s="20">
        <v>0.05</v>
      </c>
      <c r="Q86" s="20">
        <v>0.01</v>
      </c>
      <c r="R86" s="20">
        <v>2</v>
      </c>
      <c r="S86" s="20">
        <v>0</v>
      </c>
      <c r="T86" s="20">
        <v>0.1</v>
      </c>
      <c r="U86" s="21">
        <v>33.299999999999997</v>
      </c>
      <c r="V86" s="20">
        <v>0</v>
      </c>
      <c r="W86" s="20">
        <v>0</v>
      </c>
      <c r="X86" s="21">
        <v>0.3</v>
      </c>
      <c r="Y86" s="20">
        <v>0</v>
      </c>
      <c r="Z86" s="21">
        <v>10</v>
      </c>
      <c r="AA86" s="20">
        <v>0</v>
      </c>
      <c r="AB86" s="21">
        <v>0.3</v>
      </c>
    </row>
    <row r="87" spans="1:28">
      <c r="A87" s="19" t="s">
        <v>97</v>
      </c>
      <c r="B87" s="19"/>
      <c r="C87" s="31" t="s">
        <v>98</v>
      </c>
      <c r="D87" s="28">
        <v>59</v>
      </c>
      <c r="E87" s="28">
        <v>0.2</v>
      </c>
      <c r="F87" s="28">
        <v>0.4</v>
      </c>
      <c r="G87" s="28">
        <v>15.3</v>
      </c>
      <c r="H87" s="28">
        <v>2.7</v>
      </c>
      <c r="I87" s="28">
        <v>7</v>
      </c>
      <c r="J87" s="28">
        <v>7</v>
      </c>
      <c r="K87" s="28">
        <v>5</v>
      </c>
      <c r="L87" s="28">
        <v>115</v>
      </c>
      <c r="M87" s="28">
        <v>0</v>
      </c>
      <c r="N87" s="28">
        <v>0.2</v>
      </c>
      <c r="O87" s="28">
        <v>0</v>
      </c>
      <c r="P87" s="28">
        <v>0</v>
      </c>
      <c r="Q87" s="28">
        <v>0.1</v>
      </c>
      <c r="R87" s="28">
        <v>5</v>
      </c>
      <c r="S87" s="28">
        <v>0</v>
      </c>
      <c r="T87" s="28">
        <v>1</v>
      </c>
      <c r="U87" s="28">
        <v>6</v>
      </c>
      <c r="V87" s="28">
        <v>0</v>
      </c>
      <c r="W87" s="28">
        <v>0</v>
      </c>
      <c r="X87" s="28">
        <v>0.1</v>
      </c>
      <c r="Y87" s="28">
        <v>0.1</v>
      </c>
      <c r="Z87" s="28">
        <v>3</v>
      </c>
      <c r="AA87" s="28">
        <v>0</v>
      </c>
      <c r="AB87" s="28">
        <v>0.1</v>
      </c>
    </row>
    <row r="88" spans="1:28">
      <c r="A88" s="19" t="s">
        <v>294</v>
      </c>
      <c r="B88" s="19" t="s">
        <v>102</v>
      </c>
      <c r="C88" s="19" t="s">
        <v>60</v>
      </c>
      <c r="D88" s="28">
        <v>567</v>
      </c>
      <c r="E88" s="26">
        <v>25.8</v>
      </c>
      <c r="F88" s="27">
        <v>49.24</v>
      </c>
      <c r="G88" s="27">
        <v>16.13</v>
      </c>
      <c r="H88" s="27">
        <v>8.5</v>
      </c>
      <c r="I88" s="27">
        <v>92</v>
      </c>
      <c r="J88" s="27">
        <v>376</v>
      </c>
      <c r="K88" s="27">
        <v>168</v>
      </c>
      <c r="L88" s="27">
        <v>705</v>
      </c>
      <c r="M88" s="27">
        <v>18</v>
      </c>
      <c r="N88" s="27">
        <v>4.58</v>
      </c>
      <c r="O88" s="27">
        <v>3.27</v>
      </c>
      <c r="P88" s="27">
        <v>1.1000000000000001</v>
      </c>
      <c r="Q88" s="27">
        <v>1.9</v>
      </c>
      <c r="R88" s="27">
        <v>0</v>
      </c>
      <c r="S88" s="27">
        <v>0</v>
      </c>
      <c r="T88" s="27">
        <v>9</v>
      </c>
      <c r="U88" s="26">
        <v>0</v>
      </c>
      <c r="V88" s="27">
        <v>0.64</v>
      </c>
      <c r="W88" s="27">
        <v>0.13500000000000001</v>
      </c>
      <c r="X88" s="26">
        <v>12.066000000000001</v>
      </c>
      <c r="Y88" s="27">
        <v>0.3</v>
      </c>
      <c r="Z88" s="29">
        <v>126</v>
      </c>
      <c r="AA88" s="27">
        <v>0</v>
      </c>
      <c r="AB88" s="27">
        <v>1.4</v>
      </c>
    </row>
    <row r="89" spans="1:28">
      <c r="A89" s="19" t="s">
        <v>295</v>
      </c>
      <c r="B89" s="19"/>
      <c r="C89" s="19"/>
      <c r="D89" s="27"/>
      <c r="E89" s="26"/>
      <c r="F89" s="27"/>
      <c r="G89" s="27"/>
      <c r="H89" s="27"/>
      <c r="I89" s="27"/>
      <c r="J89" s="28"/>
      <c r="K89" s="27"/>
      <c r="L89" s="27"/>
      <c r="M89" s="28"/>
      <c r="N89" s="27"/>
      <c r="O89" s="27"/>
      <c r="P89" s="28"/>
      <c r="Q89" s="28"/>
      <c r="R89" s="28"/>
      <c r="S89" s="28"/>
      <c r="T89" s="28"/>
      <c r="U89" s="26"/>
      <c r="V89" s="27"/>
      <c r="W89" s="27"/>
      <c r="X89" s="26"/>
      <c r="Y89" s="28"/>
      <c r="Z89" s="26"/>
      <c r="AA89" s="28"/>
      <c r="AB89" s="28"/>
    </row>
    <row r="90" spans="1:28">
      <c r="A90" s="19" t="s">
        <v>296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>
      <c r="A91" s="19" t="s">
        <v>297</v>
      </c>
      <c r="B91" s="19" t="s">
        <v>298</v>
      </c>
      <c r="C91" s="19" t="s">
        <v>54</v>
      </c>
      <c r="D91" s="25">
        <f>2629/4.184</f>
        <v>628.34608030592733</v>
      </c>
      <c r="E91" s="25">
        <v>14.95</v>
      </c>
      <c r="F91" s="25">
        <v>60.75</v>
      </c>
      <c r="G91" s="25">
        <v>16.7</v>
      </c>
      <c r="H91" s="25">
        <v>9.6999999999999993</v>
      </c>
      <c r="I91" s="25">
        <v>114</v>
      </c>
      <c r="J91" s="25">
        <v>290</v>
      </c>
      <c r="K91" s="25">
        <v>163</v>
      </c>
      <c r="L91" s="25">
        <v>680</v>
      </c>
      <c r="M91" s="25">
        <v>0</v>
      </c>
      <c r="N91" s="25">
        <v>4.7</v>
      </c>
      <c r="O91" s="25">
        <v>2.4500000000000002</v>
      </c>
      <c r="P91" s="25">
        <v>1.7250000000000001</v>
      </c>
      <c r="Q91" s="25">
        <v>6.1749999999999998</v>
      </c>
      <c r="R91" s="25">
        <v>1</v>
      </c>
      <c r="S91" s="25">
        <v>0</v>
      </c>
      <c r="T91" s="25">
        <v>15.03</v>
      </c>
      <c r="U91" s="25">
        <v>6.3</v>
      </c>
      <c r="V91" s="25">
        <v>0.64300000000000002</v>
      </c>
      <c r="W91" s="25">
        <v>0.113</v>
      </c>
      <c r="X91" s="25">
        <v>1.8</v>
      </c>
      <c r="Y91" s="25">
        <v>0.56299999999999994</v>
      </c>
      <c r="Z91" s="25">
        <v>113</v>
      </c>
      <c r="AA91" s="28"/>
      <c r="AB91" s="25">
        <v>0.91800000000000004</v>
      </c>
    </row>
    <row r="92" spans="1:28">
      <c r="A92" s="19" t="s">
        <v>299</v>
      </c>
      <c r="B92" s="19"/>
      <c r="C92" s="19"/>
      <c r="D92" s="27"/>
      <c r="E92" s="26"/>
      <c r="F92" s="27"/>
      <c r="G92" s="27"/>
      <c r="H92" s="27"/>
      <c r="I92" s="27"/>
      <c r="J92" s="28"/>
      <c r="K92" s="27"/>
      <c r="L92" s="27"/>
      <c r="M92" s="28"/>
      <c r="N92" s="27"/>
      <c r="O92" s="27"/>
      <c r="P92" s="28"/>
      <c r="Q92" s="28"/>
      <c r="R92" s="28"/>
      <c r="S92" s="28"/>
      <c r="T92" s="28"/>
      <c r="U92" s="26"/>
      <c r="V92" s="27"/>
      <c r="W92" s="27"/>
      <c r="X92" s="26"/>
      <c r="Y92" s="28"/>
      <c r="Z92" s="26"/>
      <c r="AA92" s="28"/>
      <c r="AB92" s="28"/>
    </row>
    <row r="93" spans="1:28">
      <c r="A93" s="19" t="s">
        <v>300</v>
      </c>
      <c r="B93" s="19"/>
      <c r="C93" s="19"/>
      <c r="D93" s="27"/>
      <c r="E93" s="26"/>
      <c r="F93" s="27"/>
      <c r="G93" s="27"/>
      <c r="H93" s="27"/>
      <c r="I93" s="27"/>
      <c r="J93" s="28"/>
      <c r="K93" s="27"/>
      <c r="L93" s="27"/>
      <c r="M93" s="28"/>
      <c r="N93" s="27"/>
      <c r="O93" s="27"/>
      <c r="P93" s="28"/>
      <c r="Q93" s="28"/>
      <c r="R93" s="28"/>
      <c r="S93" s="28"/>
      <c r="T93" s="28"/>
      <c r="U93" s="26"/>
      <c r="V93" s="27"/>
      <c r="W93" s="27"/>
      <c r="X93" s="26"/>
      <c r="Y93" s="28"/>
      <c r="Z93" s="26"/>
      <c r="AA93" s="28"/>
      <c r="AB93" s="28"/>
    </row>
    <row r="94" spans="1:28">
      <c r="A94" s="19" t="s">
        <v>301</v>
      </c>
      <c r="B94" s="19"/>
      <c r="C94" s="19"/>
      <c r="D94" s="19">
        <v>185</v>
      </c>
      <c r="E94" s="19">
        <v>13.87</v>
      </c>
      <c r="F94" s="19">
        <v>13.27</v>
      </c>
      <c r="G94" s="19">
        <v>1.35</v>
      </c>
      <c r="H94" s="19"/>
      <c r="I94" s="19">
        <v>60</v>
      </c>
      <c r="J94" s="19">
        <v>208</v>
      </c>
      <c r="K94" s="19">
        <v>16</v>
      </c>
      <c r="L94" s="19">
        <v>210</v>
      </c>
      <c r="M94" s="19">
        <v>138</v>
      </c>
      <c r="N94" s="19">
        <v>3.64</v>
      </c>
      <c r="O94" s="19">
        <v>1.33</v>
      </c>
      <c r="P94" s="19"/>
      <c r="Q94" s="19"/>
      <c r="R94" s="19"/>
      <c r="S94" s="19">
        <v>1.7</v>
      </c>
      <c r="T94" s="19">
        <v>1.29</v>
      </c>
      <c r="U94" s="19"/>
      <c r="V94" s="19">
        <v>0.14699999999999999</v>
      </c>
      <c r="W94" s="19">
        <v>0.38200000000000001</v>
      </c>
      <c r="X94" s="19">
        <v>0.189</v>
      </c>
      <c r="Y94" s="19">
        <v>0.23599999999999999</v>
      </c>
      <c r="Z94" s="19">
        <v>76</v>
      </c>
      <c r="AA94" s="19">
        <v>5.0999999999999996</v>
      </c>
      <c r="AB94" s="19"/>
    </row>
    <row r="95" spans="1:28">
      <c r="A95" s="19" t="s">
        <v>302</v>
      </c>
      <c r="B95" s="19"/>
      <c r="C95" s="19"/>
      <c r="D95" s="19">
        <v>304</v>
      </c>
      <c r="E95" s="19">
        <v>0.3</v>
      </c>
      <c r="F95" s="19">
        <v>0</v>
      </c>
      <c r="G95" s="19">
        <v>82.4</v>
      </c>
      <c r="H95" s="19">
        <v>0</v>
      </c>
      <c r="I95" s="19">
        <v>6</v>
      </c>
      <c r="J95" s="19">
        <v>4</v>
      </c>
      <c r="K95" s="19">
        <v>2</v>
      </c>
      <c r="L95" s="19">
        <v>52</v>
      </c>
      <c r="M95" s="19">
        <v>4</v>
      </c>
      <c r="N95" s="19">
        <v>0.4</v>
      </c>
      <c r="O95" s="19">
        <v>0.2</v>
      </c>
      <c r="P95" s="19">
        <v>0</v>
      </c>
      <c r="Q95" s="19">
        <v>0.1</v>
      </c>
      <c r="R95" s="19">
        <v>0</v>
      </c>
      <c r="S95" s="19">
        <v>0</v>
      </c>
      <c r="T95" s="19">
        <v>0</v>
      </c>
      <c r="U95" s="19">
        <v>1</v>
      </c>
      <c r="V95" s="19">
        <v>0</v>
      </c>
      <c r="W95" s="19">
        <v>0</v>
      </c>
      <c r="X95" s="19">
        <v>0.1</v>
      </c>
      <c r="Y95" s="19">
        <v>0</v>
      </c>
      <c r="Z95" s="19">
        <v>2</v>
      </c>
      <c r="AA95" s="19">
        <v>0</v>
      </c>
      <c r="AB95" s="19">
        <v>0.1</v>
      </c>
    </row>
    <row r="96" spans="1:28">
      <c r="A96" s="19" t="s">
        <v>303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>
      <c r="A97" s="19" t="s">
        <v>304</v>
      </c>
      <c r="B97" s="19"/>
      <c r="C97" s="19"/>
      <c r="D97" s="19">
        <v>133</v>
      </c>
      <c r="E97" s="19">
        <v>21.39</v>
      </c>
      <c r="F97" s="19">
        <v>4.5999999999999996</v>
      </c>
      <c r="G97" s="19"/>
      <c r="H97" s="19"/>
      <c r="I97" s="19">
        <v>6</v>
      </c>
      <c r="J97" s="19">
        <v>221</v>
      </c>
      <c r="K97" s="19">
        <v>24</v>
      </c>
      <c r="L97" s="19">
        <v>360</v>
      </c>
      <c r="M97" s="19">
        <v>53</v>
      </c>
      <c r="N97" s="19">
        <v>3.82</v>
      </c>
      <c r="O97" s="19">
        <v>2.9</v>
      </c>
      <c r="P97" s="19"/>
      <c r="Q97" s="19"/>
      <c r="R97" s="19"/>
      <c r="S97" s="19"/>
      <c r="T97" s="19"/>
      <c r="U97" s="19">
        <v>1</v>
      </c>
      <c r="V97" s="19">
        <v>0.13</v>
      </c>
      <c r="W97" s="19">
        <v>0.1</v>
      </c>
      <c r="X97" s="19">
        <v>4.5999999999999996</v>
      </c>
      <c r="Y97" s="19">
        <v>0.38</v>
      </c>
      <c r="Z97" s="19"/>
      <c r="AA97" s="19">
        <v>3</v>
      </c>
      <c r="AB97" s="19"/>
    </row>
    <row r="98" spans="1:28">
      <c r="A98" s="19" t="s">
        <v>305</v>
      </c>
      <c r="B98" s="19"/>
      <c r="C98" s="19"/>
      <c r="D98" s="27"/>
      <c r="E98" s="26"/>
      <c r="F98" s="27"/>
      <c r="G98" s="27"/>
      <c r="H98" s="27"/>
      <c r="I98" s="27"/>
      <c r="J98" s="28"/>
      <c r="K98" s="27"/>
      <c r="L98" s="27"/>
      <c r="M98" s="28"/>
      <c r="N98" s="27"/>
      <c r="O98" s="27"/>
      <c r="P98" s="28"/>
      <c r="Q98" s="28"/>
      <c r="R98" s="28"/>
      <c r="S98" s="28"/>
      <c r="T98" s="28"/>
      <c r="U98" s="26"/>
      <c r="V98" s="27"/>
      <c r="W98" s="27"/>
      <c r="X98" s="26"/>
      <c r="Y98" s="28"/>
      <c r="Z98" s="26"/>
      <c r="AA98" s="28"/>
      <c r="AB98" s="28"/>
    </row>
    <row r="99" spans="1:28">
      <c r="A99" s="19" t="s">
        <v>306</v>
      </c>
      <c r="B99" s="19"/>
      <c r="C99" s="19"/>
      <c r="D99" s="27"/>
      <c r="E99" s="26"/>
      <c r="F99" s="27"/>
      <c r="G99" s="27"/>
      <c r="H99" s="27"/>
      <c r="I99" s="27"/>
      <c r="J99" s="28"/>
      <c r="K99" s="27"/>
      <c r="L99" s="27"/>
      <c r="M99" s="28"/>
      <c r="N99" s="27"/>
      <c r="O99" s="27"/>
      <c r="P99" s="28"/>
      <c r="Q99" s="28"/>
      <c r="R99" s="28"/>
      <c r="S99" s="28"/>
      <c r="T99" s="28"/>
      <c r="U99" s="26"/>
      <c r="V99" s="27"/>
      <c r="W99" s="27"/>
      <c r="X99" s="26"/>
      <c r="Y99" s="28"/>
      <c r="Z99" s="26"/>
      <c r="AA99" s="28"/>
      <c r="AB99" s="28"/>
    </row>
    <row r="100" spans="1:28">
      <c r="A100" s="19" t="s">
        <v>307</v>
      </c>
      <c r="B100" s="19"/>
      <c r="C100" s="19"/>
      <c r="D100" s="27"/>
      <c r="E100" s="26"/>
      <c r="F100" s="27"/>
      <c r="G100" s="27"/>
      <c r="H100" s="27"/>
      <c r="I100" s="27"/>
      <c r="J100" s="28"/>
      <c r="K100" s="27"/>
      <c r="L100" s="27"/>
      <c r="M100" s="28"/>
      <c r="N100" s="27"/>
      <c r="O100" s="27"/>
      <c r="P100" s="28"/>
      <c r="Q100" s="28"/>
      <c r="R100" s="28"/>
      <c r="S100" s="28"/>
      <c r="T100" s="28"/>
      <c r="U100" s="26"/>
      <c r="V100" s="27"/>
      <c r="W100" s="27"/>
      <c r="X100" s="26"/>
      <c r="Y100" s="28"/>
      <c r="Z100" s="26"/>
      <c r="AA100" s="28"/>
      <c r="AB100" s="28"/>
    </row>
    <row r="101" spans="1:28">
      <c r="A101" s="19" t="s">
        <v>308</v>
      </c>
      <c r="B101" s="19"/>
      <c r="C101" s="19"/>
      <c r="D101" s="27"/>
      <c r="E101" s="26"/>
      <c r="F101" s="27"/>
      <c r="G101" s="27"/>
      <c r="H101" s="27"/>
      <c r="I101" s="27"/>
      <c r="J101" s="28"/>
      <c r="K101" s="27"/>
      <c r="L101" s="27"/>
      <c r="M101" s="28"/>
      <c r="N101" s="27"/>
      <c r="O101" s="27"/>
      <c r="P101" s="28"/>
      <c r="Q101" s="28"/>
      <c r="R101" s="28"/>
      <c r="S101" s="28"/>
      <c r="T101" s="28"/>
      <c r="U101" s="26"/>
      <c r="V101" s="27"/>
      <c r="W101" s="27"/>
      <c r="X101" s="26"/>
      <c r="Y101" s="28"/>
      <c r="Z101" s="26"/>
      <c r="AA101" s="28"/>
      <c r="AB101" s="28"/>
    </row>
    <row r="102" spans="1:28">
      <c r="A102" s="19" t="s">
        <v>309</v>
      </c>
      <c r="B102" s="19"/>
      <c r="C102" s="19"/>
      <c r="D102" s="27"/>
      <c r="E102" s="26"/>
      <c r="F102" s="27"/>
      <c r="G102" s="27"/>
      <c r="H102" s="27"/>
      <c r="I102" s="27"/>
      <c r="J102" s="28"/>
      <c r="K102" s="27"/>
      <c r="L102" s="27"/>
      <c r="M102" s="28"/>
      <c r="N102" s="27"/>
      <c r="O102" s="27"/>
      <c r="P102" s="28"/>
      <c r="Q102" s="28"/>
      <c r="R102" s="28"/>
      <c r="S102" s="28"/>
      <c r="T102" s="28"/>
      <c r="U102" s="26"/>
      <c r="V102" s="27"/>
      <c r="W102" s="27"/>
      <c r="X102" s="26"/>
      <c r="Y102" s="28"/>
      <c r="Z102" s="26"/>
      <c r="AA102" s="28"/>
      <c r="AB102" s="28"/>
    </row>
    <row r="103" spans="1:28">
      <c r="A103" s="19" t="s">
        <v>310</v>
      </c>
      <c r="B103" s="19"/>
      <c r="C103" s="19"/>
      <c r="D103" s="27"/>
      <c r="E103" s="26"/>
      <c r="F103" s="27"/>
      <c r="G103" s="27"/>
      <c r="H103" s="27"/>
      <c r="I103" s="27"/>
      <c r="J103" s="28"/>
      <c r="K103" s="27"/>
      <c r="L103" s="27"/>
      <c r="M103" s="28"/>
      <c r="N103" s="27"/>
      <c r="O103" s="27"/>
      <c r="P103" s="28"/>
      <c r="Q103" s="28"/>
      <c r="R103" s="28"/>
      <c r="S103" s="28"/>
      <c r="T103" s="28"/>
      <c r="U103" s="26"/>
      <c r="V103" s="27"/>
      <c r="W103" s="27"/>
      <c r="X103" s="26"/>
      <c r="Y103" s="28"/>
      <c r="Z103" s="26"/>
      <c r="AA103" s="28"/>
      <c r="AB103" s="28"/>
    </row>
    <row r="104" spans="1:28">
      <c r="A104" s="19" t="s">
        <v>311</v>
      </c>
      <c r="B104" s="19"/>
      <c r="C104" s="19"/>
      <c r="D104" s="27"/>
      <c r="E104" s="26"/>
      <c r="F104" s="27"/>
      <c r="G104" s="27"/>
      <c r="H104" s="27"/>
      <c r="I104" s="27"/>
      <c r="J104" s="28"/>
      <c r="K104" s="27"/>
      <c r="L104" s="27"/>
      <c r="M104" s="28"/>
      <c r="N104" s="27"/>
      <c r="O104" s="27"/>
      <c r="P104" s="28"/>
      <c r="Q104" s="28"/>
      <c r="R104" s="28"/>
      <c r="S104" s="28"/>
      <c r="T104" s="28"/>
      <c r="U104" s="26"/>
      <c r="V104" s="27"/>
      <c r="W104" s="27"/>
      <c r="X104" s="26"/>
      <c r="Y104" s="28"/>
      <c r="Z104" s="26"/>
      <c r="AA104" s="28"/>
      <c r="AB104" s="28"/>
    </row>
    <row r="105" spans="1:28">
      <c r="A105" s="19" t="s">
        <v>312</v>
      </c>
      <c r="B105" s="19" t="s">
        <v>313</v>
      </c>
      <c r="C105" s="19" t="s">
        <v>54</v>
      </c>
      <c r="D105" s="25">
        <f>255/4.184</f>
        <v>60.946462715105163</v>
      </c>
      <c r="E105" s="25">
        <v>1.1399999999999999</v>
      </c>
      <c r="F105" s="25">
        <v>0.52</v>
      </c>
      <c r="G105" s="25">
        <v>14.66</v>
      </c>
      <c r="H105" s="27">
        <v>3</v>
      </c>
      <c r="I105" s="25">
        <v>34</v>
      </c>
      <c r="J105" s="25">
        <v>34</v>
      </c>
      <c r="K105" s="25">
        <v>17</v>
      </c>
      <c r="L105" s="25">
        <v>312</v>
      </c>
      <c r="M105" s="25">
        <v>3</v>
      </c>
      <c r="N105" s="25">
        <v>0.31</v>
      </c>
      <c r="O105" s="25">
        <v>0.14000000000000001</v>
      </c>
      <c r="P105" s="25">
        <v>0.13</v>
      </c>
      <c r="Q105" s="25">
        <v>9.8000000000000004E-2</v>
      </c>
      <c r="R105" s="25">
        <v>4</v>
      </c>
      <c r="S105" s="25">
        <v>0</v>
      </c>
      <c r="T105" s="25">
        <v>1.46</v>
      </c>
      <c r="U105" s="25">
        <v>92.7</v>
      </c>
      <c r="V105" s="25">
        <v>2.7E-2</v>
      </c>
      <c r="W105" s="25">
        <v>2.5000000000000001E-2</v>
      </c>
      <c r="X105" s="25">
        <v>0.34100000000000003</v>
      </c>
      <c r="Y105" s="25">
        <v>6.3E-2</v>
      </c>
      <c r="Z105" s="26">
        <v>25</v>
      </c>
      <c r="AA105" s="25">
        <v>0</v>
      </c>
      <c r="AB105" s="25">
        <v>0.183</v>
      </c>
    </row>
    <row r="106" spans="1:28">
      <c r="A106" s="19" t="s">
        <v>314</v>
      </c>
      <c r="B106" s="19"/>
      <c r="C106" s="19"/>
      <c r="D106" s="27"/>
      <c r="E106" s="26"/>
      <c r="F106" s="27"/>
      <c r="G106" s="27"/>
      <c r="H106" s="27"/>
      <c r="I106" s="27"/>
      <c r="J106" s="28"/>
      <c r="K106" s="27"/>
      <c r="L106" s="27"/>
      <c r="M106" s="28"/>
      <c r="N106" s="27"/>
      <c r="O106" s="27"/>
      <c r="P106" s="28"/>
      <c r="Q106" s="28"/>
      <c r="R106" s="28"/>
      <c r="S106" s="28"/>
      <c r="T106" s="28"/>
      <c r="U106" s="26"/>
      <c r="V106" s="27"/>
      <c r="W106" s="27"/>
      <c r="X106" s="26"/>
      <c r="Y106" s="28"/>
      <c r="Z106" s="26"/>
      <c r="AA106" s="28"/>
      <c r="AB106" s="28"/>
    </row>
    <row r="107" spans="1:28">
      <c r="A107" s="19" t="s">
        <v>315</v>
      </c>
      <c r="B107" s="19" t="s">
        <v>316</v>
      </c>
      <c r="C107" s="19" t="s">
        <v>54</v>
      </c>
      <c r="D107" s="25">
        <f>255/4.184</f>
        <v>60.946462715105163</v>
      </c>
      <c r="E107" s="25">
        <v>1.5</v>
      </c>
      <c r="F107" s="27">
        <v>0.3</v>
      </c>
      <c r="G107" s="25">
        <v>14.15</v>
      </c>
      <c r="H107" s="25">
        <v>1.8</v>
      </c>
      <c r="I107" s="25">
        <v>59</v>
      </c>
      <c r="J107" s="25">
        <v>35</v>
      </c>
      <c r="K107" s="25">
        <v>28</v>
      </c>
      <c r="L107" s="25">
        <v>180</v>
      </c>
      <c r="M107" s="25">
        <v>20</v>
      </c>
      <c r="N107" s="25">
        <v>2.1</v>
      </c>
      <c r="O107" s="25">
        <v>0.12</v>
      </c>
      <c r="P107" s="25">
        <v>0.12</v>
      </c>
      <c r="Q107" s="25">
        <v>0.48099999999999998</v>
      </c>
      <c r="R107" s="25">
        <v>83</v>
      </c>
      <c r="S107" s="25">
        <v>0</v>
      </c>
      <c r="T107" s="25">
        <v>0.92</v>
      </c>
      <c r="U107" s="25">
        <v>12</v>
      </c>
      <c r="V107" s="25">
        <v>0.06</v>
      </c>
      <c r="W107" s="25">
        <v>0.03</v>
      </c>
      <c r="X107" s="25">
        <v>0.4</v>
      </c>
      <c r="Y107" s="25">
        <v>0.23300000000000001</v>
      </c>
      <c r="Z107" s="25">
        <v>64</v>
      </c>
      <c r="AA107" s="25">
        <v>0</v>
      </c>
      <c r="AB107" s="25">
        <v>0.14000000000000001</v>
      </c>
    </row>
    <row r="108" spans="1:28">
      <c r="A108" s="19" t="s">
        <v>317</v>
      </c>
      <c r="B108" s="19"/>
      <c r="C108" s="19"/>
      <c r="D108" s="27"/>
      <c r="E108" s="26"/>
      <c r="F108" s="27"/>
      <c r="G108" s="27"/>
      <c r="H108" s="27"/>
      <c r="I108" s="27"/>
      <c r="J108" s="28"/>
      <c r="K108" s="27"/>
      <c r="L108" s="27"/>
      <c r="M108" s="28"/>
      <c r="N108" s="27"/>
      <c r="O108" s="27"/>
      <c r="P108" s="28"/>
      <c r="Q108" s="28"/>
      <c r="R108" s="28"/>
      <c r="S108" s="28"/>
      <c r="T108" s="28"/>
      <c r="U108" s="26"/>
      <c r="V108" s="27"/>
      <c r="W108" s="27"/>
      <c r="X108" s="26"/>
      <c r="Y108" s="28"/>
      <c r="Z108" s="26"/>
      <c r="AA108" s="28"/>
      <c r="AB108" s="28"/>
    </row>
    <row r="109" spans="1:28">
      <c r="A109" s="19" t="s">
        <v>318</v>
      </c>
      <c r="B109" s="32" t="s">
        <v>106</v>
      </c>
      <c r="C109" s="32" t="s">
        <v>107</v>
      </c>
      <c r="D109" s="33">
        <v>29.5</v>
      </c>
      <c r="E109" s="34">
        <v>0.9</v>
      </c>
      <c r="F109" s="35">
        <v>0.25</v>
      </c>
      <c r="G109" s="35">
        <v>9.9</v>
      </c>
      <c r="H109" s="35">
        <v>2.8</v>
      </c>
      <c r="I109" s="35">
        <v>26</v>
      </c>
      <c r="J109" s="33">
        <v>16</v>
      </c>
      <c r="K109" s="35">
        <v>8</v>
      </c>
      <c r="L109" s="35">
        <v>138</v>
      </c>
      <c r="M109" s="33">
        <v>2</v>
      </c>
      <c r="N109" s="35">
        <v>0.6</v>
      </c>
      <c r="O109" s="35">
        <v>0.1</v>
      </c>
      <c r="P109" s="33">
        <v>0</v>
      </c>
      <c r="Q109" s="33">
        <v>0</v>
      </c>
      <c r="R109" s="33">
        <v>1.5</v>
      </c>
      <c r="S109" s="33">
        <v>0</v>
      </c>
      <c r="T109" s="33">
        <v>0.2</v>
      </c>
      <c r="U109" s="34">
        <v>41.05</v>
      </c>
      <c r="V109" s="35">
        <v>0</v>
      </c>
      <c r="W109" s="35">
        <v>0</v>
      </c>
      <c r="X109" s="34">
        <v>0.15</v>
      </c>
      <c r="Y109" s="33">
        <v>0.05</v>
      </c>
      <c r="Z109" s="34">
        <v>9.5</v>
      </c>
      <c r="AA109" s="33">
        <v>0</v>
      </c>
      <c r="AB109" s="33">
        <v>0.2</v>
      </c>
    </row>
    <row r="110" spans="1:28">
      <c r="A110" s="19" t="s">
        <v>319</v>
      </c>
      <c r="B110" s="32" t="s">
        <v>320</v>
      </c>
      <c r="C110" s="32" t="s">
        <v>107</v>
      </c>
      <c r="D110" s="35">
        <v>311</v>
      </c>
      <c r="E110" s="34">
        <v>24.1</v>
      </c>
      <c r="F110" s="35">
        <v>1.1000000000000001</v>
      </c>
      <c r="G110" s="35">
        <v>53.9</v>
      </c>
      <c r="H110" s="35">
        <v>21.2</v>
      </c>
      <c r="I110" s="35">
        <v>8</v>
      </c>
      <c r="J110" s="33">
        <v>39</v>
      </c>
      <c r="K110" s="35">
        <v>26</v>
      </c>
      <c r="L110" s="35">
        <v>303</v>
      </c>
      <c r="M110" s="33">
        <v>3</v>
      </c>
      <c r="N110" s="35">
        <v>0.8</v>
      </c>
      <c r="O110" s="35">
        <v>0.5</v>
      </c>
      <c r="P110" s="33">
        <v>0.17</v>
      </c>
      <c r="Q110" s="33">
        <v>0.24</v>
      </c>
      <c r="R110" s="33">
        <v>0</v>
      </c>
      <c r="S110" s="33">
        <v>0</v>
      </c>
      <c r="T110" s="33">
        <v>5</v>
      </c>
      <c r="U110" s="34">
        <v>12</v>
      </c>
      <c r="V110" s="35">
        <v>0.1</v>
      </c>
      <c r="W110" s="35">
        <v>0</v>
      </c>
      <c r="X110" s="34">
        <v>0.6</v>
      </c>
      <c r="Y110" s="33">
        <v>0.2</v>
      </c>
      <c r="Z110" s="34">
        <v>16</v>
      </c>
      <c r="AA110" s="33">
        <v>0</v>
      </c>
      <c r="AB110" s="33">
        <v>0.3</v>
      </c>
    </row>
    <row r="111" spans="1:28">
      <c r="A111" s="19" t="s">
        <v>321</v>
      </c>
      <c r="B111" s="19" t="s">
        <v>322</v>
      </c>
      <c r="C111" s="19" t="s">
        <v>323</v>
      </c>
      <c r="D111" s="27">
        <v>75</v>
      </c>
      <c r="E111" s="26">
        <v>1.35</v>
      </c>
      <c r="F111" s="27">
        <v>0.25</v>
      </c>
      <c r="G111" s="27">
        <v>3.4</v>
      </c>
      <c r="H111" s="27">
        <v>2.7</v>
      </c>
      <c r="I111" s="27">
        <v>59.5</v>
      </c>
      <c r="J111" s="27">
        <v>33.5</v>
      </c>
      <c r="K111" s="27">
        <v>19.5</v>
      </c>
      <c r="L111" s="27">
        <v>289</v>
      </c>
      <c r="M111" s="27">
        <v>27</v>
      </c>
      <c r="N111" s="27">
        <v>0.7</v>
      </c>
      <c r="O111" s="27">
        <v>0.36</v>
      </c>
      <c r="P111" s="27">
        <v>0.14749999999999999</v>
      </c>
      <c r="Q111" s="27">
        <v>0.3145</v>
      </c>
      <c r="R111" s="27">
        <v>159.5</v>
      </c>
      <c r="S111" s="27">
        <v>0</v>
      </c>
      <c r="T111" s="27">
        <v>1.1299999999999999</v>
      </c>
      <c r="U111" s="26">
        <v>14</v>
      </c>
      <c r="V111" s="27">
        <v>0.08</v>
      </c>
      <c r="W111" s="27">
        <v>0.05</v>
      </c>
      <c r="X111" s="26">
        <v>0.35</v>
      </c>
      <c r="Y111" s="27">
        <v>5.2499999999999998E-2</v>
      </c>
      <c r="Z111" s="26">
        <v>83</v>
      </c>
      <c r="AA111" s="27">
        <v>0</v>
      </c>
      <c r="AB111" s="26">
        <v>0.62949999999999995</v>
      </c>
    </row>
    <row r="112" spans="1:28">
      <c r="A112" s="19" t="s">
        <v>324</v>
      </c>
      <c r="B112" s="19"/>
      <c r="C112" s="19"/>
      <c r="D112" s="27"/>
      <c r="E112" s="26"/>
      <c r="F112" s="27"/>
      <c r="G112" s="27"/>
      <c r="H112" s="27"/>
      <c r="I112" s="27"/>
      <c r="J112" s="28"/>
      <c r="K112" s="27"/>
      <c r="L112" s="27"/>
      <c r="M112" s="28"/>
      <c r="N112" s="27"/>
      <c r="O112" s="27"/>
      <c r="P112" s="28"/>
      <c r="Q112" s="27"/>
      <c r="R112" s="27"/>
      <c r="S112" s="28"/>
      <c r="T112" s="28"/>
      <c r="U112" s="26"/>
      <c r="V112" s="27"/>
      <c r="W112" s="27"/>
      <c r="X112" s="26"/>
      <c r="Y112" s="28"/>
      <c r="Z112" s="29"/>
      <c r="AA112" s="28"/>
      <c r="AB112" s="28"/>
    </row>
    <row r="113" spans="1:28">
      <c r="A113" s="19" t="s">
        <v>325</v>
      </c>
      <c r="B113" s="19" t="s">
        <v>326</v>
      </c>
      <c r="C113" s="19" t="s">
        <v>54</v>
      </c>
      <c r="D113" s="25">
        <f>1552/4.184</f>
        <v>370.93690248565963</v>
      </c>
      <c r="E113" s="25">
        <v>36.17</v>
      </c>
      <c r="F113" s="27">
        <v>9.74</v>
      </c>
      <c r="G113" s="25">
        <v>40.380000000000003</v>
      </c>
      <c r="H113" s="27"/>
      <c r="I113" s="25">
        <v>176</v>
      </c>
      <c r="J113" s="25">
        <v>440</v>
      </c>
      <c r="K113" s="25">
        <v>198</v>
      </c>
      <c r="L113" s="25">
        <v>1013</v>
      </c>
      <c r="M113" s="25">
        <v>15</v>
      </c>
      <c r="N113" s="25">
        <v>4.3600000000000003</v>
      </c>
      <c r="O113" s="25">
        <v>4.75</v>
      </c>
      <c r="P113" s="25">
        <v>1.022</v>
      </c>
      <c r="Q113" s="25">
        <v>2.3820000000000001</v>
      </c>
      <c r="R113" s="27">
        <v>1</v>
      </c>
      <c r="S113" s="25">
        <v>0</v>
      </c>
      <c r="T113" s="28"/>
      <c r="U113" s="25">
        <v>4.8</v>
      </c>
      <c r="V113" s="25">
        <v>0.64</v>
      </c>
      <c r="W113" s="25">
        <v>0.22</v>
      </c>
      <c r="X113" s="25">
        <v>2.19</v>
      </c>
      <c r="Y113" s="25">
        <v>0.35699999999999998</v>
      </c>
      <c r="Z113" s="25">
        <v>355</v>
      </c>
      <c r="AA113" s="25">
        <v>0</v>
      </c>
      <c r="AB113" s="25">
        <v>0.75</v>
      </c>
    </row>
    <row r="114" spans="1:28">
      <c r="A114" s="19" t="s">
        <v>108</v>
      </c>
      <c r="B114" s="19" t="s">
        <v>64</v>
      </c>
      <c r="C114" s="19" t="s">
        <v>60</v>
      </c>
      <c r="D114" s="28">
        <v>251.66669999999999</v>
      </c>
      <c r="E114" s="21">
        <v>6.05</v>
      </c>
      <c r="F114" s="20">
        <v>2.6166666666666667</v>
      </c>
      <c r="G114" s="20">
        <v>54.516666666666673</v>
      </c>
      <c r="H114" s="20">
        <v>5.3666666666666663</v>
      </c>
      <c r="I114" s="20">
        <v>4.333333333333333</v>
      </c>
      <c r="J114" s="20">
        <v>182.5</v>
      </c>
      <c r="K114" s="20">
        <v>85.666666666666671</v>
      </c>
      <c r="L114" s="20">
        <v>276.83333333333331</v>
      </c>
      <c r="M114" s="20">
        <v>27.5</v>
      </c>
      <c r="N114" s="20">
        <v>2.2333333333333334</v>
      </c>
      <c r="O114" s="20">
        <v>1.2333333333333334</v>
      </c>
      <c r="P114" s="20">
        <v>0.13333</v>
      </c>
      <c r="Q114" s="20">
        <v>1.1166666666666667</v>
      </c>
      <c r="R114" s="20">
        <v>3</v>
      </c>
      <c r="S114" s="20">
        <v>0</v>
      </c>
      <c r="T114" s="20">
        <v>0.4</v>
      </c>
      <c r="U114" s="21">
        <v>2.8333333333333335</v>
      </c>
      <c r="V114" s="20">
        <v>0.31666666666666665</v>
      </c>
      <c r="W114" s="20">
        <v>0.15</v>
      </c>
      <c r="X114" s="21">
        <v>2.75</v>
      </c>
      <c r="Y114" s="20">
        <v>0.18332999999999999</v>
      </c>
      <c r="Z114" s="21">
        <v>35.5</v>
      </c>
      <c r="AA114" s="20">
        <v>0</v>
      </c>
      <c r="AB114" s="21">
        <v>0.63332999999999995</v>
      </c>
    </row>
    <row r="115" spans="1:28">
      <c r="A115" s="19" t="s">
        <v>327</v>
      </c>
      <c r="B115" s="19" t="s">
        <v>328</v>
      </c>
      <c r="C115" s="19" t="s">
        <v>267</v>
      </c>
      <c r="D115" s="28">
        <v>59</v>
      </c>
      <c r="E115" s="21">
        <v>1.8</v>
      </c>
      <c r="F115" s="20">
        <v>0.7</v>
      </c>
      <c r="G115" s="20">
        <v>13.8</v>
      </c>
      <c r="H115" s="20">
        <v>1.5</v>
      </c>
      <c r="I115" s="20">
        <v>1</v>
      </c>
      <c r="J115" s="28">
        <v>57</v>
      </c>
      <c r="K115" s="20">
        <v>18</v>
      </c>
      <c r="L115" s="20">
        <v>137</v>
      </c>
      <c r="M115" s="28">
        <v>9</v>
      </c>
      <c r="N115" s="20">
        <v>0.3</v>
      </c>
      <c r="O115" s="20">
        <v>0.3</v>
      </c>
      <c r="P115" s="28">
        <v>0</v>
      </c>
      <c r="Q115" s="20">
        <v>0.1</v>
      </c>
      <c r="R115" s="20">
        <v>7</v>
      </c>
      <c r="S115" s="28">
        <v>0</v>
      </c>
      <c r="T115" s="28">
        <v>0</v>
      </c>
      <c r="U115" s="21">
        <v>3</v>
      </c>
      <c r="V115" s="20">
        <v>0.1</v>
      </c>
      <c r="W115" s="20">
        <v>0</v>
      </c>
      <c r="X115" s="21">
        <v>0.9</v>
      </c>
      <c r="Y115" s="28">
        <v>0</v>
      </c>
      <c r="Z115" s="21">
        <v>25</v>
      </c>
      <c r="AA115" s="28">
        <v>0</v>
      </c>
      <c r="AB115" s="28">
        <v>0.5</v>
      </c>
    </row>
    <row r="116" spans="1:28">
      <c r="A116" s="19" t="s">
        <v>329</v>
      </c>
      <c r="B116" s="19" t="s">
        <v>145</v>
      </c>
      <c r="C116" s="19" t="s">
        <v>62</v>
      </c>
      <c r="D116" s="28">
        <v>66.5</v>
      </c>
      <c r="E116" s="21">
        <v>1.55</v>
      </c>
      <c r="F116" s="20">
        <v>0.65</v>
      </c>
      <c r="G116" s="20">
        <v>15.65</v>
      </c>
      <c r="H116" s="20">
        <v>3.6</v>
      </c>
      <c r="I116" s="20">
        <v>14</v>
      </c>
      <c r="J116" s="28">
        <v>25.5</v>
      </c>
      <c r="K116" s="20">
        <v>15.5</v>
      </c>
      <c r="L116" s="20">
        <v>286.5</v>
      </c>
      <c r="M116" s="28">
        <v>2</v>
      </c>
      <c r="N116" s="20">
        <v>0.2</v>
      </c>
      <c r="O116" s="20">
        <v>0.1</v>
      </c>
      <c r="P116" s="28">
        <v>0.15000000000000002</v>
      </c>
      <c r="Q116" s="20">
        <v>0.1</v>
      </c>
      <c r="R116" s="20">
        <v>34.5</v>
      </c>
      <c r="S116" s="28">
        <v>0</v>
      </c>
      <c r="T116" s="28">
        <v>0.9</v>
      </c>
      <c r="U116" s="21">
        <v>128</v>
      </c>
      <c r="V116" s="20">
        <v>0.1</v>
      </c>
      <c r="W116" s="20">
        <v>0.05</v>
      </c>
      <c r="X116" s="21">
        <v>0.85000000000000009</v>
      </c>
      <c r="Y116" s="28">
        <v>0.1</v>
      </c>
      <c r="Z116" s="21">
        <v>31.5</v>
      </c>
      <c r="AA116" s="28">
        <v>0</v>
      </c>
      <c r="AB116" s="28">
        <v>0.35</v>
      </c>
    </row>
    <row r="117" spans="1:28">
      <c r="A117" s="19" t="s">
        <v>330</v>
      </c>
      <c r="B117" s="19"/>
      <c r="C117" s="19"/>
      <c r="D117" s="28"/>
      <c r="E117" s="21"/>
      <c r="F117" s="20"/>
      <c r="G117" s="20"/>
      <c r="H117" s="20"/>
      <c r="I117" s="20"/>
      <c r="J117" s="28"/>
      <c r="K117" s="20"/>
      <c r="L117" s="20"/>
      <c r="M117" s="28"/>
      <c r="N117" s="20"/>
      <c r="O117" s="20"/>
      <c r="P117" s="28"/>
      <c r="Q117" s="20"/>
      <c r="R117" s="20"/>
      <c r="S117" s="28"/>
      <c r="T117" s="28"/>
      <c r="U117" s="21"/>
      <c r="V117" s="20"/>
      <c r="W117" s="20"/>
      <c r="X117" s="21"/>
      <c r="Y117" s="28"/>
      <c r="Z117" s="21"/>
      <c r="AA117" s="28"/>
      <c r="AB117" s="28"/>
    </row>
    <row r="118" spans="1:28">
      <c r="A118" s="19" t="s">
        <v>331</v>
      </c>
      <c r="B118" s="19"/>
      <c r="C118" s="19"/>
      <c r="D118" s="28"/>
      <c r="E118" s="21"/>
      <c r="F118" s="20"/>
      <c r="G118" s="20"/>
      <c r="H118" s="20"/>
      <c r="I118" s="20"/>
      <c r="J118" s="28"/>
      <c r="K118" s="20"/>
      <c r="L118" s="20"/>
      <c r="M118" s="28"/>
      <c r="N118" s="20"/>
      <c r="O118" s="20"/>
      <c r="P118" s="28"/>
      <c r="Q118" s="20"/>
      <c r="R118" s="20"/>
      <c r="S118" s="28"/>
      <c r="T118" s="28"/>
      <c r="U118" s="21"/>
      <c r="V118" s="20"/>
      <c r="W118" s="20"/>
      <c r="X118" s="21"/>
      <c r="Y118" s="28"/>
      <c r="Z118" s="21"/>
      <c r="AA118" s="28"/>
      <c r="AB118" s="28"/>
    </row>
    <row r="119" spans="1:28">
      <c r="A119" s="19" t="s">
        <v>332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>
      <c r="A120" s="19" t="s">
        <v>333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>
      <c r="A121" s="19" t="s">
        <v>334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>
      <c r="A122" s="19" t="s">
        <v>335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>
      <c r="A123" s="19" t="s">
        <v>336</v>
      </c>
      <c r="B123" s="19" t="s">
        <v>337</v>
      </c>
      <c r="C123" s="19" t="s">
        <v>54</v>
      </c>
      <c r="D123" s="25">
        <f>2330/4.184</f>
        <v>556.88336520076484</v>
      </c>
      <c r="E123" s="25">
        <v>28.33</v>
      </c>
      <c r="F123" s="25">
        <v>47.37</v>
      </c>
      <c r="G123" s="25">
        <v>15.31</v>
      </c>
      <c r="H123" s="20"/>
      <c r="I123" s="25">
        <v>54</v>
      </c>
      <c r="J123" s="25">
        <v>755</v>
      </c>
      <c r="K123" s="25">
        <v>515</v>
      </c>
      <c r="L123" s="25">
        <v>648</v>
      </c>
      <c r="M123" s="25">
        <v>99</v>
      </c>
      <c r="N123" s="25">
        <v>7.28</v>
      </c>
      <c r="O123" s="25">
        <v>10.24</v>
      </c>
      <c r="P123" s="25">
        <v>0.68600000000000005</v>
      </c>
      <c r="Q123" s="25">
        <v>1.6140000000000001</v>
      </c>
      <c r="R123" s="20">
        <v>0</v>
      </c>
      <c r="S123" s="25">
        <v>0</v>
      </c>
      <c r="T123" s="28"/>
      <c r="U123" s="21">
        <v>0</v>
      </c>
      <c r="V123" s="20">
        <v>0.19</v>
      </c>
      <c r="W123" s="20">
        <v>2</v>
      </c>
      <c r="X123" s="21">
        <v>2</v>
      </c>
      <c r="Y123" s="28">
        <v>8.8999999999999996E-2</v>
      </c>
      <c r="Z123" s="21">
        <v>58</v>
      </c>
      <c r="AA123" s="28">
        <v>0</v>
      </c>
      <c r="AB123" s="28">
        <v>0.34599999999999997</v>
      </c>
    </row>
    <row r="124" spans="1:28">
      <c r="A124" s="19" t="s">
        <v>115</v>
      </c>
      <c r="B124" s="19" t="s">
        <v>64</v>
      </c>
      <c r="C124" s="19" t="s">
        <v>60</v>
      </c>
      <c r="D124" s="28">
        <v>344.5</v>
      </c>
      <c r="E124" s="21">
        <v>9.1</v>
      </c>
      <c r="F124" s="20">
        <v>3.15</v>
      </c>
      <c r="G124" s="20">
        <v>72.45</v>
      </c>
      <c r="H124" s="20">
        <v>19.05</v>
      </c>
      <c r="I124" s="20">
        <v>158.5</v>
      </c>
      <c r="J124" s="20">
        <v>289.5</v>
      </c>
      <c r="K124" s="20">
        <v>82</v>
      </c>
      <c r="L124" s="20">
        <v>357.5</v>
      </c>
      <c r="M124" s="20">
        <v>11</v>
      </c>
      <c r="N124" s="20">
        <v>5.35</v>
      </c>
      <c r="O124" s="20">
        <v>2.15</v>
      </c>
      <c r="P124" s="20">
        <v>0.8</v>
      </c>
      <c r="Q124" s="20">
        <v>3.35</v>
      </c>
      <c r="R124" s="20">
        <v>12.5</v>
      </c>
      <c r="S124" s="20">
        <v>0</v>
      </c>
      <c r="T124" s="20">
        <v>0</v>
      </c>
      <c r="U124" s="21">
        <v>0</v>
      </c>
      <c r="V124" s="20">
        <v>0.3</v>
      </c>
      <c r="W124" s="20">
        <v>0.15000000000000002</v>
      </c>
      <c r="X124" s="21">
        <v>1.4500000000000002</v>
      </c>
      <c r="Y124" s="20">
        <v>0.25</v>
      </c>
      <c r="Z124" s="21">
        <v>21</v>
      </c>
      <c r="AA124" s="20">
        <v>0</v>
      </c>
      <c r="AB124" s="21">
        <v>0.45</v>
      </c>
    </row>
    <row r="125" spans="1:28">
      <c r="A125" s="19" t="s">
        <v>338</v>
      </c>
      <c r="B125" s="19"/>
      <c r="C125" s="19"/>
      <c r="D125" s="28"/>
      <c r="E125" s="21"/>
      <c r="F125" s="20"/>
      <c r="G125" s="20"/>
      <c r="H125" s="20"/>
      <c r="I125" s="20"/>
      <c r="J125" s="28"/>
      <c r="K125" s="20"/>
      <c r="L125" s="20"/>
      <c r="M125" s="28"/>
      <c r="N125" s="20"/>
      <c r="O125" s="20"/>
      <c r="P125" s="28"/>
      <c r="Q125" s="20"/>
      <c r="R125" s="20"/>
      <c r="S125" s="28"/>
      <c r="T125" s="28"/>
      <c r="U125" s="21"/>
      <c r="V125" s="20"/>
      <c r="W125" s="20"/>
      <c r="X125" s="21"/>
      <c r="Y125" s="28"/>
      <c r="Z125" s="21"/>
      <c r="AA125" s="28"/>
      <c r="AB125" s="28"/>
    </row>
    <row r="126" spans="1:28">
      <c r="A126" s="19" t="s">
        <v>339</v>
      </c>
      <c r="B126" s="19" t="s">
        <v>340</v>
      </c>
      <c r="C126" s="19" t="s">
        <v>60</v>
      </c>
      <c r="D126" s="28">
        <v>27</v>
      </c>
      <c r="E126" s="21">
        <v>2.2000000000000002</v>
      </c>
      <c r="F126" s="20">
        <v>0.5</v>
      </c>
      <c r="G126" s="20">
        <v>5.0999999999999996</v>
      </c>
      <c r="H126" s="20">
        <v>2.2000000000000002</v>
      </c>
      <c r="I126" s="20">
        <v>3</v>
      </c>
      <c r="J126" s="28">
        <v>86</v>
      </c>
      <c r="K126" s="20">
        <v>9</v>
      </c>
      <c r="L126" s="20">
        <v>318</v>
      </c>
      <c r="M126" s="28">
        <v>5</v>
      </c>
      <c r="N126" s="20">
        <v>0.5</v>
      </c>
      <c r="O126" s="20">
        <v>0.5</v>
      </c>
      <c r="P126" s="28">
        <v>0.11</v>
      </c>
      <c r="Q126" s="20">
        <v>0.68</v>
      </c>
      <c r="R126" s="20">
        <v>66.489999999999995</v>
      </c>
      <c r="S126" s="28">
        <v>0</v>
      </c>
      <c r="T126" s="28">
        <v>0.42</v>
      </c>
      <c r="U126" s="21">
        <v>23.41</v>
      </c>
      <c r="V126" s="20">
        <v>0.15</v>
      </c>
      <c r="W126" s="20">
        <v>0.12</v>
      </c>
      <c r="X126" s="21">
        <v>0.89</v>
      </c>
      <c r="Y126" s="28">
        <v>0.18</v>
      </c>
      <c r="Z126" s="21">
        <v>60.55</v>
      </c>
      <c r="AA126" s="28">
        <v>0</v>
      </c>
      <c r="AB126" s="28">
        <v>0.21</v>
      </c>
    </row>
    <row r="127" spans="1:28">
      <c r="A127" s="19" t="s">
        <v>341</v>
      </c>
      <c r="B127" s="19" t="s">
        <v>84</v>
      </c>
      <c r="C127" s="19" t="s">
        <v>54</v>
      </c>
      <c r="D127" s="25">
        <f>2126/4.184</f>
        <v>508.12619502868068</v>
      </c>
      <c r="E127" s="25">
        <v>26.08</v>
      </c>
      <c r="F127" s="25">
        <v>36.24</v>
      </c>
      <c r="G127" s="25">
        <v>28.09</v>
      </c>
      <c r="H127" s="25">
        <v>12.2</v>
      </c>
      <c r="I127" s="25">
        <v>266</v>
      </c>
      <c r="J127" s="25">
        <v>828</v>
      </c>
      <c r="K127" s="25">
        <v>370</v>
      </c>
      <c r="L127" s="25">
        <v>738</v>
      </c>
      <c r="M127" s="25">
        <v>13</v>
      </c>
      <c r="N127" s="25">
        <v>9.2100000000000009</v>
      </c>
      <c r="O127" s="25">
        <v>6.08</v>
      </c>
      <c r="P127" s="25">
        <v>0.64500000000000002</v>
      </c>
      <c r="Q127" s="25">
        <v>2.448</v>
      </c>
      <c r="R127" s="20">
        <v>2</v>
      </c>
      <c r="S127" s="25">
        <v>0</v>
      </c>
      <c r="T127" s="25">
        <v>5.07</v>
      </c>
      <c r="U127" s="25">
        <v>7.1</v>
      </c>
      <c r="V127" s="25">
        <v>0.80500000000000005</v>
      </c>
      <c r="W127" s="25">
        <v>0.26100000000000001</v>
      </c>
      <c r="X127" s="25">
        <v>4.7329999999999997</v>
      </c>
      <c r="Y127" s="25">
        <v>0.39700000000000002</v>
      </c>
      <c r="Z127" s="25">
        <v>162</v>
      </c>
      <c r="AA127" s="25">
        <v>0</v>
      </c>
      <c r="AB127" s="25">
        <v>0.81</v>
      </c>
    </row>
    <row r="128" spans="1:28">
      <c r="A128" s="19" t="s">
        <v>342</v>
      </c>
      <c r="B128" s="19"/>
      <c r="C128" s="19"/>
      <c r="D128" s="28"/>
      <c r="E128" s="21"/>
      <c r="F128" s="20"/>
      <c r="G128" s="20"/>
      <c r="H128" s="20"/>
      <c r="I128" s="20"/>
      <c r="J128" s="28"/>
      <c r="K128" s="20"/>
      <c r="L128" s="20"/>
      <c r="M128" s="28"/>
      <c r="N128" s="20"/>
      <c r="O128" s="20"/>
      <c r="P128" s="28"/>
      <c r="Q128" s="20"/>
      <c r="R128" s="20"/>
      <c r="S128" s="28"/>
      <c r="T128" s="28"/>
      <c r="U128" s="21"/>
      <c r="V128" s="20"/>
      <c r="W128" s="20"/>
      <c r="X128" s="21"/>
      <c r="Y128" s="28"/>
      <c r="Z128" s="21"/>
      <c r="AA128" s="28"/>
      <c r="AB128" s="28"/>
    </row>
    <row r="129" spans="1:28">
      <c r="A129" s="19" t="s">
        <v>343</v>
      </c>
      <c r="B129" s="19" t="s">
        <v>344</v>
      </c>
      <c r="C129" s="19" t="s">
        <v>54</v>
      </c>
      <c r="D129" s="28">
        <f>1829.33333333333/4.184</f>
        <v>437.22115997450527</v>
      </c>
      <c r="E129" s="21">
        <v>7.7700000000000005</v>
      </c>
      <c r="F129" s="20">
        <v>25.13</v>
      </c>
      <c r="G129" s="20">
        <v>56.086666666666666</v>
      </c>
      <c r="H129" s="20">
        <v>23</v>
      </c>
      <c r="I129" s="20">
        <v>273</v>
      </c>
      <c r="J129" s="28">
        <v>167</v>
      </c>
      <c r="K129" s="20">
        <v>191.66666666666666</v>
      </c>
      <c r="L129" s="20">
        <v>644</v>
      </c>
      <c r="M129" s="28">
        <v>38</v>
      </c>
      <c r="N129" s="20">
        <v>10.303333333333335</v>
      </c>
      <c r="O129" s="20">
        <v>3.9733333333333327</v>
      </c>
      <c r="P129" s="28">
        <v>1.2923333333333333</v>
      </c>
      <c r="Q129" s="20">
        <v>10.799999999999999</v>
      </c>
      <c r="R129" s="20">
        <v>15</v>
      </c>
      <c r="S129" s="28">
        <v>0</v>
      </c>
      <c r="T129" s="28">
        <v>0</v>
      </c>
      <c r="U129" s="21">
        <v>15</v>
      </c>
      <c r="V129" s="20">
        <v>0.28533333333333327</v>
      </c>
      <c r="W129" s="20">
        <v>0.22900000000000001</v>
      </c>
      <c r="X129" s="21">
        <v>1.2503333333333335</v>
      </c>
      <c r="Y129" s="28">
        <v>0.18333333333333335</v>
      </c>
      <c r="Z129" s="21">
        <v>76</v>
      </c>
      <c r="AA129" s="28">
        <v>0</v>
      </c>
      <c r="AB129" s="28"/>
    </row>
    <row r="130" spans="1:28">
      <c r="A130" s="19" t="s">
        <v>345</v>
      </c>
      <c r="B130" s="19" t="s">
        <v>346</v>
      </c>
      <c r="C130" s="19" t="s">
        <v>54</v>
      </c>
      <c r="D130" s="28">
        <v>704.5</v>
      </c>
      <c r="E130" s="21">
        <v>8.5399999999999991</v>
      </c>
      <c r="F130" s="20">
        <v>73.87</v>
      </c>
      <c r="G130" s="20">
        <v>13.84</v>
      </c>
      <c r="H130" s="20">
        <v>9.1</v>
      </c>
      <c r="I130" s="20">
        <v>77.5</v>
      </c>
      <c r="J130" s="28">
        <v>232.5</v>
      </c>
      <c r="K130" s="20">
        <v>125.5</v>
      </c>
      <c r="L130" s="20">
        <v>389</v>
      </c>
      <c r="M130" s="28">
        <v>2.5</v>
      </c>
      <c r="N130" s="20">
        <v>3.11</v>
      </c>
      <c r="O130" s="20">
        <v>2.915</v>
      </c>
      <c r="P130" s="28">
        <v>0.75600000000000001</v>
      </c>
      <c r="Q130" s="20">
        <v>4.1310000000000002</v>
      </c>
      <c r="R130" s="20">
        <v>1.5</v>
      </c>
      <c r="S130" s="28">
        <v>0</v>
      </c>
      <c r="T130" s="28">
        <v>0.97</v>
      </c>
      <c r="U130" s="21">
        <v>1.1499999999999999</v>
      </c>
      <c r="V130" s="20">
        <v>0.92749999999999999</v>
      </c>
      <c r="W130" s="20">
        <v>0.14600000000000002</v>
      </c>
      <c r="X130" s="21">
        <v>1.181</v>
      </c>
      <c r="Y130" s="28">
        <v>0.24249999999999999</v>
      </c>
      <c r="Z130" s="21">
        <v>16.5</v>
      </c>
      <c r="AA130" s="28">
        <v>0</v>
      </c>
      <c r="AB130" s="28">
        <v>0.75800000000000001</v>
      </c>
    </row>
    <row r="131" spans="1:28">
      <c r="A131" s="19" t="s">
        <v>120</v>
      </c>
      <c r="B131" s="19"/>
      <c r="C131" s="19" t="s">
        <v>54</v>
      </c>
      <c r="D131" s="28">
        <v>389</v>
      </c>
      <c r="E131" s="29">
        <v>16.89</v>
      </c>
      <c r="F131" s="28">
        <v>6.9</v>
      </c>
      <c r="G131" s="28">
        <v>66.27</v>
      </c>
      <c r="H131" s="28">
        <v>10.6</v>
      </c>
      <c r="I131" s="28">
        <v>54</v>
      </c>
      <c r="J131" s="28">
        <v>523</v>
      </c>
      <c r="K131" s="28">
        <v>177</v>
      </c>
      <c r="L131" s="28">
        <v>429</v>
      </c>
      <c r="M131" s="28">
        <v>2</v>
      </c>
      <c r="N131" s="28">
        <v>4.72</v>
      </c>
      <c r="O131" s="28">
        <v>3.97</v>
      </c>
      <c r="P131" s="28">
        <v>0.626</v>
      </c>
      <c r="Q131" s="20">
        <v>4.9160000000000004</v>
      </c>
      <c r="R131" s="28">
        <v>0</v>
      </c>
      <c r="S131" s="28">
        <v>0</v>
      </c>
      <c r="T131" s="28"/>
      <c r="U131" s="29">
        <v>0</v>
      </c>
      <c r="V131" s="28">
        <v>0.76300000000000001</v>
      </c>
      <c r="W131" s="28">
        <v>0.13900000000000001</v>
      </c>
      <c r="X131" s="29">
        <v>0.96099999999999997</v>
      </c>
      <c r="Y131" s="28">
        <v>0.11899999999999999</v>
      </c>
      <c r="Z131" s="29">
        <v>56</v>
      </c>
      <c r="AA131" s="28">
        <v>0</v>
      </c>
      <c r="AB131" s="29">
        <v>1.349</v>
      </c>
    </row>
    <row r="132" spans="1:28">
      <c r="A132" s="19" t="s">
        <v>347</v>
      </c>
      <c r="B132" s="19"/>
      <c r="C132" s="19"/>
      <c r="D132" s="19">
        <v>119</v>
      </c>
      <c r="E132" s="19">
        <v>16.920000000000002</v>
      </c>
      <c r="F132" s="19">
        <v>4.83</v>
      </c>
      <c r="G132" s="19">
        <v>0.73</v>
      </c>
      <c r="H132" s="19"/>
      <c r="I132" s="19">
        <v>8</v>
      </c>
      <c r="J132" s="19">
        <v>297</v>
      </c>
      <c r="K132" s="19">
        <v>19</v>
      </c>
      <c r="L132" s="19">
        <v>230</v>
      </c>
      <c r="M132" s="19">
        <v>71</v>
      </c>
      <c r="N132" s="19">
        <v>8.99</v>
      </c>
      <c r="O132" s="19">
        <v>2.67</v>
      </c>
      <c r="P132" s="19"/>
      <c r="Q132" s="19"/>
      <c r="R132" s="19"/>
      <c r="S132" s="19"/>
      <c r="T132" s="19">
        <v>0.7</v>
      </c>
      <c r="U132" s="19">
        <v>17.899999999999999</v>
      </c>
      <c r="V132" s="19">
        <v>0.30499999999999999</v>
      </c>
      <c r="W132" s="19">
        <v>1.778</v>
      </c>
      <c r="X132" s="19">
        <v>9.7279999999999998</v>
      </c>
      <c r="Y132" s="19">
        <v>0.85299999999999998</v>
      </c>
      <c r="Z132" s="19">
        <v>588</v>
      </c>
      <c r="AA132" s="19">
        <v>16.579999999999998</v>
      </c>
      <c r="AB132" s="19"/>
    </row>
    <row r="133" spans="1:28">
      <c r="A133" s="19" t="s">
        <v>348</v>
      </c>
      <c r="B133" s="19"/>
      <c r="C133" s="19"/>
      <c r="D133" s="28"/>
      <c r="E133" s="21"/>
      <c r="F133" s="20"/>
      <c r="G133" s="20"/>
      <c r="H133" s="20"/>
      <c r="I133" s="20"/>
      <c r="J133" s="28"/>
      <c r="K133" s="20"/>
      <c r="L133" s="20"/>
      <c r="M133" s="28"/>
      <c r="N133" s="20"/>
      <c r="O133" s="20"/>
      <c r="P133" s="28"/>
      <c r="Q133" s="20"/>
      <c r="R133" s="20"/>
      <c r="S133" s="28"/>
      <c r="T133" s="28"/>
      <c r="U133" s="21"/>
      <c r="V133" s="20"/>
      <c r="W133" s="20"/>
      <c r="X133" s="21"/>
      <c r="Y133" s="28"/>
      <c r="Z133" s="21"/>
      <c r="AA133" s="28"/>
      <c r="AB133" s="28"/>
    </row>
    <row r="134" spans="1:28">
      <c r="A134" s="19" t="s">
        <v>349</v>
      </c>
      <c r="B134" s="19"/>
      <c r="C134" s="19"/>
      <c r="D134" s="28"/>
      <c r="E134" s="21"/>
      <c r="F134" s="20"/>
      <c r="G134" s="20"/>
      <c r="H134" s="20"/>
      <c r="I134" s="20"/>
      <c r="J134" s="28"/>
      <c r="K134" s="20"/>
      <c r="L134" s="20"/>
      <c r="M134" s="28"/>
      <c r="N134" s="20"/>
      <c r="O134" s="20"/>
      <c r="P134" s="28"/>
      <c r="Q134" s="20"/>
      <c r="R134" s="20"/>
      <c r="S134" s="28"/>
      <c r="T134" s="28"/>
      <c r="U134" s="21"/>
      <c r="V134" s="20"/>
      <c r="W134" s="20"/>
      <c r="X134" s="21"/>
      <c r="Y134" s="28"/>
      <c r="Z134" s="21"/>
      <c r="AA134" s="28"/>
      <c r="AB134" s="28"/>
    </row>
    <row r="135" spans="1:28">
      <c r="A135" s="19" t="s">
        <v>350</v>
      </c>
      <c r="B135" s="19"/>
      <c r="C135" s="19"/>
      <c r="D135" s="28"/>
      <c r="E135" s="21"/>
      <c r="F135" s="20"/>
      <c r="G135" s="20"/>
      <c r="H135" s="20"/>
      <c r="I135" s="20"/>
      <c r="J135" s="28"/>
      <c r="K135" s="20"/>
      <c r="L135" s="20"/>
      <c r="M135" s="28"/>
      <c r="N135" s="20"/>
      <c r="O135" s="20"/>
      <c r="P135" s="28"/>
      <c r="Q135" s="20"/>
      <c r="R135" s="20"/>
      <c r="S135" s="28"/>
      <c r="T135" s="28"/>
      <c r="U135" s="21"/>
      <c r="V135" s="20"/>
      <c r="W135" s="20"/>
      <c r="X135" s="21"/>
      <c r="Y135" s="28"/>
      <c r="Z135" s="21"/>
      <c r="AA135" s="28"/>
      <c r="AB135" s="28"/>
    </row>
    <row r="136" spans="1:28">
      <c r="A136" s="19" t="s">
        <v>351</v>
      </c>
      <c r="B136" s="19" t="s">
        <v>352</v>
      </c>
      <c r="C136" s="19" t="s">
        <v>54</v>
      </c>
      <c r="D136" s="28">
        <v>807</v>
      </c>
      <c r="E136" s="21">
        <v>1.55</v>
      </c>
      <c r="F136" s="20">
        <v>87.5</v>
      </c>
      <c r="G136" s="20">
        <v>8.375</v>
      </c>
      <c r="H136" s="20">
        <v>0</v>
      </c>
      <c r="I136" s="20">
        <v>0.25</v>
      </c>
      <c r="J136" s="28">
        <v>0</v>
      </c>
      <c r="K136" s="20">
        <v>0</v>
      </c>
      <c r="L136" s="20">
        <v>254.25</v>
      </c>
      <c r="M136" s="28">
        <v>9.5</v>
      </c>
      <c r="N136" s="20">
        <v>0.61499999999999999</v>
      </c>
      <c r="O136" s="20">
        <v>0.09</v>
      </c>
      <c r="P136" s="28">
        <v>0.67</v>
      </c>
      <c r="Q136" s="20">
        <v>1.341</v>
      </c>
      <c r="R136" s="20">
        <v>0</v>
      </c>
      <c r="S136" s="28">
        <v>0</v>
      </c>
      <c r="T136" s="28">
        <v>10.866666666666667</v>
      </c>
      <c r="U136" s="21">
        <v>3.875</v>
      </c>
      <c r="V136" s="20">
        <v>7.5999999999999998E-2</v>
      </c>
      <c r="W136" s="20">
        <v>9.2749999999999999E-2</v>
      </c>
      <c r="X136" s="21">
        <v>0.21925</v>
      </c>
      <c r="Y136" s="28">
        <v>0.17100000000000001</v>
      </c>
      <c r="Z136" s="21">
        <v>28.25</v>
      </c>
      <c r="AA136" s="28">
        <v>0</v>
      </c>
      <c r="AB136" s="28">
        <v>0.23125000000000001</v>
      </c>
    </row>
    <row r="137" spans="1:28">
      <c r="A137" s="19" t="s">
        <v>353</v>
      </c>
      <c r="B137" s="19" t="s">
        <v>56</v>
      </c>
      <c r="C137" s="19" t="s">
        <v>54</v>
      </c>
      <c r="D137" s="28">
        <v>31</v>
      </c>
      <c r="E137" s="21">
        <v>2</v>
      </c>
      <c r="F137" s="20">
        <v>0.1</v>
      </c>
      <c r="G137" s="20">
        <v>7</v>
      </c>
      <c r="H137" s="20">
        <v>3.2</v>
      </c>
      <c r="I137" s="20">
        <v>81</v>
      </c>
      <c r="J137" s="28">
        <v>63</v>
      </c>
      <c r="K137" s="20">
        <v>57</v>
      </c>
      <c r="L137" s="20">
        <v>303</v>
      </c>
      <c r="M137" s="28">
        <v>0.6</v>
      </c>
      <c r="N137" s="20">
        <v>0.8</v>
      </c>
      <c r="O137" s="20">
        <v>0.6</v>
      </c>
      <c r="P137" s="28">
        <v>0.1</v>
      </c>
      <c r="Q137" s="20">
        <v>1</v>
      </c>
      <c r="R137" s="20">
        <v>19</v>
      </c>
      <c r="S137" s="28">
        <v>0</v>
      </c>
      <c r="T137" s="28">
        <v>0.4</v>
      </c>
      <c r="U137" s="21">
        <v>21.1</v>
      </c>
      <c r="V137" s="20">
        <v>0.2</v>
      </c>
      <c r="W137" s="20">
        <v>0.1</v>
      </c>
      <c r="X137" s="21">
        <v>1</v>
      </c>
      <c r="Y137" s="28">
        <v>0.2</v>
      </c>
      <c r="Z137" s="21">
        <v>88</v>
      </c>
      <c r="AA137" s="28">
        <v>0</v>
      </c>
      <c r="AB137" s="28">
        <v>0.2</v>
      </c>
    </row>
    <row r="138" spans="1:28">
      <c r="A138" s="19" t="s">
        <v>125</v>
      </c>
      <c r="B138" s="19" t="s">
        <v>126</v>
      </c>
      <c r="C138" s="24" t="s">
        <v>54</v>
      </c>
      <c r="D138" s="28">
        <f>481.16/4.184</f>
        <v>115</v>
      </c>
      <c r="E138" s="29">
        <v>0.84</v>
      </c>
      <c r="F138" s="28">
        <v>10.7</v>
      </c>
      <c r="G138" s="28">
        <v>6.26</v>
      </c>
      <c r="H138" s="28">
        <v>3.2</v>
      </c>
      <c r="I138" s="28">
        <v>88</v>
      </c>
      <c r="J138" s="28"/>
      <c r="K138" s="28">
        <v>4</v>
      </c>
      <c r="L138" s="28">
        <v>8</v>
      </c>
      <c r="M138" s="28"/>
      <c r="N138" s="28">
        <v>3.3</v>
      </c>
      <c r="O138" s="28">
        <v>0.22</v>
      </c>
      <c r="P138" s="28"/>
      <c r="Q138" s="28"/>
      <c r="R138" s="28">
        <v>20</v>
      </c>
      <c r="S138" s="28"/>
      <c r="T138" s="28"/>
      <c r="U138" s="29">
        <v>0.9</v>
      </c>
      <c r="V138" s="28">
        <v>3.0000000000000001E-3</v>
      </c>
      <c r="W138" s="28">
        <v>0</v>
      </c>
      <c r="X138" s="29">
        <v>3.6999999999999998E-2</v>
      </c>
      <c r="Y138" s="28"/>
      <c r="Z138" s="29">
        <v>0</v>
      </c>
      <c r="AA138" s="28"/>
      <c r="AB138" s="28"/>
    </row>
    <row r="139" spans="1:28">
      <c r="A139" s="19" t="s">
        <v>354</v>
      </c>
      <c r="B139" s="19"/>
      <c r="C139" s="19" t="s">
        <v>128</v>
      </c>
      <c r="D139" s="28">
        <v>40</v>
      </c>
      <c r="E139" s="28">
        <v>1.3</v>
      </c>
      <c r="F139" s="28">
        <v>0.2</v>
      </c>
      <c r="G139" s="28">
        <v>9.1999999999999993</v>
      </c>
      <c r="H139" s="28">
        <v>1.3</v>
      </c>
      <c r="I139" s="28">
        <v>23</v>
      </c>
      <c r="J139" s="28">
        <v>29</v>
      </c>
      <c r="K139" s="28">
        <v>10</v>
      </c>
      <c r="L139" s="28">
        <v>146</v>
      </c>
      <c r="M139" s="28">
        <v>4</v>
      </c>
      <c r="N139" s="28">
        <v>0.2</v>
      </c>
      <c r="O139" s="28">
        <v>0.2</v>
      </c>
      <c r="P139" s="28">
        <v>0</v>
      </c>
      <c r="Q139" s="28">
        <v>0.1</v>
      </c>
      <c r="R139" s="28">
        <v>0</v>
      </c>
      <c r="S139" s="28">
        <v>0</v>
      </c>
      <c r="T139" s="28">
        <v>0</v>
      </c>
      <c r="U139" s="28">
        <v>7.4</v>
      </c>
      <c r="V139" s="28">
        <v>0</v>
      </c>
      <c r="W139" s="28">
        <v>0</v>
      </c>
      <c r="X139" s="28">
        <v>0.1</v>
      </c>
      <c r="Y139" s="28">
        <v>0.1</v>
      </c>
      <c r="Z139" s="28">
        <v>19</v>
      </c>
      <c r="AA139" s="28">
        <v>0</v>
      </c>
      <c r="AB139" s="28">
        <v>0.1</v>
      </c>
    </row>
    <row r="140" spans="1:28">
      <c r="A140" s="19" t="s">
        <v>355</v>
      </c>
      <c r="B140" s="19" t="s">
        <v>356</v>
      </c>
      <c r="C140" s="19" t="s">
        <v>54</v>
      </c>
      <c r="D140" s="25">
        <f>1460/4.184</f>
        <v>348.94837476099423</v>
      </c>
      <c r="E140" s="25">
        <v>8.9499999999999993</v>
      </c>
      <c r="F140" s="25">
        <v>0.46</v>
      </c>
      <c r="G140" s="25">
        <v>83.28</v>
      </c>
      <c r="H140" s="25">
        <v>9.1999999999999993</v>
      </c>
      <c r="I140" s="25">
        <v>257</v>
      </c>
      <c r="J140" s="25">
        <v>303</v>
      </c>
      <c r="K140" s="25">
        <v>92</v>
      </c>
      <c r="L140" s="25">
        <v>1622</v>
      </c>
      <c r="M140" s="25">
        <v>21</v>
      </c>
      <c r="N140" s="25">
        <v>1.55</v>
      </c>
      <c r="O140" s="25">
        <v>1.89</v>
      </c>
      <c r="P140" s="25">
        <v>0.41599999999999998</v>
      </c>
      <c r="Q140" s="25">
        <v>1.389</v>
      </c>
      <c r="R140" s="20">
        <v>1</v>
      </c>
      <c r="S140" s="25">
        <v>0</v>
      </c>
      <c r="T140" s="25">
        <v>0.18</v>
      </c>
      <c r="U140" s="25">
        <v>75</v>
      </c>
      <c r="V140" s="25">
        <v>0.5</v>
      </c>
      <c r="W140" s="25">
        <v>0.1</v>
      </c>
      <c r="X140" s="25">
        <v>0.99</v>
      </c>
      <c r="Y140" s="25">
        <v>1.6</v>
      </c>
      <c r="Z140" s="25">
        <v>166</v>
      </c>
      <c r="AA140" s="25">
        <v>0</v>
      </c>
      <c r="AB140" s="25">
        <v>1.38</v>
      </c>
    </row>
    <row r="141" spans="1:28">
      <c r="A141" s="19" t="s">
        <v>357</v>
      </c>
      <c r="B141" s="19" t="s">
        <v>56</v>
      </c>
      <c r="C141" s="19" t="s">
        <v>60</v>
      </c>
      <c r="D141" s="28">
        <v>47</v>
      </c>
      <c r="E141" s="21">
        <v>0.9</v>
      </c>
      <c r="F141" s="20">
        <v>0.1</v>
      </c>
      <c r="G141" s="20">
        <v>11.8</v>
      </c>
      <c r="H141" s="20">
        <v>2.4</v>
      </c>
      <c r="I141" s="20">
        <v>40</v>
      </c>
      <c r="J141" s="20">
        <v>14</v>
      </c>
      <c r="K141" s="20">
        <v>10</v>
      </c>
      <c r="L141" s="20">
        <v>181</v>
      </c>
      <c r="M141" s="20">
        <v>0</v>
      </c>
      <c r="N141" s="20">
        <v>0.1</v>
      </c>
      <c r="O141" s="20">
        <v>0.1</v>
      </c>
      <c r="P141" s="20">
        <v>0.1</v>
      </c>
      <c r="Q141" s="20">
        <v>0</v>
      </c>
      <c r="R141" s="20">
        <v>8</v>
      </c>
      <c r="S141" s="20">
        <v>0</v>
      </c>
      <c r="T141" s="20">
        <v>0</v>
      </c>
      <c r="U141" s="21">
        <v>53</v>
      </c>
      <c r="V141" s="20">
        <v>0.1</v>
      </c>
      <c r="W141" s="20">
        <v>0</v>
      </c>
      <c r="X141" s="21">
        <v>0.3</v>
      </c>
      <c r="Y141" s="20">
        <v>0.1</v>
      </c>
      <c r="Z141" s="21">
        <v>30</v>
      </c>
      <c r="AA141" s="20">
        <v>0</v>
      </c>
      <c r="AB141" s="21">
        <v>0.3</v>
      </c>
    </row>
    <row r="142" spans="1:28">
      <c r="A142" s="19" t="s">
        <v>358</v>
      </c>
      <c r="B142" s="19"/>
      <c r="C142" s="19"/>
      <c r="D142" s="28"/>
      <c r="E142" s="29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9"/>
      <c r="V142" s="28"/>
      <c r="W142" s="28"/>
      <c r="X142" s="29"/>
      <c r="Y142" s="28"/>
      <c r="Z142" s="29"/>
      <c r="AA142" s="28"/>
      <c r="AB142" s="28"/>
    </row>
    <row r="143" spans="1:28">
      <c r="A143" s="19" t="s">
        <v>359</v>
      </c>
      <c r="B143" s="19"/>
      <c r="C143" s="19"/>
      <c r="D143" s="19">
        <v>185</v>
      </c>
      <c r="E143" s="19">
        <v>13.87</v>
      </c>
      <c r="F143" s="19">
        <v>13.27</v>
      </c>
      <c r="G143" s="19">
        <v>1.35</v>
      </c>
      <c r="H143" s="19"/>
      <c r="I143" s="19">
        <v>60</v>
      </c>
      <c r="J143" s="19">
        <v>208</v>
      </c>
      <c r="K143" s="19">
        <v>16</v>
      </c>
      <c r="L143" s="19">
        <v>210</v>
      </c>
      <c r="M143" s="19">
        <v>138</v>
      </c>
      <c r="N143" s="19">
        <v>3.64</v>
      </c>
      <c r="O143" s="19">
        <v>1.33</v>
      </c>
      <c r="P143" s="19"/>
      <c r="Q143" s="19"/>
      <c r="R143" s="19"/>
      <c r="S143" s="19">
        <v>1.7</v>
      </c>
      <c r="T143" s="19">
        <v>1.29</v>
      </c>
      <c r="U143" s="19"/>
      <c r="V143" s="19">
        <v>0.14699999999999999</v>
      </c>
      <c r="W143" s="19">
        <v>0.38200000000000001</v>
      </c>
      <c r="X143" s="19">
        <v>0.189</v>
      </c>
      <c r="Y143" s="19">
        <v>0.23599999999999999</v>
      </c>
      <c r="Z143" s="19">
        <v>76</v>
      </c>
      <c r="AA143" s="19">
        <v>5.0999999999999996</v>
      </c>
      <c r="AB143" s="19"/>
    </row>
    <row r="144" spans="1:28">
      <c r="A144" s="19" t="s">
        <v>360</v>
      </c>
      <c r="B144" s="19"/>
      <c r="C144" s="19"/>
      <c r="D144" s="28"/>
      <c r="E144" s="23"/>
      <c r="F144" s="22"/>
      <c r="G144" s="22"/>
      <c r="H144" s="22"/>
      <c r="I144" s="22"/>
      <c r="J144" s="28"/>
      <c r="K144" s="22"/>
      <c r="L144" s="22"/>
      <c r="M144" s="28"/>
      <c r="N144" s="22"/>
      <c r="O144" s="22"/>
      <c r="P144" s="28"/>
      <c r="Q144" s="22"/>
      <c r="R144" s="22"/>
      <c r="S144" s="28"/>
      <c r="T144" s="28"/>
      <c r="U144" s="23"/>
      <c r="V144" s="22"/>
      <c r="W144" s="22"/>
      <c r="X144" s="23"/>
      <c r="Y144" s="28"/>
      <c r="Z144" s="23"/>
      <c r="AA144" s="28"/>
      <c r="AB144" s="28"/>
    </row>
    <row r="145" spans="1:28">
      <c r="A145" s="19" t="s">
        <v>361</v>
      </c>
      <c r="B145" s="19" t="s">
        <v>132</v>
      </c>
      <c r="C145" s="19" t="s">
        <v>54</v>
      </c>
      <c r="D145" s="25">
        <f>3607/4.184</f>
        <v>862.09369024856596</v>
      </c>
      <c r="E145" s="23">
        <v>0</v>
      </c>
      <c r="F145" s="22">
        <v>100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3.81</v>
      </c>
      <c r="U145" s="23">
        <v>0</v>
      </c>
      <c r="V145" s="22">
        <v>0</v>
      </c>
      <c r="W145" s="22">
        <v>0</v>
      </c>
      <c r="X145" s="23">
        <v>0</v>
      </c>
      <c r="Y145" s="22">
        <v>0</v>
      </c>
      <c r="Z145" s="23">
        <v>0</v>
      </c>
      <c r="AA145" s="22">
        <v>0</v>
      </c>
      <c r="AB145" s="23">
        <v>0</v>
      </c>
    </row>
    <row r="146" spans="1:28">
      <c r="A146" s="19" t="s">
        <v>362</v>
      </c>
      <c r="B146" s="19"/>
      <c r="C146" s="19" t="s">
        <v>60</v>
      </c>
      <c r="D146" s="28">
        <v>862</v>
      </c>
      <c r="E146" s="21">
        <v>0</v>
      </c>
      <c r="F146" s="20">
        <v>100</v>
      </c>
      <c r="G146" s="20">
        <v>0</v>
      </c>
      <c r="H146" s="20">
        <v>0</v>
      </c>
      <c r="I146" s="20">
        <v>6</v>
      </c>
      <c r="J146" s="20">
        <v>7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0</v>
      </c>
      <c r="R146" s="20">
        <v>5000</v>
      </c>
      <c r="S146" s="20">
        <v>0</v>
      </c>
      <c r="T146" s="20">
        <v>4</v>
      </c>
      <c r="U146" s="21">
        <v>0</v>
      </c>
      <c r="V146" s="20">
        <v>0</v>
      </c>
      <c r="W146" s="20">
        <v>0</v>
      </c>
      <c r="X146" s="21">
        <v>0</v>
      </c>
      <c r="Y146" s="20">
        <v>0</v>
      </c>
      <c r="Z146" s="21">
        <v>0</v>
      </c>
      <c r="AA146" s="20">
        <v>0</v>
      </c>
      <c r="AB146" s="21">
        <v>0</v>
      </c>
    </row>
    <row r="147" spans="1:28">
      <c r="A147" s="19" t="s">
        <v>363</v>
      </c>
      <c r="B147" s="19"/>
      <c r="C147" s="31" t="s">
        <v>98</v>
      </c>
      <c r="D147" s="28">
        <v>39</v>
      </c>
      <c r="E147" s="28">
        <v>0.6</v>
      </c>
      <c r="F147" s="28">
        <v>0.1</v>
      </c>
      <c r="G147" s="28">
        <v>9.8000000000000007</v>
      </c>
      <c r="H147" s="28">
        <v>1.8</v>
      </c>
      <c r="I147" s="28">
        <v>24</v>
      </c>
      <c r="J147" s="28">
        <v>5</v>
      </c>
      <c r="K147" s="28">
        <v>10</v>
      </c>
      <c r="L147" s="28">
        <v>257</v>
      </c>
      <c r="M147" s="28">
        <v>3</v>
      </c>
      <c r="N147" s="28">
        <v>0.1</v>
      </c>
      <c r="O147" s="28">
        <v>0.1</v>
      </c>
      <c r="P147" s="28">
        <v>0</v>
      </c>
      <c r="Q147" s="28">
        <v>0</v>
      </c>
      <c r="R147" s="28">
        <v>135</v>
      </c>
      <c r="S147" s="28">
        <v>0</v>
      </c>
      <c r="T147" s="28">
        <v>1</v>
      </c>
      <c r="U147" s="28">
        <v>62</v>
      </c>
      <c r="V147" s="28">
        <v>0</v>
      </c>
      <c r="W147" s="28">
        <v>0</v>
      </c>
      <c r="X147" s="28">
        <v>0.3</v>
      </c>
      <c r="Y147" s="28">
        <v>0</v>
      </c>
      <c r="Z147" s="28">
        <v>38</v>
      </c>
      <c r="AA147" s="28">
        <v>0</v>
      </c>
      <c r="AB147" s="28">
        <v>0.2</v>
      </c>
    </row>
    <row r="148" spans="1:28">
      <c r="A148" s="19" t="s">
        <v>364</v>
      </c>
      <c r="B148" s="19" t="s">
        <v>365</v>
      </c>
      <c r="C148" s="19" t="s">
        <v>366</v>
      </c>
      <c r="D148" s="27">
        <v>174.14259999999999</v>
      </c>
      <c r="E148" s="26">
        <v>0.83</v>
      </c>
      <c r="F148" s="27">
        <v>0.21</v>
      </c>
      <c r="G148" s="27">
        <v>10.275</v>
      </c>
      <c r="H148" s="27">
        <v>1.75</v>
      </c>
      <c r="I148" s="27">
        <v>6</v>
      </c>
      <c r="J148" s="27">
        <v>23</v>
      </c>
      <c r="K148" s="27">
        <v>9</v>
      </c>
      <c r="L148" s="27">
        <v>195.5</v>
      </c>
      <c r="M148" s="27">
        <v>0</v>
      </c>
      <c r="N148" s="27">
        <v>0.24</v>
      </c>
      <c r="O148" s="27">
        <v>0.185</v>
      </c>
      <c r="P148" s="27">
        <v>9.2999999999999999E-2</v>
      </c>
      <c r="Q148" s="27">
        <v>7.6999999999999999E-2</v>
      </c>
      <c r="R148" s="27">
        <v>33</v>
      </c>
      <c r="S148" s="27">
        <v>0</v>
      </c>
      <c r="T148" s="27">
        <v>0.88500000000000001</v>
      </c>
      <c r="U148" s="26">
        <v>5.7</v>
      </c>
      <c r="V148" s="27">
        <v>1.7000000000000001E-2</v>
      </c>
      <c r="W148" s="27">
        <v>1.35E-2</v>
      </c>
      <c r="X148" s="26">
        <v>1.0125</v>
      </c>
      <c r="Y148" s="27">
        <v>1.2500000000000001E-2</v>
      </c>
      <c r="Z148" s="26">
        <v>4</v>
      </c>
      <c r="AA148" s="27">
        <v>0</v>
      </c>
      <c r="AB148" s="27">
        <v>0.1925</v>
      </c>
    </row>
    <row r="149" spans="1:28">
      <c r="A149" s="19" t="s">
        <v>367</v>
      </c>
      <c r="B149" s="19" t="s">
        <v>56</v>
      </c>
      <c r="C149" s="19" t="s">
        <v>267</v>
      </c>
      <c r="D149" s="27">
        <v>58</v>
      </c>
      <c r="E149" s="26">
        <v>0.4</v>
      </c>
      <c r="F149" s="27">
        <v>0.1</v>
      </c>
      <c r="G149" s="27">
        <v>15.5</v>
      </c>
      <c r="H149" s="27">
        <v>3.1</v>
      </c>
      <c r="I149" s="27">
        <v>9</v>
      </c>
      <c r="J149" s="28">
        <v>11</v>
      </c>
      <c r="K149" s="27">
        <v>0.2</v>
      </c>
      <c r="L149" s="27">
        <v>119</v>
      </c>
      <c r="M149" s="28">
        <v>1</v>
      </c>
      <c r="N149" s="27">
        <v>0.2</v>
      </c>
      <c r="O149" s="27">
        <v>0.1</v>
      </c>
      <c r="P149" s="28">
        <v>0.1</v>
      </c>
      <c r="Q149" s="27">
        <v>0</v>
      </c>
      <c r="R149" s="27">
        <v>1</v>
      </c>
      <c r="S149" s="28">
        <v>0</v>
      </c>
      <c r="T149" s="28">
        <v>0.1</v>
      </c>
      <c r="U149" s="26">
        <v>4.2</v>
      </c>
      <c r="V149" s="27">
        <v>0</v>
      </c>
      <c r="W149" s="27">
        <v>0</v>
      </c>
      <c r="X149" s="26">
        <v>0.2</v>
      </c>
      <c r="Y149" s="28">
        <v>0</v>
      </c>
      <c r="Z149" s="26">
        <v>7</v>
      </c>
      <c r="AA149" s="28">
        <v>0</v>
      </c>
      <c r="AB149" s="28">
        <v>0</v>
      </c>
    </row>
    <row r="150" spans="1:28">
      <c r="A150" s="19" t="s">
        <v>368</v>
      </c>
      <c r="B150" s="19"/>
      <c r="C150" s="19" t="s">
        <v>62</v>
      </c>
      <c r="D150" s="28">
        <v>42</v>
      </c>
      <c r="E150" s="28">
        <v>2.8</v>
      </c>
      <c r="F150" s="28">
        <v>0.2</v>
      </c>
      <c r="G150" s="28">
        <v>7.55</v>
      </c>
      <c r="H150" s="28">
        <v>2.6</v>
      </c>
      <c r="I150" s="28">
        <v>43</v>
      </c>
      <c r="J150" s="28">
        <v>53</v>
      </c>
      <c r="K150" s="28">
        <v>24</v>
      </c>
      <c r="L150" s="28">
        <v>200</v>
      </c>
      <c r="M150" s="28">
        <v>4</v>
      </c>
      <c r="N150" s="28">
        <v>2.08</v>
      </c>
      <c r="O150" s="28">
        <v>0.27</v>
      </c>
      <c r="P150" s="28"/>
      <c r="Q150" s="28"/>
      <c r="R150" s="28">
        <v>1087</v>
      </c>
      <c r="S150" s="28">
        <v>0</v>
      </c>
      <c r="T150" s="28">
        <v>0.39</v>
      </c>
      <c r="U150" s="28">
        <v>60</v>
      </c>
      <c r="V150" s="28">
        <v>0.15</v>
      </c>
      <c r="W150" s="28">
        <v>0.08</v>
      </c>
      <c r="X150" s="28">
        <v>0.6</v>
      </c>
      <c r="Y150" s="28">
        <v>0.16</v>
      </c>
      <c r="Z150" s="28">
        <v>42</v>
      </c>
      <c r="AA150" s="28">
        <v>0</v>
      </c>
      <c r="AB150" s="28"/>
    </row>
    <row r="151" spans="1:28">
      <c r="A151" s="19" t="s">
        <v>369</v>
      </c>
      <c r="B151" s="19"/>
      <c r="C151" s="19" t="s">
        <v>60</v>
      </c>
      <c r="D151" s="28">
        <v>84</v>
      </c>
      <c r="E151" s="28">
        <v>5.4</v>
      </c>
      <c r="F151" s="28">
        <v>0.2</v>
      </c>
      <c r="G151" s="28">
        <v>15.6</v>
      </c>
      <c r="H151" s="28">
        <v>5.5</v>
      </c>
      <c r="I151" s="28">
        <v>27</v>
      </c>
      <c r="J151" s="28">
        <v>117</v>
      </c>
      <c r="K151" s="28">
        <v>39</v>
      </c>
      <c r="L151" s="28">
        <v>271</v>
      </c>
      <c r="M151" s="28">
        <v>3</v>
      </c>
      <c r="N151" s="28">
        <v>1.5</v>
      </c>
      <c r="O151" s="28">
        <v>1.2</v>
      </c>
      <c r="P151" s="28">
        <v>0.2</v>
      </c>
      <c r="Q151" s="28">
        <v>0.5</v>
      </c>
      <c r="R151" s="28">
        <v>60</v>
      </c>
      <c r="S151" s="28">
        <v>0</v>
      </c>
      <c r="T151" s="28">
        <v>0</v>
      </c>
      <c r="U151" s="29">
        <v>14</v>
      </c>
      <c r="V151" s="28">
        <v>0.3</v>
      </c>
      <c r="W151" s="28">
        <v>0.2</v>
      </c>
      <c r="X151" s="28">
        <v>2</v>
      </c>
      <c r="Y151" s="28">
        <v>0.2</v>
      </c>
      <c r="Z151" s="28">
        <v>63</v>
      </c>
      <c r="AA151" s="28">
        <v>0</v>
      </c>
      <c r="AB151" s="28">
        <v>0.2</v>
      </c>
    </row>
    <row r="152" spans="1:28">
      <c r="A152" s="19" t="s">
        <v>370</v>
      </c>
      <c r="B152" s="19" t="s">
        <v>136</v>
      </c>
      <c r="C152" s="19" t="s">
        <v>60</v>
      </c>
      <c r="D152" s="28">
        <v>27</v>
      </c>
      <c r="E152" s="26">
        <v>1</v>
      </c>
      <c r="F152" s="27">
        <v>0.3</v>
      </c>
      <c r="G152" s="27">
        <v>5.8</v>
      </c>
      <c r="H152" s="27">
        <v>1.7</v>
      </c>
      <c r="I152" s="27">
        <v>9</v>
      </c>
      <c r="J152" s="27">
        <v>19</v>
      </c>
      <c r="K152" s="27">
        <v>11</v>
      </c>
      <c r="L152" s="27">
        <v>141</v>
      </c>
      <c r="M152" s="27">
        <v>15</v>
      </c>
      <c r="N152" s="27">
        <v>0.4</v>
      </c>
      <c r="O152" s="27">
        <v>0.1</v>
      </c>
      <c r="P152" s="27">
        <v>0.4</v>
      </c>
      <c r="Q152" s="27">
        <v>0.1</v>
      </c>
      <c r="R152" s="27">
        <v>471</v>
      </c>
      <c r="S152" s="27">
        <v>0</v>
      </c>
      <c r="T152" s="27">
        <v>1</v>
      </c>
      <c r="U152" s="26">
        <v>146</v>
      </c>
      <c r="V152" s="27">
        <v>0</v>
      </c>
      <c r="W152" s="27">
        <v>0</v>
      </c>
      <c r="X152" s="26">
        <v>0.9</v>
      </c>
      <c r="Y152" s="27">
        <v>0.2</v>
      </c>
      <c r="Z152" s="29">
        <v>16</v>
      </c>
      <c r="AA152" s="27">
        <v>0</v>
      </c>
      <c r="AB152" s="27">
        <v>0.1</v>
      </c>
    </row>
    <row r="153" spans="1:28">
      <c r="A153" s="19" t="s">
        <v>371</v>
      </c>
      <c r="B153" s="19" t="s">
        <v>372</v>
      </c>
      <c r="C153" s="19" t="s">
        <v>54</v>
      </c>
      <c r="D153" s="25">
        <f>293/4.184</f>
        <v>70.028680688336522</v>
      </c>
      <c r="E153" s="25">
        <v>3.75</v>
      </c>
      <c r="F153" s="25">
        <v>0.94</v>
      </c>
      <c r="G153" s="25">
        <v>14.89</v>
      </c>
      <c r="H153" s="27">
        <v>8</v>
      </c>
      <c r="I153" s="25">
        <v>243</v>
      </c>
      <c r="J153" s="25">
        <v>73</v>
      </c>
      <c r="K153" s="25">
        <v>80</v>
      </c>
      <c r="L153" s="25">
        <v>569</v>
      </c>
      <c r="M153" s="25">
        <v>31</v>
      </c>
      <c r="N153" s="25">
        <v>5.08</v>
      </c>
      <c r="O153" s="25">
        <v>1.1100000000000001</v>
      </c>
      <c r="P153" s="25">
        <v>0.32900000000000001</v>
      </c>
      <c r="Q153" s="25">
        <v>1.1759999999999999</v>
      </c>
      <c r="R153" s="25">
        <v>212</v>
      </c>
      <c r="S153" s="25">
        <v>0</v>
      </c>
      <c r="T153" s="28"/>
      <c r="U153" s="25">
        <v>31.8</v>
      </c>
      <c r="V153" s="25">
        <v>8.2000000000000003E-2</v>
      </c>
      <c r="W153" s="25">
        <v>0.26600000000000001</v>
      </c>
      <c r="X153" s="25">
        <v>1.706</v>
      </c>
      <c r="Y153" s="25">
        <v>0.129</v>
      </c>
      <c r="Z153" s="29">
        <v>114</v>
      </c>
      <c r="AA153" s="25">
        <v>0</v>
      </c>
      <c r="AB153" s="25">
        <v>0.33800000000000002</v>
      </c>
    </row>
    <row r="154" spans="1:28">
      <c r="A154" s="19" t="s">
        <v>373</v>
      </c>
      <c r="B154" s="19" t="s">
        <v>56</v>
      </c>
      <c r="C154" s="19" t="s">
        <v>54</v>
      </c>
      <c r="D154" s="25">
        <f>531/4.184</f>
        <v>126.91204588910134</v>
      </c>
      <c r="E154" s="26">
        <v>0.8</v>
      </c>
      <c r="F154" s="25">
        <v>0.4</v>
      </c>
      <c r="G154" s="25">
        <v>33.5</v>
      </c>
      <c r="H154" s="27"/>
      <c r="I154" s="25">
        <v>27</v>
      </c>
      <c r="J154" s="25">
        <v>26</v>
      </c>
      <c r="K154" s="27"/>
      <c r="L154" s="25">
        <v>310</v>
      </c>
      <c r="M154" s="25">
        <v>1</v>
      </c>
      <c r="N154" s="25">
        <v>2.5</v>
      </c>
      <c r="O154" s="27"/>
      <c r="P154" s="28"/>
      <c r="Q154" s="28"/>
      <c r="R154" s="27"/>
      <c r="S154" s="28"/>
      <c r="T154" s="28"/>
      <c r="U154" s="26">
        <v>66</v>
      </c>
      <c r="V154" s="27"/>
      <c r="W154" s="27"/>
      <c r="X154" s="26"/>
      <c r="Y154" s="28"/>
      <c r="Z154" s="29"/>
      <c r="AA154" s="28">
        <v>0</v>
      </c>
      <c r="AB154" s="28"/>
    </row>
    <row r="155" spans="1:28">
      <c r="A155" s="19" t="s">
        <v>374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>
      <c r="A156" s="19" t="s">
        <v>375</v>
      </c>
      <c r="B156" s="19" t="s">
        <v>56</v>
      </c>
      <c r="C156" s="24" t="s">
        <v>60</v>
      </c>
      <c r="D156" s="28">
        <v>343</v>
      </c>
      <c r="E156" s="29">
        <v>21.7</v>
      </c>
      <c r="F156" s="28">
        <v>1.5</v>
      </c>
      <c r="G156" s="28">
        <v>62.8</v>
      </c>
      <c r="H156" s="28">
        <v>15</v>
      </c>
      <c r="I156" s="28">
        <v>104</v>
      </c>
      <c r="J156" s="28">
        <v>363</v>
      </c>
      <c r="K156" s="28">
        <v>125</v>
      </c>
      <c r="L156" s="28">
        <v>777</v>
      </c>
      <c r="M156" s="28">
        <v>15</v>
      </c>
      <c r="N156" s="28">
        <v>4.4000000000000004</v>
      </c>
      <c r="O156" s="28">
        <v>2.9</v>
      </c>
      <c r="P156" s="28">
        <v>0.8</v>
      </c>
      <c r="Q156" s="28">
        <v>1.2</v>
      </c>
      <c r="R156" s="28">
        <v>1</v>
      </c>
      <c r="S156" s="28">
        <v>0</v>
      </c>
      <c r="T156" s="28">
        <v>0</v>
      </c>
      <c r="U156" s="29">
        <v>0</v>
      </c>
      <c r="V156" s="28">
        <v>0.6</v>
      </c>
      <c r="W156" s="28">
        <v>0.2</v>
      </c>
      <c r="X156" s="29">
        <v>3</v>
      </c>
      <c r="Y156" s="28">
        <v>0.3</v>
      </c>
      <c r="Z156" s="29">
        <v>456</v>
      </c>
      <c r="AA156" s="28">
        <v>0</v>
      </c>
      <c r="AB156" s="29">
        <v>1.3</v>
      </c>
    </row>
    <row r="157" spans="1:28">
      <c r="A157" s="19" t="s">
        <v>139</v>
      </c>
      <c r="B157" s="19" t="s">
        <v>140</v>
      </c>
      <c r="C157" s="19" t="s">
        <v>60</v>
      </c>
      <c r="D157" s="28">
        <v>48</v>
      </c>
      <c r="E157" s="21">
        <v>0.5</v>
      </c>
      <c r="F157" s="20">
        <v>0.1</v>
      </c>
      <c r="G157" s="20">
        <v>12.6</v>
      </c>
      <c r="H157" s="20">
        <v>1.4</v>
      </c>
      <c r="I157" s="20">
        <v>7</v>
      </c>
      <c r="J157" s="20">
        <v>7</v>
      </c>
      <c r="K157" s="20">
        <v>14</v>
      </c>
      <c r="L157" s="20">
        <v>113</v>
      </c>
      <c r="M157" s="20">
        <v>1</v>
      </c>
      <c r="N157" s="20">
        <v>0.4</v>
      </c>
      <c r="O157" s="20">
        <v>0.1</v>
      </c>
      <c r="P157" s="20">
        <v>0.1</v>
      </c>
      <c r="Q157" s="20">
        <v>1.7</v>
      </c>
      <c r="R157" s="20">
        <v>3</v>
      </c>
      <c r="S157" s="20">
        <v>0</v>
      </c>
      <c r="T157" s="20">
        <v>0</v>
      </c>
      <c r="U157" s="21">
        <v>36.200000000000003</v>
      </c>
      <c r="V157" s="20">
        <v>0.1</v>
      </c>
      <c r="W157" s="20">
        <v>0</v>
      </c>
      <c r="X157" s="21">
        <v>0.5</v>
      </c>
      <c r="Y157" s="20">
        <v>0.1</v>
      </c>
      <c r="Z157" s="21">
        <v>15</v>
      </c>
      <c r="AA157" s="20">
        <v>0</v>
      </c>
      <c r="AB157" s="21">
        <v>0.2</v>
      </c>
    </row>
    <row r="158" spans="1:28">
      <c r="A158" s="19" t="s">
        <v>376</v>
      </c>
      <c r="B158" s="19" t="s">
        <v>377</v>
      </c>
      <c r="C158" s="19" t="s">
        <v>54</v>
      </c>
      <c r="D158" s="25">
        <f>2352/4.184</f>
        <v>562.14149139579342</v>
      </c>
      <c r="E158" s="25">
        <v>20.27</v>
      </c>
      <c r="F158" s="25">
        <v>45.39</v>
      </c>
      <c r="G158" s="25">
        <v>27.51</v>
      </c>
      <c r="H158" s="25">
        <v>10.3</v>
      </c>
      <c r="I158" s="25">
        <v>105</v>
      </c>
      <c r="J158" s="25">
        <v>490</v>
      </c>
      <c r="K158" s="27">
        <v>121</v>
      </c>
      <c r="L158" s="25">
        <v>1025</v>
      </c>
      <c r="M158" s="25">
        <v>1</v>
      </c>
      <c r="N158" s="25">
        <v>3.92</v>
      </c>
      <c r="O158" s="25">
        <v>2.2000000000000002</v>
      </c>
      <c r="P158" s="25">
        <v>1.3</v>
      </c>
      <c r="Q158" s="25">
        <v>1.2</v>
      </c>
      <c r="R158" s="27">
        <v>21</v>
      </c>
      <c r="S158" s="25">
        <v>0</v>
      </c>
      <c r="T158" s="25">
        <v>2.2999999999999998</v>
      </c>
      <c r="U158" s="25">
        <v>5.6</v>
      </c>
      <c r="V158" s="25">
        <v>0.87</v>
      </c>
      <c r="W158" s="25">
        <v>0.16</v>
      </c>
      <c r="X158" s="25">
        <v>1.3</v>
      </c>
      <c r="Y158" s="25">
        <v>1.7</v>
      </c>
      <c r="Z158" s="25">
        <v>51</v>
      </c>
      <c r="AA158" s="25">
        <v>0</v>
      </c>
      <c r="AB158" s="25">
        <v>0.52</v>
      </c>
    </row>
    <row r="159" spans="1:28">
      <c r="A159" s="19" t="s">
        <v>141</v>
      </c>
      <c r="B159" s="19"/>
      <c r="C159" s="31" t="s">
        <v>98</v>
      </c>
      <c r="D159" s="28">
        <v>122</v>
      </c>
      <c r="E159" s="28">
        <v>1.3</v>
      </c>
      <c r="F159" s="28">
        <v>0.37</v>
      </c>
      <c r="G159" s="28">
        <v>31.89</v>
      </c>
      <c r="H159" s="28">
        <v>2.2999999999999998</v>
      </c>
      <c r="I159" s="28">
        <v>3</v>
      </c>
      <c r="J159" s="28">
        <v>34</v>
      </c>
      <c r="K159" s="28">
        <v>37</v>
      </c>
      <c r="L159" s="28">
        <v>499</v>
      </c>
      <c r="M159" s="28">
        <v>4</v>
      </c>
      <c r="N159" s="28">
        <v>0.6</v>
      </c>
      <c r="O159" s="28">
        <v>0.14000000000000001</v>
      </c>
      <c r="P159" s="28"/>
      <c r="Q159" s="28"/>
      <c r="R159" s="28">
        <v>1127</v>
      </c>
      <c r="S159" s="28">
        <v>0</v>
      </c>
      <c r="T159" s="28">
        <v>0.14000000000000001</v>
      </c>
      <c r="U159" s="28">
        <v>18.5</v>
      </c>
      <c r="V159" s="28">
        <v>5.1999999999999998E-2</v>
      </c>
      <c r="W159" s="28">
        <v>5.3999999999999999E-2</v>
      </c>
      <c r="X159" s="28">
        <v>0.68600000000000005</v>
      </c>
      <c r="Y159" s="28">
        <v>0.29899999999999999</v>
      </c>
      <c r="Z159" s="28">
        <v>22</v>
      </c>
      <c r="AA159" s="28">
        <v>0</v>
      </c>
      <c r="AB159" s="28"/>
    </row>
    <row r="160" spans="1:28">
      <c r="A160" s="19" t="s">
        <v>378</v>
      </c>
      <c r="B160" s="19" t="s">
        <v>379</v>
      </c>
      <c r="C160" s="19" t="s">
        <v>60</v>
      </c>
      <c r="D160" s="27">
        <v>46</v>
      </c>
      <c r="E160" s="26">
        <v>0.7</v>
      </c>
      <c r="F160" s="27">
        <v>0.3</v>
      </c>
      <c r="G160" s="27">
        <v>11.4</v>
      </c>
      <c r="H160" s="27">
        <v>1.4</v>
      </c>
      <c r="I160" s="27">
        <v>6</v>
      </c>
      <c r="J160" s="28">
        <v>16</v>
      </c>
      <c r="K160" s="27">
        <v>7</v>
      </c>
      <c r="L160" s="27">
        <v>157</v>
      </c>
      <c r="M160" s="28">
        <v>0</v>
      </c>
      <c r="N160" s="27">
        <v>0.2</v>
      </c>
      <c r="O160" s="27">
        <v>0</v>
      </c>
      <c r="P160" s="28">
        <v>0.1</v>
      </c>
      <c r="Q160" s="27">
        <v>0.1</v>
      </c>
      <c r="R160" s="27">
        <v>5</v>
      </c>
      <c r="S160" s="28">
        <v>0</v>
      </c>
      <c r="T160" s="28">
        <v>1</v>
      </c>
      <c r="U160" s="26">
        <v>9.5</v>
      </c>
      <c r="V160" s="27">
        <v>0</v>
      </c>
      <c r="W160" s="27">
        <v>0</v>
      </c>
      <c r="X160" s="26">
        <v>0.4</v>
      </c>
      <c r="Y160" s="28">
        <v>0.1</v>
      </c>
      <c r="Z160" s="26">
        <v>5</v>
      </c>
      <c r="AA160" s="28">
        <v>0</v>
      </c>
      <c r="AB160" s="28">
        <v>0</v>
      </c>
    </row>
    <row r="161" spans="1:28">
      <c r="A161" s="19" t="s">
        <v>380</v>
      </c>
      <c r="B161" s="19"/>
      <c r="C161" s="19"/>
      <c r="D161" s="27"/>
      <c r="E161" s="26"/>
      <c r="F161" s="27"/>
      <c r="G161" s="27"/>
      <c r="H161" s="27"/>
      <c r="I161" s="27"/>
      <c r="J161" s="28"/>
      <c r="K161" s="27"/>
      <c r="L161" s="27"/>
      <c r="M161" s="28"/>
      <c r="N161" s="27"/>
      <c r="O161" s="27"/>
      <c r="P161" s="28"/>
      <c r="Q161" s="27"/>
      <c r="R161" s="27"/>
      <c r="S161" s="28"/>
      <c r="T161" s="28"/>
      <c r="U161" s="26"/>
      <c r="V161" s="27"/>
      <c r="W161" s="27"/>
      <c r="X161" s="26"/>
      <c r="Y161" s="28"/>
      <c r="Z161" s="26"/>
      <c r="AA161" s="28"/>
      <c r="AB161" s="28"/>
    </row>
    <row r="162" spans="1:28">
      <c r="A162" s="19" t="s">
        <v>381</v>
      </c>
      <c r="B162" s="19"/>
      <c r="C162" s="19" t="s">
        <v>54</v>
      </c>
      <c r="D162" s="25">
        <f>2196/4.184</f>
        <v>524.85659655831739</v>
      </c>
      <c r="E162" s="25">
        <v>17.989999999999998</v>
      </c>
      <c r="F162" s="25">
        <v>41.56</v>
      </c>
      <c r="G162" s="25">
        <v>28.13</v>
      </c>
      <c r="H162" s="25">
        <v>19.5</v>
      </c>
      <c r="I162" s="25">
        <v>1438</v>
      </c>
      <c r="J162" s="25">
        <v>870</v>
      </c>
      <c r="K162" s="25">
        <v>347</v>
      </c>
      <c r="L162" s="25">
        <v>719</v>
      </c>
      <c r="M162" s="25">
        <v>26</v>
      </c>
      <c r="N162" s="25">
        <v>9.76</v>
      </c>
      <c r="O162" s="25">
        <v>7.9</v>
      </c>
      <c r="P162" s="25">
        <v>1.627</v>
      </c>
      <c r="Q162" s="25">
        <v>6.7069999999999999</v>
      </c>
      <c r="R162" s="27">
        <v>0</v>
      </c>
      <c r="S162" s="25">
        <v>0</v>
      </c>
      <c r="T162" s="25">
        <v>1.77</v>
      </c>
      <c r="U162" s="25">
        <v>1</v>
      </c>
      <c r="V162" s="25">
        <v>0.85399999999999998</v>
      </c>
      <c r="W162" s="25">
        <v>0.1</v>
      </c>
      <c r="X162" s="25">
        <v>0.89600000000000002</v>
      </c>
      <c r="Y162" s="25">
        <v>0.247</v>
      </c>
      <c r="Z162" s="25">
        <v>82</v>
      </c>
      <c r="AA162" s="25">
        <v>0</v>
      </c>
      <c r="AB162" s="25">
        <v>0.32400000000000001</v>
      </c>
    </row>
    <row r="163" spans="1:28">
      <c r="A163" s="19" t="s">
        <v>142</v>
      </c>
      <c r="B163" s="19" t="s">
        <v>64</v>
      </c>
      <c r="C163" s="19" t="s">
        <v>60</v>
      </c>
      <c r="D163" s="28">
        <v>81.333299999999994</v>
      </c>
      <c r="E163" s="21">
        <v>2.1999999999999997</v>
      </c>
      <c r="F163" s="20">
        <v>0.10000000000000002</v>
      </c>
      <c r="G163" s="20">
        <v>18.533333333333335</v>
      </c>
      <c r="H163" s="20">
        <v>1.8333333333333333</v>
      </c>
      <c r="I163" s="20">
        <v>13.333333333333334</v>
      </c>
      <c r="J163" s="20">
        <v>46</v>
      </c>
      <c r="K163" s="20">
        <v>24.333333333333332</v>
      </c>
      <c r="L163" s="20">
        <v>398.33333333333331</v>
      </c>
      <c r="M163" s="20">
        <v>6.6666699999999999</v>
      </c>
      <c r="N163" s="20">
        <v>1.3333333333333333</v>
      </c>
      <c r="O163" s="20">
        <v>0.33333333333333331</v>
      </c>
      <c r="P163" s="20">
        <v>0.26667000000000002</v>
      </c>
      <c r="Q163" s="20">
        <v>0.33333333333333331</v>
      </c>
      <c r="R163" s="20">
        <v>1.8666666666666665</v>
      </c>
      <c r="S163" s="20">
        <v>0</v>
      </c>
      <c r="T163" s="20">
        <v>0</v>
      </c>
      <c r="U163" s="21">
        <v>11.333333333333334</v>
      </c>
      <c r="V163" s="20">
        <v>0.10000000000000002</v>
      </c>
      <c r="W163" s="20">
        <v>0.13333333333333333</v>
      </c>
      <c r="X163" s="21">
        <v>1.0999999999999999</v>
      </c>
      <c r="Y163" s="20">
        <v>0.23333000000000001</v>
      </c>
      <c r="Z163" s="21">
        <v>10.9</v>
      </c>
      <c r="AA163" s="20">
        <v>0</v>
      </c>
      <c r="AB163" s="21">
        <v>0.33329999999999999</v>
      </c>
    </row>
    <row r="164" spans="1:28">
      <c r="A164" s="19" t="s">
        <v>143</v>
      </c>
      <c r="B164" s="19"/>
      <c r="C164" s="19"/>
      <c r="D164" s="19">
        <v>200</v>
      </c>
      <c r="E164" s="19">
        <v>18.8</v>
      </c>
      <c r="F164" s="19">
        <v>13.2</v>
      </c>
      <c r="G164" s="19">
        <v>0</v>
      </c>
      <c r="H164" s="19">
        <v>0</v>
      </c>
      <c r="I164" s="19">
        <v>9</v>
      </c>
      <c r="J164" s="19">
        <v>126</v>
      </c>
      <c r="K164" s="19">
        <v>14</v>
      </c>
      <c r="L164" s="19">
        <v>127</v>
      </c>
      <c r="M164" s="19">
        <v>51</v>
      </c>
      <c r="N164" s="19">
        <v>1</v>
      </c>
      <c r="O164" s="19">
        <v>1.3</v>
      </c>
      <c r="P164" s="19">
        <v>0.1</v>
      </c>
      <c r="Q164" s="19">
        <v>0</v>
      </c>
      <c r="R164" s="19">
        <v>27</v>
      </c>
      <c r="S164" s="19">
        <v>0</v>
      </c>
      <c r="T164" s="19">
        <v>0</v>
      </c>
      <c r="U164" s="19">
        <v>0</v>
      </c>
      <c r="V164" s="19">
        <v>0.1</v>
      </c>
      <c r="W164" s="19">
        <v>0.2</v>
      </c>
      <c r="X164" s="19">
        <v>4.0999999999999996</v>
      </c>
      <c r="Y164" s="19">
        <v>0.2</v>
      </c>
      <c r="Z164" s="19">
        <v>4</v>
      </c>
      <c r="AA164" s="19">
        <v>0.2</v>
      </c>
      <c r="AB164" s="19">
        <v>0.5</v>
      </c>
    </row>
    <row r="165" spans="1:28">
      <c r="A165" s="19" t="s">
        <v>382</v>
      </c>
      <c r="B165" s="19" t="s">
        <v>145</v>
      </c>
      <c r="C165" s="19" t="s">
        <v>62</v>
      </c>
      <c r="D165" s="28">
        <v>235.14285714285714</v>
      </c>
      <c r="E165" s="29">
        <v>14.357142857142858</v>
      </c>
      <c r="F165" s="28">
        <v>2.2400000000000002</v>
      </c>
      <c r="G165" s="28">
        <v>40.892857142857146</v>
      </c>
      <c r="H165" s="28">
        <v>12.771428571428572</v>
      </c>
      <c r="I165" s="28">
        <v>68.285714285714292</v>
      </c>
      <c r="J165" s="28">
        <v>328.14285714285717</v>
      </c>
      <c r="K165" s="28">
        <v>99.857142857142861</v>
      </c>
      <c r="L165" s="28">
        <v>697.71428571428567</v>
      </c>
      <c r="M165" s="28">
        <v>12</v>
      </c>
      <c r="N165" s="28">
        <v>5.5942857142857134</v>
      </c>
      <c r="O165" s="28">
        <v>2.79</v>
      </c>
      <c r="P165" s="28">
        <v>0.59250000000000003</v>
      </c>
      <c r="Q165" s="28">
        <v>1.2025000000000001</v>
      </c>
      <c r="R165" s="28">
        <v>29.75</v>
      </c>
      <c r="S165" s="28">
        <v>0</v>
      </c>
      <c r="T165" s="28">
        <v>0.28999999999999998</v>
      </c>
      <c r="U165" s="29">
        <v>14</v>
      </c>
      <c r="V165" s="28">
        <v>0.44342857142857139</v>
      </c>
      <c r="W165" s="28">
        <v>0.20057142857142857</v>
      </c>
      <c r="X165" s="29">
        <v>1.8117142857142858</v>
      </c>
      <c r="Y165" s="28">
        <v>0.39000000000000007</v>
      </c>
      <c r="Z165" s="29">
        <v>407.14285714285717</v>
      </c>
      <c r="AA165" s="28">
        <v>0</v>
      </c>
      <c r="AB165" s="28">
        <v>1.05</v>
      </c>
    </row>
    <row r="166" spans="1:28">
      <c r="A166" s="19" t="s">
        <v>383</v>
      </c>
      <c r="B166" s="19"/>
      <c r="C166" s="19"/>
      <c r="D166" s="28"/>
      <c r="E166" s="21"/>
      <c r="F166" s="20"/>
      <c r="G166" s="20"/>
      <c r="H166" s="20"/>
      <c r="I166" s="20"/>
      <c r="J166" s="28"/>
      <c r="K166" s="20"/>
      <c r="L166" s="20"/>
      <c r="M166" s="28"/>
      <c r="N166" s="20"/>
      <c r="O166" s="20"/>
      <c r="P166" s="28"/>
      <c r="Q166" s="20"/>
      <c r="R166" s="20"/>
      <c r="S166" s="28"/>
      <c r="T166" s="28"/>
      <c r="U166" s="21"/>
      <c r="V166" s="20"/>
      <c r="W166" s="20"/>
      <c r="X166" s="21"/>
      <c r="Y166" s="28"/>
      <c r="Z166" s="21"/>
      <c r="AA166" s="28"/>
      <c r="AB166" s="28"/>
    </row>
    <row r="167" spans="1:28">
      <c r="A167" s="19" t="s">
        <v>384</v>
      </c>
      <c r="B167" s="19" t="s">
        <v>385</v>
      </c>
      <c r="C167" s="19" t="s">
        <v>60</v>
      </c>
      <c r="D167" s="28">
        <v>20</v>
      </c>
      <c r="E167" s="21">
        <v>0.7</v>
      </c>
      <c r="F167" s="20">
        <v>0.3</v>
      </c>
      <c r="G167" s="20">
        <v>4.3499999999999996</v>
      </c>
      <c r="H167" s="20">
        <v>1.4</v>
      </c>
      <c r="I167" s="20">
        <v>17</v>
      </c>
      <c r="J167" s="20">
        <v>24.5</v>
      </c>
      <c r="K167" s="20">
        <v>14</v>
      </c>
      <c r="L167" s="20">
        <v>205.5</v>
      </c>
      <c r="M167" s="20">
        <v>1</v>
      </c>
      <c r="N167" s="20">
        <v>0.3</v>
      </c>
      <c r="O167" s="20">
        <v>0.3</v>
      </c>
      <c r="P167" s="20">
        <v>0.1</v>
      </c>
      <c r="Q167" s="20">
        <v>0.15</v>
      </c>
      <c r="R167" s="20">
        <v>115</v>
      </c>
      <c r="S167" s="20">
        <v>0</v>
      </c>
      <c r="T167" s="20">
        <v>0</v>
      </c>
      <c r="U167" s="21">
        <v>5.5</v>
      </c>
      <c r="V167" s="20">
        <v>0.05</v>
      </c>
      <c r="W167" s="20">
        <v>0</v>
      </c>
      <c r="X167" s="21">
        <v>0.45</v>
      </c>
      <c r="Y167" s="20">
        <v>0.05</v>
      </c>
      <c r="Z167" s="21">
        <v>17</v>
      </c>
      <c r="AA167" s="20">
        <v>0</v>
      </c>
      <c r="AB167" s="21">
        <v>0.15</v>
      </c>
    </row>
    <row r="168" spans="1:28">
      <c r="A168" s="19" t="s">
        <v>386</v>
      </c>
      <c r="B168" s="19"/>
      <c r="C168" s="19"/>
      <c r="D168" s="28"/>
      <c r="E168" s="21"/>
      <c r="F168" s="20"/>
      <c r="G168" s="20"/>
      <c r="H168" s="20"/>
      <c r="I168" s="20"/>
      <c r="J168" s="28"/>
      <c r="K168" s="20"/>
      <c r="L168" s="20"/>
      <c r="M168" s="28"/>
      <c r="N168" s="20"/>
      <c r="O168" s="20"/>
      <c r="P168" s="28"/>
      <c r="Q168" s="20"/>
      <c r="R168" s="20"/>
      <c r="S168" s="28"/>
      <c r="T168" s="28"/>
      <c r="U168" s="21"/>
      <c r="V168" s="20"/>
      <c r="W168" s="20"/>
      <c r="X168" s="21"/>
      <c r="Y168" s="28"/>
      <c r="Z168" s="21"/>
      <c r="AA168" s="28"/>
      <c r="AB168" s="28"/>
    </row>
    <row r="169" spans="1:28">
      <c r="A169" s="19" t="s">
        <v>387</v>
      </c>
      <c r="B169" s="19" t="s">
        <v>56</v>
      </c>
      <c r="C169" s="19" t="s">
        <v>54</v>
      </c>
      <c r="D169" s="25">
        <f>238/4.184</f>
        <v>56.883365200764814</v>
      </c>
      <c r="E169" s="25">
        <v>0.4</v>
      </c>
      <c r="F169" s="25">
        <v>0.1</v>
      </c>
      <c r="G169" s="25">
        <v>15.3</v>
      </c>
      <c r="H169" s="25">
        <v>1.9</v>
      </c>
      <c r="I169" s="25">
        <v>11</v>
      </c>
      <c r="J169" s="25">
        <v>17</v>
      </c>
      <c r="K169" s="25">
        <v>8</v>
      </c>
      <c r="L169" s="25">
        <v>197</v>
      </c>
      <c r="M169" s="25">
        <v>4</v>
      </c>
      <c r="N169" s="25">
        <v>0.7</v>
      </c>
      <c r="O169" s="25">
        <v>0.04</v>
      </c>
      <c r="P169" s="25">
        <v>0.13</v>
      </c>
      <c r="Q169" s="20"/>
      <c r="R169" s="20">
        <v>2</v>
      </c>
      <c r="S169" s="28"/>
      <c r="T169" s="28"/>
      <c r="U169" s="25">
        <v>15</v>
      </c>
      <c r="V169" s="25">
        <v>0.02</v>
      </c>
      <c r="W169" s="25">
        <v>0.03</v>
      </c>
      <c r="X169" s="25">
        <v>0.2</v>
      </c>
      <c r="Y169" s="25">
        <v>0.04</v>
      </c>
      <c r="Z169" s="21">
        <v>3</v>
      </c>
      <c r="AA169" s="25">
        <v>0</v>
      </c>
      <c r="AB169" s="25">
        <v>8.1000000000000003E-2</v>
      </c>
    </row>
    <row r="170" spans="1:28">
      <c r="A170" s="19" t="s">
        <v>388</v>
      </c>
      <c r="B170" s="19" t="s">
        <v>266</v>
      </c>
      <c r="C170" s="19" t="s">
        <v>54</v>
      </c>
      <c r="D170" s="25">
        <f>1539/4.184</f>
        <v>367.82982791586994</v>
      </c>
      <c r="E170" s="25">
        <v>14.12</v>
      </c>
      <c r="F170" s="25">
        <v>6.07</v>
      </c>
      <c r="G170" s="25">
        <v>64.16</v>
      </c>
      <c r="H170" s="25">
        <v>7</v>
      </c>
      <c r="I170" s="25">
        <v>47</v>
      </c>
      <c r="J170" s="25">
        <v>457</v>
      </c>
      <c r="K170" s="25">
        <v>197</v>
      </c>
      <c r="L170" s="25">
        <v>563</v>
      </c>
      <c r="M170" s="25">
        <v>5</v>
      </c>
      <c r="N170" s="25">
        <v>4.57</v>
      </c>
      <c r="O170" s="25">
        <v>3.1</v>
      </c>
      <c r="P170" s="25">
        <v>0.59</v>
      </c>
      <c r="Q170" s="25">
        <v>2.0329999999999999</v>
      </c>
      <c r="R170" s="20">
        <v>1</v>
      </c>
      <c r="S170" s="25">
        <v>0</v>
      </c>
      <c r="T170" s="25">
        <v>2.44</v>
      </c>
      <c r="U170" s="21"/>
      <c r="V170" s="25">
        <v>0.36</v>
      </c>
      <c r="W170" s="25">
        <v>0.318</v>
      </c>
      <c r="X170" s="25">
        <v>1.52</v>
      </c>
      <c r="Y170" s="25">
        <v>0.48699999999999999</v>
      </c>
      <c r="Z170" s="25">
        <v>184</v>
      </c>
      <c r="AA170" s="25">
        <v>0</v>
      </c>
      <c r="AB170" s="25">
        <v>0.77200000000000002</v>
      </c>
    </row>
    <row r="171" spans="1:28">
      <c r="A171" s="19" t="s">
        <v>389</v>
      </c>
      <c r="B171" s="19"/>
      <c r="C171" s="19"/>
      <c r="D171" s="19">
        <v>114</v>
      </c>
      <c r="E171" s="19">
        <v>21.79</v>
      </c>
      <c r="F171" s="19">
        <v>2.3199999999999998</v>
      </c>
      <c r="G171" s="19"/>
      <c r="H171" s="19"/>
      <c r="I171" s="19">
        <v>12</v>
      </c>
      <c r="J171" s="19">
        <v>226</v>
      </c>
      <c r="K171" s="19">
        <v>29</v>
      </c>
      <c r="L171" s="19">
        <v>378</v>
      </c>
      <c r="M171" s="19">
        <v>50</v>
      </c>
      <c r="N171" s="19">
        <v>3.2</v>
      </c>
      <c r="O171" s="19"/>
      <c r="P171" s="19"/>
      <c r="Q171" s="19"/>
      <c r="R171" s="19"/>
      <c r="S171" s="19"/>
      <c r="T171" s="19"/>
      <c r="U171" s="19"/>
      <c r="V171" s="19">
        <v>0.03</v>
      </c>
      <c r="W171" s="19">
        <v>0.06</v>
      </c>
      <c r="X171" s="19">
        <v>6.5</v>
      </c>
      <c r="Y171" s="19"/>
      <c r="Z171" s="19"/>
      <c r="AA171" s="19"/>
      <c r="AB171" s="19"/>
    </row>
    <row r="172" spans="1:28">
      <c r="A172" s="19" t="s">
        <v>390</v>
      </c>
      <c r="B172" s="19"/>
      <c r="C172" s="19"/>
      <c r="D172" s="28"/>
      <c r="E172" s="21"/>
      <c r="F172" s="20"/>
      <c r="G172" s="20"/>
      <c r="H172" s="20"/>
      <c r="I172" s="20"/>
      <c r="J172" s="28"/>
      <c r="K172" s="20"/>
      <c r="L172" s="20"/>
      <c r="M172" s="28"/>
      <c r="N172" s="20"/>
      <c r="O172" s="20"/>
      <c r="P172" s="28"/>
      <c r="Q172" s="20"/>
      <c r="R172" s="20"/>
      <c r="S172" s="28"/>
      <c r="T172" s="28"/>
      <c r="U172" s="21"/>
      <c r="V172" s="20"/>
      <c r="W172" s="20"/>
      <c r="X172" s="21"/>
      <c r="Y172" s="28"/>
      <c r="Z172" s="21"/>
      <c r="AA172" s="28"/>
      <c r="AB172" s="28"/>
    </row>
    <row r="173" spans="1:28">
      <c r="A173" s="19" t="s">
        <v>391</v>
      </c>
      <c r="B173" s="19"/>
      <c r="C173" s="19"/>
      <c r="D173" s="28"/>
      <c r="E173" s="21"/>
      <c r="F173" s="20"/>
      <c r="G173" s="20"/>
      <c r="H173" s="20"/>
      <c r="I173" s="20"/>
      <c r="J173" s="28"/>
      <c r="K173" s="20"/>
      <c r="L173" s="20"/>
      <c r="M173" s="28"/>
      <c r="N173" s="20"/>
      <c r="O173" s="20"/>
      <c r="P173" s="28"/>
      <c r="Q173" s="20"/>
      <c r="R173" s="20"/>
      <c r="S173" s="28"/>
      <c r="T173" s="28"/>
      <c r="U173" s="21"/>
      <c r="V173" s="20"/>
      <c r="W173" s="20"/>
      <c r="X173" s="21"/>
      <c r="Y173" s="28"/>
      <c r="Z173" s="21"/>
      <c r="AA173" s="28"/>
      <c r="AB173" s="28"/>
    </row>
    <row r="174" spans="1:28">
      <c r="A174" s="19" t="s">
        <v>392</v>
      </c>
      <c r="B174" s="19" t="s">
        <v>56</v>
      </c>
      <c r="C174" s="19" t="s">
        <v>54</v>
      </c>
      <c r="D174" s="25">
        <f>220/4.184</f>
        <v>52.581261950286802</v>
      </c>
      <c r="E174" s="25">
        <v>1.2</v>
      </c>
      <c r="F174" s="25">
        <v>0.65</v>
      </c>
      <c r="G174" s="25">
        <v>11.94</v>
      </c>
      <c r="H174" s="25">
        <v>6.5</v>
      </c>
      <c r="I174" s="25">
        <v>25</v>
      </c>
      <c r="J174" s="25">
        <v>29</v>
      </c>
      <c r="K174" s="25">
        <v>22</v>
      </c>
      <c r="L174" s="25">
        <v>151</v>
      </c>
      <c r="M174" s="25">
        <v>1</v>
      </c>
      <c r="N174" s="25">
        <v>0.69</v>
      </c>
      <c r="O174" s="25">
        <v>0.42</v>
      </c>
      <c r="P174" s="25">
        <v>0.09</v>
      </c>
      <c r="Q174" s="25">
        <v>0.67</v>
      </c>
      <c r="R174" s="20">
        <v>2</v>
      </c>
      <c r="S174" s="25">
        <v>0</v>
      </c>
      <c r="T174" s="25">
        <v>0.87</v>
      </c>
      <c r="U174" s="25">
        <v>26.2</v>
      </c>
      <c r="V174" s="25">
        <v>3.2000000000000001E-2</v>
      </c>
      <c r="W174" s="25">
        <v>3.7999999999999999E-2</v>
      </c>
      <c r="X174" s="25">
        <v>0.59799999999999998</v>
      </c>
      <c r="Y174" s="25">
        <v>5.5E-2</v>
      </c>
      <c r="Z174" s="25">
        <v>21</v>
      </c>
      <c r="AA174" s="25">
        <v>0</v>
      </c>
      <c r="AB174" s="25">
        <v>0.32900000000000001</v>
      </c>
    </row>
    <row r="175" spans="1:28">
      <c r="A175" s="19" t="s">
        <v>393</v>
      </c>
      <c r="B175" s="19"/>
      <c r="C175" s="19"/>
      <c r="D175" s="28"/>
      <c r="E175" s="29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9"/>
      <c r="V175" s="28"/>
      <c r="W175" s="28"/>
      <c r="X175" s="29"/>
      <c r="Y175" s="28"/>
      <c r="Z175" s="29"/>
      <c r="AA175" s="28"/>
      <c r="AB175" s="28"/>
    </row>
    <row r="176" spans="1:28">
      <c r="A176" s="19" t="s">
        <v>394</v>
      </c>
      <c r="B176" s="19" t="s">
        <v>152</v>
      </c>
      <c r="C176" s="19" t="s">
        <v>60</v>
      </c>
      <c r="D176" s="28">
        <v>86.75</v>
      </c>
      <c r="E176" s="29">
        <v>0.83</v>
      </c>
      <c r="F176" s="28">
        <v>0.2</v>
      </c>
      <c r="G176" s="28">
        <v>21.63</v>
      </c>
      <c r="H176" s="28">
        <v>1.69</v>
      </c>
      <c r="I176" s="28">
        <v>18.53</v>
      </c>
      <c r="J176" s="28">
        <v>35.380000000000003</v>
      </c>
      <c r="K176" s="28">
        <v>12.5</v>
      </c>
      <c r="L176" s="28">
        <v>270.63</v>
      </c>
      <c r="M176" s="28">
        <v>2.75</v>
      </c>
      <c r="N176" s="28">
        <v>0.46</v>
      </c>
      <c r="O176" s="28">
        <v>0.19</v>
      </c>
      <c r="P176" s="28">
        <v>0.06</v>
      </c>
      <c r="Q176" s="28">
        <v>7.0000000000000007E-2</v>
      </c>
      <c r="R176" s="28">
        <v>71.3</v>
      </c>
      <c r="S176" s="28">
        <v>0</v>
      </c>
      <c r="T176" s="28">
        <v>0.43</v>
      </c>
      <c r="U176" s="29">
        <v>40.479999999999997</v>
      </c>
      <c r="V176" s="28">
        <v>0.06</v>
      </c>
      <c r="W176" s="28">
        <v>0.02</v>
      </c>
      <c r="X176" s="29">
        <v>0.49</v>
      </c>
      <c r="Y176" s="28">
        <v>0.16</v>
      </c>
      <c r="Z176" s="29">
        <v>25.78</v>
      </c>
      <c r="AA176" s="28">
        <v>0</v>
      </c>
      <c r="AB176" s="29">
        <v>0.24</v>
      </c>
    </row>
    <row r="177" spans="1:28">
      <c r="A177" s="19" t="s">
        <v>395</v>
      </c>
      <c r="B177" s="19"/>
      <c r="C177" s="19"/>
      <c r="D177" s="28"/>
      <c r="E177" s="29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9"/>
      <c r="V177" s="28"/>
      <c r="W177" s="28"/>
      <c r="X177" s="29"/>
      <c r="Y177" s="28"/>
      <c r="Z177" s="29"/>
      <c r="AA177" s="28"/>
      <c r="AB177" s="28"/>
    </row>
    <row r="178" spans="1:28">
      <c r="A178" s="19" t="s">
        <v>153</v>
      </c>
      <c r="B178" s="19"/>
      <c r="C178" s="19" t="s">
        <v>54</v>
      </c>
      <c r="D178" s="28">
        <v>338</v>
      </c>
      <c r="E178" s="29">
        <v>10.34</v>
      </c>
      <c r="F178" s="28">
        <v>1.63</v>
      </c>
      <c r="G178" s="28">
        <v>75.86</v>
      </c>
      <c r="H178" s="28">
        <v>15.1</v>
      </c>
      <c r="I178" s="28">
        <v>24</v>
      </c>
      <c r="J178" s="25">
        <v>332</v>
      </c>
      <c r="K178" s="28">
        <v>110</v>
      </c>
      <c r="L178" s="28">
        <v>510</v>
      </c>
      <c r="M178" s="28">
        <v>2</v>
      </c>
      <c r="N178" s="28">
        <v>2.63</v>
      </c>
      <c r="O178" s="28">
        <v>2.65</v>
      </c>
      <c r="P178" s="25">
        <v>0.36699999999999999</v>
      </c>
      <c r="Q178" s="25">
        <v>2.577</v>
      </c>
      <c r="R178" s="28">
        <v>1</v>
      </c>
      <c r="S178" s="28"/>
      <c r="T178" s="28"/>
      <c r="U178" s="29">
        <v>0</v>
      </c>
      <c r="V178" s="28">
        <v>0.316</v>
      </c>
      <c r="W178" s="28">
        <v>0.251</v>
      </c>
      <c r="X178" s="29">
        <v>4.2699999999999996</v>
      </c>
      <c r="Y178" s="25">
        <v>0.29399999999999998</v>
      </c>
      <c r="Z178" s="25">
        <v>38</v>
      </c>
      <c r="AA178" s="28">
        <v>0</v>
      </c>
      <c r="AB178" s="28">
        <v>1.456</v>
      </c>
    </row>
    <row r="179" spans="1:28">
      <c r="A179" s="19" t="s">
        <v>396</v>
      </c>
      <c r="B179" s="19" t="s">
        <v>397</v>
      </c>
      <c r="C179" s="19" t="s">
        <v>54</v>
      </c>
      <c r="D179" s="25">
        <v>517</v>
      </c>
      <c r="E179" s="25">
        <v>16.18</v>
      </c>
      <c r="F179" s="25">
        <v>38.450000000000003</v>
      </c>
      <c r="G179" s="25">
        <v>34.29</v>
      </c>
      <c r="H179" s="28"/>
      <c r="I179" s="25">
        <v>78</v>
      </c>
      <c r="J179" s="25">
        <v>644</v>
      </c>
      <c r="K179" s="25">
        <v>353</v>
      </c>
      <c r="L179" s="25">
        <v>687</v>
      </c>
      <c r="M179" s="25">
        <v>3</v>
      </c>
      <c r="N179" s="25">
        <v>4.9000000000000004</v>
      </c>
      <c r="O179" s="25">
        <v>5.05</v>
      </c>
      <c r="P179" s="25">
        <v>1.7470000000000001</v>
      </c>
      <c r="Q179" s="25">
        <v>2.0139999999999998</v>
      </c>
      <c r="R179" s="25">
        <v>3</v>
      </c>
      <c r="S179" s="25">
        <v>0</v>
      </c>
      <c r="T179" s="28"/>
      <c r="U179" s="29">
        <v>0</v>
      </c>
      <c r="V179" s="25">
        <v>1.163</v>
      </c>
      <c r="W179" s="25">
        <v>0.41499999999999998</v>
      </c>
      <c r="X179" s="29">
        <v>2.2839999999999998</v>
      </c>
      <c r="Y179" s="28">
        <v>1.17</v>
      </c>
      <c r="Z179" s="29">
        <v>160</v>
      </c>
      <c r="AA179" s="28">
        <v>0</v>
      </c>
      <c r="AB179" s="28">
        <v>4.03</v>
      </c>
    </row>
    <row r="180" spans="1:28">
      <c r="A180" s="19" t="s">
        <v>398</v>
      </c>
      <c r="B180" s="19"/>
      <c r="C180" s="19"/>
      <c r="D180" s="28"/>
      <c r="E180" s="29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9"/>
      <c r="V180" s="28"/>
      <c r="W180" s="28"/>
      <c r="X180" s="29"/>
      <c r="Y180" s="28"/>
      <c r="Z180" s="29"/>
      <c r="AA180" s="28"/>
      <c r="AB180" s="28"/>
    </row>
    <row r="181" spans="1:28">
      <c r="A181" s="19" t="s">
        <v>399</v>
      </c>
      <c r="B181" s="19"/>
      <c r="C181" s="19" t="s">
        <v>60</v>
      </c>
      <c r="D181" s="28">
        <v>573</v>
      </c>
      <c r="E181" s="21">
        <v>17.7</v>
      </c>
      <c r="F181" s="20">
        <v>49.7</v>
      </c>
      <c r="G181" s="20">
        <v>23.5</v>
      </c>
      <c r="H181" s="20">
        <v>16.899999999999999</v>
      </c>
      <c r="I181" s="20">
        <v>975</v>
      </c>
      <c r="J181" s="20">
        <v>629</v>
      </c>
      <c r="K181" s="20">
        <v>351</v>
      </c>
      <c r="L181" s="20">
        <v>468</v>
      </c>
      <c r="M181" s="20">
        <v>11</v>
      </c>
      <c r="N181" s="20">
        <v>14.6</v>
      </c>
      <c r="O181" s="20">
        <v>7.8</v>
      </c>
      <c r="P181" s="20">
        <v>4.0999999999999996</v>
      </c>
      <c r="Q181" s="20">
        <v>2.5</v>
      </c>
      <c r="R181" s="20">
        <v>1</v>
      </c>
      <c r="S181" s="20">
        <v>0</v>
      </c>
      <c r="T181" s="20">
        <v>2</v>
      </c>
      <c r="U181" s="21">
        <v>0</v>
      </c>
      <c r="V181" s="20">
        <v>0.8</v>
      </c>
      <c r="W181" s="20">
        <v>0.3</v>
      </c>
      <c r="X181" s="21">
        <v>4.5</v>
      </c>
      <c r="Y181" s="20">
        <v>0.8</v>
      </c>
      <c r="Z181" s="21">
        <v>97</v>
      </c>
      <c r="AA181" s="20">
        <v>0</v>
      </c>
      <c r="AB181" s="21">
        <v>0.1</v>
      </c>
    </row>
    <row r="182" spans="1:28">
      <c r="A182" s="19" t="s">
        <v>400</v>
      </c>
      <c r="B182" s="19"/>
      <c r="C182" s="19"/>
      <c r="D182" s="19">
        <v>269</v>
      </c>
      <c r="E182" s="19">
        <v>24.9</v>
      </c>
      <c r="F182" s="19">
        <v>18</v>
      </c>
      <c r="G182" s="19">
        <v>0</v>
      </c>
      <c r="H182" s="19">
        <v>0</v>
      </c>
      <c r="I182" s="19">
        <v>4</v>
      </c>
      <c r="J182" s="19">
        <v>194</v>
      </c>
      <c r="K182" s="19">
        <v>23</v>
      </c>
      <c r="L182" s="19">
        <v>340</v>
      </c>
      <c r="M182" s="19">
        <v>53</v>
      </c>
      <c r="N182" s="19">
        <v>1.7</v>
      </c>
      <c r="O182" s="19">
        <v>4.0999999999999996</v>
      </c>
      <c r="P182" s="19">
        <v>0.1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0.1</v>
      </c>
      <c r="W182" s="19">
        <v>0.2</v>
      </c>
      <c r="X182" s="19">
        <v>3.2</v>
      </c>
      <c r="Y182" s="19">
        <v>0.3</v>
      </c>
      <c r="Z182" s="19">
        <v>6</v>
      </c>
      <c r="AA182" s="19">
        <v>1.9</v>
      </c>
      <c r="AB182" s="19">
        <v>0.4</v>
      </c>
    </row>
    <row r="183" spans="1:28">
      <c r="A183" s="19" t="s">
        <v>401</v>
      </c>
      <c r="B183" s="19"/>
      <c r="C183" s="19"/>
      <c r="D183" s="19"/>
      <c r="E183" s="19">
        <v>5.0999999999999996</v>
      </c>
      <c r="F183" s="19">
        <v>7.31</v>
      </c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>
      <c r="A184" s="19" t="s">
        <v>402</v>
      </c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>
      <c r="A185" s="19" t="s">
        <v>403</v>
      </c>
      <c r="B185" s="19"/>
      <c r="C185" s="19"/>
      <c r="D185" s="19">
        <v>586</v>
      </c>
      <c r="E185" s="19">
        <v>15.8</v>
      </c>
      <c r="F185" s="19">
        <v>8</v>
      </c>
      <c r="G185" s="19">
        <v>1.07</v>
      </c>
      <c r="H185" s="19">
        <v>1.18</v>
      </c>
      <c r="I185" s="19">
        <v>24</v>
      </c>
      <c r="J185" s="19">
        <v>175</v>
      </c>
      <c r="K185" s="19">
        <v>54</v>
      </c>
      <c r="L185" s="19"/>
      <c r="M185" s="19"/>
      <c r="N185" s="19">
        <v>7</v>
      </c>
      <c r="O185" s="19">
        <v>2.1</v>
      </c>
      <c r="P185" s="19">
        <v>0.45</v>
      </c>
      <c r="Q185" s="19">
        <v>0.69</v>
      </c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>
      <c r="A186" s="19" t="s">
        <v>404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>
      <c r="A187" s="19" t="s">
        <v>405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>
      <c r="A188" s="19" t="s">
        <v>406</v>
      </c>
      <c r="B188" s="19"/>
      <c r="C188" s="19"/>
      <c r="D188" s="19"/>
      <c r="E188" s="19">
        <v>13</v>
      </c>
      <c r="F188" s="19">
        <v>0.4</v>
      </c>
      <c r="G188" s="19"/>
      <c r="H188" s="19"/>
      <c r="I188" s="19"/>
      <c r="J188" s="19"/>
      <c r="K188" s="19"/>
      <c r="L188" s="19"/>
      <c r="M188" s="19"/>
      <c r="N188" s="19"/>
      <c r="O188" s="19">
        <v>8.1</v>
      </c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>
      <c r="A189" s="19" t="s">
        <v>156</v>
      </c>
      <c r="B189" s="19"/>
      <c r="C189" s="19" t="s">
        <v>60</v>
      </c>
      <c r="D189" s="28">
        <v>339</v>
      </c>
      <c r="E189" s="21">
        <v>11.3</v>
      </c>
      <c r="F189" s="20">
        <v>3.3</v>
      </c>
      <c r="G189" s="20">
        <v>74.599999999999994</v>
      </c>
      <c r="H189" s="20">
        <v>9</v>
      </c>
      <c r="I189" s="20">
        <v>15</v>
      </c>
      <c r="J189" s="20">
        <v>222</v>
      </c>
      <c r="K189" s="20">
        <v>34</v>
      </c>
      <c r="L189" s="20">
        <v>131</v>
      </c>
      <c r="M189" s="20">
        <v>7</v>
      </c>
      <c r="N189" s="20">
        <v>4.0999999999999996</v>
      </c>
      <c r="O189" s="20">
        <v>0.8</v>
      </c>
      <c r="P189" s="20">
        <v>0.3</v>
      </c>
      <c r="Q189" s="20">
        <v>0.9</v>
      </c>
      <c r="R189" s="20">
        <v>6</v>
      </c>
      <c r="S189" s="20">
        <v>0</v>
      </c>
      <c r="T189" s="20">
        <v>1</v>
      </c>
      <c r="U189" s="21">
        <v>0</v>
      </c>
      <c r="V189" s="20">
        <v>0.2</v>
      </c>
      <c r="W189" s="20">
        <v>0.1</v>
      </c>
      <c r="X189" s="21">
        <v>2.2000000000000002</v>
      </c>
      <c r="Y189" s="20">
        <v>0.2</v>
      </c>
      <c r="Z189" s="21">
        <v>11</v>
      </c>
      <c r="AA189" s="20">
        <v>0</v>
      </c>
      <c r="AB189" s="21">
        <v>0.8</v>
      </c>
    </row>
    <row r="190" spans="1:28">
      <c r="A190" s="19" t="s">
        <v>407</v>
      </c>
      <c r="B190" s="19" t="s">
        <v>408</v>
      </c>
      <c r="C190" s="19" t="s">
        <v>54</v>
      </c>
      <c r="D190" s="25">
        <f>209/4.184</f>
        <v>49.952198852772462</v>
      </c>
      <c r="E190" s="29">
        <v>1</v>
      </c>
      <c r="F190" s="25">
        <v>0.3</v>
      </c>
      <c r="G190" s="25">
        <v>12.18</v>
      </c>
      <c r="H190" s="25">
        <v>1.6</v>
      </c>
      <c r="I190" s="25">
        <v>16</v>
      </c>
      <c r="J190" s="25">
        <v>15</v>
      </c>
      <c r="K190" s="25">
        <v>9</v>
      </c>
      <c r="L190" s="25">
        <v>173</v>
      </c>
      <c r="M190" s="25">
        <v>3</v>
      </c>
      <c r="N190" s="25">
        <v>0.32</v>
      </c>
      <c r="O190" s="25">
        <v>0.1</v>
      </c>
      <c r="P190" s="25">
        <v>0.104</v>
      </c>
      <c r="Q190" s="25">
        <v>0.112</v>
      </c>
      <c r="R190" s="25">
        <v>64</v>
      </c>
      <c r="S190" s="25">
        <v>0</v>
      </c>
      <c r="T190" s="25">
        <v>7.0000000000000007E-2</v>
      </c>
      <c r="U190" s="25">
        <v>10</v>
      </c>
      <c r="V190" s="25">
        <v>0.03</v>
      </c>
      <c r="W190" s="25">
        <v>0.04</v>
      </c>
      <c r="X190" s="29">
        <v>0.4</v>
      </c>
      <c r="Y190" s="25">
        <v>4.3999999999999997E-2</v>
      </c>
      <c r="Z190" s="29"/>
      <c r="AA190" s="25">
        <v>0</v>
      </c>
      <c r="AB190" s="25">
        <v>0.14299999999999999</v>
      </c>
    </row>
    <row r="191" spans="1:28">
      <c r="A191" s="19" t="s">
        <v>409</v>
      </c>
      <c r="B191" s="19" t="s">
        <v>159</v>
      </c>
      <c r="C191" s="19" t="s">
        <v>60</v>
      </c>
      <c r="D191" s="27">
        <v>415</v>
      </c>
      <c r="E191" s="26">
        <v>36.5</v>
      </c>
      <c r="F191" s="27">
        <v>20</v>
      </c>
      <c r="G191" s="27">
        <v>30.3</v>
      </c>
      <c r="H191" s="27">
        <v>9.3000000000000007</v>
      </c>
      <c r="I191" s="27">
        <v>278</v>
      </c>
      <c r="J191" s="27">
        <v>705</v>
      </c>
      <c r="K191" s="27">
        <v>280</v>
      </c>
      <c r="L191" s="27">
        <v>1798</v>
      </c>
      <c r="M191" s="27">
        <v>3</v>
      </c>
      <c r="N191" s="27">
        <v>15.8</v>
      </c>
      <c r="O191" s="27">
        <v>5</v>
      </c>
      <c r="P191" s="27">
        <v>1.7</v>
      </c>
      <c r="Q191" s="27">
        <v>2.5</v>
      </c>
      <c r="R191" s="27">
        <v>3</v>
      </c>
      <c r="S191" s="27">
        <v>0</v>
      </c>
      <c r="T191" s="27">
        <v>3</v>
      </c>
      <c r="U191" s="26">
        <v>3</v>
      </c>
      <c r="V191" s="27">
        <v>0.4</v>
      </c>
      <c r="W191" s="27">
        <v>0.7</v>
      </c>
      <c r="X191" s="26">
        <v>1</v>
      </c>
      <c r="Y191" s="27">
        <v>0.2</v>
      </c>
      <c r="Z191" s="26">
        <v>133</v>
      </c>
      <c r="AA191" s="27">
        <v>0</v>
      </c>
      <c r="AB191" s="26">
        <v>0.4</v>
      </c>
    </row>
    <row r="192" spans="1:28">
      <c r="A192" s="19" t="s">
        <v>410</v>
      </c>
      <c r="B192" s="19"/>
      <c r="C192" s="19"/>
      <c r="D192" s="28"/>
      <c r="E192" s="29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9"/>
      <c r="V192" s="28"/>
      <c r="W192" s="28"/>
      <c r="X192" s="29"/>
      <c r="Y192" s="28"/>
      <c r="Z192" s="29"/>
      <c r="AA192" s="28"/>
      <c r="AB192" s="28"/>
    </row>
    <row r="193" spans="1:28">
      <c r="A193" s="19" t="s">
        <v>411</v>
      </c>
      <c r="B193" s="19" t="s">
        <v>56</v>
      </c>
      <c r="C193" s="19" t="s">
        <v>54</v>
      </c>
      <c r="D193" s="25">
        <f>97/4.184</f>
        <v>23.183556405353727</v>
      </c>
      <c r="E193" s="25">
        <v>2.86</v>
      </c>
      <c r="F193" s="25">
        <v>0.39</v>
      </c>
      <c r="G193" s="25">
        <v>3.63</v>
      </c>
      <c r="H193" s="25">
        <v>2.2000000000000002</v>
      </c>
      <c r="I193" s="25">
        <v>99</v>
      </c>
      <c r="J193" s="25">
        <v>49</v>
      </c>
      <c r="K193" s="25">
        <v>79</v>
      </c>
      <c r="L193" s="25">
        <v>558</v>
      </c>
      <c r="M193" s="25">
        <v>79</v>
      </c>
      <c r="N193" s="25">
        <v>2.71</v>
      </c>
      <c r="O193" s="25">
        <v>0.53</v>
      </c>
      <c r="P193" s="25">
        <v>0.13</v>
      </c>
      <c r="Q193" s="25">
        <v>0.89700000000000002</v>
      </c>
      <c r="R193" s="25">
        <v>469</v>
      </c>
      <c r="S193" s="25">
        <v>0</v>
      </c>
      <c r="T193" s="25">
        <v>2.0299999999999998</v>
      </c>
      <c r="U193" s="25">
        <v>28.1</v>
      </c>
      <c r="V193" s="25">
        <v>7.8E-2</v>
      </c>
      <c r="W193" s="25">
        <v>0.189</v>
      </c>
      <c r="X193" s="25">
        <v>0.72399999999999998</v>
      </c>
      <c r="Y193" s="25">
        <v>0.19500000000000001</v>
      </c>
      <c r="Z193" s="25">
        <v>194</v>
      </c>
      <c r="AA193" s="25">
        <v>0</v>
      </c>
      <c r="AB193" s="25">
        <v>6.5000000000000002E-2</v>
      </c>
    </row>
    <row r="194" spans="1:28">
      <c r="A194" s="19" t="s">
        <v>412</v>
      </c>
      <c r="B194" s="19"/>
      <c r="C194" s="19"/>
      <c r="D194" s="28"/>
      <c r="E194" s="29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9"/>
      <c r="V194" s="28"/>
      <c r="W194" s="28"/>
      <c r="X194" s="29"/>
      <c r="Y194" s="28"/>
      <c r="Z194" s="28"/>
      <c r="AA194" s="28"/>
      <c r="AB194" s="28"/>
    </row>
    <row r="195" spans="1:28">
      <c r="A195" s="19" t="s">
        <v>413</v>
      </c>
      <c r="B195" s="19" t="s">
        <v>56</v>
      </c>
      <c r="C195" s="19" t="s">
        <v>54</v>
      </c>
      <c r="D195" s="25">
        <f>136/4.184</f>
        <v>32.504780114722749</v>
      </c>
      <c r="E195" s="25">
        <v>0.67</v>
      </c>
      <c r="F195" s="25">
        <v>0.3</v>
      </c>
      <c r="G195" s="25">
        <v>7.68</v>
      </c>
      <c r="H195" s="25">
        <v>2</v>
      </c>
      <c r="I195" s="25">
        <v>16</v>
      </c>
      <c r="J195" s="25">
        <v>24</v>
      </c>
      <c r="K195" s="25">
        <v>13</v>
      </c>
      <c r="L195" s="25">
        <v>153</v>
      </c>
      <c r="M195" s="25">
        <v>1</v>
      </c>
      <c r="N195" s="25">
        <v>0.41</v>
      </c>
      <c r="O195" s="25">
        <v>0.14000000000000001</v>
      </c>
      <c r="P195" s="25">
        <v>4.8000000000000001E-2</v>
      </c>
      <c r="Q195" s="25">
        <v>0.38600000000000001</v>
      </c>
      <c r="R195" s="25">
        <v>1</v>
      </c>
      <c r="S195" s="25">
        <v>0</v>
      </c>
      <c r="T195" s="25">
        <v>0.28999999999999998</v>
      </c>
      <c r="U195" s="25">
        <v>58.8</v>
      </c>
      <c r="V195" s="25">
        <v>2.4E-2</v>
      </c>
      <c r="W195" s="25">
        <v>2.1999999999999999E-2</v>
      </c>
      <c r="X195" s="25">
        <v>0.38600000000000001</v>
      </c>
      <c r="Y195" s="25">
        <v>4.7E-2</v>
      </c>
      <c r="Z195" s="25">
        <v>24</v>
      </c>
      <c r="AA195" s="25">
        <v>0</v>
      </c>
      <c r="AB195" s="25">
        <v>0.125</v>
      </c>
    </row>
    <row r="196" spans="1:28">
      <c r="A196" s="19" t="s">
        <v>414</v>
      </c>
      <c r="B196" s="19" t="s">
        <v>415</v>
      </c>
      <c r="C196" s="19" t="s">
        <v>54</v>
      </c>
      <c r="D196" s="25">
        <v>343</v>
      </c>
      <c r="E196" s="25">
        <v>18.809999999999999</v>
      </c>
      <c r="F196" s="25">
        <v>2.02</v>
      </c>
      <c r="G196" s="25">
        <v>64.11</v>
      </c>
      <c r="H196" s="25">
        <v>25.2</v>
      </c>
      <c r="I196" s="25">
        <v>186</v>
      </c>
      <c r="J196" s="25">
        <v>304</v>
      </c>
      <c r="K196" s="25">
        <v>188</v>
      </c>
      <c r="L196" s="25">
        <v>1316</v>
      </c>
      <c r="M196" s="25">
        <v>18</v>
      </c>
      <c r="N196" s="25">
        <v>3.4</v>
      </c>
      <c r="O196" s="25">
        <v>1.9</v>
      </c>
      <c r="P196" s="25">
        <v>0.44</v>
      </c>
      <c r="Q196" s="25">
        <v>1.2</v>
      </c>
      <c r="R196" s="28">
        <v>0</v>
      </c>
      <c r="S196" s="28">
        <v>0</v>
      </c>
      <c r="T196" s="28"/>
      <c r="U196" s="29">
        <v>4.5999999999999996</v>
      </c>
      <c r="V196" s="25">
        <v>0.53500000000000003</v>
      </c>
      <c r="W196" s="25">
        <v>0.221</v>
      </c>
      <c r="X196" s="25">
        <v>2.0830000000000002</v>
      </c>
      <c r="Y196" s="25">
        <v>0.40100000000000002</v>
      </c>
      <c r="Z196" s="25">
        <v>399</v>
      </c>
      <c r="AA196" s="25">
        <v>0</v>
      </c>
      <c r="AB196" s="25">
        <v>0.78900000000000003</v>
      </c>
    </row>
    <row r="197" spans="1:28">
      <c r="A197" s="19" t="s">
        <v>416</v>
      </c>
      <c r="B197" s="19" t="s">
        <v>169</v>
      </c>
      <c r="C197" s="24" t="s">
        <v>54</v>
      </c>
      <c r="D197" s="28">
        <v>43</v>
      </c>
      <c r="E197" s="29">
        <v>1.61</v>
      </c>
      <c r="F197" s="28">
        <v>0.17</v>
      </c>
      <c r="G197" s="28">
        <v>9.56</v>
      </c>
      <c r="H197" s="28">
        <v>2.8</v>
      </c>
      <c r="I197" s="28">
        <v>16</v>
      </c>
      <c r="J197" s="28">
        <v>40</v>
      </c>
      <c r="K197" s="28">
        <v>23</v>
      </c>
      <c r="L197" s="28">
        <v>325</v>
      </c>
      <c r="M197" s="28">
        <v>78</v>
      </c>
      <c r="N197" s="28">
        <v>0.8</v>
      </c>
      <c r="O197" s="28">
        <v>0.35</v>
      </c>
      <c r="P197" s="28">
        <v>7.4999999999999997E-2</v>
      </c>
      <c r="Q197" s="28">
        <v>0.32900000000000001</v>
      </c>
      <c r="R197" s="28">
        <v>2</v>
      </c>
      <c r="S197" s="28">
        <v>0</v>
      </c>
      <c r="T197" s="28">
        <v>0.04</v>
      </c>
      <c r="U197" s="29">
        <v>4.9000000000000004</v>
      </c>
      <c r="V197" s="28">
        <v>3.1E-2</v>
      </c>
      <c r="W197" s="28">
        <v>0.04</v>
      </c>
      <c r="X197" s="29">
        <v>0.33400000000000002</v>
      </c>
      <c r="Y197" s="28">
        <v>6.7000000000000004E-2</v>
      </c>
      <c r="Z197" s="29">
        <v>109</v>
      </c>
      <c r="AA197" s="28">
        <v>0</v>
      </c>
      <c r="AB197" s="29">
        <v>0.155</v>
      </c>
    </row>
    <row r="198" spans="1:28">
      <c r="A198" s="19" t="s">
        <v>417</v>
      </c>
      <c r="B198" s="19"/>
      <c r="C198" s="19" t="s">
        <v>60</v>
      </c>
      <c r="D198" s="28">
        <v>26</v>
      </c>
      <c r="E198" s="21">
        <v>0</v>
      </c>
      <c r="F198" s="20">
        <v>0</v>
      </c>
      <c r="G198" s="20">
        <v>6.8</v>
      </c>
      <c r="H198" s="20">
        <v>0</v>
      </c>
      <c r="I198" s="20">
        <v>6</v>
      </c>
      <c r="J198" s="20">
        <v>2</v>
      </c>
      <c r="K198" s="20">
        <v>2</v>
      </c>
      <c r="L198" s="20">
        <v>24</v>
      </c>
      <c r="M198" s="20">
        <v>3</v>
      </c>
      <c r="N198" s="20">
        <v>0.1</v>
      </c>
      <c r="O198" s="20">
        <v>0</v>
      </c>
      <c r="P198" s="20">
        <v>0</v>
      </c>
      <c r="Q198" s="20">
        <v>0</v>
      </c>
      <c r="R198" s="20">
        <v>0</v>
      </c>
      <c r="S198" s="20">
        <v>0</v>
      </c>
      <c r="T198" s="20">
        <v>0</v>
      </c>
      <c r="U198" s="21">
        <v>0</v>
      </c>
      <c r="V198" s="20">
        <v>0</v>
      </c>
      <c r="W198" s="20">
        <v>0</v>
      </c>
      <c r="X198" s="21">
        <v>0</v>
      </c>
      <c r="Y198" s="20">
        <v>0</v>
      </c>
      <c r="Z198" s="21">
        <v>0</v>
      </c>
      <c r="AA198" s="20">
        <v>0</v>
      </c>
      <c r="AB198" s="21">
        <v>0</v>
      </c>
    </row>
    <row r="199" spans="1:28">
      <c r="A199" s="19" t="s">
        <v>418</v>
      </c>
      <c r="B199" s="19"/>
      <c r="C199" s="19"/>
      <c r="D199" s="28"/>
      <c r="E199" s="29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9"/>
      <c r="V199" s="28"/>
      <c r="W199" s="28"/>
      <c r="X199" s="29"/>
      <c r="Y199" s="28"/>
      <c r="Z199" s="29"/>
      <c r="AA199" s="28"/>
      <c r="AB199" s="28"/>
    </row>
    <row r="200" spans="1:28">
      <c r="A200" s="19" t="s">
        <v>419</v>
      </c>
      <c r="B200" s="19"/>
      <c r="C200" s="19" t="s">
        <v>60</v>
      </c>
      <c r="D200" s="28">
        <v>588</v>
      </c>
      <c r="E200" s="21">
        <v>26.4</v>
      </c>
      <c r="F200" s="20">
        <v>54.8</v>
      </c>
      <c r="G200" s="20">
        <v>9.4</v>
      </c>
      <c r="H200" s="20">
        <v>10.1</v>
      </c>
      <c r="I200" s="20">
        <v>131</v>
      </c>
      <c r="J200" s="20">
        <v>776</v>
      </c>
      <c r="K200" s="20">
        <v>347</v>
      </c>
      <c r="L200" s="20">
        <v>407</v>
      </c>
      <c r="M200" s="20">
        <v>40</v>
      </c>
      <c r="N200" s="20">
        <v>7.8</v>
      </c>
      <c r="O200" s="20">
        <v>10.3</v>
      </c>
      <c r="P200" s="20">
        <v>1.5</v>
      </c>
      <c r="Q200" s="20">
        <v>1.4</v>
      </c>
      <c r="R200" s="20">
        <v>7</v>
      </c>
      <c r="S200" s="20">
        <v>0</v>
      </c>
      <c r="T200" s="20">
        <v>2</v>
      </c>
      <c r="U200" s="21">
        <v>0</v>
      </c>
      <c r="V200" s="20">
        <v>0.7</v>
      </c>
      <c r="W200" s="20">
        <v>0.1</v>
      </c>
      <c r="X200" s="21">
        <v>4.7</v>
      </c>
      <c r="Y200" s="20">
        <v>0.2</v>
      </c>
      <c r="Z200" s="21">
        <v>96</v>
      </c>
      <c r="AA200" s="20">
        <v>0</v>
      </c>
      <c r="AB200" s="21">
        <v>0.7</v>
      </c>
    </row>
    <row r="201" spans="1:28">
      <c r="A201" s="19" t="s">
        <v>420</v>
      </c>
      <c r="B201" s="19" t="s">
        <v>145</v>
      </c>
      <c r="C201" s="19" t="s">
        <v>60</v>
      </c>
      <c r="D201" s="28">
        <v>94.25</v>
      </c>
      <c r="E201" s="21">
        <v>1.675</v>
      </c>
      <c r="F201" s="20">
        <v>0.1</v>
      </c>
      <c r="G201" s="20">
        <v>22.25</v>
      </c>
      <c r="H201" s="20">
        <v>2.35</v>
      </c>
      <c r="I201" s="20">
        <v>21</v>
      </c>
      <c r="J201" s="20">
        <v>47.25</v>
      </c>
      <c r="K201" s="20">
        <v>20</v>
      </c>
      <c r="L201" s="20">
        <v>312.5</v>
      </c>
      <c r="M201" s="20">
        <v>7.5</v>
      </c>
      <c r="N201" s="20">
        <v>0.55000000000000004</v>
      </c>
      <c r="O201" s="20">
        <v>0.32500000000000001</v>
      </c>
      <c r="P201" s="20">
        <v>0.20250000000000001</v>
      </c>
      <c r="Q201" s="20">
        <v>1.3399999999999999</v>
      </c>
      <c r="R201" s="20">
        <v>997.5</v>
      </c>
      <c r="S201" s="20">
        <v>0</v>
      </c>
      <c r="T201" s="20">
        <v>4.75</v>
      </c>
      <c r="U201" s="21">
        <v>20</v>
      </c>
      <c r="V201" s="20">
        <v>0.1</v>
      </c>
      <c r="W201" s="20">
        <v>7.5000000000000011E-2</v>
      </c>
      <c r="X201" s="21">
        <v>0.55000000000000004</v>
      </c>
      <c r="Y201" s="20">
        <v>0.2</v>
      </c>
      <c r="Z201" s="21">
        <v>19.75</v>
      </c>
      <c r="AA201" s="20">
        <v>0</v>
      </c>
      <c r="AB201" s="21">
        <v>0.55000000000000004</v>
      </c>
    </row>
    <row r="202" spans="1:28">
      <c r="A202" s="19" t="s">
        <v>421</v>
      </c>
      <c r="B202" s="19"/>
      <c r="C202" s="19"/>
      <c r="D202" s="28"/>
      <c r="E202" s="21"/>
      <c r="F202" s="20"/>
      <c r="G202" s="20"/>
      <c r="H202" s="20"/>
      <c r="I202" s="20"/>
      <c r="J202" s="28"/>
      <c r="K202" s="20"/>
      <c r="L202" s="20"/>
      <c r="M202" s="28"/>
      <c r="N202" s="20"/>
      <c r="O202" s="20"/>
      <c r="P202" s="28"/>
      <c r="Q202" s="20"/>
      <c r="R202" s="20"/>
      <c r="S202" s="28"/>
      <c r="T202" s="28"/>
      <c r="U202" s="21"/>
      <c r="V202" s="20"/>
      <c r="W202" s="20"/>
      <c r="X202" s="21"/>
      <c r="Y202" s="28"/>
      <c r="Z202" s="21"/>
      <c r="AA202" s="28"/>
      <c r="AB202" s="28"/>
    </row>
    <row r="203" spans="1:28">
      <c r="A203" s="19" t="s">
        <v>422</v>
      </c>
      <c r="B203" s="19" t="s">
        <v>423</v>
      </c>
      <c r="C203" s="19" t="s">
        <v>424</v>
      </c>
      <c r="D203" s="28">
        <v>50</v>
      </c>
      <c r="E203" s="21">
        <v>0.82499999999999996</v>
      </c>
      <c r="F203" s="20">
        <v>0.22500000000000001</v>
      </c>
      <c r="G203" s="20">
        <v>12.66</v>
      </c>
      <c r="H203" s="20">
        <v>1.75</v>
      </c>
      <c r="I203" s="20">
        <v>35</v>
      </c>
      <c r="J203" s="20">
        <v>17.5</v>
      </c>
      <c r="K203" s="20">
        <v>10</v>
      </c>
      <c r="L203" s="20">
        <v>179</v>
      </c>
      <c r="M203" s="20">
        <v>0.5</v>
      </c>
      <c r="N203" s="20">
        <v>0.12</v>
      </c>
      <c r="O203" s="20">
        <v>0.08</v>
      </c>
      <c r="P203" s="20">
        <v>7.1499999999999994E-2</v>
      </c>
      <c r="Q203" s="20">
        <v>1.15E-2</v>
      </c>
      <c r="R203" s="20">
        <v>34</v>
      </c>
      <c r="S203" s="20">
        <v>0</v>
      </c>
      <c r="T203" s="20">
        <v>0.2</v>
      </c>
      <c r="U203" s="21">
        <v>37.75</v>
      </c>
      <c r="V203" s="20">
        <v>9.2999999999999999E-2</v>
      </c>
      <c r="W203" s="20">
        <v>1.4999999999999999E-2</v>
      </c>
      <c r="X203" s="21">
        <v>0.51800000000000002</v>
      </c>
      <c r="Y203" s="20">
        <v>8.7499999999999994E-2</v>
      </c>
      <c r="Z203" s="21">
        <v>20</v>
      </c>
      <c r="AA203" s="20">
        <v>0</v>
      </c>
      <c r="AB203" s="21">
        <v>0.17549999999999999</v>
      </c>
    </row>
    <row r="204" spans="1:28">
      <c r="A204" s="19" t="s">
        <v>425</v>
      </c>
      <c r="B204" s="19" t="s">
        <v>56</v>
      </c>
      <c r="C204" s="19" t="s">
        <v>60</v>
      </c>
      <c r="D204" s="28">
        <v>112</v>
      </c>
      <c r="E204" s="21">
        <v>1.5</v>
      </c>
      <c r="F204" s="20">
        <v>0.2</v>
      </c>
      <c r="G204" s="20">
        <v>26.5</v>
      </c>
      <c r="H204" s="20">
        <v>4.0999999999999996</v>
      </c>
      <c r="I204" s="20">
        <v>43</v>
      </c>
      <c r="J204" s="20">
        <v>84</v>
      </c>
      <c r="K204" s="20">
        <v>33</v>
      </c>
      <c r="L204" s="20">
        <v>591</v>
      </c>
      <c r="M204" s="20">
        <v>11</v>
      </c>
      <c r="N204" s="20">
        <v>0.1</v>
      </c>
      <c r="O204" s="20">
        <v>0.2</v>
      </c>
      <c r="P204" s="20">
        <v>0.2</v>
      </c>
      <c r="Q204" s="20">
        <v>0.4</v>
      </c>
      <c r="R204" s="20">
        <v>4</v>
      </c>
      <c r="S204" s="20">
        <v>0</v>
      </c>
      <c r="T204" s="20">
        <v>2.4</v>
      </c>
      <c r="U204" s="21">
        <v>4.5</v>
      </c>
      <c r="V204" s="20">
        <v>0.1</v>
      </c>
      <c r="W204" s="20">
        <v>0</v>
      </c>
      <c r="X204" s="21">
        <v>0.6</v>
      </c>
      <c r="Y204" s="20">
        <v>0.3</v>
      </c>
      <c r="Z204" s="21">
        <v>22</v>
      </c>
      <c r="AA204" s="20">
        <v>0</v>
      </c>
      <c r="AB204" s="21">
        <v>0.3</v>
      </c>
    </row>
    <row r="205" spans="1:28">
      <c r="A205" s="19" t="s">
        <v>181</v>
      </c>
      <c r="B205" s="19" t="s">
        <v>182</v>
      </c>
      <c r="C205" s="19" t="s">
        <v>62</v>
      </c>
      <c r="D205" s="28">
        <v>1</v>
      </c>
      <c r="E205" s="28">
        <v>0</v>
      </c>
      <c r="F205" s="28">
        <v>0</v>
      </c>
      <c r="G205" s="28">
        <v>0.2</v>
      </c>
      <c r="H205" s="28">
        <v>0</v>
      </c>
      <c r="I205" s="28">
        <v>2</v>
      </c>
      <c r="J205" s="28">
        <v>1</v>
      </c>
      <c r="K205" s="28">
        <v>2</v>
      </c>
      <c r="L205" s="28">
        <v>20</v>
      </c>
      <c r="M205" s="28">
        <v>3</v>
      </c>
      <c r="N205" s="28">
        <v>0</v>
      </c>
      <c r="O205" s="28">
        <v>0</v>
      </c>
      <c r="P205" s="28">
        <v>0</v>
      </c>
      <c r="Q205" s="28">
        <v>0.2</v>
      </c>
      <c r="R205" s="28">
        <v>0</v>
      </c>
      <c r="S205" s="28">
        <v>0</v>
      </c>
      <c r="T205" s="28">
        <v>0</v>
      </c>
      <c r="U205" s="28">
        <v>0</v>
      </c>
      <c r="V205" s="28">
        <v>0</v>
      </c>
      <c r="W205" s="28">
        <v>0</v>
      </c>
      <c r="X205" s="28">
        <v>0</v>
      </c>
      <c r="Y205" s="28">
        <v>0</v>
      </c>
      <c r="Z205" s="28">
        <v>0</v>
      </c>
      <c r="AA205" s="28">
        <v>0</v>
      </c>
      <c r="AB205" s="28">
        <v>0</v>
      </c>
    </row>
    <row r="206" spans="1:28">
      <c r="A206" s="19" t="s">
        <v>426</v>
      </c>
      <c r="B206" s="19"/>
      <c r="C206" s="19"/>
      <c r="D206" s="28"/>
      <c r="E206" s="21"/>
      <c r="F206" s="20"/>
      <c r="G206" s="20"/>
      <c r="H206" s="20"/>
      <c r="I206" s="20"/>
      <c r="J206" s="28"/>
      <c r="K206" s="20"/>
      <c r="L206" s="20"/>
      <c r="M206" s="28"/>
      <c r="N206" s="20"/>
      <c r="O206" s="20"/>
      <c r="P206" s="28"/>
      <c r="Q206" s="20"/>
      <c r="R206" s="20"/>
      <c r="S206" s="28"/>
      <c r="T206" s="28"/>
      <c r="U206" s="21"/>
      <c r="V206" s="20"/>
      <c r="W206" s="20"/>
      <c r="X206" s="21"/>
      <c r="Y206" s="28"/>
      <c r="Z206" s="21"/>
      <c r="AA206" s="28"/>
      <c r="AB206" s="28"/>
    </row>
    <row r="207" spans="1:28">
      <c r="A207" s="19" t="s">
        <v>183</v>
      </c>
      <c r="B207" s="19" t="s">
        <v>64</v>
      </c>
      <c r="C207" s="19" t="s">
        <v>60</v>
      </c>
      <c r="D207" s="28">
        <v>21.333300000000001</v>
      </c>
      <c r="E207" s="21">
        <v>0.93333333333333324</v>
      </c>
      <c r="F207" s="20">
        <v>0.33333333333333331</v>
      </c>
      <c r="G207" s="20">
        <v>4.5666666666666664</v>
      </c>
      <c r="H207" s="20">
        <v>1.6666666666666667</v>
      </c>
      <c r="I207" s="20">
        <v>13.666666666666666</v>
      </c>
      <c r="J207" s="20">
        <v>21</v>
      </c>
      <c r="K207" s="20">
        <v>10</v>
      </c>
      <c r="L207" s="20">
        <v>180.33333333333334</v>
      </c>
      <c r="M207" s="20">
        <v>8.6667000000000005</v>
      </c>
      <c r="N207" s="20">
        <v>0.39999999999999997</v>
      </c>
      <c r="O207" s="20">
        <v>0.10000000000000002</v>
      </c>
      <c r="P207" s="20">
        <v>0.66669999999999996</v>
      </c>
      <c r="Q207" s="20">
        <v>0.10000000000000002</v>
      </c>
      <c r="R207" s="20">
        <v>62.333333333333336</v>
      </c>
      <c r="S207" s="20">
        <v>0</v>
      </c>
      <c r="T207" s="20">
        <v>0</v>
      </c>
      <c r="U207" s="21">
        <v>19.333333333333332</v>
      </c>
      <c r="V207" s="20">
        <v>0.10000000000000002</v>
      </c>
      <c r="W207" s="20">
        <v>0.10000000000000002</v>
      </c>
      <c r="X207" s="21">
        <v>0.5</v>
      </c>
      <c r="Y207" s="20">
        <v>0.1</v>
      </c>
      <c r="Z207" s="21">
        <v>16.666666666666668</v>
      </c>
      <c r="AA207" s="20">
        <v>0</v>
      </c>
      <c r="AB207" s="21">
        <v>0.23333000000000001</v>
      </c>
    </row>
    <row r="208" spans="1:28">
      <c r="A208" s="19" t="s">
        <v>427</v>
      </c>
      <c r="B208" s="19"/>
      <c r="C208" s="19"/>
      <c r="D208" s="28"/>
      <c r="E208" s="21"/>
      <c r="F208" s="20"/>
      <c r="G208" s="20"/>
      <c r="H208" s="20"/>
      <c r="I208" s="20"/>
      <c r="J208" s="28"/>
      <c r="K208" s="20"/>
      <c r="L208" s="20"/>
      <c r="M208" s="28"/>
      <c r="N208" s="20"/>
      <c r="O208" s="20"/>
      <c r="P208" s="28"/>
      <c r="Q208" s="20"/>
      <c r="R208" s="20"/>
      <c r="S208" s="28"/>
      <c r="T208" s="28"/>
      <c r="U208" s="21"/>
      <c r="V208" s="20"/>
      <c r="W208" s="20"/>
      <c r="X208" s="21"/>
      <c r="Y208" s="28"/>
      <c r="Z208" s="21"/>
      <c r="AA208" s="28"/>
      <c r="AB208" s="28"/>
    </row>
    <row r="209" spans="1:28">
      <c r="A209" s="19" t="s">
        <v>428</v>
      </c>
      <c r="B209" s="19"/>
      <c r="C209" s="19" t="s">
        <v>54</v>
      </c>
      <c r="D209" s="25">
        <f>1406/4.184</f>
        <v>336.04206500956019</v>
      </c>
      <c r="E209" s="25">
        <v>13.05</v>
      </c>
      <c r="F209" s="25">
        <v>2.09</v>
      </c>
      <c r="G209" s="25">
        <v>72.13</v>
      </c>
      <c r="H209" s="20"/>
      <c r="I209" s="25">
        <v>37</v>
      </c>
      <c r="J209" s="25">
        <v>358</v>
      </c>
      <c r="K209" s="25">
        <v>130</v>
      </c>
      <c r="L209" s="25">
        <v>332</v>
      </c>
      <c r="M209" s="25">
        <v>5</v>
      </c>
      <c r="N209" s="25">
        <v>2.57</v>
      </c>
      <c r="O209" s="25">
        <v>3.45</v>
      </c>
      <c r="P209" s="25">
        <v>0.45700000000000002</v>
      </c>
      <c r="Q209" s="25">
        <v>3.21</v>
      </c>
      <c r="R209" s="20">
        <v>0</v>
      </c>
      <c r="S209" s="25">
        <v>0</v>
      </c>
      <c r="T209" s="25">
        <v>0.9</v>
      </c>
      <c r="U209" s="21">
        <v>0</v>
      </c>
      <c r="V209" s="25">
        <v>0.41599999999999998</v>
      </c>
      <c r="W209" s="25">
        <v>0.13400000000000001</v>
      </c>
      <c r="X209" s="25">
        <v>1.43</v>
      </c>
      <c r="Y209" s="25">
        <v>0.13800000000000001</v>
      </c>
      <c r="Z209" s="25">
        <v>73</v>
      </c>
      <c r="AA209" s="25">
        <v>0</v>
      </c>
      <c r="AB209" s="25">
        <v>1.323</v>
      </c>
    </row>
    <row r="210" spans="1:28">
      <c r="A210" s="19" t="s">
        <v>429</v>
      </c>
      <c r="B210" s="19"/>
      <c r="C210" s="19"/>
      <c r="D210" s="28"/>
      <c r="E210" s="21"/>
      <c r="F210" s="20"/>
      <c r="G210" s="20"/>
      <c r="H210" s="20"/>
      <c r="I210" s="20"/>
      <c r="J210" s="28"/>
      <c r="K210" s="20"/>
      <c r="L210" s="20"/>
      <c r="M210" s="28"/>
      <c r="N210" s="20"/>
      <c r="O210" s="20"/>
      <c r="P210" s="28"/>
      <c r="Q210" s="20"/>
      <c r="R210" s="20"/>
      <c r="S210" s="28"/>
      <c r="T210" s="28"/>
      <c r="U210" s="21"/>
      <c r="V210" s="20"/>
      <c r="W210" s="20"/>
      <c r="X210" s="21"/>
      <c r="Y210" s="28"/>
      <c r="Z210" s="21"/>
      <c r="AA210" s="28"/>
      <c r="AB210" s="28"/>
    </row>
    <row r="211" spans="1:28">
      <c r="A211" s="19" t="s">
        <v>430</v>
      </c>
      <c r="B211" s="19"/>
      <c r="C211" s="19"/>
      <c r="D211" s="19">
        <v>141</v>
      </c>
      <c r="E211" s="19">
        <v>21.64</v>
      </c>
      <c r="F211" s="19">
        <v>5.64</v>
      </c>
      <c r="G211" s="19"/>
      <c r="H211" s="19"/>
      <c r="I211" s="19">
        <v>11</v>
      </c>
      <c r="J211" s="19">
        <v>183</v>
      </c>
      <c r="K211" s="19">
        <v>25</v>
      </c>
      <c r="L211" s="19">
        <v>224</v>
      </c>
      <c r="M211" s="19">
        <v>112</v>
      </c>
      <c r="N211" s="19">
        <v>0.86</v>
      </c>
      <c r="O211" s="19">
        <v>1.78</v>
      </c>
      <c r="P211" s="19"/>
      <c r="Q211" s="19"/>
      <c r="R211" s="19"/>
      <c r="S211" s="19">
        <v>0.3</v>
      </c>
      <c r="T211" s="19">
        <v>0.09</v>
      </c>
      <c r="U211" s="19"/>
      <c r="V211" s="19">
        <v>4.8000000000000001E-2</v>
      </c>
      <c r="W211" s="19">
        <v>0.185</v>
      </c>
      <c r="X211" s="19">
        <v>7.6310000000000002</v>
      </c>
      <c r="Y211" s="19">
        <v>0.59899999999999998</v>
      </c>
      <c r="Z211" s="19">
        <v>7</v>
      </c>
      <c r="AA211" s="19">
        <v>1.22</v>
      </c>
      <c r="AB211" s="19"/>
    </row>
    <row r="212" spans="1:28">
      <c r="A212" s="19" t="s">
        <v>431</v>
      </c>
      <c r="B212" s="19" t="s">
        <v>432</v>
      </c>
      <c r="C212" s="19" t="s">
        <v>54</v>
      </c>
      <c r="D212" s="25">
        <f>1205/4.184</f>
        <v>288.00191204588907</v>
      </c>
      <c r="E212" s="25">
        <v>0.06</v>
      </c>
      <c r="F212" s="25">
        <v>0.06</v>
      </c>
      <c r="G212" s="25">
        <v>12.65</v>
      </c>
      <c r="H212" s="20">
        <v>0</v>
      </c>
      <c r="I212" s="25">
        <v>11</v>
      </c>
      <c r="J212" s="25">
        <v>6</v>
      </c>
      <c r="K212" s="25">
        <v>12</v>
      </c>
      <c r="L212" s="25">
        <v>148</v>
      </c>
      <c r="M212" s="25">
        <v>9</v>
      </c>
      <c r="N212" s="25">
        <v>0.12</v>
      </c>
      <c r="O212" s="25">
        <v>0.11</v>
      </c>
      <c r="P212" s="25">
        <v>7.1999999999999995E-2</v>
      </c>
      <c r="Q212" s="25">
        <v>0.23</v>
      </c>
      <c r="R212" s="20">
        <v>0</v>
      </c>
      <c r="S212" s="25">
        <v>0</v>
      </c>
      <c r="T212" s="25">
        <v>0</v>
      </c>
      <c r="U212" s="21">
        <v>0</v>
      </c>
      <c r="V212" s="25">
        <v>1.0999999999999999E-2</v>
      </c>
      <c r="W212" s="25">
        <v>9.5000000000000001E-2</v>
      </c>
      <c r="X212" s="25">
        <v>0.42499999999999999</v>
      </c>
      <c r="Y212" s="25">
        <v>2.5999999999999999E-2</v>
      </c>
      <c r="Z212" s="21">
        <v>0</v>
      </c>
      <c r="AA212" s="25">
        <v>0</v>
      </c>
      <c r="AB212" s="25">
        <v>3.5000000000000003E-2</v>
      </c>
    </row>
    <row r="213" spans="1:28">
      <c r="A213" s="19" t="s">
        <v>433</v>
      </c>
      <c r="B213" s="19"/>
      <c r="C213" s="19"/>
      <c r="D213" s="28"/>
      <c r="E213" s="21"/>
      <c r="F213" s="20"/>
      <c r="G213" s="20"/>
      <c r="H213" s="20"/>
      <c r="I213" s="20"/>
      <c r="J213" s="28"/>
      <c r="K213" s="20"/>
      <c r="L213" s="20"/>
      <c r="M213" s="28"/>
      <c r="N213" s="20"/>
      <c r="O213" s="20"/>
      <c r="P213" s="28"/>
      <c r="Q213" s="20"/>
      <c r="R213" s="20"/>
      <c r="S213" s="28"/>
      <c r="T213" s="28"/>
      <c r="U213" s="21"/>
      <c r="V213" s="20"/>
      <c r="W213" s="20"/>
      <c r="X213" s="21"/>
      <c r="Y213" s="28"/>
      <c r="Z213" s="29"/>
      <c r="AA213" s="28"/>
      <c r="AB213" s="28"/>
    </row>
    <row r="214" spans="1:28">
      <c r="A214" s="19" t="s">
        <v>434</v>
      </c>
      <c r="B214" s="19"/>
      <c r="C214" s="19"/>
      <c r="D214" s="28"/>
      <c r="E214" s="29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9"/>
      <c r="V214" s="28"/>
      <c r="W214" s="28"/>
      <c r="X214" s="29"/>
      <c r="Y214" s="28"/>
      <c r="Z214" s="23"/>
      <c r="AA214" s="28"/>
      <c r="AB214" s="28"/>
    </row>
    <row r="215" spans="1:28">
      <c r="A215" s="19" t="s">
        <v>435</v>
      </c>
      <c r="B215" s="19"/>
      <c r="C215" s="19"/>
      <c r="D215" s="28"/>
      <c r="E215" s="23"/>
      <c r="F215" s="22"/>
      <c r="G215" s="22"/>
      <c r="H215" s="22"/>
      <c r="I215" s="22"/>
      <c r="J215" s="28"/>
      <c r="K215" s="22"/>
      <c r="L215" s="22"/>
      <c r="M215" s="28"/>
      <c r="N215" s="22"/>
      <c r="O215" s="22"/>
      <c r="P215" s="28"/>
      <c r="Q215" s="22"/>
      <c r="R215" s="22"/>
      <c r="S215" s="28"/>
      <c r="T215" s="28"/>
      <c r="U215" s="23"/>
      <c r="V215" s="22"/>
      <c r="W215" s="22"/>
      <c r="X215" s="23"/>
      <c r="Y215" s="28"/>
      <c r="Z215" s="23"/>
      <c r="AA215" s="28"/>
      <c r="AB215" s="28"/>
    </row>
    <row r="216" spans="1:28">
      <c r="A216" s="19" t="s">
        <v>436</v>
      </c>
      <c r="B216" s="19"/>
      <c r="C216" s="19"/>
      <c r="D216" s="28"/>
      <c r="E216" s="23"/>
      <c r="F216" s="22"/>
      <c r="G216" s="22"/>
      <c r="H216" s="22"/>
      <c r="I216" s="22"/>
      <c r="J216" s="28"/>
      <c r="K216" s="22"/>
      <c r="L216" s="22"/>
      <c r="M216" s="28"/>
      <c r="N216" s="22"/>
      <c r="O216" s="22"/>
      <c r="P216" s="28"/>
      <c r="Q216" s="22"/>
      <c r="R216" s="22"/>
      <c r="S216" s="28"/>
      <c r="T216" s="28"/>
      <c r="U216" s="23"/>
      <c r="V216" s="22"/>
      <c r="W216" s="22"/>
      <c r="X216" s="23"/>
      <c r="Y216" s="28"/>
      <c r="Z216" s="23"/>
      <c r="AA216" s="28"/>
      <c r="AB216" s="28"/>
    </row>
    <row r="217" spans="1:28">
      <c r="A217" s="19" t="s">
        <v>437</v>
      </c>
      <c r="B217" s="19"/>
      <c r="C217" s="19" t="s">
        <v>62</v>
      </c>
      <c r="D217" s="28">
        <v>654</v>
      </c>
      <c r="E217" s="28">
        <v>15.23</v>
      </c>
      <c r="F217" s="28">
        <v>65.209999999999994</v>
      </c>
      <c r="G217" s="28">
        <v>13.71</v>
      </c>
      <c r="H217" s="28">
        <v>6.7</v>
      </c>
      <c r="I217" s="28">
        <v>98</v>
      </c>
      <c r="J217" s="28">
        <v>346</v>
      </c>
      <c r="K217" s="28">
        <v>158</v>
      </c>
      <c r="L217" s="28">
        <v>441</v>
      </c>
      <c r="M217" s="28">
        <v>2</v>
      </c>
      <c r="N217" s="28">
        <v>2.91</v>
      </c>
      <c r="O217" s="28">
        <v>3.09</v>
      </c>
      <c r="P217" s="28"/>
      <c r="Q217" s="28"/>
      <c r="R217" s="28">
        <v>20</v>
      </c>
      <c r="S217" s="28">
        <v>0</v>
      </c>
      <c r="T217" s="28">
        <v>0.7</v>
      </c>
      <c r="U217" s="28">
        <v>1.3</v>
      </c>
      <c r="V217" s="28">
        <v>0.34100000000000003</v>
      </c>
      <c r="W217" s="28">
        <v>0.15</v>
      </c>
      <c r="X217" s="28">
        <v>1.125</v>
      </c>
      <c r="Y217" s="28">
        <v>0.53700000000000003</v>
      </c>
      <c r="Z217" s="28">
        <v>98</v>
      </c>
      <c r="AA217" s="28">
        <v>0</v>
      </c>
      <c r="AB217" s="28"/>
    </row>
    <row r="218" spans="1:28">
      <c r="A218" s="19" t="s">
        <v>438</v>
      </c>
      <c r="B218" s="31" t="s">
        <v>439</v>
      </c>
      <c r="C218" s="19" t="s">
        <v>60</v>
      </c>
      <c r="D218" s="28">
        <v>30</v>
      </c>
      <c r="E218" s="29">
        <v>0.6</v>
      </c>
      <c r="F218" s="28">
        <v>0.2</v>
      </c>
      <c r="G218" s="28">
        <v>7.6</v>
      </c>
      <c r="H218" s="28">
        <v>0.4</v>
      </c>
      <c r="I218" s="28">
        <v>7</v>
      </c>
      <c r="J218" s="28">
        <v>11</v>
      </c>
      <c r="K218" s="28">
        <v>10</v>
      </c>
      <c r="L218" s="28">
        <v>112</v>
      </c>
      <c r="M218" s="28">
        <v>1</v>
      </c>
      <c r="N218" s="28">
        <v>0.2</v>
      </c>
      <c r="O218" s="28">
        <v>0.1</v>
      </c>
      <c r="P218" s="28">
        <v>0</v>
      </c>
      <c r="Q218" s="28">
        <v>0</v>
      </c>
      <c r="R218" s="28">
        <v>28</v>
      </c>
      <c r="S218" s="28">
        <v>0</v>
      </c>
      <c r="T218" s="28">
        <v>0</v>
      </c>
      <c r="U218" s="29">
        <v>8.1</v>
      </c>
      <c r="V218" s="28">
        <v>0</v>
      </c>
      <c r="W218" s="28">
        <v>0</v>
      </c>
      <c r="X218" s="29">
        <v>0.2</v>
      </c>
      <c r="Y218" s="28">
        <v>0</v>
      </c>
      <c r="Z218" s="21">
        <v>3</v>
      </c>
      <c r="AA218" s="28">
        <v>0</v>
      </c>
      <c r="AB218" s="28">
        <v>0.2</v>
      </c>
    </row>
    <row r="219" spans="1:28">
      <c r="A219" s="19" t="s">
        <v>188</v>
      </c>
      <c r="B219" s="19" t="s">
        <v>64</v>
      </c>
      <c r="C219" s="19" t="s">
        <v>60</v>
      </c>
      <c r="D219" s="28">
        <v>350.66669999999999</v>
      </c>
      <c r="E219" s="21">
        <v>12.1</v>
      </c>
      <c r="F219" s="20">
        <v>1.4666666666666668</v>
      </c>
      <c r="G219" s="20">
        <v>74.333333333333329</v>
      </c>
      <c r="H219" s="20">
        <v>7.7666666666666666</v>
      </c>
      <c r="I219" s="20">
        <v>18.666666666666668</v>
      </c>
      <c r="J219" s="20">
        <v>155.66669999999999</v>
      </c>
      <c r="K219" s="20">
        <v>45.333333333333336</v>
      </c>
      <c r="L219" s="20">
        <v>166.66666666666666</v>
      </c>
      <c r="M219" s="20">
        <v>2.6667000000000001</v>
      </c>
      <c r="N219" s="20">
        <v>1.7333333333333334</v>
      </c>
      <c r="O219" s="20">
        <v>1.1333333333333335</v>
      </c>
      <c r="P219" s="20">
        <v>0.16667000000000001</v>
      </c>
      <c r="Q219" s="20">
        <v>1.3333333333333333</v>
      </c>
      <c r="R219" s="20">
        <v>0</v>
      </c>
      <c r="S219" s="20">
        <v>0</v>
      </c>
      <c r="T219" s="20">
        <v>0.33333000000000002</v>
      </c>
      <c r="U219" s="21">
        <v>0</v>
      </c>
      <c r="V219" s="20">
        <v>0.266666666666667</v>
      </c>
      <c r="W219" s="20">
        <v>0.10000000000000002</v>
      </c>
      <c r="X219" s="21">
        <v>3.7666666666666671</v>
      </c>
      <c r="Y219" s="20">
        <v>0.16666700000000001</v>
      </c>
      <c r="Z219" s="50">
        <v>26</v>
      </c>
      <c r="AA219" s="25">
        <v>0</v>
      </c>
      <c r="AB219" s="25">
        <v>0.7</v>
      </c>
    </row>
    <row r="220" spans="1:28">
      <c r="A220" s="19" t="s">
        <v>440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>
      <c r="A221" s="19" t="s">
        <v>191</v>
      </c>
      <c r="B221" s="19" t="s">
        <v>192</v>
      </c>
      <c r="C221" s="19" t="s">
        <v>60</v>
      </c>
      <c r="D221" s="28">
        <v>97</v>
      </c>
      <c r="E221" s="21">
        <v>2.1</v>
      </c>
      <c r="F221" s="20">
        <v>0.1</v>
      </c>
      <c r="G221" s="20">
        <v>22.9</v>
      </c>
      <c r="H221" s="20">
        <v>1.2</v>
      </c>
      <c r="I221" s="20">
        <v>8</v>
      </c>
      <c r="J221" s="20">
        <v>39</v>
      </c>
      <c r="K221" s="20">
        <v>26</v>
      </c>
      <c r="L221" s="20">
        <v>303</v>
      </c>
      <c r="M221" s="20">
        <v>3</v>
      </c>
      <c r="N221" s="20">
        <v>0.8</v>
      </c>
      <c r="O221" s="20">
        <v>0.5</v>
      </c>
      <c r="P221" s="20">
        <v>0.17</v>
      </c>
      <c r="Q221" s="20">
        <v>0.24</v>
      </c>
      <c r="R221" s="20">
        <v>0</v>
      </c>
      <c r="S221" s="20">
        <v>0</v>
      </c>
      <c r="T221" s="20">
        <v>5</v>
      </c>
      <c r="U221" s="21">
        <v>12</v>
      </c>
      <c r="V221" s="20">
        <v>0.1</v>
      </c>
      <c r="W221" s="20">
        <v>0.03</v>
      </c>
      <c r="X221" s="21">
        <v>0.6</v>
      </c>
      <c r="Y221" s="20">
        <v>0.23</v>
      </c>
      <c r="Z221" s="20">
        <v>16</v>
      </c>
      <c r="AA221" s="20">
        <v>0</v>
      </c>
      <c r="AB221" s="20">
        <v>0.31</v>
      </c>
    </row>
    <row r="222" spans="1:28">
      <c r="A222" s="19" t="s">
        <v>441</v>
      </c>
      <c r="B222" s="19" t="s">
        <v>56</v>
      </c>
      <c r="C222" s="24" t="s">
        <v>54</v>
      </c>
      <c r="D222" s="28">
        <f>411/4.184</f>
        <v>98.231357552581258</v>
      </c>
      <c r="E222" s="50">
        <v>1.46</v>
      </c>
      <c r="F222" s="25">
        <v>0.4</v>
      </c>
      <c r="G222" s="20">
        <v>23.63</v>
      </c>
      <c r="H222" s="25">
        <v>1.5</v>
      </c>
      <c r="I222" s="25">
        <v>9</v>
      </c>
      <c r="J222" s="28"/>
      <c r="K222" s="25">
        <v>24</v>
      </c>
      <c r="L222" s="25">
        <v>598</v>
      </c>
      <c r="M222" s="25">
        <v>21</v>
      </c>
      <c r="N222" s="25">
        <v>0.98</v>
      </c>
      <c r="O222" s="51">
        <v>0.5</v>
      </c>
      <c r="P222" s="25">
        <v>0.25700000000000001</v>
      </c>
      <c r="Q222" s="25">
        <v>0.186</v>
      </c>
      <c r="R222" s="20">
        <v>0</v>
      </c>
      <c r="S222" s="36">
        <v>0</v>
      </c>
      <c r="T222" s="36">
        <v>0</v>
      </c>
      <c r="U222" s="50">
        <v>5.2</v>
      </c>
      <c r="V222" s="25">
        <v>9.7000000000000003E-2</v>
      </c>
      <c r="W222" s="25">
        <v>0.04</v>
      </c>
      <c r="X222" s="50">
        <v>0.66700000000000004</v>
      </c>
      <c r="Y222" s="25">
        <v>0.23699999999999999</v>
      </c>
      <c r="Z222" s="28"/>
      <c r="AA222" s="28"/>
      <c r="AB222" s="28"/>
    </row>
  </sheetData>
  <hyperlinks>
    <hyperlink ref="C53" r:id="rId1" display="http://ndb.nal.usda.gov/ndb/foods/show/230"/>
    <hyperlink ref="C55" r:id="rId2" display="http://ndb.nal.usda.gov/ndb/foods/show/6039"/>
    <hyperlink ref="C138" r:id="rId3" display="http://ndb.nal.usda.gov/ndb/foods/show/2382"/>
    <hyperlink ref="C222" r:id="rId4" display="http://ndb.nal.usda.gov/ndb/foods/show/3663?fg=&amp;man=&amp;lfacet=&amp;count=&amp;max=&amp;sort=&amp;qlookup=&amp;offset=&amp;format=Full&amp;new="/>
    <hyperlink ref="C197" r:id="rId5" display="http://ndb.nal.usda.gov/ndb/foods/show/293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production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2015-06-22T20:00:39Z</dcterms:modified>
</cp:coreProperties>
</file>