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aleks\Desktop\java\other\projects\stats-bot_v2-1\stats-bot_v2-app\src\main\resources\"/>
    </mc:Choice>
  </mc:AlternateContent>
  <xr:revisionPtr revIDLastSave="0" documentId="13_ncr:1_{1AD42249-8FF3-422B-BCB1-AC69CCAE18CF}" xr6:coauthVersionLast="47" xr6:coauthVersionMax="47" xr10:uidLastSave="{00000000-0000-0000-0000-000000000000}"/>
  <bookViews>
    <workbookView xWindow="28680" yWindow="-120" windowWidth="29040" windowHeight="15840" firstSheet="4" activeTab="13" xr2:uid="{00000000-000D-0000-FFFF-FFFF00000000}"/>
  </bookViews>
  <sheets>
    <sheet name="2021" sheetId="1" r:id="rId1"/>
    <sheet name="TOP 2021" sheetId="2" r:id="rId2"/>
    <sheet name="2022" sheetId="3" r:id="rId3"/>
    <sheet name="Tournament 2022" sheetId="4" r:id="rId4"/>
    <sheet name="Faceit 2022" sheetId="5" r:id="rId5"/>
    <sheet name="2023" sheetId="6" r:id="rId6"/>
    <sheet name="2023 CS2 (KD)" sheetId="7" r:id="rId7"/>
    <sheet name="2024 pr" sheetId="8" r:id="rId8"/>
    <sheet name="2024 mm" sheetId="9" r:id="rId9"/>
    <sheet name="2x2 2024" sheetId="10" r:id="rId10"/>
    <sheet name="MVP all time" sheetId="11" r:id="rId11"/>
    <sheet name="2х2 2025" sheetId="12" r:id="rId12"/>
    <sheet name="Premier 2025" sheetId="13" r:id="rId13"/>
    <sheet name="2025 mm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Z2" i="14" l="1"/>
  <c r="DA2" i="14"/>
  <c r="CY2" i="14"/>
  <c r="CT2" i="14"/>
  <c r="CU2" i="14"/>
  <c r="CS2" i="14"/>
  <c r="CP2" i="14"/>
  <c r="CM2" i="14"/>
  <c r="CJ2" i="14"/>
  <c r="CH2" i="14"/>
  <c r="CI2" i="14"/>
  <c r="CG2" i="14"/>
  <c r="CE2" i="14"/>
  <c r="CF2" i="14"/>
  <c r="CD2" i="14"/>
  <c r="CB2" i="14"/>
  <c r="CC2" i="14"/>
  <c r="CA2" i="14"/>
  <c r="BY2" i="14"/>
  <c r="BZ2" i="14"/>
  <c r="BX2" i="14"/>
  <c r="BV2" i="14"/>
  <c r="BW2" i="14"/>
  <c r="BU2" i="14"/>
  <c r="H59" i="14"/>
  <c r="H4" i="12"/>
  <c r="CX2" i="14"/>
  <c r="CW2" i="14"/>
  <c r="CV2" i="14"/>
  <c r="CR2" i="14"/>
  <c r="CQ2" i="14"/>
  <c r="CO2" i="14"/>
  <c r="CN2" i="14"/>
  <c r="CL2" i="14"/>
  <c r="CK2" i="14"/>
  <c r="AR6" i="13"/>
  <c r="AQ6" i="13"/>
  <c r="AP6" i="13"/>
  <c r="AO6" i="13"/>
  <c r="AN6" i="13"/>
  <c r="AM6" i="13"/>
  <c r="AL6" i="13"/>
  <c r="AK6" i="13"/>
  <c r="AJ6" i="13"/>
  <c r="AI6" i="13"/>
  <c r="AH6" i="13"/>
  <c r="AG6" i="13"/>
  <c r="AF6" i="13"/>
  <c r="AE6" i="13"/>
  <c r="AD6" i="13"/>
  <c r="AC6" i="13"/>
  <c r="AB6" i="13"/>
  <c r="AA6" i="13"/>
  <c r="Z6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I15" i="11"/>
  <c r="I14" i="11"/>
  <c r="I13" i="11"/>
  <c r="W12" i="11"/>
  <c r="V12" i="11"/>
  <c r="I12" i="11"/>
  <c r="I11" i="11"/>
  <c r="I10" i="11"/>
  <c r="D290" i="10"/>
  <c r="C290" i="10"/>
  <c r="B290" i="10"/>
  <c r="AA4" i="10"/>
  <c r="Y4" i="10"/>
  <c r="X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BS62" i="9"/>
  <c r="BR62" i="9"/>
  <c r="BQ62" i="9"/>
  <c r="BP62" i="9"/>
  <c r="BO62" i="9"/>
  <c r="BN62" i="9"/>
  <c r="BM62" i="9"/>
  <c r="BL62" i="9"/>
  <c r="BK62" i="9"/>
  <c r="BJ62" i="9"/>
  <c r="BI62" i="9"/>
  <c r="BH62" i="9"/>
  <c r="BG62" i="9"/>
  <c r="BF62" i="9"/>
  <c r="BE62" i="9"/>
  <c r="BD62" i="9"/>
  <c r="BC62" i="9"/>
  <c r="BB62" i="9"/>
  <c r="BA62" i="9"/>
  <c r="AZ62" i="9"/>
  <c r="AY62" i="9"/>
  <c r="AX62" i="9"/>
  <c r="AW62" i="9"/>
  <c r="AV62" i="9"/>
  <c r="AU62" i="9"/>
  <c r="AT62" i="9"/>
  <c r="AS62" i="9"/>
  <c r="AR62" i="9"/>
  <c r="AQ62" i="9"/>
  <c r="AP62" i="9"/>
  <c r="AO62" i="9"/>
  <c r="AN62" i="9"/>
  <c r="AM62" i="9"/>
  <c r="AL62" i="9"/>
  <c r="AK62" i="9"/>
  <c r="AJ62" i="9"/>
  <c r="AI62" i="9"/>
  <c r="AH62" i="9"/>
  <c r="AG62" i="9"/>
  <c r="AF62" i="9"/>
  <c r="AE62" i="9"/>
  <c r="AD62" i="9"/>
  <c r="AC62" i="9"/>
  <c r="AB62" i="9"/>
  <c r="AA62" i="9"/>
  <c r="Z62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B62" i="9"/>
  <c r="D5" i="8"/>
  <c r="C5" i="8"/>
  <c r="B5" i="8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B90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B88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B87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B86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B85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B84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B83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B82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B81" i="7"/>
  <c r="P80" i="7"/>
  <c r="O80" i="7"/>
  <c r="N80" i="7"/>
  <c r="M80" i="7"/>
  <c r="L80" i="7"/>
  <c r="K80" i="7"/>
  <c r="I80" i="7"/>
  <c r="H80" i="7"/>
  <c r="G80" i="7"/>
  <c r="F80" i="7"/>
  <c r="E80" i="7"/>
  <c r="D80" i="7"/>
  <c r="C80" i="7"/>
  <c r="B80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B79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B78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B77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B76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B75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B74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B73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B72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B71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P67" i="7"/>
  <c r="O67" i="7"/>
  <c r="N67" i="7"/>
  <c r="M67" i="7"/>
  <c r="L67" i="7"/>
  <c r="K67" i="7"/>
  <c r="J67" i="7"/>
  <c r="I67" i="7"/>
  <c r="H67" i="7"/>
  <c r="G67" i="7"/>
  <c r="F67" i="7"/>
  <c r="E67" i="7"/>
  <c r="C67" i="7"/>
  <c r="B67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R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R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R53" i="7"/>
  <c r="P53" i="7"/>
  <c r="O53" i="7"/>
  <c r="N53" i="7"/>
  <c r="M53" i="7"/>
  <c r="L53" i="7"/>
  <c r="K53" i="7"/>
  <c r="J53" i="7"/>
  <c r="I53" i="7"/>
  <c r="H53" i="7"/>
  <c r="G53" i="7"/>
  <c r="F53" i="7"/>
  <c r="E53" i="7"/>
  <c r="C45" i="7" s="1"/>
  <c r="D53" i="7"/>
  <c r="C53" i="7"/>
  <c r="B53" i="7"/>
  <c r="R52" i="7"/>
  <c r="P52" i="7"/>
  <c r="O52" i="7"/>
  <c r="N52" i="7"/>
  <c r="M52" i="7"/>
  <c r="L52" i="7"/>
  <c r="K52" i="7"/>
  <c r="J52" i="7"/>
  <c r="I52" i="7"/>
  <c r="H52" i="7"/>
  <c r="G52" i="7"/>
  <c r="F52" i="7"/>
  <c r="E52" i="7"/>
  <c r="C44" i="7" s="1"/>
  <c r="D52" i="7"/>
  <c r="C52" i="7"/>
  <c r="B52" i="7"/>
  <c r="P51" i="7"/>
  <c r="O51" i="7"/>
  <c r="N51" i="7"/>
  <c r="F44" i="7" s="1"/>
  <c r="M51" i="7"/>
  <c r="L51" i="7"/>
  <c r="K51" i="7"/>
  <c r="J51" i="7"/>
  <c r="I51" i="7"/>
  <c r="H51" i="7"/>
  <c r="G51" i="7"/>
  <c r="F51" i="7"/>
  <c r="E51" i="7"/>
  <c r="D51" i="7"/>
  <c r="C51" i="7"/>
  <c r="B51" i="7"/>
  <c r="B44" i="7" s="1"/>
  <c r="P50" i="7"/>
  <c r="O50" i="7"/>
  <c r="N50" i="7"/>
  <c r="F45" i="7" s="1"/>
  <c r="M50" i="7"/>
  <c r="L50" i="7"/>
  <c r="K50" i="7"/>
  <c r="E45" i="7" s="1"/>
  <c r="J50" i="7"/>
  <c r="I50" i="7"/>
  <c r="H50" i="7"/>
  <c r="D44" i="7" s="1"/>
  <c r="G50" i="7"/>
  <c r="F50" i="7"/>
  <c r="E50" i="7"/>
  <c r="D50" i="7"/>
  <c r="C50" i="7"/>
  <c r="B50" i="7"/>
  <c r="D45" i="7"/>
  <c r="B45" i="7"/>
  <c r="T3" i="7"/>
  <c r="R3" i="7"/>
  <c r="P3" i="7"/>
  <c r="N3" i="7"/>
  <c r="L3" i="7"/>
  <c r="J3" i="7"/>
  <c r="H3" i="7"/>
  <c r="BF148" i="6"/>
  <c r="BE148" i="6"/>
  <c r="BD148" i="6"/>
  <c r="BC148" i="6"/>
  <c r="BB148" i="6"/>
  <c r="BA148" i="6"/>
  <c r="AZ148" i="6"/>
  <c r="AY148" i="6"/>
  <c r="AX148" i="6"/>
  <c r="AW148" i="6"/>
  <c r="AV148" i="6"/>
  <c r="AU148" i="6"/>
  <c r="AT148" i="6"/>
  <c r="AS148" i="6"/>
  <c r="AR148" i="6"/>
  <c r="AQ148" i="6"/>
  <c r="AP148" i="6"/>
  <c r="AO148" i="6"/>
  <c r="AN148" i="6"/>
  <c r="AM148" i="6"/>
  <c r="AL148" i="6"/>
  <c r="AK148" i="6"/>
  <c r="AJ148" i="6"/>
  <c r="AI148" i="6"/>
  <c r="AH148" i="6"/>
  <c r="AG148" i="6"/>
  <c r="AF148" i="6"/>
  <c r="AE148" i="6"/>
  <c r="AD148" i="6"/>
  <c r="AC148" i="6"/>
  <c r="AB148" i="6"/>
  <c r="AA148" i="6"/>
  <c r="Z148" i="6"/>
  <c r="Y148" i="6"/>
  <c r="X148" i="6"/>
  <c r="W148" i="6"/>
  <c r="V148" i="6"/>
  <c r="U148" i="6"/>
  <c r="T148" i="6"/>
  <c r="S148" i="6"/>
  <c r="R148" i="6"/>
  <c r="Q148" i="6"/>
  <c r="P148" i="6"/>
  <c r="O148" i="6"/>
  <c r="N148" i="6"/>
  <c r="M148" i="6"/>
  <c r="L148" i="6"/>
  <c r="K148" i="6"/>
  <c r="J148" i="6"/>
  <c r="I148" i="6"/>
  <c r="H148" i="6"/>
  <c r="G148" i="6"/>
  <c r="F148" i="6"/>
  <c r="E148" i="6"/>
  <c r="D148" i="6"/>
  <c r="C148" i="6"/>
  <c r="B148" i="6"/>
  <c r="BF147" i="6"/>
  <c r="BE147" i="6"/>
  <c r="BD147" i="6"/>
  <c r="BC147" i="6"/>
  <c r="BB147" i="6"/>
  <c r="BA147" i="6"/>
  <c r="AZ147" i="6"/>
  <c r="AY147" i="6"/>
  <c r="AX147" i="6"/>
  <c r="AW147" i="6"/>
  <c r="AV147" i="6"/>
  <c r="AU147" i="6"/>
  <c r="AT147" i="6"/>
  <c r="AS147" i="6"/>
  <c r="AR147" i="6"/>
  <c r="AQ147" i="6"/>
  <c r="AP147" i="6"/>
  <c r="AO147" i="6"/>
  <c r="AN147" i="6"/>
  <c r="AM147" i="6"/>
  <c r="AL147" i="6"/>
  <c r="AK147" i="6"/>
  <c r="AJ147" i="6"/>
  <c r="AI147" i="6"/>
  <c r="AH147" i="6"/>
  <c r="AG147" i="6"/>
  <c r="AF147" i="6"/>
  <c r="AE147" i="6"/>
  <c r="AD147" i="6"/>
  <c r="AC147" i="6"/>
  <c r="AB147" i="6"/>
  <c r="AA147" i="6"/>
  <c r="Z147" i="6"/>
  <c r="Y147" i="6"/>
  <c r="X147" i="6"/>
  <c r="W147" i="6"/>
  <c r="V147" i="6"/>
  <c r="U147" i="6"/>
  <c r="T147" i="6"/>
  <c r="S147" i="6"/>
  <c r="R147" i="6"/>
  <c r="Q147" i="6"/>
  <c r="P147" i="6"/>
  <c r="O147" i="6"/>
  <c r="N147" i="6"/>
  <c r="M147" i="6"/>
  <c r="L147" i="6"/>
  <c r="K147" i="6"/>
  <c r="J147" i="6"/>
  <c r="I147" i="6"/>
  <c r="H147" i="6"/>
  <c r="G147" i="6"/>
  <c r="F147" i="6"/>
  <c r="E147" i="6"/>
  <c r="D147" i="6"/>
  <c r="C147" i="6"/>
  <c r="B147" i="6"/>
  <c r="F109" i="5"/>
  <c r="E109" i="5"/>
  <c r="D113" i="5" s="1"/>
  <c r="D109" i="5"/>
  <c r="C109" i="5"/>
  <c r="B109" i="5"/>
  <c r="F108" i="5"/>
  <c r="E108" i="5"/>
  <c r="D108" i="5"/>
  <c r="T8" i="11" s="1"/>
  <c r="C108" i="5"/>
  <c r="B108" i="5"/>
  <c r="BS105" i="5"/>
  <c r="BR105" i="5"/>
  <c r="BQ105" i="5"/>
  <c r="BP105" i="5"/>
  <c r="BO105" i="5"/>
  <c r="BN105" i="5"/>
  <c r="BM105" i="5"/>
  <c r="BL105" i="5"/>
  <c r="BK105" i="5"/>
  <c r="BJ105" i="5"/>
  <c r="BI105" i="5"/>
  <c r="BH105" i="5"/>
  <c r="BG105" i="5"/>
  <c r="BF105" i="5"/>
  <c r="BE105" i="5"/>
  <c r="BD105" i="5"/>
  <c r="BC105" i="5"/>
  <c r="BB105" i="5"/>
  <c r="BA105" i="5"/>
  <c r="AZ105" i="5"/>
  <c r="AY105" i="5"/>
  <c r="AX105" i="5"/>
  <c r="AW105" i="5"/>
  <c r="AV105" i="5"/>
  <c r="AU105" i="5"/>
  <c r="AT105" i="5"/>
  <c r="AS105" i="5"/>
  <c r="AR105" i="5"/>
  <c r="AQ105" i="5"/>
  <c r="AP105" i="5"/>
  <c r="AO105" i="5"/>
  <c r="AN105" i="5"/>
  <c r="AM105" i="5"/>
  <c r="AL105" i="5"/>
  <c r="AK105" i="5"/>
  <c r="AJ105" i="5"/>
  <c r="AI105" i="5"/>
  <c r="AH105" i="5"/>
  <c r="AG105" i="5"/>
  <c r="AF105" i="5"/>
  <c r="AE105" i="5"/>
  <c r="AD105" i="5"/>
  <c r="AC105" i="5"/>
  <c r="AB105" i="5"/>
  <c r="AA105" i="5"/>
  <c r="Z105" i="5"/>
  <c r="Y105" i="5"/>
  <c r="X105" i="5"/>
  <c r="W105" i="5"/>
  <c r="V105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BS104" i="5"/>
  <c r="BR104" i="5"/>
  <c r="BQ104" i="5"/>
  <c r="BP104" i="5"/>
  <c r="BO104" i="5"/>
  <c r="BN104" i="5"/>
  <c r="BM104" i="5"/>
  <c r="BL104" i="5"/>
  <c r="BK104" i="5"/>
  <c r="BJ104" i="5"/>
  <c r="BI104" i="5"/>
  <c r="BH104" i="5"/>
  <c r="BG104" i="5"/>
  <c r="BF104" i="5"/>
  <c r="BE104" i="5"/>
  <c r="BD104" i="5"/>
  <c r="BC104" i="5"/>
  <c r="BB104" i="5"/>
  <c r="BA104" i="5"/>
  <c r="AZ104" i="5"/>
  <c r="AY104" i="5"/>
  <c r="AX104" i="5"/>
  <c r="AW104" i="5"/>
  <c r="AV104" i="5"/>
  <c r="AU104" i="5"/>
  <c r="AT104" i="5"/>
  <c r="AS104" i="5"/>
  <c r="AR104" i="5"/>
  <c r="AQ104" i="5"/>
  <c r="AP104" i="5"/>
  <c r="AO104" i="5"/>
  <c r="AN104" i="5"/>
  <c r="AM104" i="5"/>
  <c r="AL104" i="5"/>
  <c r="AK104" i="5"/>
  <c r="AJ104" i="5"/>
  <c r="AI104" i="5"/>
  <c r="AH104" i="5"/>
  <c r="AG104" i="5"/>
  <c r="AF104" i="5"/>
  <c r="AE104" i="5"/>
  <c r="AD104" i="5"/>
  <c r="AC104" i="5"/>
  <c r="AB104" i="5"/>
  <c r="AA104" i="5"/>
  <c r="Z104" i="5"/>
  <c r="Y104" i="5"/>
  <c r="X104" i="5"/>
  <c r="W104" i="5"/>
  <c r="V104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B104" i="5"/>
  <c r="D8" i="4"/>
  <c r="B8" i="4"/>
  <c r="K7" i="4"/>
  <c r="J7" i="4"/>
  <c r="J8" i="4" s="1"/>
  <c r="I7" i="4"/>
  <c r="H7" i="4"/>
  <c r="H8" i="4" s="1"/>
  <c r="G7" i="4"/>
  <c r="F7" i="4"/>
  <c r="F8" i="4" s="1"/>
  <c r="E7" i="4"/>
  <c r="D7" i="4"/>
  <c r="C7" i="4"/>
  <c r="B7" i="4"/>
  <c r="F37" i="3"/>
  <c r="E37" i="3"/>
  <c r="D37" i="3"/>
  <c r="C37" i="3"/>
  <c r="B37" i="3"/>
  <c r="D42" i="3" s="1"/>
  <c r="F36" i="3"/>
  <c r="E36" i="3"/>
  <c r="W8" i="11" s="1"/>
  <c r="D36" i="3"/>
  <c r="C36" i="3"/>
  <c r="U8" i="11" s="1"/>
  <c r="B36" i="3"/>
  <c r="V8" i="11" s="1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C34" i="3"/>
  <c r="B34" i="3"/>
  <c r="Q6" i="2"/>
  <c r="P6" i="2"/>
  <c r="O6" i="2"/>
  <c r="N6" i="2"/>
  <c r="M6" i="2"/>
  <c r="L6" i="2"/>
  <c r="K6" i="2"/>
  <c r="J6" i="2"/>
  <c r="I6" i="2"/>
  <c r="H6" i="2"/>
  <c r="G6" i="2"/>
  <c r="F6" i="2"/>
  <c r="E6" i="2"/>
  <c r="Q5" i="2"/>
  <c r="P5" i="2"/>
  <c r="O5" i="2"/>
  <c r="N5" i="2"/>
  <c r="M5" i="2"/>
  <c r="L5" i="2"/>
  <c r="K5" i="2"/>
  <c r="J5" i="2"/>
  <c r="I5" i="2"/>
  <c r="H5" i="2"/>
  <c r="G5" i="2"/>
  <c r="F5" i="2"/>
  <c r="E5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Q4" i="11" s="1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P4" i="11" s="1"/>
  <c r="C3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O4" i="11" s="1"/>
  <c r="F196" i="1"/>
  <c r="C5" i="2" s="1"/>
  <c r="E196" i="1"/>
  <c r="C6" i="2" s="1"/>
  <c r="D196" i="1"/>
  <c r="C196" i="1"/>
  <c r="C2" i="2" s="1"/>
  <c r="B196" i="1"/>
  <c r="C4" i="2" s="1"/>
  <c r="BS195" i="1"/>
  <c r="BR195" i="1"/>
  <c r="BQ195" i="1"/>
  <c r="BP195" i="1"/>
  <c r="BO195" i="1"/>
  <c r="BN195" i="1"/>
  <c r="BM195" i="1"/>
  <c r="BL195" i="1"/>
  <c r="BK195" i="1"/>
  <c r="BJ195" i="1"/>
  <c r="BI195" i="1"/>
  <c r="BH195" i="1"/>
  <c r="BG195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BS194" i="1"/>
  <c r="W14" i="11" s="1"/>
  <c r="BR194" i="1"/>
  <c r="V14" i="11" s="1"/>
  <c r="BQ194" i="1"/>
  <c r="U14" i="11" s="1"/>
  <c r="BP194" i="1"/>
  <c r="BO194" i="1"/>
  <c r="BN194" i="1"/>
  <c r="BM194" i="1"/>
  <c r="BL194" i="1"/>
  <c r="BK194" i="1"/>
  <c r="O14" i="11" s="1"/>
  <c r="BJ194" i="1"/>
  <c r="BI194" i="1"/>
  <c r="BH194" i="1"/>
  <c r="BG194" i="1"/>
  <c r="K14" i="11" s="1"/>
  <c r="BF194" i="1"/>
  <c r="W13" i="11" s="1"/>
  <c r="BE194" i="1"/>
  <c r="BD194" i="1"/>
  <c r="BC194" i="1"/>
  <c r="BB194" i="1"/>
  <c r="BA194" i="1"/>
  <c r="AZ194" i="1"/>
  <c r="AY194" i="1"/>
  <c r="AX194" i="1"/>
  <c r="O13" i="11" s="1"/>
  <c r="AW194" i="1"/>
  <c r="AV194" i="1"/>
  <c r="AU194" i="1"/>
  <c r="AT194" i="1"/>
  <c r="AS194" i="1"/>
  <c r="W11" i="11" s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D5" i="2" s="1"/>
  <c r="S4" i="11" s="1"/>
  <c r="E194" i="1"/>
  <c r="D6" i="2" s="1"/>
  <c r="R4" i="11" s="1"/>
  <c r="D194" i="1"/>
  <c r="C194" i="1"/>
  <c r="B194" i="1"/>
  <c r="BU3" i="14" l="1"/>
  <c r="CG3" i="14"/>
  <c r="BX3" i="14"/>
  <c r="CV3" i="14"/>
  <c r="CJ3" i="14"/>
  <c r="CA3" i="14"/>
  <c r="CM3" i="14"/>
  <c r="CY3" i="14"/>
  <c r="CD3" i="14"/>
  <c r="CP3" i="14"/>
  <c r="CS3" i="14"/>
  <c r="C200" i="1"/>
  <c r="E44" i="7"/>
  <c r="BE59" i="14"/>
  <c r="BD59" i="14"/>
  <c r="BC59" i="14"/>
  <c r="BB59" i="14"/>
  <c r="BA59" i="14"/>
  <c r="AZ59" i="14"/>
  <c r="AY59" i="14"/>
  <c r="AX59" i="14"/>
  <c r="AW59" i="14"/>
  <c r="AV59" i="14"/>
  <c r="AU59" i="14"/>
  <c r="AT59" i="14"/>
  <c r="AS59" i="14"/>
  <c r="AR59" i="14"/>
  <c r="AQ59" i="14"/>
  <c r="AP59" i="14"/>
  <c r="AO59" i="14"/>
  <c r="AN59" i="14"/>
  <c r="AM59" i="14"/>
  <c r="AL59" i="14"/>
  <c r="AK59" i="14"/>
  <c r="AJ59" i="14"/>
  <c r="AI59" i="14"/>
  <c r="AH59" i="14"/>
  <c r="AG59" i="14"/>
  <c r="AF59" i="14"/>
  <c r="AE59" i="14"/>
  <c r="AD59" i="14"/>
  <c r="AC59" i="14"/>
  <c r="AB59" i="14"/>
  <c r="AA59" i="14"/>
  <c r="Z59" i="14"/>
  <c r="Y59" i="14"/>
  <c r="X59" i="14"/>
  <c r="W59" i="14"/>
  <c r="V59" i="14"/>
  <c r="U59" i="14"/>
  <c r="T59" i="14"/>
  <c r="S59" i="14"/>
  <c r="R59" i="14"/>
  <c r="Q59" i="14"/>
  <c r="P59" i="14"/>
  <c r="O59" i="14"/>
  <c r="N59" i="14"/>
  <c r="M59" i="14"/>
  <c r="L59" i="14"/>
  <c r="K59" i="14"/>
  <c r="J59" i="14"/>
  <c r="I59" i="14"/>
  <c r="G59" i="14"/>
  <c r="F59" i="14"/>
  <c r="E59" i="14"/>
  <c r="D59" i="14"/>
  <c r="C59" i="14"/>
  <c r="B59" i="14"/>
  <c r="E135" i="12"/>
  <c r="D135" i="12"/>
  <c r="C135" i="12"/>
  <c r="B135" i="12"/>
</calcChain>
</file>

<file path=xl/sharedStrings.xml><?xml version="1.0" encoding="utf-8"?>
<sst xmlns="http://schemas.openxmlformats.org/spreadsheetml/2006/main" count="1905" uniqueCount="889">
  <si>
    <t>Geraque</t>
  </si>
  <si>
    <t>BlackVision</t>
  </si>
  <si>
    <t>tilt</t>
  </si>
  <si>
    <t>Lackich</t>
  </si>
  <si>
    <t>Nekit</t>
  </si>
  <si>
    <t>Smoke kill</t>
  </si>
  <si>
    <t>open kill</t>
  </si>
  <si>
    <t>3 kill</t>
  </si>
  <si>
    <t>4 kill</t>
  </si>
  <si>
    <t>ace</t>
  </si>
  <si>
    <t>flash</t>
  </si>
  <si>
    <t>trade</t>
  </si>
  <si>
    <t>prostrel</t>
  </si>
  <si>
    <t>1vs1</t>
  </si>
  <si>
    <t>1vs2</t>
  </si>
  <si>
    <t>1vs3</t>
  </si>
  <si>
    <t>1vs4</t>
  </si>
  <si>
    <t>1vs5</t>
  </si>
  <si>
    <t>1 map</t>
  </si>
  <si>
    <t>2 map</t>
  </si>
  <si>
    <t>3 map</t>
  </si>
  <si>
    <t>4 map</t>
  </si>
  <si>
    <t>5 map</t>
  </si>
  <si>
    <t>6 map</t>
  </si>
  <si>
    <t>7 map</t>
  </si>
  <si>
    <t>8 map</t>
  </si>
  <si>
    <t>9 map</t>
  </si>
  <si>
    <t>10 map</t>
  </si>
  <si>
    <t>11 map</t>
  </si>
  <si>
    <t>12 map</t>
  </si>
  <si>
    <t>13 map</t>
  </si>
  <si>
    <t>14 map</t>
  </si>
  <si>
    <t>15 map</t>
  </si>
  <si>
    <t>16 map</t>
  </si>
  <si>
    <t>17 map</t>
  </si>
  <si>
    <t>18 map</t>
  </si>
  <si>
    <t>19 map</t>
  </si>
  <si>
    <t>20 map</t>
  </si>
  <si>
    <t>21 map</t>
  </si>
  <si>
    <t>22 map</t>
  </si>
  <si>
    <t>23 map</t>
  </si>
  <si>
    <t>24 map</t>
  </si>
  <si>
    <t>25 map</t>
  </si>
  <si>
    <t>26 map</t>
  </si>
  <si>
    <t>27 map</t>
  </si>
  <si>
    <t>28 map</t>
  </si>
  <si>
    <t>29 map</t>
  </si>
  <si>
    <t>30 map</t>
  </si>
  <si>
    <t>31 map</t>
  </si>
  <si>
    <t>32 map</t>
  </si>
  <si>
    <t>33 map</t>
  </si>
  <si>
    <t>34 map</t>
  </si>
  <si>
    <t>35 map</t>
  </si>
  <si>
    <t>36 map</t>
  </si>
  <si>
    <t>37 map</t>
  </si>
  <si>
    <t>38 map</t>
  </si>
  <si>
    <t>39 map</t>
  </si>
  <si>
    <t>40 map</t>
  </si>
  <si>
    <t>41 map</t>
  </si>
  <si>
    <t>42 map</t>
  </si>
  <si>
    <t>43 map</t>
  </si>
  <si>
    <t>44 map</t>
  </si>
  <si>
    <t>45 map</t>
  </si>
  <si>
    <t>46 map</t>
  </si>
  <si>
    <t>47 map</t>
  </si>
  <si>
    <t>48 map</t>
  </si>
  <si>
    <t>49 map</t>
  </si>
  <si>
    <t>50 map</t>
  </si>
  <si>
    <t>51 map</t>
  </si>
  <si>
    <t>52 map</t>
  </si>
  <si>
    <t>53 map</t>
  </si>
  <si>
    <t>54 map</t>
  </si>
  <si>
    <t>55 map</t>
  </si>
  <si>
    <t>56 map</t>
  </si>
  <si>
    <t>57 map</t>
  </si>
  <si>
    <t>58 map</t>
  </si>
  <si>
    <t>59 map</t>
  </si>
  <si>
    <t>60 map</t>
  </si>
  <si>
    <t>61 map</t>
  </si>
  <si>
    <t>62 map</t>
  </si>
  <si>
    <t>63 map</t>
  </si>
  <si>
    <t>64 map</t>
  </si>
  <si>
    <t>65 map</t>
  </si>
  <si>
    <t>66 map</t>
  </si>
  <si>
    <t>Desmond</t>
  </si>
  <si>
    <t>67 map</t>
  </si>
  <si>
    <t>68 map</t>
  </si>
  <si>
    <t>69 map</t>
  </si>
  <si>
    <t>70 map</t>
  </si>
  <si>
    <t>71 map</t>
  </si>
  <si>
    <t>72 map</t>
  </si>
  <si>
    <t>73 map</t>
  </si>
  <si>
    <t>74 map</t>
  </si>
  <si>
    <t>75 map</t>
  </si>
  <si>
    <t>76 map</t>
  </si>
  <si>
    <t>77 map</t>
  </si>
  <si>
    <t>78 map</t>
  </si>
  <si>
    <t>79 map</t>
  </si>
  <si>
    <t>80 map</t>
  </si>
  <si>
    <t>81 map</t>
  </si>
  <si>
    <t>82 map</t>
  </si>
  <si>
    <t>83 map</t>
  </si>
  <si>
    <t>84 map</t>
  </si>
  <si>
    <t>85 map</t>
  </si>
  <si>
    <t>86 map</t>
  </si>
  <si>
    <t>87 map</t>
  </si>
  <si>
    <t>88 map</t>
  </si>
  <si>
    <t>89 map</t>
  </si>
  <si>
    <t>90 map</t>
  </si>
  <si>
    <t>91 map</t>
  </si>
  <si>
    <t>92 map</t>
  </si>
  <si>
    <t>93 map</t>
  </si>
  <si>
    <t>94 map</t>
  </si>
  <si>
    <t>95 map</t>
  </si>
  <si>
    <t>96 map</t>
  </si>
  <si>
    <t>97 map</t>
  </si>
  <si>
    <t>98 map</t>
  </si>
  <si>
    <t>99 map</t>
  </si>
  <si>
    <t>100 map</t>
  </si>
  <si>
    <t>101 map</t>
  </si>
  <si>
    <t>102 map</t>
  </si>
  <si>
    <t>103 map</t>
  </si>
  <si>
    <t>104 map</t>
  </si>
  <si>
    <t>105 map</t>
  </si>
  <si>
    <t>106 map</t>
  </si>
  <si>
    <t>107 map</t>
  </si>
  <si>
    <t>108 map</t>
  </si>
  <si>
    <t>109 map</t>
  </si>
  <si>
    <t>110 map</t>
  </si>
  <si>
    <t>111 map</t>
  </si>
  <si>
    <t>112 map</t>
  </si>
  <si>
    <t>113 map</t>
  </si>
  <si>
    <t>114 map</t>
  </si>
  <si>
    <t>115 map</t>
  </si>
  <si>
    <t>116 map</t>
  </si>
  <si>
    <t>117 map</t>
  </si>
  <si>
    <t>118 map</t>
  </si>
  <si>
    <t>119 map</t>
  </si>
  <si>
    <t>120 map</t>
  </si>
  <si>
    <t>08,11,2021</t>
  </si>
  <si>
    <t>121 map</t>
  </si>
  <si>
    <t>122 map</t>
  </si>
  <si>
    <t>123 map</t>
  </si>
  <si>
    <t>124 map</t>
  </si>
  <si>
    <t>125 map</t>
  </si>
  <si>
    <t>126 map</t>
  </si>
  <si>
    <t>127 map</t>
  </si>
  <si>
    <t>128 map</t>
  </si>
  <si>
    <t>129 map</t>
  </si>
  <si>
    <t>130 map</t>
  </si>
  <si>
    <t>131 map</t>
  </si>
  <si>
    <t>132 map</t>
  </si>
  <si>
    <t>133 map</t>
  </si>
  <si>
    <t>134 map</t>
  </si>
  <si>
    <t>135 map</t>
  </si>
  <si>
    <t>136 map</t>
  </si>
  <si>
    <t>137 map</t>
  </si>
  <si>
    <t>All map</t>
  </si>
  <si>
    <t>last 3 m.</t>
  </si>
  <si>
    <t>maps</t>
  </si>
  <si>
    <t>Place</t>
  </si>
  <si>
    <t>Nickname</t>
  </si>
  <si>
    <t>Maps</t>
  </si>
  <si>
    <t>Rating 2.0</t>
  </si>
  <si>
    <t>Open kill</t>
  </si>
  <si>
    <t>Ace</t>
  </si>
  <si>
    <t>Flash assist</t>
  </si>
  <si>
    <t>Trade</t>
  </si>
  <si>
    <t>Wallbang</t>
  </si>
  <si>
    <t>I</t>
  </si>
  <si>
    <t>II</t>
  </si>
  <si>
    <t>III</t>
  </si>
  <si>
    <t>IV</t>
  </si>
  <si>
    <t>V</t>
  </si>
  <si>
    <t>Lakich</t>
  </si>
  <si>
    <t>221w33</t>
  </si>
  <si>
    <t>трен</t>
  </si>
  <si>
    <t>Tilt</t>
  </si>
  <si>
    <t>Kill</t>
  </si>
  <si>
    <t>Death</t>
  </si>
  <si>
    <t xml:space="preserve"> 2 map</t>
  </si>
  <si>
    <t>last 20</t>
  </si>
  <si>
    <t>B4one</t>
  </si>
  <si>
    <t>Gloxinia</t>
  </si>
  <si>
    <t xml:space="preserve">7 map </t>
  </si>
  <si>
    <t>31.04.2023</t>
  </si>
  <si>
    <t>lem</t>
  </si>
  <si>
    <t>avg rating</t>
  </si>
  <si>
    <t>yong4n</t>
  </si>
  <si>
    <t>3/1/1</t>
  </si>
  <si>
    <t>4/0/0</t>
  </si>
  <si>
    <t>1/1/0</t>
  </si>
  <si>
    <t>20/5/17</t>
  </si>
  <si>
    <t>12/4/11</t>
  </si>
  <si>
    <t>17/5/18</t>
  </si>
  <si>
    <t>Win</t>
  </si>
  <si>
    <t>Lose</t>
  </si>
  <si>
    <t>12/5/16</t>
  </si>
  <si>
    <t>12/5/15</t>
  </si>
  <si>
    <t>7/3/16</t>
  </si>
  <si>
    <t>21/4/15</t>
  </si>
  <si>
    <t>15/6/13</t>
  </si>
  <si>
    <t>18/4/16</t>
  </si>
  <si>
    <t>22/3/15</t>
  </si>
  <si>
    <t>7/7/17</t>
  </si>
  <si>
    <t>17/11/14</t>
  </si>
  <si>
    <t>My stats</t>
  </si>
  <si>
    <t>Inferno</t>
  </si>
  <si>
    <t>5/2/18</t>
  </si>
  <si>
    <t>12/9/15</t>
  </si>
  <si>
    <t>24/1/14</t>
  </si>
  <si>
    <t>Mirage</t>
  </si>
  <si>
    <t>5/3/15</t>
  </si>
  <si>
    <t>11/4/13</t>
  </si>
  <si>
    <t>5/4/15</t>
  </si>
  <si>
    <t>11/3/16</t>
  </si>
  <si>
    <t>12/3/16</t>
  </si>
  <si>
    <t>9/3/15</t>
  </si>
  <si>
    <t>16/3/15</t>
  </si>
  <si>
    <t>6/3/16</t>
  </si>
  <si>
    <t>17/4/12</t>
  </si>
  <si>
    <t>14/6/12</t>
  </si>
  <si>
    <t>14/6/15</t>
  </si>
  <si>
    <t>19/2/15</t>
  </si>
  <si>
    <t>13/4/14</t>
  </si>
  <si>
    <t>12/4/13</t>
  </si>
  <si>
    <t>7/1/13</t>
  </si>
  <si>
    <t>8/2/13</t>
  </si>
  <si>
    <t>6/4/14</t>
  </si>
  <si>
    <t>2/2/14</t>
  </si>
  <si>
    <t>16/6/13</t>
  </si>
  <si>
    <t>21/5/7</t>
  </si>
  <si>
    <t>14/8/15</t>
  </si>
  <si>
    <t>26/2/12</t>
  </si>
  <si>
    <t>8/4/15</t>
  </si>
  <si>
    <t>10/9/11</t>
  </si>
  <si>
    <t>14/2/16</t>
  </si>
  <si>
    <t>16/6/8</t>
  </si>
  <si>
    <t>27/6/10</t>
  </si>
  <si>
    <t>9/4/9</t>
  </si>
  <si>
    <t>15/8/22</t>
  </si>
  <si>
    <t>25/6/23</t>
  </si>
  <si>
    <t>21/6/20</t>
  </si>
  <si>
    <t>10/3/17</t>
  </si>
  <si>
    <t>18/1/15</t>
  </si>
  <si>
    <t>18/2/18</t>
  </si>
  <si>
    <t>20/4/16</t>
  </si>
  <si>
    <t>15/2/10</t>
  </si>
  <si>
    <t>13/3/12</t>
  </si>
  <si>
    <t>12/10/20</t>
  </si>
  <si>
    <t>24/2/16</t>
  </si>
  <si>
    <t>12/2/16</t>
  </si>
  <si>
    <t>13/7/17</t>
  </si>
  <si>
    <t>24/3/15</t>
  </si>
  <si>
    <t>14/4/17</t>
  </si>
  <si>
    <t>13/3/11</t>
  </si>
  <si>
    <t>14/2/7</t>
  </si>
  <si>
    <t>17/1/10</t>
  </si>
  <si>
    <t>12/3/17</t>
  </si>
  <si>
    <t>15/2/15</t>
  </si>
  <si>
    <t>9/3/16</t>
  </si>
  <si>
    <t>16/6/12</t>
  </si>
  <si>
    <t>15/6/9</t>
  </si>
  <si>
    <t>28/4/16</t>
  </si>
  <si>
    <t>20/6/13</t>
  </si>
  <si>
    <t>21/5/18</t>
  </si>
  <si>
    <t>12/7/9</t>
  </si>
  <si>
    <t>19/1/5</t>
  </si>
  <si>
    <t>18/5/10</t>
  </si>
  <si>
    <t>21/7/18</t>
  </si>
  <si>
    <t>16/9/15</t>
  </si>
  <si>
    <t>6/2/15</t>
  </si>
  <si>
    <t>19/0/14</t>
  </si>
  <si>
    <t>12/3/14</t>
  </si>
  <si>
    <t>17/4/8</t>
  </si>
  <si>
    <t>9/5/10</t>
  </si>
  <si>
    <t>20/4/25</t>
  </si>
  <si>
    <t>22/4/20</t>
  </si>
  <si>
    <t>23/10/23</t>
  </si>
  <si>
    <t>17/2/14</t>
  </si>
  <si>
    <t>21/2/9</t>
  </si>
  <si>
    <t>28/5/10</t>
  </si>
  <si>
    <t>11/2/19</t>
  </si>
  <si>
    <t>14/2/15</t>
  </si>
  <si>
    <t>10/3/18</t>
  </si>
  <si>
    <t>11/4/10</t>
  </si>
  <si>
    <t>16/1/7</t>
  </si>
  <si>
    <t>10/7/15</t>
  </si>
  <si>
    <t>20/4/14</t>
  </si>
  <si>
    <t>23/3/18</t>
  </si>
  <si>
    <t>17/9/18</t>
  </si>
  <si>
    <t>21/5/16</t>
  </si>
  <si>
    <t>18/2/16</t>
  </si>
  <si>
    <t>5/3/16</t>
  </si>
  <si>
    <t>9/2/15</t>
  </si>
  <si>
    <t>22/5/12</t>
  </si>
  <si>
    <t>14/4/14</t>
  </si>
  <si>
    <t>17/0/4</t>
  </si>
  <si>
    <t>7/2/5</t>
  </si>
  <si>
    <t>KAD</t>
  </si>
  <si>
    <t>K/D</t>
  </si>
  <si>
    <t>1 map (ver)</t>
  </si>
  <si>
    <t>2 map (over)</t>
  </si>
  <si>
    <t>nick</t>
  </si>
  <si>
    <t>rang</t>
  </si>
  <si>
    <t>win</t>
  </si>
  <si>
    <t>k/d</t>
  </si>
  <si>
    <t>matches</t>
  </si>
  <si>
    <t>date</t>
  </si>
  <si>
    <t>geraque</t>
  </si>
  <si>
    <t>silver 2 91%</t>
  </si>
  <si>
    <t>unfunmind</t>
  </si>
  <si>
    <t>Gloxinia321231</t>
  </si>
  <si>
    <t>silver 3 88%</t>
  </si>
  <si>
    <t>gold 1 56%</t>
  </si>
  <si>
    <t>platinum 1 47%</t>
  </si>
  <si>
    <t>platinum 2 53%</t>
  </si>
  <si>
    <t>platinum 2 32%</t>
  </si>
  <si>
    <t>diamond 1 56%</t>
  </si>
  <si>
    <t>diamond 2 61%</t>
  </si>
  <si>
    <t>platinum 2 23%</t>
  </si>
  <si>
    <t>platinum 2 29%</t>
  </si>
  <si>
    <t>diamond 2 13%</t>
  </si>
  <si>
    <t>KopFire</t>
  </si>
  <si>
    <t>1 map (mir)</t>
  </si>
  <si>
    <t>2 map (mir)</t>
  </si>
  <si>
    <t>3 map (mir)</t>
  </si>
  <si>
    <t>4 map (mir)</t>
  </si>
  <si>
    <t>5 map (mir)</t>
  </si>
  <si>
    <t>6 map (mir)</t>
  </si>
  <si>
    <t>7 map (nuke)</t>
  </si>
  <si>
    <t>8 map (mir)</t>
  </si>
  <si>
    <t>9 map (ver)</t>
  </si>
  <si>
    <t>10 map (mir)</t>
  </si>
  <si>
    <t>11 map (off)</t>
  </si>
  <si>
    <t>12 map (mir)</t>
  </si>
  <si>
    <t>13 map (off)</t>
  </si>
  <si>
    <t>14 map (dust)</t>
  </si>
  <si>
    <t>15 map (inf)</t>
  </si>
  <si>
    <t>16 map (mir)</t>
  </si>
  <si>
    <t>17 map (anu)</t>
  </si>
  <si>
    <t>18 map (dust)</t>
  </si>
  <si>
    <t>19 map (ver)</t>
  </si>
  <si>
    <t>20 map (off)</t>
  </si>
  <si>
    <t>21 map (ver)</t>
  </si>
  <si>
    <t>22 map (ver)</t>
  </si>
  <si>
    <t>23 map (mir)</t>
  </si>
  <si>
    <t>24 map (off)</t>
  </si>
  <si>
    <t>25 map (nuke)</t>
  </si>
  <si>
    <t>26 map (inf)</t>
  </si>
  <si>
    <t>27 map (inf)</t>
  </si>
  <si>
    <t>28 map (mir)</t>
  </si>
  <si>
    <t>29 map (anc)</t>
  </si>
  <si>
    <t>30 map (off)</t>
  </si>
  <si>
    <t>31 map (over)</t>
  </si>
  <si>
    <t>32 map (ver)</t>
  </si>
  <si>
    <t>33 map (over)</t>
  </si>
  <si>
    <t>34 map (off)</t>
  </si>
  <si>
    <t>35 map (inf)</t>
  </si>
  <si>
    <t>36 map (mir)</t>
  </si>
  <si>
    <t>37 map (off)</t>
  </si>
  <si>
    <t>38 map (off)</t>
  </si>
  <si>
    <t>39 map (dust)</t>
  </si>
  <si>
    <t>40 map (over)</t>
  </si>
  <si>
    <t>41 map (dust)</t>
  </si>
  <si>
    <t>42 map (anu)</t>
  </si>
  <si>
    <t>43 map (ther)</t>
  </si>
  <si>
    <t>44 map (anc)</t>
  </si>
  <si>
    <t>45 map (ver)</t>
  </si>
  <si>
    <t>46 map (off)</t>
  </si>
  <si>
    <t>47 map (anu)</t>
  </si>
  <si>
    <t>Максимум за день</t>
  </si>
  <si>
    <t>1 map (inf)</t>
  </si>
  <si>
    <t>overpass (52)</t>
  </si>
  <si>
    <t>inferno (58)</t>
  </si>
  <si>
    <t>vertigo (49)</t>
  </si>
  <si>
    <t>nuke (58)</t>
  </si>
  <si>
    <t>memento (20)</t>
  </si>
  <si>
    <t>assembly (17)</t>
  </si>
  <si>
    <t>palais(2)</t>
  </si>
  <si>
    <t>whistle(1)</t>
  </si>
  <si>
    <t>2 map (inf)</t>
  </si>
  <si>
    <t>3 map (over)</t>
  </si>
  <si>
    <t>4 map (ver)</t>
  </si>
  <si>
    <t>5 map (ver)</t>
  </si>
  <si>
    <t>6 map (ver)</t>
  </si>
  <si>
    <t>7 map (over)</t>
  </si>
  <si>
    <t>8 map (inf)</t>
  </si>
  <si>
    <t>9 map (inf)</t>
  </si>
  <si>
    <t>10 map (inf)</t>
  </si>
  <si>
    <t>11 map (nuke)</t>
  </si>
  <si>
    <t>12 map (inf)</t>
  </si>
  <si>
    <t>13 map (ver)</t>
  </si>
  <si>
    <t>14 map (ver)</t>
  </si>
  <si>
    <t>15 map (over)</t>
  </si>
  <si>
    <t>16 map (over)</t>
  </si>
  <si>
    <t>17 map(nuke)</t>
  </si>
  <si>
    <t>18 map(over)</t>
  </si>
  <si>
    <t>19 map(inf)</t>
  </si>
  <si>
    <t>20 map(ver)</t>
  </si>
  <si>
    <t>21 map(ver)</t>
  </si>
  <si>
    <t>22 map (over)</t>
  </si>
  <si>
    <t>23 map (nuke)</t>
  </si>
  <si>
    <t>24 map (ver)</t>
  </si>
  <si>
    <t>25 map (inf)</t>
  </si>
  <si>
    <t>26 map (over)</t>
  </si>
  <si>
    <t>27 map (ver)</t>
  </si>
  <si>
    <t>28 map (over)</t>
  </si>
  <si>
    <t>29 map (over)</t>
  </si>
  <si>
    <t>30 map (ver)</t>
  </si>
  <si>
    <t>31 map (nuke)</t>
  </si>
  <si>
    <t>32 map (over)</t>
  </si>
  <si>
    <t>33 map (inf)</t>
  </si>
  <si>
    <t>34 map (inf)</t>
  </si>
  <si>
    <t>35 map (vert)</t>
  </si>
  <si>
    <t>36 map (vert)</t>
  </si>
  <si>
    <t>37 map (inf)</t>
  </si>
  <si>
    <t>38 map (nuke)</t>
  </si>
  <si>
    <t>39 map (nuke)</t>
  </si>
  <si>
    <t>40 map (nuke)</t>
  </si>
  <si>
    <t>41 map (inf)</t>
  </si>
  <si>
    <t>42 map (nuke)</t>
  </si>
  <si>
    <t>43 map (ver)</t>
  </si>
  <si>
    <t>44 map (ver)</t>
  </si>
  <si>
    <t>45 map (over)</t>
  </si>
  <si>
    <t>46 map (over)</t>
  </si>
  <si>
    <t>47 map (inf)</t>
  </si>
  <si>
    <t>48 map (vert)</t>
  </si>
  <si>
    <t>49 map (inf)</t>
  </si>
  <si>
    <t>50 map (over)</t>
  </si>
  <si>
    <t>51 map (nuke)</t>
  </si>
  <si>
    <t>52 map (inf)</t>
  </si>
  <si>
    <t>53 map (over)</t>
  </si>
  <si>
    <t>54 map (inf)</t>
  </si>
  <si>
    <t>55 map (over)</t>
  </si>
  <si>
    <t>56 map (inf)</t>
  </si>
  <si>
    <t>57 map (inf)</t>
  </si>
  <si>
    <t>58 map (over)</t>
  </si>
  <si>
    <t>59 map (over)</t>
  </si>
  <si>
    <t>60 map (over)</t>
  </si>
  <si>
    <t>61 map (ver)</t>
  </si>
  <si>
    <t>62 map (nuke)</t>
  </si>
  <si>
    <t>63 map (nuke)</t>
  </si>
  <si>
    <t>64 map (over)</t>
  </si>
  <si>
    <t>65 map (ver)</t>
  </si>
  <si>
    <t>66 map (nuke)</t>
  </si>
  <si>
    <t>67 map (ver)</t>
  </si>
  <si>
    <t>68 map (nuke)</t>
  </si>
  <si>
    <t>69 map (over)</t>
  </si>
  <si>
    <t>70 map (ver)</t>
  </si>
  <si>
    <t>71 map (nuke)</t>
  </si>
  <si>
    <t>72 map (ver)</t>
  </si>
  <si>
    <t>73 map (nuke)</t>
  </si>
  <si>
    <t>74 map (nuke)</t>
  </si>
  <si>
    <t>75 map (nuke)</t>
  </si>
  <si>
    <t>76 map (nuke)</t>
  </si>
  <si>
    <t>77 map (ver)</t>
  </si>
  <si>
    <t>78 map (inf)</t>
  </si>
  <si>
    <t>79 map (nuke)</t>
  </si>
  <si>
    <t>80 map (inf)</t>
  </si>
  <si>
    <t>81 map (nuke)</t>
  </si>
  <si>
    <t>82 map (ver)</t>
  </si>
  <si>
    <t>83 map (nuke)</t>
  </si>
  <si>
    <t>84 map (ver)</t>
  </si>
  <si>
    <t>85 map (nuke)</t>
  </si>
  <si>
    <t>86 map (ver)</t>
  </si>
  <si>
    <t>87 map (over)</t>
  </si>
  <si>
    <t>88 map (inf)</t>
  </si>
  <si>
    <t>89 map (inf)</t>
  </si>
  <si>
    <t>90 map (nuke)</t>
  </si>
  <si>
    <t>91 map (nuke)</t>
  </si>
  <si>
    <t>92 map (nuke)</t>
  </si>
  <si>
    <t>93 map (over)</t>
  </si>
  <si>
    <t>94 map (ver)</t>
  </si>
  <si>
    <t>95 map (over)</t>
  </si>
  <si>
    <t>96 map (inf)</t>
  </si>
  <si>
    <t>97 map (nuke)</t>
  </si>
  <si>
    <t>98 map (inf)</t>
  </si>
  <si>
    <t>99 map (nuke)</t>
  </si>
  <si>
    <t>100 map (over)</t>
  </si>
  <si>
    <t>101 map (over)</t>
  </si>
  <si>
    <t>102 map (inf)</t>
  </si>
  <si>
    <t>103 map (inf)</t>
  </si>
  <si>
    <t>104 map (nuke)</t>
  </si>
  <si>
    <t>105 map (mem)</t>
  </si>
  <si>
    <t>106 map (ver)</t>
  </si>
  <si>
    <t>107 map (mem)</t>
  </si>
  <si>
    <t>108 map (inf)</t>
  </si>
  <si>
    <t>109 map (ver)</t>
  </si>
  <si>
    <t>110 map (nuke)</t>
  </si>
  <si>
    <t>111 map (over)</t>
  </si>
  <si>
    <t>112 map (nuke)</t>
  </si>
  <si>
    <t>113 map (over)</t>
  </si>
  <si>
    <t>114 map (ver)</t>
  </si>
  <si>
    <t>115 map (inf)</t>
  </si>
  <si>
    <t>116 map (inf)</t>
  </si>
  <si>
    <t>117 map (inf)</t>
  </si>
  <si>
    <t>118 map (inf)</t>
  </si>
  <si>
    <t>119 map (inf)</t>
  </si>
  <si>
    <t>120 map (inf)</t>
  </si>
  <si>
    <t>121 map (inf)</t>
  </si>
  <si>
    <t>122 map (inf)</t>
  </si>
  <si>
    <t>123 map (ass)</t>
  </si>
  <si>
    <t>124 map (inf)</t>
  </si>
  <si>
    <t>125 map (mem)</t>
  </si>
  <si>
    <t>126 map (inf)</t>
  </si>
  <si>
    <t>127 map (inf)</t>
  </si>
  <si>
    <t>128 map (mem)</t>
  </si>
  <si>
    <t>129 map (nuke)</t>
  </si>
  <si>
    <t>130 map (nuke)</t>
  </si>
  <si>
    <t>131 map (nuke)</t>
  </si>
  <si>
    <t>132 map (ass)</t>
  </si>
  <si>
    <t>133 map (over)</t>
  </si>
  <si>
    <t>134 map (ver)</t>
  </si>
  <si>
    <t>135 map (over)</t>
  </si>
  <si>
    <t>136 map (ver)</t>
  </si>
  <si>
    <t>137 map (ass)</t>
  </si>
  <si>
    <t>138 map (over)</t>
  </si>
  <si>
    <t>139 map (ass)</t>
  </si>
  <si>
    <t>140 map (ass)</t>
  </si>
  <si>
    <t>141 map (ver)</t>
  </si>
  <si>
    <t>142 map (nuke)</t>
  </si>
  <si>
    <t>143 map (inf)</t>
  </si>
  <si>
    <t>144 map (mem)</t>
  </si>
  <si>
    <t>145 map (over)</t>
  </si>
  <si>
    <t>146 map (ass)</t>
  </si>
  <si>
    <t>147 map (inf)</t>
  </si>
  <si>
    <t>148 map (inf)</t>
  </si>
  <si>
    <t>149 map (ver)</t>
  </si>
  <si>
    <t>150 map (nuke)</t>
  </si>
  <si>
    <t>151 map (nuke)</t>
  </si>
  <si>
    <t>152 map (inf)</t>
  </si>
  <si>
    <t>153 map (nuke)</t>
  </si>
  <si>
    <t>154 map (ass)</t>
  </si>
  <si>
    <t>155 map (over)</t>
  </si>
  <si>
    <t>156 map (over)</t>
  </si>
  <si>
    <t>157 map (inf)</t>
  </si>
  <si>
    <t>158 map (nuke)</t>
  </si>
  <si>
    <t>159 map (inf)</t>
  </si>
  <si>
    <t>160 map (over)</t>
  </si>
  <si>
    <t>161 map (over)</t>
  </si>
  <si>
    <t>162 map (over)</t>
  </si>
  <si>
    <t>163 map (ver)</t>
  </si>
  <si>
    <t>164 map (mem)</t>
  </si>
  <si>
    <t>165 map (over)</t>
  </si>
  <si>
    <t>166 map (inf)</t>
  </si>
  <si>
    <t>167 map (over)</t>
  </si>
  <si>
    <t>168 map (over)</t>
  </si>
  <si>
    <t>169 map (inf)</t>
  </si>
  <si>
    <t>170 map (nuke)</t>
  </si>
  <si>
    <t>171 map (inf)</t>
  </si>
  <si>
    <t>172 map (over)</t>
  </si>
  <si>
    <t>173 map (mem)</t>
  </si>
  <si>
    <t>174 map (inf)</t>
  </si>
  <si>
    <t>175 map (ver)</t>
  </si>
  <si>
    <t>176 map (ass)</t>
  </si>
  <si>
    <t>177 map (mem)</t>
  </si>
  <si>
    <t>178 map (inf)</t>
  </si>
  <si>
    <t>179 map (inf)</t>
  </si>
  <si>
    <t>180 map (nuke)</t>
  </si>
  <si>
    <t>181 map (ass)</t>
  </si>
  <si>
    <t>182 map (over)</t>
  </si>
  <si>
    <t>183 map (mem)</t>
  </si>
  <si>
    <t>184 map (inf)</t>
  </si>
  <si>
    <t>185 map (ver)</t>
  </si>
  <si>
    <t>186 map (ass)</t>
  </si>
  <si>
    <t>187 map (nuke)</t>
  </si>
  <si>
    <t>188 map (nuke)</t>
  </si>
  <si>
    <t>189 map (mem)</t>
  </si>
  <si>
    <t>190 map (nuke)</t>
  </si>
  <si>
    <t>191 map (ver)</t>
  </si>
  <si>
    <t>192 map (ver)</t>
  </si>
  <si>
    <t>193 map (ver)</t>
  </si>
  <si>
    <t>194 map (over)</t>
  </si>
  <si>
    <t>195 map (inf)</t>
  </si>
  <si>
    <t>196 map (ass)</t>
  </si>
  <si>
    <t>197 map (nuke)</t>
  </si>
  <si>
    <t>198 map (ass)</t>
  </si>
  <si>
    <t>199 map (nuke)</t>
  </si>
  <si>
    <t>200 map (ver)</t>
  </si>
  <si>
    <t>201 map (inf)</t>
  </si>
  <si>
    <t>202 map (over)</t>
  </si>
  <si>
    <t>203 map (nuke)</t>
  </si>
  <si>
    <t>204 map (mem)</t>
  </si>
  <si>
    <t>205 map (ass)</t>
  </si>
  <si>
    <t>206 map (mem)</t>
  </si>
  <si>
    <t>207 map (inf)</t>
  </si>
  <si>
    <t>208 map (inf)</t>
  </si>
  <si>
    <t>209 map (mem)</t>
  </si>
  <si>
    <t>210 map (ver)</t>
  </si>
  <si>
    <t>211 map (nuke)</t>
  </si>
  <si>
    <t>212 map (mem)</t>
  </si>
  <si>
    <t>213 map (inf)</t>
  </si>
  <si>
    <t>214 map (over)</t>
  </si>
  <si>
    <t>215 map (nuke)</t>
  </si>
  <si>
    <t>216 map (over)</t>
  </si>
  <si>
    <t>217 map (nuke)</t>
  </si>
  <si>
    <t>218 map (mem)</t>
  </si>
  <si>
    <t>219 map (over)</t>
  </si>
  <si>
    <t>220 map (mem)</t>
  </si>
  <si>
    <t>221 map (ver)</t>
  </si>
  <si>
    <t>222 map (over)</t>
  </si>
  <si>
    <t>223 map (nuke)</t>
  </si>
  <si>
    <t>224 map (ver)</t>
  </si>
  <si>
    <t>225 map (inf)</t>
  </si>
  <si>
    <t>226 map (over)</t>
  </si>
  <si>
    <t>227 map (ver)</t>
  </si>
  <si>
    <t>228 map (ver)</t>
  </si>
  <si>
    <t>229 map (ass)</t>
  </si>
  <si>
    <t>230 map (nuke)</t>
  </si>
  <si>
    <t>231 map (nuke)</t>
  </si>
  <si>
    <t>232 map (mem)</t>
  </si>
  <si>
    <t>233 map (inf)</t>
  </si>
  <si>
    <t>234 map (over)</t>
  </si>
  <si>
    <t>235 map (ver)</t>
  </si>
  <si>
    <t>236 map (ver)</t>
  </si>
  <si>
    <t>237 map (ver)</t>
  </si>
  <si>
    <t>238 map (mem)</t>
  </si>
  <si>
    <t>239 map (mem)</t>
  </si>
  <si>
    <t>240 map (inf)</t>
  </si>
  <si>
    <t>241 map (inf)</t>
  </si>
  <si>
    <t>242 map (nuke)</t>
  </si>
  <si>
    <t>243 map (over)</t>
  </si>
  <si>
    <t>244 map (over)</t>
  </si>
  <si>
    <t>245 map (mem)</t>
  </si>
  <si>
    <t>246 map (ver)</t>
  </si>
  <si>
    <t>247 map (nuke)</t>
  </si>
  <si>
    <t>248 map (nuke)</t>
  </si>
  <si>
    <t>249 map (nuke)</t>
  </si>
  <si>
    <t>250 map (ass)</t>
  </si>
  <si>
    <t>251 map (mem)</t>
  </si>
  <si>
    <t>252 map (ass)</t>
  </si>
  <si>
    <t>253 map (ass)</t>
  </si>
  <si>
    <t>254 map (inf)</t>
  </si>
  <si>
    <t>255 map (nuke)</t>
  </si>
  <si>
    <t>256 map (nuke)</t>
  </si>
  <si>
    <t>257 map (pal)</t>
  </si>
  <si>
    <t>258 map (pal)</t>
  </si>
  <si>
    <t>259 map (ver)</t>
  </si>
  <si>
    <t>260 map (whi)</t>
  </si>
  <si>
    <t>261 map (over)</t>
  </si>
  <si>
    <t>2018 (k/d)</t>
  </si>
  <si>
    <t>2019 (k/d)</t>
  </si>
  <si>
    <t>2020 (my formula*)</t>
  </si>
  <si>
    <t>2021 (rating 2.0)</t>
  </si>
  <si>
    <t>2022 (rating 2.0)</t>
  </si>
  <si>
    <t>2023 (rating 2.0)</t>
  </si>
  <si>
    <t>2024 (rating 2.0)</t>
  </si>
  <si>
    <t>VI</t>
  </si>
  <si>
    <t>ВЗ*</t>
  </si>
  <si>
    <t>Mvforever01</t>
  </si>
  <si>
    <t>All time</t>
  </si>
  <si>
    <t>Score*</t>
  </si>
  <si>
    <t>0,07/21</t>
  </si>
  <si>
    <t>0,5/159</t>
  </si>
  <si>
    <t>0,7/201</t>
  </si>
  <si>
    <t>0,12/37</t>
  </si>
  <si>
    <t>0,012/4</t>
  </si>
  <si>
    <t>0,34/100</t>
  </si>
  <si>
    <t>3,5/966</t>
  </si>
  <si>
    <t>0,49/145</t>
  </si>
  <si>
    <t>0,36/107</t>
  </si>
  <si>
    <t>0,16/47</t>
  </si>
  <si>
    <t>0,083/19</t>
  </si>
  <si>
    <t>0,004/2</t>
  </si>
  <si>
    <t>0,002/1</t>
  </si>
  <si>
    <t>0,36/83</t>
  </si>
  <si>
    <t>2,21/594</t>
  </si>
  <si>
    <t>1,02/239</t>
  </si>
  <si>
    <t>0,18/48</t>
  </si>
  <si>
    <t>0,018/5</t>
  </si>
  <si>
    <t>0,83/193</t>
  </si>
  <si>
    <t>2,21/571</t>
  </si>
  <si>
    <t>0,83/212</t>
  </si>
  <si>
    <t>0,4/93</t>
  </si>
  <si>
    <t>0,16/44</t>
  </si>
  <si>
    <t>0,059/11</t>
  </si>
  <si>
    <t>0,01/3</t>
  </si>
  <si>
    <t>0,32/109</t>
  </si>
  <si>
    <t>2,35/810</t>
  </si>
  <si>
    <t>0,75/259</t>
  </si>
  <si>
    <t>0,12/42</t>
  </si>
  <si>
    <t>0,009/3</t>
  </si>
  <si>
    <t>0,25/87</t>
  </si>
  <si>
    <t>1,77/609</t>
  </si>
  <si>
    <t>0,48/166</t>
  </si>
  <si>
    <t>0,15/51</t>
  </si>
  <si>
    <t>0,05/17</t>
  </si>
  <si>
    <t>0,015/5</t>
  </si>
  <si>
    <t>0,19/21</t>
  </si>
  <si>
    <t>1,91/141</t>
  </si>
  <si>
    <t>0,7/71</t>
  </si>
  <si>
    <t>0,04/7</t>
  </si>
  <si>
    <t>0,44/49</t>
  </si>
  <si>
    <t>1,75/166</t>
  </si>
  <si>
    <t>1,1/69</t>
  </si>
  <si>
    <t>0,26/23</t>
  </si>
  <si>
    <t>0,04/6</t>
  </si>
  <si>
    <t>0,045/6</t>
  </si>
  <si>
    <t>0,005/1</t>
  </si>
  <si>
    <t>1,44/17</t>
  </si>
  <si>
    <t>0,51/7</t>
  </si>
  <si>
    <t>0,13/2</t>
  </si>
  <si>
    <t>1,13/15</t>
  </si>
  <si>
    <t>2,61/34</t>
  </si>
  <si>
    <t>0,58/8</t>
  </si>
  <si>
    <t>0,06/1</t>
  </si>
  <si>
    <t>*Score=</t>
  </si>
  <si>
    <t>Сумма мест с конца(пример, если в текущем году было всего 5 мест и ты занял 1, то ты получаешь 5 очков, за 2 место 4 очка и тд)</t>
  </si>
  <si>
    <t xml:space="preserve">*my formula = </t>
  </si>
  <si>
    <t>(adr/2,2+kpr*50+headshot%/3+flash/5+surviving*50)/100</t>
  </si>
  <si>
    <t>*Вне зачёта (слишком мало игр)</t>
  </si>
  <si>
    <t>WolfSMXL</t>
  </si>
  <si>
    <t>1 akk</t>
  </si>
  <si>
    <t>1 map (nuke)</t>
  </si>
  <si>
    <t>inferno (17)</t>
  </si>
  <si>
    <t>nuke (13)</t>
  </si>
  <si>
    <t>whistle (7)</t>
  </si>
  <si>
    <t>palais (8)</t>
  </si>
  <si>
    <t>overpass (9)</t>
  </si>
  <si>
    <t>vertigo (10)</t>
  </si>
  <si>
    <t>2 map (whi)</t>
  </si>
  <si>
    <t>3 map (nuke)</t>
  </si>
  <si>
    <t>4 map (inf)</t>
  </si>
  <si>
    <t>5 map (pal)</t>
  </si>
  <si>
    <t>6 map (inf)</t>
  </si>
  <si>
    <t>7 map (ver)</t>
  </si>
  <si>
    <t>2 akk</t>
  </si>
  <si>
    <t>11 map (inf)</t>
  </si>
  <si>
    <t>12 map (ver)</t>
  </si>
  <si>
    <t>13 map (inf)</t>
  </si>
  <si>
    <t>14 map (inf)</t>
  </si>
  <si>
    <t>15 map (nuke)</t>
  </si>
  <si>
    <t>16 map (whi)</t>
  </si>
  <si>
    <t>17 map (whi)</t>
  </si>
  <si>
    <t>18 map (over)</t>
  </si>
  <si>
    <t>3 akk</t>
  </si>
  <si>
    <t>19 map (inf)</t>
  </si>
  <si>
    <t>20 map (over)</t>
  </si>
  <si>
    <t>24 map (nuke)</t>
  </si>
  <si>
    <t>26 map (whi)</t>
  </si>
  <si>
    <t>27 map (nuke)</t>
  </si>
  <si>
    <t>28 map (pal)</t>
  </si>
  <si>
    <t>29 map (nuke)</t>
  </si>
  <si>
    <t>30 map (pal)</t>
  </si>
  <si>
    <t>33 map (ver)</t>
  </si>
  <si>
    <t>34 map (over)</t>
  </si>
  <si>
    <t>35 map (over)</t>
  </si>
  <si>
    <t>2 akk, c 44 map 3 akk</t>
  </si>
  <si>
    <t>36 map (inf)</t>
  </si>
  <si>
    <t>37 map (whi)</t>
  </si>
  <si>
    <t>39 map (ver)</t>
  </si>
  <si>
    <t>40 map (pal)</t>
  </si>
  <si>
    <t>41 map (over)</t>
  </si>
  <si>
    <t>10, 8 lvl - ничья</t>
  </si>
  <si>
    <t>42 map (ver)</t>
  </si>
  <si>
    <t>43 map (over)</t>
  </si>
  <si>
    <t>44 map (inf)</t>
  </si>
  <si>
    <t>48 map (inf)</t>
  </si>
  <si>
    <t>49 map (nuke)</t>
  </si>
  <si>
    <t>50 map (pal)</t>
  </si>
  <si>
    <t>51 map (pal)</t>
  </si>
  <si>
    <t>52 map (ver)</t>
  </si>
  <si>
    <t>53 map (inf)</t>
  </si>
  <si>
    <t>54 map (nuke)</t>
  </si>
  <si>
    <t>1 akk, с 58 map 3 akk</t>
  </si>
  <si>
    <t>55 map (nuke)</t>
  </si>
  <si>
    <t>56 map (ver)</t>
  </si>
  <si>
    <t>57 map (over)</t>
  </si>
  <si>
    <t>58 map (inf)</t>
  </si>
  <si>
    <t>59 map (pal)</t>
  </si>
  <si>
    <t>60 map (whi)</t>
  </si>
  <si>
    <t>61 map (nuke)</t>
  </si>
  <si>
    <t>62 map (inf)</t>
  </si>
  <si>
    <t>63 map (pal)</t>
  </si>
  <si>
    <t>64 map (whi)</t>
  </si>
  <si>
    <t>10, 9 lvl - ничья</t>
  </si>
  <si>
    <t>67 map (whi)</t>
  </si>
  <si>
    <t>68 map (inf)</t>
  </si>
  <si>
    <t>10, 8 lvl - луз</t>
  </si>
  <si>
    <t>69 map (vert)</t>
  </si>
  <si>
    <t>70 map (inf)</t>
  </si>
  <si>
    <t>71 map (over)</t>
  </si>
  <si>
    <t>72 map (pal)</t>
  </si>
  <si>
    <t>73 map (over)</t>
  </si>
  <si>
    <t>74 map (inf)</t>
  </si>
  <si>
    <t>75 map (whi)</t>
  </si>
  <si>
    <t>76 map (vert)</t>
  </si>
  <si>
    <t>77 map (pal)</t>
  </si>
  <si>
    <t>78 map (nuke)</t>
  </si>
  <si>
    <t>79 map (over)</t>
  </si>
  <si>
    <t>80 map (pal)</t>
  </si>
  <si>
    <t>81 map (over)</t>
  </si>
  <si>
    <t>82 map (over)</t>
  </si>
  <si>
    <t>83 map (vert)</t>
  </si>
  <si>
    <t>84 map (vert)</t>
  </si>
  <si>
    <t>10, 9 lvl - вин</t>
  </si>
  <si>
    <t>86 map (inf)</t>
  </si>
  <si>
    <t>87 map (vert)</t>
  </si>
  <si>
    <t>88 map (nuke)</t>
  </si>
  <si>
    <t>89 map (pal)</t>
  </si>
  <si>
    <t>90 map (inf)</t>
  </si>
  <si>
    <t>91 map (pal)</t>
  </si>
  <si>
    <t>92 map (pal)</t>
  </si>
  <si>
    <t>93 map (nuke)</t>
  </si>
  <si>
    <t>94 map (inf)</t>
  </si>
  <si>
    <t>95 map (pal)</t>
  </si>
  <si>
    <t>97 map (whi)</t>
  </si>
  <si>
    <t>98 map (nuke)</t>
  </si>
  <si>
    <t>99 map (over)</t>
  </si>
  <si>
    <t>100 map (vert)</t>
  </si>
  <si>
    <t>101 map (inf)</t>
  </si>
  <si>
    <t>102 map (nuke)</t>
  </si>
  <si>
    <t>103 map (nuke)</t>
  </si>
  <si>
    <t>104 map (over)</t>
  </si>
  <si>
    <t>105 map (inf)</t>
  </si>
  <si>
    <t>106 map (pal)</t>
  </si>
  <si>
    <t>107 map (vert)</t>
  </si>
  <si>
    <t>108 map (whi)</t>
  </si>
  <si>
    <t>109 map (vert)</t>
  </si>
  <si>
    <t>110 map (whi)</t>
  </si>
  <si>
    <t>111 map (inf)</t>
  </si>
  <si>
    <t>112 map (whi)</t>
  </si>
  <si>
    <t>113 map (nuke)</t>
  </si>
  <si>
    <t>114 map (pal)</t>
  </si>
  <si>
    <t>115 map (over)</t>
  </si>
  <si>
    <t>116 map (vert)</t>
  </si>
  <si>
    <t>1 map (mirage)</t>
  </si>
  <si>
    <t>2 map (anu)</t>
  </si>
  <si>
    <t>dust (3/1/1)</t>
  </si>
  <si>
    <t>mirage (2/3)</t>
  </si>
  <si>
    <t>inferno (2)</t>
  </si>
  <si>
    <t>ancient (2/2)</t>
  </si>
  <si>
    <t>office (3/2)</t>
  </si>
  <si>
    <t>vertigo (2/1)</t>
  </si>
  <si>
    <t>train (2)</t>
  </si>
  <si>
    <t>anubis (1/2)</t>
  </si>
  <si>
    <t>nuke (1/2/1)</t>
  </si>
  <si>
    <t>italy (1)</t>
  </si>
  <si>
    <t>edin (1/0)</t>
  </si>
  <si>
    <t>3 akk, 1 akk c 4 map</t>
  </si>
  <si>
    <t>1 map (dust)</t>
  </si>
  <si>
    <t>2 map (anc)</t>
  </si>
  <si>
    <t>3 map (off)</t>
  </si>
  <si>
    <t>2 akk, с 8 мап 3 akk</t>
  </si>
  <si>
    <t>5 map (off)</t>
  </si>
  <si>
    <t>7 map (mir)</t>
  </si>
  <si>
    <t>8 map (dust)</t>
  </si>
  <si>
    <t>9 map (train)</t>
  </si>
  <si>
    <t>10 map (anc)</t>
  </si>
  <si>
    <t>1 akk, с 17 map 2 akk</t>
  </si>
  <si>
    <t>12 map (train)</t>
  </si>
  <si>
    <t>13 map (mir)</t>
  </si>
  <si>
    <t>14 map (nuke)</t>
  </si>
  <si>
    <t>15 map (dust)</t>
  </si>
  <si>
    <t>16 map (italy)</t>
  </si>
  <si>
    <t>17 map (anc)</t>
  </si>
  <si>
    <t>18 map (inf)</t>
  </si>
  <si>
    <t>19 map (off)</t>
  </si>
  <si>
    <t>20 map (anu)</t>
  </si>
  <si>
    <t>3 akk, с 24 map 1 akk</t>
  </si>
  <si>
    <t>20 map (dust)</t>
  </si>
  <si>
    <t>21 map (nuke)</t>
  </si>
  <si>
    <t>22 map (mir)</t>
  </si>
  <si>
    <t>23 map (off)</t>
  </si>
  <si>
    <t>24 map (anu)</t>
  </si>
  <si>
    <t>2 akk, с 26 map 3 akk</t>
  </si>
  <si>
    <t>25 map (edin)</t>
  </si>
  <si>
    <t>26 map (mir)</t>
  </si>
  <si>
    <t>27 map (off)</t>
  </si>
  <si>
    <t>28 map (nuke)</t>
  </si>
  <si>
    <t>1 akk, с 32 map 2 akk</t>
  </si>
  <si>
    <t>29 map (ver)</t>
  </si>
  <si>
    <t>30 map (anc)</t>
  </si>
  <si>
    <t>31 map (anu)</t>
  </si>
  <si>
    <t>32 map (mir)</t>
  </si>
  <si>
    <t>33 map (nuke)</t>
  </si>
  <si>
    <t>34 map (dust)</t>
  </si>
  <si>
    <t>35 map (dust)</t>
  </si>
  <si>
    <t>36 map (edin)</t>
  </si>
  <si>
    <t>37 map (nuke)</t>
  </si>
  <si>
    <t>39 map (inf)</t>
  </si>
  <si>
    <t>40 map (mir)</t>
  </si>
  <si>
    <t>42 map (mir)</t>
  </si>
  <si>
    <t>43 map (dust)</t>
  </si>
  <si>
    <t>13.02.2025</t>
  </si>
  <si>
    <t>117 map (nuke)</t>
  </si>
  <si>
    <t>44 map (off)</t>
  </si>
  <si>
    <t>45 map (anc)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</si>
</sst>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5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rgb="FF006100"/>
      <name val="Calibri"/>
    </font>
    <font>
      <sz val="11"/>
      <color rgb="FF9C6500"/>
      <name val="Calibri"/>
    </font>
    <font>
      <sz val="11"/>
      <color rgb="FF9C0006"/>
      <name val="Calibri"/>
    </font>
    <font>
      <sz val="11"/>
      <color theme="0"/>
      <name val="Calibri"/>
    </font>
    <font>
      <sz val="11"/>
      <color theme="1"/>
      <name val="Calibri"/>
    </font>
    <font>
      <sz val="11"/>
      <name val="Calibri"/>
    </font>
    <font>
      <b/>
      <sz val="11"/>
      <color rgb="FF3F3F3F"/>
      <name val="Calibri"/>
    </font>
    <font>
      <b/>
      <sz val="11"/>
      <color theme="1"/>
      <name val="Calibri"/>
    </font>
    <font>
      <b/>
      <sz val="11"/>
      <color rgb="FFFA7D00"/>
      <name val="Calibri"/>
    </font>
    <font>
      <sz val="11"/>
      <color rgb="FF000000"/>
      <name val="Calibri"/>
    </font>
    <font>
      <sz val="11"/>
      <color rgb="FFFFFFFF"/>
      <name val="Calibri"/>
    </font>
    <font>
      <sz val="11"/>
      <color theme="1"/>
      <name val="Calibri"/>
      <family val="2"/>
      <charset val="204"/>
    </font>
    <font>
      <sz val="12"/>
      <color theme="1"/>
      <name val="Consolas"/>
      <family val="3"/>
      <charset val="204"/>
    </font>
  </fonts>
  <fills count="14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theme="8"/>
        <bgColor theme="8"/>
      </patternFill>
    </fill>
    <fill>
      <patternFill patternType="solid">
        <fgColor rgb="FFE2EFD9"/>
        <bgColor rgb="FFE2EFD9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rgb="FFC5E0B3"/>
        <bgColor rgb="FFC5E0B3"/>
      </patternFill>
    </fill>
    <fill>
      <patternFill patternType="solid">
        <fgColor rgb="FFF2F2F2"/>
        <bgColor rgb="FFF2F2F2"/>
      </patternFill>
    </fill>
    <fill>
      <patternFill patternType="solid">
        <fgColor rgb="FF8EAADB"/>
        <bgColor rgb="FF8EAADB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4" fillId="4" borderId="1" xfId="0" applyFont="1" applyFill="1" applyBorder="1"/>
    <xf numFmtId="0" fontId="4" fillId="4" borderId="2" xfId="0" applyFont="1" applyFill="1" applyBorder="1"/>
    <xf numFmtId="0" fontId="5" fillId="5" borderId="1" xfId="0" applyFont="1" applyFill="1" applyBorder="1"/>
    <xf numFmtId="0" fontId="5" fillId="5" borderId="2" xfId="0" applyFont="1" applyFill="1" applyBorder="1"/>
    <xf numFmtId="0" fontId="6" fillId="6" borderId="1" xfId="0" applyFont="1" applyFill="1" applyBorder="1"/>
    <xf numFmtId="0" fontId="6" fillId="6" borderId="2" xfId="0" applyFont="1" applyFill="1" applyBorder="1"/>
    <xf numFmtId="14" fontId="2" fillId="2" borderId="1" xfId="0" applyNumberFormat="1" applyFont="1" applyFill="1" applyBorder="1"/>
    <xf numFmtId="0" fontId="6" fillId="7" borderId="2" xfId="0" applyFont="1" applyFill="1" applyBorder="1"/>
    <xf numFmtId="14" fontId="4" fillId="4" borderId="1" xfId="0" applyNumberFormat="1" applyFont="1" applyFill="1" applyBorder="1"/>
    <xf numFmtId="14" fontId="3" fillId="3" borderId="1" xfId="0" applyNumberFormat="1" applyFont="1" applyFill="1" applyBorder="1"/>
    <xf numFmtId="2" fontId="6" fillId="0" borderId="0" xfId="0" applyNumberFormat="1" applyFont="1"/>
    <xf numFmtId="14" fontId="6" fillId="0" borderId="0" xfId="0" applyNumberFormat="1" applyFont="1"/>
    <xf numFmtId="14" fontId="5" fillId="8" borderId="1" xfId="0" applyNumberFormat="1" applyFont="1" applyFill="1" applyBorder="1"/>
    <xf numFmtId="0" fontId="5" fillId="8" borderId="1" xfId="0" applyFont="1" applyFill="1" applyBorder="1"/>
    <xf numFmtId="49" fontId="6" fillId="0" borderId="0" xfId="0" applyNumberFormat="1" applyFont="1"/>
    <xf numFmtId="0" fontId="6" fillId="0" borderId="0" xfId="0" applyFont="1" applyAlignment="1">
      <alignment horizontal="center"/>
    </xf>
    <xf numFmtId="49" fontId="3" fillId="3" borderId="1" xfId="0" applyNumberFormat="1" applyFont="1" applyFill="1" applyBorder="1"/>
    <xf numFmtId="49" fontId="2" fillId="2" borderId="1" xfId="0" applyNumberFormat="1" applyFont="1" applyFill="1" applyBorder="1"/>
    <xf numFmtId="49" fontId="4" fillId="4" borderId="1" xfId="0" applyNumberFormat="1" applyFont="1" applyFill="1" applyBorder="1"/>
    <xf numFmtId="0" fontId="6" fillId="0" borderId="0" xfId="0" applyFont="1"/>
    <xf numFmtId="2" fontId="2" fillId="2" borderId="1" xfId="0" applyNumberFormat="1" applyFont="1" applyFill="1" applyBorder="1"/>
    <xf numFmtId="2" fontId="3" fillId="3" borderId="1" xfId="0" applyNumberFormat="1" applyFont="1" applyFill="1" applyBorder="1"/>
    <xf numFmtId="2" fontId="4" fillId="4" borderId="1" xfId="0" applyNumberFormat="1" applyFont="1" applyFill="1" applyBorder="1"/>
    <xf numFmtId="2" fontId="5" fillId="5" borderId="1" xfId="0" applyNumberFormat="1" applyFont="1" applyFill="1" applyBorder="1"/>
    <xf numFmtId="2" fontId="6" fillId="9" borderId="1" xfId="0" applyNumberFormat="1" applyFont="1" applyFill="1" applyBorder="1"/>
    <xf numFmtId="0" fontId="8" fillId="10" borderId="16" xfId="0" applyFont="1" applyFill="1" applyBorder="1"/>
    <xf numFmtId="0" fontId="6" fillId="11" borderId="1" xfId="0" applyFont="1" applyFill="1" applyBorder="1"/>
    <xf numFmtId="0" fontId="9" fillId="0" borderId="17" xfId="0" applyFont="1" applyBorder="1"/>
    <xf numFmtId="0" fontId="10" fillId="10" borderId="18" xfId="0" applyFont="1" applyFill="1" applyBorder="1"/>
    <xf numFmtId="164" fontId="3" fillId="3" borderId="1" xfId="0" applyNumberFormat="1" applyFont="1" applyFill="1" applyBorder="1"/>
    <xf numFmtId="0" fontId="11" fillId="0" borderId="0" xfId="0" applyFont="1"/>
    <xf numFmtId="0" fontId="11" fillId="0" borderId="0" xfId="0" applyFont="1" applyAlignment="1">
      <alignment horizontal="right"/>
    </xf>
    <xf numFmtId="0" fontId="11" fillId="4" borderId="0" xfId="0" applyFont="1" applyFill="1"/>
    <xf numFmtId="0" fontId="11" fillId="2" borderId="0" xfId="0" applyFont="1" applyFill="1"/>
    <xf numFmtId="0" fontId="5" fillId="5" borderId="0" xfId="0" applyFont="1" applyFill="1"/>
    <xf numFmtId="164" fontId="11" fillId="2" borderId="0" xfId="0" applyNumberFormat="1" applyFont="1" applyFill="1"/>
    <xf numFmtId="0" fontId="3" fillId="2" borderId="1" xfId="0" applyFont="1" applyFill="1" applyBorder="1"/>
    <xf numFmtId="164" fontId="11" fillId="4" borderId="0" xfId="0" applyNumberFormat="1" applyFont="1" applyFill="1"/>
    <xf numFmtId="0" fontId="12" fillId="5" borderId="1" xfId="0" applyFont="1" applyFill="1" applyBorder="1"/>
    <xf numFmtId="0" fontId="2" fillId="2" borderId="0" xfId="0" applyFont="1" applyFill="1"/>
    <xf numFmtId="164" fontId="11" fillId="3" borderId="0" xfId="0" applyNumberFormat="1" applyFont="1" applyFill="1"/>
    <xf numFmtId="0" fontId="3" fillId="3" borderId="16" xfId="0" applyFont="1" applyFill="1" applyBorder="1"/>
    <xf numFmtId="0" fontId="0" fillId="12" borderId="0" xfId="0" applyFill="1"/>
    <xf numFmtId="0" fontId="0" fillId="13" borderId="0" xfId="0" applyFill="1"/>
    <xf numFmtId="0" fontId="2" fillId="2" borderId="3" xfId="0" applyFont="1" applyFill="1" applyBorder="1" applyAlignment="1">
      <alignment horizontal="center"/>
    </xf>
    <xf numFmtId="0" fontId="7" fillId="0" borderId="4" xfId="0" applyFont="1" applyBorder="1"/>
    <xf numFmtId="0" fontId="3" fillId="3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/>
    <xf numFmtId="0" fontId="10" fillId="10" borderId="19" xfId="0" applyFont="1" applyFill="1" applyBorder="1" applyAlignment="1">
      <alignment horizontal="center"/>
    </xf>
    <xf numFmtId="0" fontId="7" fillId="0" borderId="20" xfId="0" applyFont="1" applyBorder="1"/>
    <xf numFmtId="0" fontId="7" fillId="0" borderId="21" xfId="0" applyFont="1" applyBorder="1"/>
    <xf numFmtId="0" fontId="7" fillId="0" borderId="5" xfId="0" applyFont="1" applyBorder="1"/>
    <xf numFmtId="0" fontId="6" fillId="7" borderId="6" xfId="0" applyFont="1" applyFill="1" applyBorder="1" applyAlignment="1">
      <alignment horizontal="center"/>
    </xf>
    <xf numFmtId="0" fontId="7" fillId="0" borderId="7" xfId="0" applyFont="1" applyBorder="1"/>
    <xf numFmtId="0" fontId="7" fillId="0" borderId="8" xfId="0" applyFont="1" applyBorder="1"/>
    <xf numFmtId="0" fontId="8" fillId="10" borderId="9" xfId="0" applyFont="1" applyFill="1" applyBorder="1" applyAlignment="1">
      <alignment horizontal="center"/>
    </xf>
    <xf numFmtId="0" fontId="7" fillId="0" borderId="10" xfId="0" applyFont="1" applyBorder="1"/>
    <xf numFmtId="0" fontId="7" fillId="0" borderId="11" xfId="0" applyFont="1" applyBorder="1"/>
    <xf numFmtId="0" fontId="6" fillId="11" borderId="12" xfId="0" applyFont="1" applyFill="1" applyBorder="1" applyAlignment="1">
      <alignment horizontal="center"/>
    </xf>
    <xf numFmtId="0" fontId="7" fillId="0" borderId="13" xfId="0" applyFont="1" applyBorder="1"/>
    <xf numFmtId="0" fontId="7" fillId="0" borderId="14" xfId="0" applyFont="1" applyBorder="1"/>
    <xf numFmtId="0" fontId="2" fillId="2" borderId="15" xfId="0" applyFont="1" applyFill="1" applyBorder="1" applyAlignment="1">
      <alignment horizontal="center"/>
    </xf>
    <xf numFmtId="0" fontId="14" fillId="0" borderId="0" xfId="0" applyFont="1"/>
    <xf numFmtId="0" fontId="13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000"/>
  <sheetViews>
    <sheetView workbookViewId="0">
      <pane ySplit="1" topLeftCell="A35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4.28515625" customWidth="1"/>
    <col min="4" max="4" width="8.7109375" customWidth="1"/>
    <col min="5" max="7" width="9.7109375" customWidth="1"/>
    <col min="8" max="8" width="8.85546875" customWidth="1"/>
    <col min="9" max="9" width="13.140625" customWidth="1"/>
    <col min="10" max="14" width="8.7109375" customWidth="1"/>
    <col min="15" max="15" width="11.28515625" customWidth="1"/>
    <col min="16" max="16" width="10" customWidth="1"/>
    <col min="17" max="19" width="8.7109375" customWidth="1"/>
    <col min="20" max="20" width="8.85546875" customWidth="1"/>
    <col min="21" max="22" width="8.7109375" customWidth="1"/>
    <col min="23" max="23" width="10.28515625" customWidth="1"/>
    <col min="24" max="27" width="8.7109375" customWidth="1"/>
    <col min="28" max="28" width="8.85546875" customWidth="1"/>
    <col min="29" max="32" width="8.7109375" customWidth="1"/>
    <col min="33" max="33" width="8.85546875" customWidth="1"/>
    <col min="34" max="35" width="8.7109375" customWidth="1"/>
    <col min="36" max="36" width="10.28515625" customWidth="1"/>
    <col min="37" max="40" width="8.7109375" customWidth="1"/>
    <col min="41" max="41" width="8.85546875" customWidth="1"/>
    <col min="42" max="53" width="8.7109375" customWidth="1"/>
    <col min="54" max="54" width="8.85546875" customWidth="1"/>
    <col min="55" max="58" width="8.7109375" customWidth="1"/>
    <col min="59" max="59" width="10.28515625" customWidth="1"/>
    <col min="60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44212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0.49</v>
      </c>
      <c r="C3" s="1">
        <v>0.52</v>
      </c>
      <c r="D3" s="1">
        <v>0.69</v>
      </c>
      <c r="E3" s="1">
        <v>0.33</v>
      </c>
      <c r="G3" s="2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1</v>
      </c>
      <c r="W3" s="1">
        <v>0</v>
      </c>
      <c r="X3" s="1">
        <v>0</v>
      </c>
      <c r="Y3" s="1">
        <v>2</v>
      </c>
      <c r="Z3" s="1">
        <v>3</v>
      </c>
      <c r="AA3" s="1">
        <v>1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>
        <v>0</v>
      </c>
      <c r="AH3" s="1">
        <v>1</v>
      </c>
      <c r="AI3" s="1">
        <v>1</v>
      </c>
      <c r="AJ3" s="1">
        <v>0</v>
      </c>
      <c r="AK3" s="1">
        <v>0</v>
      </c>
      <c r="AL3" s="1">
        <v>1</v>
      </c>
      <c r="AM3" s="1">
        <v>3</v>
      </c>
      <c r="AN3" s="1">
        <v>0</v>
      </c>
      <c r="AO3" s="13">
        <v>2</v>
      </c>
      <c r="AP3" s="1">
        <v>0</v>
      </c>
      <c r="AQ3" s="1">
        <v>0</v>
      </c>
      <c r="AR3" s="1">
        <v>0</v>
      </c>
      <c r="AS3" s="1">
        <v>0</v>
      </c>
      <c r="AT3" s="8">
        <v>2</v>
      </c>
      <c r="AU3" s="1">
        <v>1</v>
      </c>
      <c r="AV3" s="1">
        <v>0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3">
        <v>0</v>
      </c>
      <c r="BC3" s="1">
        <v>0</v>
      </c>
      <c r="BD3" s="1">
        <v>0</v>
      </c>
      <c r="BE3" s="1">
        <v>0</v>
      </c>
      <c r="BF3" s="1">
        <v>0</v>
      </c>
      <c r="BG3" s="10"/>
      <c r="BO3" s="13"/>
    </row>
    <row r="4" spans="1:71" x14ac:dyDescent="0.25">
      <c r="A4" s="1" t="s">
        <v>19</v>
      </c>
      <c r="B4" s="1">
        <v>0.87</v>
      </c>
      <c r="C4" s="1">
        <v>0.69</v>
      </c>
      <c r="D4" s="1">
        <v>0.94</v>
      </c>
      <c r="E4" s="1">
        <v>1.2</v>
      </c>
      <c r="G4" s="2">
        <v>1</v>
      </c>
      <c r="H4" s="1">
        <v>6</v>
      </c>
      <c r="I4" s="1">
        <v>2</v>
      </c>
      <c r="J4" s="1">
        <v>0</v>
      </c>
      <c r="K4" s="1">
        <v>0</v>
      </c>
      <c r="L4" s="1">
        <v>0</v>
      </c>
      <c r="M4" s="1">
        <v>2</v>
      </c>
      <c r="N4" s="1">
        <v>2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4</v>
      </c>
      <c r="AA4" s="1">
        <v>0</v>
      </c>
      <c r="AB4" s="13">
        <v>0</v>
      </c>
      <c r="AC4" s="1">
        <v>0</v>
      </c>
      <c r="AD4" s="1">
        <v>0</v>
      </c>
      <c r="AE4" s="1">
        <v>0</v>
      </c>
      <c r="AF4" s="1">
        <v>0</v>
      </c>
      <c r="AG4" s="6">
        <v>0</v>
      </c>
      <c r="AH4" s="1">
        <v>1</v>
      </c>
      <c r="AI4" s="1">
        <v>2</v>
      </c>
      <c r="AJ4" s="1">
        <v>0</v>
      </c>
      <c r="AK4" s="1">
        <v>0</v>
      </c>
      <c r="AL4" s="1">
        <v>1</v>
      </c>
      <c r="AM4" s="1">
        <v>3</v>
      </c>
      <c r="AN4" s="1">
        <v>2</v>
      </c>
      <c r="AO4" s="13">
        <v>1</v>
      </c>
      <c r="AP4" s="1">
        <v>0</v>
      </c>
      <c r="AQ4" s="1">
        <v>0</v>
      </c>
      <c r="AR4" s="1">
        <v>0</v>
      </c>
      <c r="AS4" s="1">
        <v>0</v>
      </c>
      <c r="AT4" s="8">
        <v>0</v>
      </c>
      <c r="AU4" s="1">
        <v>3</v>
      </c>
      <c r="AV4" s="1">
        <v>2</v>
      </c>
      <c r="AW4" s="1">
        <v>0</v>
      </c>
      <c r="AX4" s="1">
        <v>0</v>
      </c>
      <c r="AY4" s="1">
        <v>0</v>
      </c>
      <c r="AZ4" s="1">
        <v>5</v>
      </c>
      <c r="BA4" s="1">
        <v>0</v>
      </c>
      <c r="BB4" s="13">
        <v>1</v>
      </c>
      <c r="BC4" s="1">
        <v>0</v>
      </c>
      <c r="BD4" s="1">
        <v>0</v>
      </c>
      <c r="BE4" s="1">
        <v>0</v>
      </c>
      <c r="BF4" s="1">
        <v>0</v>
      </c>
      <c r="BG4" s="10"/>
      <c r="BO4" s="13"/>
    </row>
    <row r="5" spans="1:71" x14ac:dyDescent="0.25">
      <c r="A5" s="1" t="s">
        <v>20</v>
      </c>
      <c r="B5" s="1">
        <v>1.1100000000000001</v>
      </c>
      <c r="C5" s="1">
        <v>1.1599999999999999</v>
      </c>
      <c r="E5" s="1">
        <v>1.47</v>
      </c>
      <c r="G5" s="2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2</v>
      </c>
      <c r="N5" s="1">
        <v>2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3</v>
      </c>
      <c r="W5" s="1">
        <v>1</v>
      </c>
      <c r="X5" s="1">
        <v>0</v>
      </c>
      <c r="Y5" s="1">
        <v>0</v>
      </c>
      <c r="Z5" s="1">
        <v>4</v>
      </c>
      <c r="AA5" s="1">
        <v>0</v>
      </c>
      <c r="AB5" s="13">
        <v>1</v>
      </c>
      <c r="AC5" s="1">
        <v>0</v>
      </c>
      <c r="AD5" s="1">
        <v>0</v>
      </c>
      <c r="AE5" s="1">
        <v>0</v>
      </c>
      <c r="AF5" s="1">
        <v>0</v>
      </c>
      <c r="AG5" s="6"/>
      <c r="AO5" s="13"/>
      <c r="AT5" s="8">
        <v>0</v>
      </c>
      <c r="AU5" s="1">
        <v>6</v>
      </c>
      <c r="AV5" s="1">
        <v>2</v>
      </c>
      <c r="AW5" s="1">
        <v>0</v>
      </c>
      <c r="AX5" s="1">
        <v>0</v>
      </c>
      <c r="AY5" s="1">
        <v>0</v>
      </c>
      <c r="AZ5" s="1">
        <v>2</v>
      </c>
      <c r="BA5" s="1">
        <v>0</v>
      </c>
      <c r="BB5" s="13">
        <v>0</v>
      </c>
      <c r="BC5" s="1">
        <v>0</v>
      </c>
      <c r="BD5" s="1">
        <v>0</v>
      </c>
      <c r="BE5" s="1">
        <v>0</v>
      </c>
      <c r="BF5" s="1">
        <v>0</v>
      </c>
      <c r="BG5" s="10"/>
      <c r="BO5" s="13"/>
    </row>
    <row r="6" spans="1:71" x14ac:dyDescent="0.25">
      <c r="A6" s="14">
        <v>44217</v>
      </c>
      <c r="B6" s="6"/>
      <c r="C6" s="6"/>
      <c r="D6" s="6"/>
      <c r="E6" s="6"/>
      <c r="F6" s="6"/>
      <c r="G6" s="2"/>
      <c r="O6" s="13"/>
      <c r="T6" s="4"/>
      <c r="AB6" s="13"/>
      <c r="AG6" s="6"/>
      <c r="AO6" s="13"/>
      <c r="AT6" s="8"/>
      <c r="BB6" s="13"/>
      <c r="BG6" s="10"/>
      <c r="BO6" s="13"/>
    </row>
    <row r="7" spans="1:71" x14ac:dyDescent="0.25">
      <c r="A7" s="1" t="s">
        <v>21</v>
      </c>
      <c r="B7" s="1">
        <v>1.1499999999999999</v>
      </c>
      <c r="C7" s="1">
        <v>0.95</v>
      </c>
      <c r="D7" s="1">
        <v>0.82</v>
      </c>
      <c r="E7" s="1">
        <v>0.56000000000000005</v>
      </c>
      <c r="G7" s="2">
        <v>0</v>
      </c>
      <c r="H7" s="1">
        <v>3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1</v>
      </c>
      <c r="V7" s="1">
        <v>0</v>
      </c>
      <c r="W7" s="1">
        <v>0</v>
      </c>
      <c r="X7" s="1">
        <v>0</v>
      </c>
      <c r="Y7" s="1">
        <v>0</v>
      </c>
      <c r="Z7" s="1">
        <v>1</v>
      </c>
      <c r="AA7" s="1">
        <v>1</v>
      </c>
      <c r="AB7" s="13">
        <v>0</v>
      </c>
      <c r="AC7" s="1">
        <v>0</v>
      </c>
      <c r="AD7" s="1">
        <v>0</v>
      </c>
      <c r="AE7" s="1">
        <v>0</v>
      </c>
      <c r="AF7" s="1">
        <v>0</v>
      </c>
      <c r="AG7" s="6">
        <v>0</v>
      </c>
      <c r="AH7" s="1">
        <v>1</v>
      </c>
      <c r="AI7" s="1">
        <v>0</v>
      </c>
      <c r="AJ7" s="1">
        <v>0</v>
      </c>
      <c r="AK7" s="1">
        <v>0</v>
      </c>
      <c r="AL7" s="1">
        <v>0</v>
      </c>
      <c r="AM7" s="1">
        <v>1</v>
      </c>
      <c r="AN7" s="1">
        <v>0</v>
      </c>
      <c r="AO7" s="13">
        <v>0</v>
      </c>
      <c r="AP7" s="1">
        <v>0</v>
      </c>
      <c r="AQ7" s="1">
        <v>0</v>
      </c>
      <c r="AR7" s="1">
        <v>0</v>
      </c>
      <c r="AS7" s="1">
        <v>0</v>
      </c>
      <c r="AT7" s="8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22</v>
      </c>
      <c r="B8" s="1">
        <v>1.03</v>
      </c>
      <c r="C8" s="1">
        <v>1.46</v>
      </c>
      <c r="D8" s="1">
        <v>0.88</v>
      </c>
      <c r="E8" s="1">
        <v>0.87</v>
      </c>
      <c r="G8" s="2">
        <v>2</v>
      </c>
      <c r="H8" s="1">
        <v>5</v>
      </c>
      <c r="I8" s="1">
        <v>1</v>
      </c>
      <c r="J8" s="1">
        <v>0</v>
      </c>
      <c r="K8" s="1">
        <v>0</v>
      </c>
      <c r="L8" s="1">
        <v>1</v>
      </c>
      <c r="M8" s="1">
        <v>2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3</v>
      </c>
      <c r="W8" s="1">
        <v>0</v>
      </c>
      <c r="X8" s="1">
        <v>0</v>
      </c>
      <c r="Y8" s="1">
        <v>0</v>
      </c>
      <c r="Z8" s="1">
        <v>12</v>
      </c>
      <c r="AA8" s="1">
        <v>0</v>
      </c>
      <c r="AB8" s="13">
        <v>2</v>
      </c>
      <c r="AC8" s="1">
        <v>1</v>
      </c>
      <c r="AD8" s="1">
        <v>1</v>
      </c>
      <c r="AE8" s="1">
        <v>0</v>
      </c>
      <c r="AF8" s="1">
        <v>0</v>
      </c>
      <c r="AG8" s="6">
        <v>0</v>
      </c>
      <c r="AH8" s="1">
        <v>1</v>
      </c>
      <c r="AI8" s="1">
        <v>1</v>
      </c>
      <c r="AJ8" s="1">
        <v>0</v>
      </c>
      <c r="AK8" s="1">
        <v>0</v>
      </c>
      <c r="AL8" s="1">
        <v>0</v>
      </c>
      <c r="AM8" s="1">
        <v>2</v>
      </c>
      <c r="AN8" s="1">
        <v>4</v>
      </c>
      <c r="AO8" s="13">
        <v>1</v>
      </c>
      <c r="AP8" s="1">
        <v>0</v>
      </c>
      <c r="AQ8" s="1">
        <v>0</v>
      </c>
      <c r="AR8" s="1">
        <v>0</v>
      </c>
      <c r="AS8" s="1">
        <v>0</v>
      </c>
      <c r="AT8" s="8">
        <v>0</v>
      </c>
      <c r="AU8" s="1">
        <v>2</v>
      </c>
      <c r="AV8" s="1">
        <v>1</v>
      </c>
      <c r="AW8" s="1">
        <v>0</v>
      </c>
      <c r="AX8" s="1">
        <v>0</v>
      </c>
      <c r="AY8" s="1">
        <v>0</v>
      </c>
      <c r="AZ8" s="1">
        <v>4</v>
      </c>
      <c r="BA8" s="1">
        <v>1</v>
      </c>
      <c r="BB8" s="13">
        <v>0</v>
      </c>
      <c r="BC8" s="1">
        <v>0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" t="s">
        <v>23</v>
      </c>
      <c r="B9" s="1">
        <v>0.36</v>
      </c>
      <c r="C9" s="1">
        <v>0.83</v>
      </c>
      <c r="D9" s="1">
        <v>1.02</v>
      </c>
      <c r="E9" s="1">
        <v>0.94</v>
      </c>
      <c r="G9" s="2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1</v>
      </c>
      <c r="V9" s="1">
        <v>1</v>
      </c>
      <c r="W9" s="1">
        <v>0</v>
      </c>
      <c r="X9" s="1">
        <v>0</v>
      </c>
      <c r="Y9" s="1">
        <v>1</v>
      </c>
      <c r="Z9" s="1">
        <v>2</v>
      </c>
      <c r="AA9" s="1">
        <v>0</v>
      </c>
      <c r="AB9" s="13">
        <v>2</v>
      </c>
      <c r="AC9" s="1">
        <v>0</v>
      </c>
      <c r="AD9" s="1">
        <v>0</v>
      </c>
      <c r="AE9" s="1">
        <v>0</v>
      </c>
      <c r="AF9" s="1">
        <v>0</v>
      </c>
      <c r="AG9" s="6">
        <v>1</v>
      </c>
      <c r="AH9" s="1">
        <v>2</v>
      </c>
      <c r="AI9" s="1">
        <v>0</v>
      </c>
      <c r="AJ9" s="1">
        <v>1</v>
      </c>
      <c r="AK9" s="1">
        <v>0</v>
      </c>
      <c r="AL9" s="1">
        <v>2</v>
      </c>
      <c r="AM9" s="1">
        <v>3</v>
      </c>
      <c r="AN9" s="1">
        <v>3</v>
      </c>
      <c r="AO9" s="13">
        <v>0</v>
      </c>
      <c r="AP9" s="1">
        <v>0</v>
      </c>
      <c r="AQ9" s="1">
        <v>0</v>
      </c>
      <c r="AR9" s="1">
        <v>0</v>
      </c>
      <c r="AS9" s="1">
        <v>0</v>
      </c>
      <c r="AT9" s="8">
        <v>0</v>
      </c>
      <c r="AU9" s="1">
        <v>2</v>
      </c>
      <c r="AV9" s="1">
        <v>1</v>
      </c>
      <c r="AW9" s="1">
        <v>0</v>
      </c>
      <c r="AX9" s="1">
        <v>0</v>
      </c>
      <c r="AY9" s="1">
        <v>0</v>
      </c>
      <c r="AZ9" s="1">
        <v>2</v>
      </c>
      <c r="BA9" s="1">
        <v>0</v>
      </c>
      <c r="BB9" s="13">
        <v>0</v>
      </c>
      <c r="BC9" s="1">
        <v>0</v>
      </c>
      <c r="BD9" s="1">
        <v>0</v>
      </c>
      <c r="BE9" s="1">
        <v>0</v>
      </c>
      <c r="BF9" s="1">
        <v>0</v>
      </c>
      <c r="BG9" s="10"/>
      <c r="BO9" s="13"/>
    </row>
    <row r="10" spans="1:71" x14ac:dyDescent="0.25">
      <c r="A10" s="15">
        <v>44218</v>
      </c>
      <c r="B10" s="4"/>
      <c r="C10" s="4"/>
      <c r="D10" s="4"/>
      <c r="E10" s="4"/>
      <c r="F10" s="4"/>
      <c r="G10" s="2"/>
      <c r="O10" s="13"/>
      <c r="T10" s="4"/>
      <c r="AB10" s="13"/>
      <c r="AG10" s="6"/>
      <c r="AO10" s="13"/>
      <c r="AT10" s="8"/>
      <c r="BB10" s="13"/>
      <c r="BG10" s="10"/>
      <c r="BO10" s="13"/>
    </row>
    <row r="11" spans="1:71" x14ac:dyDescent="0.25">
      <c r="A11" s="1" t="s">
        <v>24</v>
      </c>
      <c r="B11" s="1">
        <v>0.97</v>
      </c>
      <c r="C11" s="1">
        <v>0.78</v>
      </c>
      <c r="E11" s="1">
        <v>1.06</v>
      </c>
      <c r="G11" s="2">
        <v>0</v>
      </c>
      <c r="H11" s="1">
        <v>8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3">
        <v>1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3</v>
      </c>
      <c r="AA11" s="1">
        <v>0</v>
      </c>
      <c r="AB11" s="13">
        <v>1</v>
      </c>
      <c r="AC11" s="1">
        <v>0</v>
      </c>
      <c r="AD11" s="1">
        <v>0</v>
      </c>
      <c r="AE11" s="1">
        <v>0</v>
      </c>
      <c r="AF11" s="1">
        <v>0</v>
      </c>
      <c r="AG11" s="6"/>
      <c r="AO11" s="13"/>
      <c r="AT11" s="8">
        <v>0</v>
      </c>
      <c r="AU11" s="1">
        <v>3</v>
      </c>
      <c r="AV11" s="1">
        <v>1</v>
      </c>
      <c r="AW11" s="1">
        <v>1</v>
      </c>
      <c r="AX11" s="1">
        <v>0</v>
      </c>
      <c r="AY11" s="1">
        <v>0</v>
      </c>
      <c r="AZ11" s="1">
        <v>4</v>
      </c>
      <c r="BA11" s="1">
        <v>1</v>
      </c>
      <c r="BB11" s="13">
        <v>0</v>
      </c>
      <c r="BC11" s="1">
        <v>0</v>
      </c>
      <c r="BD11" s="1">
        <v>0</v>
      </c>
      <c r="BE11" s="1">
        <v>0</v>
      </c>
      <c r="BF11" s="1">
        <v>0</v>
      </c>
      <c r="BG11" s="10"/>
      <c r="BO11" s="13"/>
    </row>
    <row r="12" spans="1:71" x14ac:dyDescent="0.25">
      <c r="A12" s="1" t="s">
        <v>25</v>
      </c>
      <c r="B12" s="1">
        <v>0.63</v>
      </c>
      <c r="C12" s="1">
        <v>0.77</v>
      </c>
      <c r="E12" s="1">
        <v>0.67</v>
      </c>
      <c r="G12" s="2">
        <v>1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3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3</v>
      </c>
      <c r="W12" s="1">
        <v>0</v>
      </c>
      <c r="X12" s="1">
        <v>0</v>
      </c>
      <c r="Y12" s="1">
        <v>0</v>
      </c>
      <c r="Z12" s="1">
        <v>6</v>
      </c>
      <c r="AA12" s="1">
        <v>0</v>
      </c>
      <c r="AB12" s="13">
        <v>1</v>
      </c>
      <c r="AC12" s="1">
        <v>0</v>
      </c>
      <c r="AD12" s="1">
        <v>0</v>
      </c>
      <c r="AE12" s="1">
        <v>0</v>
      </c>
      <c r="AF12" s="1">
        <v>0</v>
      </c>
      <c r="AG12" s="6"/>
      <c r="AO12" s="13"/>
      <c r="AT12" s="8">
        <v>0</v>
      </c>
      <c r="AU12" s="1">
        <v>1</v>
      </c>
      <c r="AV12" s="1">
        <v>1</v>
      </c>
      <c r="AW12" s="1">
        <v>0</v>
      </c>
      <c r="AX12" s="1">
        <v>0</v>
      </c>
      <c r="AY12" s="1">
        <v>0</v>
      </c>
      <c r="AZ12" s="1">
        <v>4</v>
      </c>
      <c r="BA12" s="1">
        <v>1</v>
      </c>
      <c r="BB12" s="13">
        <v>0</v>
      </c>
      <c r="BC12" s="1">
        <v>1</v>
      </c>
      <c r="BD12" s="1">
        <v>0</v>
      </c>
      <c r="BE12" s="1">
        <v>0</v>
      </c>
      <c r="BF12" s="1">
        <v>0</v>
      </c>
      <c r="BG12" s="10"/>
      <c r="BO12" s="13"/>
    </row>
    <row r="13" spans="1:71" x14ac:dyDescent="0.25">
      <c r="A13" s="1" t="s">
        <v>26</v>
      </c>
      <c r="B13" s="1">
        <v>0.7</v>
      </c>
      <c r="C13" s="1">
        <v>0.76</v>
      </c>
      <c r="E13" s="1">
        <v>0.97</v>
      </c>
      <c r="G13" s="2">
        <v>0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4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0</v>
      </c>
      <c r="V13" s="1">
        <v>1</v>
      </c>
      <c r="W13" s="1">
        <v>0</v>
      </c>
      <c r="X13" s="1">
        <v>0</v>
      </c>
      <c r="Y13" s="1">
        <v>0</v>
      </c>
      <c r="Z13" s="1">
        <v>4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6"/>
      <c r="AO13" s="13"/>
      <c r="AT13" s="8">
        <v>0</v>
      </c>
      <c r="AU13" s="1">
        <v>1</v>
      </c>
      <c r="AV13" s="1">
        <v>2</v>
      </c>
      <c r="AW13" s="1">
        <v>0</v>
      </c>
      <c r="AX13" s="1">
        <v>0</v>
      </c>
      <c r="AY13" s="1">
        <v>0</v>
      </c>
      <c r="AZ13" s="1">
        <v>5</v>
      </c>
      <c r="BA13" s="1">
        <v>2</v>
      </c>
      <c r="BB13" s="13">
        <v>1</v>
      </c>
      <c r="BC13" s="1">
        <v>0</v>
      </c>
      <c r="BD13" s="1">
        <v>0</v>
      </c>
      <c r="BE13" s="1">
        <v>0</v>
      </c>
      <c r="BF13" s="1">
        <v>0</v>
      </c>
      <c r="BG13" s="10"/>
      <c r="BO13" s="13"/>
    </row>
    <row r="14" spans="1:71" x14ac:dyDescent="0.25">
      <c r="A14" s="12">
        <v>44224</v>
      </c>
      <c r="B14" s="2"/>
      <c r="C14" s="2"/>
      <c r="D14" s="2"/>
      <c r="E14" s="2"/>
      <c r="F14" s="2"/>
      <c r="G14" s="2"/>
      <c r="O14" s="13"/>
      <c r="T14" s="4"/>
      <c r="AB14" s="13"/>
      <c r="AG14" s="6"/>
      <c r="AO14" s="13"/>
      <c r="AT14" s="8"/>
      <c r="BB14" s="13"/>
      <c r="BG14" s="10"/>
      <c r="BO14" s="13"/>
    </row>
    <row r="15" spans="1:71" x14ac:dyDescent="0.25">
      <c r="A15" s="1" t="s">
        <v>27</v>
      </c>
      <c r="B15" s="1">
        <v>1.43</v>
      </c>
      <c r="C15" s="1">
        <v>1.34</v>
      </c>
      <c r="D15" s="1">
        <v>1.25</v>
      </c>
      <c r="G15" s="2">
        <v>1</v>
      </c>
      <c r="H15" s="1">
        <v>5</v>
      </c>
      <c r="I15" s="1">
        <v>2</v>
      </c>
      <c r="J15" s="1">
        <v>1</v>
      </c>
      <c r="K15" s="1">
        <v>0</v>
      </c>
      <c r="L15" s="1">
        <v>0</v>
      </c>
      <c r="M15" s="1">
        <v>2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1</v>
      </c>
      <c r="V15" s="1">
        <v>0</v>
      </c>
      <c r="W15" s="1">
        <v>0</v>
      </c>
      <c r="X15" s="1">
        <v>0</v>
      </c>
      <c r="Y15" s="1">
        <v>0</v>
      </c>
      <c r="Z15" s="1">
        <v>6</v>
      </c>
      <c r="AA15" s="1">
        <v>1</v>
      </c>
      <c r="AB15" s="13">
        <v>1</v>
      </c>
      <c r="AC15" s="1">
        <v>1</v>
      </c>
      <c r="AD15" s="1">
        <v>0</v>
      </c>
      <c r="AE15" s="1">
        <v>0</v>
      </c>
      <c r="AF15" s="1">
        <v>0</v>
      </c>
      <c r="AG15" s="6">
        <v>1</v>
      </c>
      <c r="AH15" s="1">
        <v>2</v>
      </c>
      <c r="AI15" s="1">
        <v>1</v>
      </c>
      <c r="AJ15" s="1">
        <v>1</v>
      </c>
      <c r="AK15" s="1">
        <v>0</v>
      </c>
      <c r="AL15" s="1">
        <v>0</v>
      </c>
      <c r="AM15" s="1">
        <v>3</v>
      </c>
      <c r="AN15" s="1">
        <v>1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0.45</v>
      </c>
      <c r="C16" s="1">
        <v>0.44</v>
      </c>
      <c r="D16" s="1">
        <v>0.92</v>
      </c>
      <c r="G16" s="2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0</v>
      </c>
      <c r="V16" s="1">
        <v>1</v>
      </c>
      <c r="W16" s="1">
        <v>0</v>
      </c>
      <c r="X16" s="1">
        <v>0</v>
      </c>
      <c r="Y16" s="1">
        <v>0</v>
      </c>
      <c r="Z16" s="1">
        <v>1</v>
      </c>
      <c r="AA16" s="1">
        <v>0</v>
      </c>
      <c r="AB16" s="13">
        <v>0</v>
      </c>
      <c r="AC16" s="1">
        <v>0</v>
      </c>
      <c r="AD16" s="1">
        <v>0</v>
      </c>
      <c r="AE16" s="1">
        <v>0</v>
      </c>
      <c r="AF16" s="1">
        <v>0</v>
      </c>
      <c r="AG16" s="6">
        <v>0</v>
      </c>
      <c r="AH16" s="1">
        <v>2</v>
      </c>
      <c r="AI16" s="1">
        <v>0</v>
      </c>
      <c r="AJ16" s="1">
        <v>0</v>
      </c>
      <c r="AK16" s="1">
        <v>0</v>
      </c>
      <c r="AL16" s="1">
        <v>2</v>
      </c>
      <c r="AM16" s="1">
        <v>2</v>
      </c>
      <c r="AN16" s="1">
        <v>1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67" x14ac:dyDescent="0.25">
      <c r="A17" s="1" t="s">
        <v>29</v>
      </c>
      <c r="B17" s="1">
        <v>1.1399999999999999</v>
      </c>
      <c r="C17" s="1">
        <v>0.77</v>
      </c>
      <c r="E17" s="1">
        <v>1.87</v>
      </c>
      <c r="G17" s="2">
        <v>1</v>
      </c>
      <c r="H17" s="1">
        <v>2</v>
      </c>
      <c r="I17" s="1">
        <v>2</v>
      </c>
      <c r="J17" s="1">
        <v>0</v>
      </c>
      <c r="K17" s="1">
        <v>0</v>
      </c>
      <c r="L17" s="1">
        <v>0</v>
      </c>
      <c r="M17" s="1">
        <v>2</v>
      </c>
      <c r="N17" s="1">
        <v>2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1</v>
      </c>
      <c r="V17" s="1">
        <v>0</v>
      </c>
      <c r="W17" s="1">
        <v>0</v>
      </c>
      <c r="X17" s="1">
        <v>0</v>
      </c>
      <c r="Y17" s="1">
        <v>0</v>
      </c>
      <c r="Z17" s="1">
        <v>1</v>
      </c>
      <c r="AA17" s="1">
        <v>0</v>
      </c>
      <c r="AB17" s="13">
        <v>0</v>
      </c>
      <c r="AC17" s="1">
        <v>0</v>
      </c>
      <c r="AD17" s="1">
        <v>0</v>
      </c>
      <c r="AE17" s="1">
        <v>0</v>
      </c>
      <c r="AF17" s="1">
        <v>0</v>
      </c>
      <c r="AG17" s="6"/>
      <c r="AO17" s="13"/>
      <c r="AT17" s="8">
        <v>1</v>
      </c>
      <c r="AU17" s="1">
        <v>6</v>
      </c>
      <c r="AV17" s="1">
        <v>5</v>
      </c>
      <c r="AW17" s="1">
        <v>0</v>
      </c>
      <c r="AX17" s="1">
        <v>0</v>
      </c>
      <c r="AY17" s="1">
        <v>0</v>
      </c>
      <c r="AZ17" s="1">
        <v>8</v>
      </c>
      <c r="BA17" s="1">
        <v>0</v>
      </c>
      <c r="BB17" s="13">
        <v>1</v>
      </c>
      <c r="BC17" s="1">
        <v>1</v>
      </c>
      <c r="BD17" s="1">
        <v>1</v>
      </c>
      <c r="BE17" s="1">
        <v>0</v>
      </c>
      <c r="BF17" s="1">
        <v>0</v>
      </c>
      <c r="BG17" s="10"/>
      <c r="BO17" s="13"/>
    </row>
    <row r="18" spans="1:67" x14ac:dyDescent="0.25">
      <c r="A18" s="1" t="s">
        <v>30</v>
      </c>
      <c r="B18" s="1">
        <v>0.5</v>
      </c>
      <c r="C18" s="1">
        <v>0.99</v>
      </c>
      <c r="D18" s="1">
        <v>1.18</v>
      </c>
      <c r="E18" s="1">
        <v>0.54</v>
      </c>
      <c r="G18" s="2">
        <v>0</v>
      </c>
      <c r="H18" s="1">
        <v>2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7</v>
      </c>
      <c r="AA18" s="1">
        <v>1</v>
      </c>
      <c r="AB18" s="13">
        <v>0</v>
      </c>
      <c r="AC18" s="1">
        <v>0</v>
      </c>
      <c r="AD18" s="1">
        <v>0</v>
      </c>
      <c r="AE18" s="1">
        <v>0</v>
      </c>
      <c r="AF18" s="1">
        <v>0</v>
      </c>
      <c r="AG18" s="6">
        <v>2</v>
      </c>
      <c r="AH18" s="1">
        <v>5</v>
      </c>
      <c r="AI18" s="1">
        <v>1</v>
      </c>
      <c r="AJ18" s="1">
        <v>1</v>
      </c>
      <c r="AK18" s="1">
        <v>0</v>
      </c>
      <c r="AL18" s="1">
        <v>0</v>
      </c>
      <c r="AM18" s="1">
        <v>5</v>
      </c>
      <c r="AN18" s="1">
        <v>0</v>
      </c>
      <c r="AO18" s="13">
        <v>3</v>
      </c>
      <c r="AP18" s="1">
        <v>0</v>
      </c>
      <c r="AQ18" s="1">
        <v>0</v>
      </c>
      <c r="AR18" s="1">
        <v>0</v>
      </c>
      <c r="AS18" s="1">
        <v>0</v>
      </c>
      <c r="AT18" s="8">
        <v>0</v>
      </c>
      <c r="AU18" s="1">
        <v>0</v>
      </c>
      <c r="AV18" s="1">
        <v>2</v>
      </c>
      <c r="AW18" s="1">
        <v>0</v>
      </c>
      <c r="AX18" s="1">
        <v>0</v>
      </c>
      <c r="AY18" s="1">
        <v>1</v>
      </c>
      <c r="AZ18" s="1">
        <v>3</v>
      </c>
      <c r="BA18" s="1">
        <v>1</v>
      </c>
      <c r="BB18" s="13">
        <v>0</v>
      </c>
      <c r="BC18" s="1">
        <v>0</v>
      </c>
      <c r="BD18" s="1">
        <v>0</v>
      </c>
      <c r="BE18" s="1">
        <v>0</v>
      </c>
      <c r="BF18" s="1">
        <v>0</v>
      </c>
      <c r="BG18" s="10"/>
      <c r="BO18" s="13"/>
    </row>
    <row r="19" spans="1:67" x14ac:dyDescent="0.25">
      <c r="A19" s="14">
        <v>44284</v>
      </c>
      <c r="B19" s="6"/>
      <c r="C19" s="6"/>
      <c r="D19" s="6"/>
      <c r="E19" s="6"/>
      <c r="F19" s="6"/>
      <c r="G19" s="2"/>
      <c r="O19" s="13"/>
      <c r="T19" s="4"/>
      <c r="AB19" s="13"/>
      <c r="AG19" s="6"/>
      <c r="AO19" s="13"/>
      <c r="AT19" s="8"/>
      <c r="BB19" s="13"/>
      <c r="BG19" s="10"/>
      <c r="BO19" s="13"/>
    </row>
    <row r="20" spans="1:67" x14ac:dyDescent="0.25">
      <c r="A20" s="1" t="s">
        <v>31</v>
      </c>
      <c r="B20" s="1">
        <v>0.86</v>
      </c>
      <c r="C20" s="1">
        <v>1.08</v>
      </c>
      <c r="D20" s="1">
        <v>1.02</v>
      </c>
      <c r="E20" s="1">
        <v>1.01</v>
      </c>
      <c r="G20" s="2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2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2</v>
      </c>
      <c r="AA20" s="1">
        <v>1</v>
      </c>
      <c r="AB20" s="13">
        <v>0</v>
      </c>
      <c r="AC20" s="1">
        <v>0</v>
      </c>
      <c r="AD20" s="1">
        <v>0</v>
      </c>
      <c r="AE20" s="1">
        <v>0</v>
      </c>
      <c r="AF20" s="1">
        <v>0</v>
      </c>
      <c r="AG20" s="6">
        <v>1</v>
      </c>
      <c r="AH20" s="1">
        <v>4</v>
      </c>
      <c r="AI20" s="1">
        <v>0</v>
      </c>
      <c r="AJ20" s="1">
        <v>0</v>
      </c>
      <c r="AK20" s="1">
        <v>0</v>
      </c>
      <c r="AL20" s="1">
        <v>2</v>
      </c>
      <c r="AM20" s="1">
        <v>2</v>
      </c>
      <c r="AN20" s="1">
        <v>0</v>
      </c>
      <c r="AO20" s="13">
        <v>0</v>
      </c>
      <c r="AP20" s="1">
        <v>0</v>
      </c>
      <c r="AQ20" s="1">
        <v>0</v>
      </c>
      <c r="AR20" s="1">
        <v>0</v>
      </c>
      <c r="AS20" s="1">
        <v>0</v>
      </c>
      <c r="AT20" s="8">
        <v>1</v>
      </c>
      <c r="AU20" s="1">
        <v>3</v>
      </c>
      <c r="AV20" s="1">
        <v>1</v>
      </c>
      <c r="AW20" s="1">
        <v>0</v>
      </c>
      <c r="AX20" s="1">
        <v>0</v>
      </c>
      <c r="AY20" s="1">
        <v>0</v>
      </c>
      <c r="AZ20" s="1">
        <v>0</v>
      </c>
      <c r="BA20" s="1">
        <v>1</v>
      </c>
      <c r="BB20" s="13">
        <v>0</v>
      </c>
      <c r="BC20" s="1">
        <v>0</v>
      </c>
      <c r="BD20" s="1">
        <v>0</v>
      </c>
      <c r="BE20" s="1">
        <v>0</v>
      </c>
      <c r="BF20" s="1">
        <v>0</v>
      </c>
      <c r="BG20" s="10"/>
      <c r="BO20" s="13"/>
    </row>
    <row r="21" spans="1:67" ht="15.75" customHeight="1" x14ac:dyDescent="0.25">
      <c r="A21" s="1" t="s">
        <v>32</v>
      </c>
      <c r="B21" s="1">
        <v>1.22</v>
      </c>
      <c r="C21" s="1">
        <v>1.87</v>
      </c>
      <c r="D21" s="1">
        <v>0.71</v>
      </c>
      <c r="E21" s="1">
        <v>0.84</v>
      </c>
      <c r="G21" s="2">
        <v>1</v>
      </c>
      <c r="H21" s="1">
        <v>7</v>
      </c>
      <c r="I21" s="1">
        <v>1</v>
      </c>
      <c r="J21" s="1">
        <v>1</v>
      </c>
      <c r="K21" s="1">
        <v>0</v>
      </c>
      <c r="L21" s="1">
        <v>0</v>
      </c>
      <c r="M21" s="1">
        <v>2</v>
      </c>
      <c r="N21" s="1">
        <v>1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3</v>
      </c>
      <c r="W21" s="1">
        <v>1</v>
      </c>
      <c r="X21" s="1">
        <v>1</v>
      </c>
      <c r="Y21" s="1">
        <v>2</v>
      </c>
      <c r="Z21" s="1">
        <v>5</v>
      </c>
      <c r="AA21" s="1">
        <v>1</v>
      </c>
      <c r="AB21" s="13">
        <v>1</v>
      </c>
      <c r="AC21" s="1">
        <v>0</v>
      </c>
      <c r="AD21" s="1">
        <v>1</v>
      </c>
      <c r="AE21" s="1">
        <v>0</v>
      </c>
      <c r="AF21" s="1">
        <v>0</v>
      </c>
      <c r="AG21" s="6">
        <v>0</v>
      </c>
      <c r="AH21" s="1">
        <v>0</v>
      </c>
      <c r="AI21" s="1">
        <v>1</v>
      </c>
      <c r="AJ21" s="1">
        <v>0</v>
      </c>
      <c r="AK21" s="1">
        <v>0</v>
      </c>
      <c r="AL21" s="1">
        <v>3</v>
      </c>
      <c r="AM21" s="1">
        <v>2</v>
      </c>
      <c r="AN21" s="1">
        <v>0</v>
      </c>
      <c r="AO21" s="13">
        <v>0</v>
      </c>
      <c r="AP21" s="1">
        <v>2</v>
      </c>
      <c r="AQ21" s="1">
        <v>0</v>
      </c>
      <c r="AR21" s="1">
        <v>0</v>
      </c>
      <c r="AS21" s="1">
        <v>0</v>
      </c>
      <c r="AT21" s="8">
        <v>0</v>
      </c>
      <c r="AU21" s="1">
        <v>4</v>
      </c>
      <c r="AV21" s="1">
        <v>1</v>
      </c>
      <c r="AW21" s="1">
        <v>0</v>
      </c>
      <c r="AX21" s="1">
        <v>0</v>
      </c>
      <c r="AY21" s="1">
        <v>2</v>
      </c>
      <c r="AZ21" s="1">
        <v>3</v>
      </c>
      <c r="BA21" s="1">
        <v>0</v>
      </c>
      <c r="BB21" s="13">
        <v>0</v>
      </c>
      <c r="BC21" s="1">
        <v>0</v>
      </c>
      <c r="BD21" s="1">
        <v>0</v>
      </c>
      <c r="BE21" s="1">
        <v>0</v>
      </c>
      <c r="BF21" s="1">
        <v>0</v>
      </c>
      <c r="BG21" s="10"/>
      <c r="BO21" s="13"/>
    </row>
    <row r="22" spans="1:67" ht="15.75" customHeight="1" x14ac:dyDescent="0.25">
      <c r="A22" s="15">
        <v>44287</v>
      </c>
      <c r="B22" s="4"/>
      <c r="C22" s="4"/>
      <c r="D22" s="4"/>
      <c r="E22" s="4"/>
      <c r="F22" s="4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67" ht="15.75" customHeight="1" x14ac:dyDescent="0.25">
      <c r="A23" s="1" t="s">
        <v>33</v>
      </c>
      <c r="B23" s="1">
        <v>1.1399999999999999</v>
      </c>
      <c r="C23" s="1">
        <v>0.81</v>
      </c>
      <c r="D23" s="1">
        <v>1.34</v>
      </c>
      <c r="G23" s="2">
        <v>1</v>
      </c>
      <c r="H23" s="1">
        <v>3</v>
      </c>
      <c r="I23" s="1">
        <v>2</v>
      </c>
      <c r="J23" s="1">
        <v>0</v>
      </c>
      <c r="K23" s="1">
        <v>0</v>
      </c>
      <c r="L23" s="1">
        <v>2</v>
      </c>
      <c r="M23" s="1">
        <v>4</v>
      </c>
      <c r="N23" s="1">
        <v>4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1</v>
      </c>
      <c r="W23" s="1">
        <v>0</v>
      </c>
      <c r="X23" s="1">
        <v>0</v>
      </c>
      <c r="Y23" s="1">
        <v>0</v>
      </c>
      <c r="Z23" s="1">
        <v>5</v>
      </c>
      <c r="AA23" s="1">
        <v>1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6">
        <v>1</v>
      </c>
      <c r="AH23" s="1">
        <v>3</v>
      </c>
      <c r="AI23" s="1">
        <v>1</v>
      </c>
      <c r="AJ23" s="1">
        <v>0</v>
      </c>
      <c r="AK23" s="1">
        <v>0</v>
      </c>
      <c r="AL23" s="1">
        <v>0</v>
      </c>
      <c r="AM23" s="1">
        <v>3</v>
      </c>
      <c r="AN23" s="1">
        <v>0</v>
      </c>
      <c r="AO23" s="13">
        <v>3</v>
      </c>
      <c r="AP23" s="1">
        <v>0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67" ht="15.75" customHeight="1" x14ac:dyDescent="0.25">
      <c r="A24" s="1" t="s">
        <v>34</v>
      </c>
      <c r="B24" s="1">
        <v>1.25</v>
      </c>
      <c r="C24" s="1">
        <v>1.19</v>
      </c>
      <c r="D24" s="1">
        <v>0.9</v>
      </c>
      <c r="G24" s="2">
        <v>1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6</v>
      </c>
      <c r="AA24" s="1">
        <v>1</v>
      </c>
      <c r="AB24" s="13">
        <v>2</v>
      </c>
      <c r="AC24" s="1">
        <v>0</v>
      </c>
      <c r="AD24" s="1">
        <v>0</v>
      </c>
      <c r="AE24" s="1">
        <v>0</v>
      </c>
      <c r="AF24" s="1">
        <v>0</v>
      </c>
      <c r="AG24" s="6">
        <v>0</v>
      </c>
      <c r="AH24" s="1">
        <v>2</v>
      </c>
      <c r="AI24" s="1">
        <v>0</v>
      </c>
      <c r="AJ24" s="1">
        <v>0</v>
      </c>
      <c r="AK24" s="1">
        <v>0</v>
      </c>
      <c r="AL24" s="1">
        <v>1</v>
      </c>
      <c r="AM24" s="1">
        <v>0</v>
      </c>
      <c r="AN24" s="1">
        <v>1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" t="s">
        <v>35</v>
      </c>
      <c r="B25" s="1">
        <v>0.73</v>
      </c>
      <c r="C25" s="1">
        <v>1.1599999999999999</v>
      </c>
      <c r="D25" s="1">
        <v>0.99</v>
      </c>
      <c r="G25" s="2">
        <v>0</v>
      </c>
      <c r="H25" s="1">
        <v>2</v>
      </c>
      <c r="I25" s="1">
        <v>1</v>
      </c>
      <c r="J25" s="1">
        <v>0</v>
      </c>
      <c r="K25" s="1">
        <v>0</v>
      </c>
      <c r="L25" s="1">
        <v>1</v>
      </c>
      <c r="M25" s="1">
        <v>3</v>
      </c>
      <c r="N25" s="1">
        <v>3</v>
      </c>
      <c r="O25" s="13">
        <v>0</v>
      </c>
      <c r="P25" s="1">
        <v>1</v>
      </c>
      <c r="Q25" s="1">
        <v>0</v>
      </c>
      <c r="R25" s="1">
        <v>0</v>
      </c>
      <c r="S25" s="1">
        <v>0</v>
      </c>
      <c r="T25" s="4">
        <v>0</v>
      </c>
      <c r="U25" s="1">
        <v>1</v>
      </c>
      <c r="V25" s="1">
        <v>3</v>
      </c>
      <c r="W25" s="1">
        <v>0</v>
      </c>
      <c r="X25" s="1">
        <v>0</v>
      </c>
      <c r="Y25" s="1">
        <v>0</v>
      </c>
      <c r="Z25" s="1">
        <v>6</v>
      </c>
      <c r="AA25" s="1">
        <v>1</v>
      </c>
      <c r="AB25" s="13">
        <v>1</v>
      </c>
      <c r="AC25" s="1">
        <v>0</v>
      </c>
      <c r="AD25" s="1">
        <v>0</v>
      </c>
      <c r="AE25" s="1">
        <v>0</v>
      </c>
      <c r="AF25" s="1">
        <v>0</v>
      </c>
      <c r="AG25" s="6">
        <v>0</v>
      </c>
      <c r="AH25" s="1">
        <v>3</v>
      </c>
      <c r="AI25" s="1">
        <v>1</v>
      </c>
      <c r="AJ25" s="1">
        <v>0</v>
      </c>
      <c r="AK25" s="1">
        <v>0</v>
      </c>
      <c r="AL25" s="1">
        <v>0</v>
      </c>
      <c r="AM25" s="1">
        <v>2</v>
      </c>
      <c r="AN25" s="1">
        <v>1</v>
      </c>
      <c r="AO25" s="13">
        <v>0</v>
      </c>
      <c r="AP25" s="1">
        <v>0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67" ht="15.75" customHeight="1" x14ac:dyDescent="0.25">
      <c r="A26" s="12">
        <v>44288</v>
      </c>
      <c r="B26" s="2"/>
      <c r="C26" s="2"/>
      <c r="D26" s="2"/>
      <c r="E26" s="2"/>
      <c r="F26" s="2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67" ht="15.75" customHeight="1" x14ac:dyDescent="0.25">
      <c r="A27" s="1" t="s">
        <v>36</v>
      </c>
      <c r="B27" s="1">
        <v>0.95</v>
      </c>
      <c r="C27" s="1">
        <v>0.94</v>
      </c>
      <c r="D27" s="1">
        <v>0.79</v>
      </c>
      <c r="G27" s="2">
        <v>0</v>
      </c>
      <c r="H27" s="1">
        <v>5</v>
      </c>
      <c r="I27" s="1">
        <v>1</v>
      </c>
      <c r="J27" s="1">
        <v>0</v>
      </c>
      <c r="K27" s="1">
        <v>0</v>
      </c>
      <c r="L27" s="1">
        <v>0</v>
      </c>
      <c r="M27" s="1">
        <v>4</v>
      </c>
      <c r="N27" s="1">
        <v>1</v>
      </c>
      <c r="O27" s="13">
        <v>2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0</v>
      </c>
      <c r="AC27" s="1">
        <v>1</v>
      </c>
      <c r="AD27" s="1">
        <v>0</v>
      </c>
      <c r="AE27" s="1">
        <v>0</v>
      </c>
      <c r="AF27" s="1">
        <v>0</v>
      </c>
      <c r="AG27" s="6">
        <v>0</v>
      </c>
      <c r="AH27" s="1">
        <v>1</v>
      </c>
      <c r="AI27" s="1">
        <v>0</v>
      </c>
      <c r="AJ27" s="1">
        <v>0</v>
      </c>
      <c r="AK27" s="1">
        <v>0</v>
      </c>
      <c r="AL27" s="1">
        <v>0</v>
      </c>
      <c r="AM27" s="1">
        <v>2</v>
      </c>
      <c r="AN27" s="1">
        <v>0</v>
      </c>
      <c r="AO27" s="13">
        <v>1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/>
      <c r="BO27" s="13"/>
    </row>
    <row r="28" spans="1:67" ht="15.75" customHeight="1" x14ac:dyDescent="0.25">
      <c r="A28" s="1" t="s">
        <v>37</v>
      </c>
      <c r="B28" s="1">
        <v>0.97</v>
      </c>
      <c r="C28" s="1">
        <v>1.05</v>
      </c>
      <c r="D28" s="1">
        <v>1.17</v>
      </c>
      <c r="G28" s="2">
        <v>0</v>
      </c>
      <c r="H28" s="1">
        <v>3</v>
      </c>
      <c r="I28" s="1">
        <v>2</v>
      </c>
      <c r="J28" s="1">
        <v>1</v>
      </c>
      <c r="K28" s="1">
        <v>0</v>
      </c>
      <c r="L28" s="1">
        <v>0</v>
      </c>
      <c r="M28" s="1">
        <v>2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0</v>
      </c>
      <c r="V28" s="1">
        <v>1</v>
      </c>
      <c r="W28" s="1">
        <v>0</v>
      </c>
      <c r="X28" s="1">
        <v>0</v>
      </c>
      <c r="Y28" s="1">
        <v>2</v>
      </c>
      <c r="Z28" s="1">
        <v>6</v>
      </c>
      <c r="AA28" s="1">
        <v>2</v>
      </c>
      <c r="AB28" s="13">
        <v>2</v>
      </c>
      <c r="AC28" s="1">
        <v>0</v>
      </c>
      <c r="AD28" s="1">
        <v>0</v>
      </c>
      <c r="AE28" s="1">
        <v>0</v>
      </c>
      <c r="AF28" s="1">
        <v>0</v>
      </c>
      <c r="AG28" s="6">
        <v>0</v>
      </c>
      <c r="AH28" s="1">
        <v>4</v>
      </c>
      <c r="AI28" s="1">
        <v>1</v>
      </c>
      <c r="AJ28" s="1">
        <v>0</v>
      </c>
      <c r="AK28" s="1">
        <v>0</v>
      </c>
      <c r="AL28" s="1">
        <v>0</v>
      </c>
      <c r="AM28" s="1">
        <v>4</v>
      </c>
      <c r="AN28" s="1">
        <v>0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67" ht="15.75" customHeight="1" x14ac:dyDescent="0.25">
      <c r="A29" s="1" t="s">
        <v>38</v>
      </c>
      <c r="B29" s="1">
        <v>0.81</v>
      </c>
      <c r="C29" s="1">
        <v>0.13</v>
      </c>
      <c r="D29" s="1">
        <v>0.1</v>
      </c>
      <c r="E29" s="1">
        <v>0.65</v>
      </c>
      <c r="G29" s="2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3">
        <v>0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1</v>
      </c>
      <c r="AB29" s="13">
        <v>0</v>
      </c>
      <c r="AC29" s="1">
        <v>0</v>
      </c>
      <c r="AD29" s="1">
        <v>0</v>
      </c>
      <c r="AE29" s="1">
        <v>0</v>
      </c>
      <c r="AF29" s="1">
        <v>0</v>
      </c>
      <c r="AG29" s="6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3">
        <v>0</v>
      </c>
      <c r="AP29" s="1">
        <v>0</v>
      </c>
      <c r="AQ29" s="1">
        <v>0</v>
      </c>
      <c r="AR29" s="1">
        <v>0</v>
      </c>
      <c r="AS29" s="1">
        <v>0</v>
      </c>
      <c r="AT29" s="8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3">
        <v>0</v>
      </c>
      <c r="BC29" s="1">
        <v>0</v>
      </c>
      <c r="BD29" s="1">
        <v>0</v>
      </c>
      <c r="BE29" s="1">
        <v>0</v>
      </c>
      <c r="BF29" s="1">
        <v>0</v>
      </c>
      <c r="BG29" s="10"/>
      <c r="BO29" s="13"/>
    </row>
    <row r="30" spans="1:67" ht="15.75" customHeight="1" x14ac:dyDescent="0.25">
      <c r="A30" s="1" t="s">
        <v>39</v>
      </c>
      <c r="B30" s="1">
        <v>0.75</v>
      </c>
      <c r="C30" s="1">
        <v>1.22</v>
      </c>
      <c r="E30" s="1">
        <v>0.56000000000000005</v>
      </c>
      <c r="G30" s="2">
        <v>0</v>
      </c>
      <c r="H30" s="1">
        <v>3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0</v>
      </c>
      <c r="V30" s="1">
        <v>2</v>
      </c>
      <c r="W30" s="1">
        <v>0</v>
      </c>
      <c r="X30" s="1">
        <v>0</v>
      </c>
      <c r="Y30" s="1">
        <v>3</v>
      </c>
      <c r="Z30" s="1">
        <v>3</v>
      </c>
      <c r="AA30" s="1">
        <v>1</v>
      </c>
      <c r="AB30" s="13">
        <v>2</v>
      </c>
      <c r="AC30" s="1">
        <v>1</v>
      </c>
      <c r="AD30" s="1">
        <v>1</v>
      </c>
      <c r="AE30" s="1">
        <v>0</v>
      </c>
      <c r="AF30" s="1">
        <v>0</v>
      </c>
      <c r="AG30" s="6"/>
      <c r="AO30" s="13"/>
      <c r="AT30" s="8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5</v>
      </c>
      <c r="BA30" s="1">
        <v>2</v>
      </c>
      <c r="BB30" s="13">
        <v>0</v>
      </c>
      <c r="BC30" s="1">
        <v>0</v>
      </c>
      <c r="BD30" s="1">
        <v>0</v>
      </c>
      <c r="BE30" s="1">
        <v>0</v>
      </c>
      <c r="BF30" s="1">
        <v>0</v>
      </c>
      <c r="BG30" s="10"/>
      <c r="BO30" s="13"/>
    </row>
    <row r="31" spans="1:67" ht="15.75" customHeight="1" x14ac:dyDescent="0.25">
      <c r="A31" s="14">
        <v>44309</v>
      </c>
      <c r="B31" s="6"/>
      <c r="C31" s="6"/>
      <c r="D31" s="6"/>
      <c r="E31" s="6"/>
      <c r="F31" s="6"/>
      <c r="G31" s="2"/>
      <c r="O31" s="13"/>
      <c r="T31" s="4"/>
      <c r="AB31" s="13"/>
      <c r="AG31" s="6"/>
      <c r="AO31" s="13"/>
      <c r="AT31" s="8"/>
      <c r="BB31" s="13"/>
      <c r="BG31" s="10"/>
      <c r="BO31" s="13"/>
    </row>
    <row r="32" spans="1:67" ht="15.75" customHeight="1" x14ac:dyDescent="0.25">
      <c r="A32" s="1" t="s">
        <v>40</v>
      </c>
      <c r="B32" s="1">
        <v>1.1499999999999999</v>
      </c>
      <c r="C32" s="1">
        <v>0.56000000000000005</v>
      </c>
      <c r="D32" s="1">
        <v>0.76</v>
      </c>
      <c r="E32" s="1">
        <v>0.88</v>
      </c>
      <c r="G32" s="2">
        <v>0</v>
      </c>
      <c r="H32" s="1">
        <v>3</v>
      </c>
      <c r="I32" s="1">
        <v>1</v>
      </c>
      <c r="J32" s="1">
        <v>1</v>
      </c>
      <c r="K32" s="1">
        <v>0</v>
      </c>
      <c r="L32" s="1">
        <v>0</v>
      </c>
      <c r="M32" s="1">
        <v>1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1</v>
      </c>
      <c r="AA32" s="1">
        <v>0</v>
      </c>
      <c r="AB32" s="13">
        <v>1</v>
      </c>
      <c r="AC32" s="1">
        <v>0</v>
      </c>
      <c r="AD32" s="1">
        <v>0</v>
      </c>
      <c r="AE32" s="1">
        <v>0</v>
      </c>
      <c r="AF32" s="1">
        <v>0</v>
      </c>
      <c r="AG32" s="6">
        <v>0</v>
      </c>
      <c r="AH32" s="1">
        <v>2</v>
      </c>
      <c r="AI32" s="1">
        <v>0</v>
      </c>
      <c r="AJ32" s="1">
        <v>0</v>
      </c>
      <c r="AK32" s="1">
        <v>0</v>
      </c>
      <c r="AL32" s="1">
        <v>0</v>
      </c>
      <c r="AM32" s="1">
        <v>3</v>
      </c>
      <c r="AN32" s="1">
        <v>0</v>
      </c>
      <c r="AO32" s="13">
        <v>0</v>
      </c>
      <c r="AP32" s="1">
        <v>0</v>
      </c>
      <c r="AQ32" s="1">
        <v>0</v>
      </c>
      <c r="AR32" s="1">
        <v>0</v>
      </c>
      <c r="AS32" s="1">
        <v>0</v>
      </c>
      <c r="AT32" s="8">
        <v>0</v>
      </c>
      <c r="AU32" s="1">
        <v>2</v>
      </c>
      <c r="AV32" s="1">
        <v>0</v>
      </c>
      <c r="AW32" s="1">
        <v>0</v>
      </c>
      <c r="AX32" s="1">
        <v>0</v>
      </c>
      <c r="AY32" s="1">
        <v>0</v>
      </c>
      <c r="AZ32" s="1">
        <v>1</v>
      </c>
      <c r="BA32" s="1">
        <v>0</v>
      </c>
      <c r="BB32" s="13">
        <v>0</v>
      </c>
      <c r="BC32" s="1">
        <v>0</v>
      </c>
      <c r="BD32" s="1">
        <v>0</v>
      </c>
      <c r="BE32" s="1">
        <v>0</v>
      </c>
      <c r="BF32" s="1">
        <v>0</v>
      </c>
      <c r="BG32" s="10"/>
      <c r="BO32" s="13"/>
    </row>
    <row r="33" spans="1:67" ht="15.75" customHeight="1" x14ac:dyDescent="0.25">
      <c r="A33" s="1" t="s">
        <v>41</v>
      </c>
      <c r="B33" s="1">
        <v>1.34</v>
      </c>
      <c r="C33" s="1">
        <v>1.51</v>
      </c>
      <c r="D33" s="1">
        <v>0.72</v>
      </c>
      <c r="G33" s="2">
        <v>0</v>
      </c>
      <c r="H33" s="1">
        <v>2</v>
      </c>
      <c r="I33" s="1">
        <v>2</v>
      </c>
      <c r="J33" s="1">
        <v>0</v>
      </c>
      <c r="K33" s="1">
        <v>0</v>
      </c>
      <c r="L33" s="1">
        <v>3</v>
      </c>
      <c r="M33" s="1">
        <v>3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3</v>
      </c>
      <c r="U33" s="1">
        <v>2</v>
      </c>
      <c r="V33" s="1">
        <v>1</v>
      </c>
      <c r="W33" s="1">
        <v>0</v>
      </c>
      <c r="X33" s="1">
        <v>0</v>
      </c>
      <c r="Y33" s="1">
        <v>0</v>
      </c>
      <c r="Z33" s="1">
        <v>5</v>
      </c>
      <c r="AA33" s="1">
        <v>0</v>
      </c>
      <c r="AB33" s="13">
        <v>0</v>
      </c>
      <c r="AC33" s="1">
        <v>2</v>
      </c>
      <c r="AD33" s="1">
        <v>0</v>
      </c>
      <c r="AE33" s="1">
        <v>0</v>
      </c>
      <c r="AF33" s="1">
        <v>0</v>
      </c>
      <c r="AG33" s="6">
        <v>1</v>
      </c>
      <c r="AH33" s="1">
        <v>2</v>
      </c>
      <c r="AI33" s="1">
        <v>1</v>
      </c>
      <c r="AJ33" s="1">
        <v>0</v>
      </c>
      <c r="AK33" s="1">
        <v>0</v>
      </c>
      <c r="AL33" s="1">
        <v>0</v>
      </c>
      <c r="AM33" s="1">
        <v>5</v>
      </c>
      <c r="AN33" s="1">
        <v>0</v>
      </c>
      <c r="AO33" s="13">
        <v>3</v>
      </c>
      <c r="AP33" s="1">
        <v>0</v>
      </c>
      <c r="AQ33" s="1">
        <v>0</v>
      </c>
      <c r="AR33" s="1">
        <v>0</v>
      </c>
      <c r="AS33" s="1">
        <v>0</v>
      </c>
      <c r="AT33" s="8"/>
      <c r="BB33" s="13"/>
      <c r="BG33" s="10"/>
      <c r="BO33" s="13"/>
    </row>
    <row r="34" spans="1:67" ht="15.75" customHeight="1" x14ac:dyDescent="0.25">
      <c r="A34" s="15">
        <v>44316</v>
      </c>
      <c r="B34" s="4"/>
      <c r="C34" s="4"/>
      <c r="D34" s="4"/>
      <c r="E34" s="4"/>
      <c r="F34" s="4"/>
      <c r="G34" s="2"/>
      <c r="O34" s="13"/>
      <c r="T34" s="4"/>
      <c r="AB34" s="13"/>
      <c r="AG34" s="6"/>
      <c r="AO34" s="13"/>
      <c r="AT34" s="8"/>
      <c r="BB34" s="13"/>
      <c r="BG34" s="10"/>
      <c r="BO34" s="13"/>
    </row>
    <row r="35" spans="1:67" ht="15.75" customHeight="1" x14ac:dyDescent="0.25">
      <c r="A35" s="1" t="s">
        <v>42</v>
      </c>
      <c r="B35" s="1">
        <v>0.65</v>
      </c>
      <c r="C35" s="1">
        <v>0.85</v>
      </c>
      <c r="D35" s="1">
        <v>0.86</v>
      </c>
      <c r="G35" s="2">
        <v>0</v>
      </c>
      <c r="H35" s="1">
        <v>1</v>
      </c>
      <c r="I35" s="1">
        <v>2</v>
      </c>
      <c r="J35" s="1">
        <v>0</v>
      </c>
      <c r="K35" s="1">
        <v>0</v>
      </c>
      <c r="L35" s="1">
        <v>0</v>
      </c>
      <c r="M35" s="1">
        <v>2</v>
      </c>
      <c r="N35" s="1">
        <v>1</v>
      </c>
      <c r="O35" s="13">
        <v>1</v>
      </c>
      <c r="P35" s="1">
        <v>0</v>
      </c>
      <c r="Q35" s="1">
        <v>0</v>
      </c>
      <c r="R35" s="1">
        <v>0</v>
      </c>
      <c r="S35" s="1">
        <v>0</v>
      </c>
      <c r="T35" s="4">
        <v>0</v>
      </c>
      <c r="U35" s="1">
        <v>0</v>
      </c>
      <c r="V35" s="1">
        <v>1</v>
      </c>
      <c r="W35" s="1">
        <v>0</v>
      </c>
      <c r="X35" s="1">
        <v>0</v>
      </c>
      <c r="Y35" s="1">
        <v>0</v>
      </c>
      <c r="Z35" s="1">
        <v>5</v>
      </c>
      <c r="AA35" s="1">
        <v>1</v>
      </c>
      <c r="AB35" s="13">
        <v>1</v>
      </c>
      <c r="AC35" s="1">
        <v>0</v>
      </c>
      <c r="AD35" s="1">
        <v>0</v>
      </c>
      <c r="AE35" s="1">
        <v>0</v>
      </c>
      <c r="AF35" s="1">
        <v>0</v>
      </c>
      <c r="AG35" s="6">
        <v>0</v>
      </c>
      <c r="AH35" s="1">
        <v>2</v>
      </c>
      <c r="AI35" s="1">
        <v>2</v>
      </c>
      <c r="AJ35" s="1">
        <v>0</v>
      </c>
      <c r="AK35" s="1">
        <v>0</v>
      </c>
      <c r="AL35" s="1">
        <v>0</v>
      </c>
      <c r="AM35" s="1">
        <v>0</v>
      </c>
      <c r="AN35" s="1">
        <v>2</v>
      </c>
      <c r="AO35" s="13">
        <v>0</v>
      </c>
      <c r="AP35" s="1">
        <v>1</v>
      </c>
      <c r="AQ35" s="1">
        <v>0</v>
      </c>
      <c r="AR35" s="1">
        <v>0</v>
      </c>
      <c r="AS35" s="1">
        <v>0</v>
      </c>
      <c r="AT35" s="8"/>
      <c r="BB35" s="13"/>
      <c r="BG35" s="10"/>
      <c r="BO35" s="13"/>
    </row>
    <row r="36" spans="1:67" ht="15.75" customHeight="1" x14ac:dyDescent="0.25">
      <c r="A36" s="1" t="s">
        <v>43</v>
      </c>
      <c r="B36" s="1">
        <v>0.77</v>
      </c>
      <c r="C36" s="16">
        <v>1.27</v>
      </c>
      <c r="D36" s="1">
        <v>0.92</v>
      </c>
      <c r="G36" s="2">
        <v>0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2</v>
      </c>
      <c r="N36" s="1">
        <v>2</v>
      </c>
      <c r="O36" s="13">
        <v>0</v>
      </c>
      <c r="P36" s="1">
        <v>0</v>
      </c>
      <c r="Q36" s="1">
        <v>0</v>
      </c>
      <c r="R36" s="1">
        <v>0</v>
      </c>
      <c r="S36" s="1">
        <v>0</v>
      </c>
      <c r="T36" s="4">
        <v>0</v>
      </c>
      <c r="U36" s="1">
        <v>0</v>
      </c>
      <c r="V36" s="1">
        <v>1</v>
      </c>
      <c r="W36" s="1">
        <v>1</v>
      </c>
      <c r="X36" s="1">
        <v>0</v>
      </c>
      <c r="Y36" s="1">
        <v>0</v>
      </c>
      <c r="Z36" s="1">
        <v>3</v>
      </c>
      <c r="AA36" s="1">
        <v>1</v>
      </c>
      <c r="AB36" s="13">
        <v>1</v>
      </c>
      <c r="AC36" s="1">
        <v>0</v>
      </c>
      <c r="AD36" s="1">
        <v>0</v>
      </c>
      <c r="AE36" s="1">
        <v>1</v>
      </c>
      <c r="AF36" s="1">
        <v>0</v>
      </c>
      <c r="AG36" s="6">
        <v>0</v>
      </c>
      <c r="AH36" s="1">
        <v>8</v>
      </c>
      <c r="AI36" s="1">
        <v>2</v>
      </c>
      <c r="AJ36" s="1">
        <v>0</v>
      </c>
      <c r="AK36" s="1">
        <v>0</v>
      </c>
      <c r="AL36" s="1">
        <v>2</v>
      </c>
      <c r="AM36" s="1">
        <v>2</v>
      </c>
      <c r="AN36" s="1">
        <v>1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8"/>
      <c r="BB36" s="13"/>
      <c r="BG36" s="10"/>
      <c r="BO36" s="13"/>
    </row>
    <row r="37" spans="1:67" ht="15.75" customHeight="1" x14ac:dyDescent="0.25">
      <c r="A37" s="1" t="s">
        <v>44</v>
      </c>
      <c r="B37" s="1">
        <v>1.62</v>
      </c>
      <c r="C37" s="1">
        <v>1.37</v>
      </c>
      <c r="D37" s="1">
        <v>1.6</v>
      </c>
      <c r="G37" s="2">
        <v>0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1</v>
      </c>
      <c r="V37" s="1">
        <v>1</v>
      </c>
      <c r="W37" s="1">
        <v>0</v>
      </c>
      <c r="X37" s="1">
        <v>0</v>
      </c>
      <c r="Y37" s="1">
        <v>0</v>
      </c>
      <c r="Z37" s="1">
        <v>4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6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3</v>
      </c>
      <c r="AN37" s="1">
        <v>1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8"/>
      <c r="BB37" s="13"/>
      <c r="BG37" s="10"/>
      <c r="BO37" s="13"/>
    </row>
    <row r="38" spans="1:67" ht="15.75" customHeight="1" x14ac:dyDescent="0.25">
      <c r="A38" s="12">
        <v>44317</v>
      </c>
      <c r="B38" s="2"/>
      <c r="C38" s="2"/>
      <c r="D38" s="2"/>
      <c r="E38" s="2"/>
      <c r="F38" s="2"/>
      <c r="G38" s="2"/>
      <c r="O38" s="13"/>
      <c r="T38" s="4"/>
      <c r="AB38" s="13"/>
      <c r="AG38" s="6"/>
      <c r="AO38" s="13"/>
      <c r="AT38" s="8"/>
      <c r="BB38" s="13"/>
      <c r="BG38" s="10"/>
      <c r="BO38" s="13"/>
    </row>
    <row r="39" spans="1:67" ht="15.75" customHeight="1" x14ac:dyDescent="0.25">
      <c r="A39" s="1" t="s">
        <v>45</v>
      </c>
      <c r="B39" s="1">
        <v>1.49</v>
      </c>
      <c r="C39" s="1">
        <v>1.17</v>
      </c>
      <c r="D39" s="1">
        <v>1.23</v>
      </c>
      <c r="G39" s="2">
        <v>0</v>
      </c>
      <c r="H39" s="1">
        <v>4</v>
      </c>
      <c r="I39" s="1">
        <v>2</v>
      </c>
      <c r="J39" s="1">
        <v>1</v>
      </c>
      <c r="K39" s="1">
        <v>0</v>
      </c>
      <c r="L39" s="1">
        <v>1</v>
      </c>
      <c r="M39" s="1">
        <v>6</v>
      </c>
      <c r="N39" s="1">
        <v>3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1</v>
      </c>
      <c r="V39" s="1">
        <v>1</v>
      </c>
      <c r="W39" s="1">
        <v>0</v>
      </c>
      <c r="X39" s="1">
        <v>0</v>
      </c>
      <c r="Y39" s="1">
        <v>0</v>
      </c>
      <c r="Z39" s="1">
        <v>6</v>
      </c>
      <c r="AA39" s="1">
        <v>2</v>
      </c>
      <c r="AB39" s="13">
        <v>0</v>
      </c>
      <c r="AC39" s="1">
        <v>0</v>
      </c>
      <c r="AD39" s="1">
        <v>0</v>
      </c>
      <c r="AE39" s="1">
        <v>0</v>
      </c>
      <c r="AF39" s="1">
        <v>0</v>
      </c>
      <c r="AG39" s="6">
        <v>0</v>
      </c>
      <c r="AH39" s="1">
        <v>8</v>
      </c>
      <c r="AI39" s="1">
        <v>1</v>
      </c>
      <c r="AJ39" s="1">
        <v>0</v>
      </c>
      <c r="AK39" s="1">
        <v>0</v>
      </c>
      <c r="AL39" s="1">
        <v>0</v>
      </c>
      <c r="AM39" s="1">
        <v>1</v>
      </c>
      <c r="AN39" s="1">
        <v>4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8"/>
      <c r="BB39" s="13"/>
      <c r="BG39" s="10"/>
      <c r="BO39" s="13"/>
    </row>
    <row r="40" spans="1:67" ht="15.75" customHeight="1" x14ac:dyDescent="0.25">
      <c r="A40" s="1" t="s">
        <v>46</v>
      </c>
      <c r="B40" s="1">
        <v>1.1000000000000001</v>
      </c>
      <c r="C40" s="1">
        <v>1.35</v>
      </c>
      <c r="D40" s="1">
        <v>0.95</v>
      </c>
      <c r="E40" s="1">
        <v>0.85</v>
      </c>
      <c r="G40" s="2">
        <v>0</v>
      </c>
      <c r="H40" s="1">
        <v>7</v>
      </c>
      <c r="I40" s="1">
        <v>1</v>
      </c>
      <c r="J40" s="1">
        <v>1</v>
      </c>
      <c r="K40" s="1">
        <v>0</v>
      </c>
      <c r="L40" s="1">
        <v>0</v>
      </c>
      <c r="M40" s="1">
        <v>1</v>
      </c>
      <c r="N40" s="1">
        <v>1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>
        <v>0</v>
      </c>
      <c r="U40" s="1">
        <v>3</v>
      </c>
      <c r="V40" s="1">
        <v>0</v>
      </c>
      <c r="W40" s="1">
        <v>1</v>
      </c>
      <c r="X40" s="1">
        <v>0</v>
      </c>
      <c r="Y40" s="1">
        <v>0</v>
      </c>
      <c r="Z40" s="1">
        <v>4</v>
      </c>
      <c r="AA40" s="1">
        <v>2</v>
      </c>
      <c r="AB40" s="13">
        <v>1</v>
      </c>
      <c r="AC40" s="1">
        <v>0</v>
      </c>
      <c r="AD40" s="1">
        <v>0</v>
      </c>
      <c r="AE40" s="1">
        <v>0</v>
      </c>
      <c r="AF40" s="1">
        <v>0</v>
      </c>
      <c r="AG40" s="6">
        <v>0</v>
      </c>
      <c r="AH40" s="1">
        <v>1</v>
      </c>
      <c r="AI40" s="1">
        <v>0</v>
      </c>
      <c r="AJ40" s="1">
        <v>0</v>
      </c>
      <c r="AK40" s="1">
        <v>0</v>
      </c>
      <c r="AL40" s="1">
        <v>0</v>
      </c>
      <c r="AM40" s="1">
        <v>3</v>
      </c>
      <c r="AN40" s="1">
        <v>2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8">
        <v>0</v>
      </c>
      <c r="AU40" s="1">
        <v>1</v>
      </c>
      <c r="AV40" s="1">
        <v>0</v>
      </c>
      <c r="AW40" s="1">
        <v>0</v>
      </c>
      <c r="AX40" s="1">
        <v>0</v>
      </c>
      <c r="AY40" s="1">
        <v>0</v>
      </c>
      <c r="AZ40" s="1">
        <v>3</v>
      </c>
      <c r="BA40" s="1">
        <v>0</v>
      </c>
      <c r="BB40" s="13">
        <v>0</v>
      </c>
      <c r="BC40" s="1">
        <v>0</v>
      </c>
      <c r="BD40" s="1">
        <v>0</v>
      </c>
      <c r="BE40" s="1">
        <v>0</v>
      </c>
      <c r="BF40" s="1">
        <v>0</v>
      </c>
      <c r="BG40" s="10"/>
      <c r="BO40" s="13"/>
    </row>
    <row r="41" spans="1:67" ht="15.75" customHeight="1" x14ac:dyDescent="0.25">
      <c r="A41" s="1" t="s">
        <v>47</v>
      </c>
      <c r="B41" s="1">
        <v>1.35</v>
      </c>
      <c r="C41" s="1">
        <v>0.87</v>
      </c>
      <c r="D41" s="1">
        <v>1.05</v>
      </c>
      <c r="G41" s="2">
        <v>0</v>
      </c>
      <c r="H41" s="1">
        <v>3</v>
      </c>
      <c r="I41" s="1">
        <v>2</v>
      </c>
      <c r="J41" s="1">
        <v>0</v>
      </c>
      <c r="K41" s="1">
        <v>0</v>
      </c>
      <c r="L41" s="1">
        <v>0</v>
      </c>
      <c r="M41" s="1">
        <v>6</v>
      </c>
      <c r="N41" s="1">
        <v>0</v>
      </c>
      <c r="O41" s="13">
        <v>0</v>
      </c>
      <c r="P41" s="1">
        <v>1</v>
      </c>
      <c r="Q41" s="1">
        <v>1</v>
      </c>
      <c r="R41" s="1">
        <v>0</v>
      </c>
      <c r="S41" s="1">
        <v>0</v>
      </c>
      <c r="T41" s="4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2</v>
      </c>
      <c r="AA41" s="1">
        <v>0</v>
      </c>
      <c r="AB41" s="13">
        <v>1</v>
      </c>
      <c r="AC41" s="1">
        <v>0</v>
      </c>
      <c r="AD41" s="1">
        <v>0</v>
      </c>
      <c r="AE41" s="1">
        <v>0</v>
      </c>
      <c r="AF41" s="1">
        <v>0</v>
      </c>
      <c r="AG41" s="6">
        <v>0</v>
      </c>
      <c r="AH41" s="1">
        <v>2</v>
      </c>
      <c r="AI41" s="1">
        <v>0</v>
      </c>
      <c r="AJ41" s="1">
        <v>1</v>
      </c>
      <c r="AK41" s="1">
        <v>0</v>
      </c>
      <c r="AL41" s="1">
        <v>0</v>
      </c>
      <c r="AM41" s="1">
        <v>2</v>
      </c>
      <c r="AN41" s="1">
        <v>0</v>
      </c>
      <c r="AO41" s="13">
        <v>1</v>
      </c>
      <c r="AP41" s="1">
        <v>0</v>
      </c>
      <c r="AQ41" s="1">
        <v>0</v>
      </c>
      <c r="AR41" s="1">
        <v>0</v>
      </c>
      <c r="AS41" s="1">
        <v>0</v>
      </c>
      <c r="AT41" s="8"/>
      <c r="BB41" s="13"/>
      <c r="BG41" s="10"/>
      <c r="BO41" s="13"/>
    </row>
    <row r="42" spans="1:67" ht="15.75" customHeight="1" x14ac:dyDescent="0.25">
      <c r="A42" s="1" t="s">
        <v>48</v>
      </c>
      <c r="B42" s="1">
        <v>1.24</v>
      </c>
      <c r="C42" s="1">
        <v>0.92</v>
      </c>
      <c r="D42" s="1">
        <v>0.78</v>
      </c>
      <c r="G42" s="2">
        <v>0</v>
      </c>
      <c r="H42" s="1">
        <v>4</v>
      </c>
      <c r="I42" s="1">
        <v>0</v>
      </c>
      <c r="J42" s="1">
        <v>1</v>
      </c>
      <c r="K42" s="1">
        <v>0</v>
      </c>
      <c r="L42" s="1">
        <v>0</v>
      </c>
      <c r="M42" s="1">
        <v>4</v>
      </c>
      <c r="N42" s="1">
        <v>1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1</v>
      </c>
      <c r="V42" s="1">
        <v>1</v>
      </c>
      <c r="W42" s="1">
        <v>0</v>
      </c>
      <c r="X42" s="1">
        <v>0</v>
      </c>
      <c r="Y42" s="1">
        <v>0</v>
      </c>
      <c r="Z42" s="1">
        <v>4</v>
      </c>
      <c r="AA42" s="1">
        <v>1</v>
      </c>
      <c r="AB42" s="13">
        <v>0</v>
      </c>
      <c r="AC42" s="1">
        <v>1</v>
      </c>
      <c r="AD42" s="1">
        <v>0</v>
      </c>
      <c r="AE42" s="1">
        <v>0</v>
      </c>
      <c r="AF42" s="1">
        <v>0</v>
      </c>
      <c r="AG42" s="6">
        <v>1</v>
      </c>
      <c r="AH42" s="1">
        <v>3</v>
      </c>
      <c r="AI42" s="1">
        <v>0</v>
      </c>
      <c r="AJ42" s="1">
        <v>0</v>
      </c>
      <c r="AK42" s="1">
        <v>0</v>
      </c>
      <c r="AL42" s="1">
        <v>2</v>
      </c>
      <c r="AM42" s="1">
        <v>0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4">
        <v>44321</v>
      </c>
      <c r="B43" s="6"/>
      <c r="C43" s="6"/>
      <c r="D43" s="6"/>
      <c r="E43" s="6"/>
      <c r="F43" s="6"/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67" ht="15.75" customHeight="1" x14ac:dyDescent="0.25">
      <c r="A44" s="1" t="s">
        <v>49</v>
      </c>
      <c r="B44" s="1">
        <v>0.74</v>
      </c>
      <c r="C44" s="1">
        <v>0.83</v>
      </c>
      <c r="D44" s="1">
        <v>0.86</v>
      </c>
      <c r="G44" s="2">
        <v>0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3">
        <v>0</v>
      </c>
      <c r="P44" s="1">
        <v>0</v>
      </c>
      <c r="Q44" s="1">
        <v>0</v>
      </c>
      <c r="R44" s="1">
        <v>0</v>
      </c>
      <c r="S44" s="1">
        <v>0</v>
      </c>
      <c r="T44" s="4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2</v>
      </c>
      <c r="AA44" s="1">
        <v>0</v>
      </c>
      <c r="AB44" s="13">
        <v>0</v>
      </c>
      <c r="AC44" s="1">
        <v>0</v>
      </c>
      <c r="AD44" s="1">
        <v>0</v>
      </c>
      <c r="AE44" s="1">
        <v>0</v>
      </c>
      <c r="AF44" s="1">
        <v>0</v>
      </c>
      <c r="AG44" s="6">
        <v>0</v>
      </c>
      <c r="AH44" s="1">
        <v>2</v>
      </c>
      <c r="AI44" s="1">
        <v>1</v>
      </c>
      <c r="AJ44" s="1">
        <v>0</v>
      </c>
      <c r="AK44" s="1">
        <v>0</v>
      </c>
      <c r="AL44" s="1">
        <v>0</v>
      </c>
      <c r="AM44" s="1">
        <v>3</v>
      </c>
      <c r="AN44" s="1">
        <v>0</v>
      </c>
      <c r="AO44" s="13">
        <v>0</v>
      </c>
      <c r="AP44" s="1">
        <v>0</v>
      </c>
      <c r="AQ44" s="1">
        <v>0</v>
      </c>
      <c r="AR44" s="1">
        <v>0</v>
      </c>
      <c r="AS44" s="1">
        <v>0</v>
      </c>
      <c r="AT44" s="8"/>
      <c r="BB44" s="13"/>
      <c r="BG44" s="10"/>
      <c r="BO44" s="13"/>
    </row>
    <row r="45" spans="1:67" ht="15.75" customHeight="1" x14ac:dyDescent="0.25">
      <c r="A45" s="1" t="s">
        <v>50</v>
      </c>
      <c r="B45" s="1">
        <v>0.81</v>
      </c>
      <c r="C45" s="1">
        <v>1.59</v>
      </c>
      <c r="D45" s="1">
        <v>1.44</v>
      </c>
      <c r="G45" s="2">
        <v>0</v>
      </c>
      <c r="H45" s="1">
        <v>0</v>
      </c>
      <c r="I45" s="1">
        <v>3</v>
      </c>
      <c r="J45" s="1">
        <v>0</v>
      </c>
      <c r="K45" s="1">
        <v>0</v>
      </c>
      <c r="L45" s="1">
        <v>0</v>
      </c>
      <c r="M45" s="1">
        <v>5</v>
      </c>
      <c r="N45" s="1">
        <v>1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2</v>
      </c>
      <c r="V45" s="1">
        <v>1</v>
      </c>
      <c r="W45" s="1">
        <v>0</v>
      </c>
      <c r="X45" s="1">
        <v>1</v>
      </c>
      <c r="Y45" s="1">
        <v>0</v>
      </c>
      <c r="Z45" s="1">
        <v>5</v>
      </c>
      <c r="AA45" s="1">
        <v>1</v>
      </c>
      <c r="AB45" s="13">
        <v>0</v>
      </c>
      <c r="AC45" s="1">
        <v>0</v>
      </c>
      <c r="AD45" s="1">
        <v>0</v>
      </c>
      <c r="AE45" s="1">
        <v>0</v>
      </c>
      <c r="AF45" s="1">
        <v>1</v>
      </c>
      <c r="AG45" s="6">
        <v>0</v>
      </c>
      <c r="AH45" s="1">
        <v>5</v>
      </c>
      <c r="AI45" s="1">
        <v>2</v>
      </c>
      <c r="AJ45" s="1">
        <v>2</v>
      </c>
      <c r="AK45" s="1">
        <v>0</v>
      </c>
      <c r="AL45" s="1">
        <v>2</v>
      </c>
      <c r="AM45" s="1">
        <v>4</v>
      </c>
      <c r="AN45" s="1">
        <v>1</v>
      </c>
      <c r="AO45" s="13">
        <v>2</v>
      </c>
      <c r="AP45" s="1">
        <v>0</v>
      </c>
      <c r="AQ45" s="1">
        <v>0</v>
      </c>
      <c r="AR45" s="1">
        <v>0</v>
      </c>
      <c r="AS45" s="1">
        <v>0</v>
      </c>
      <c r="AT45" s="8"/>
      <c r="BB45" s="13"/>
      <c r="BG45" s="10"/>
      <c r="BO45" s="13"/>
    </row>
    <row r="46" spans="1:67" ht="15.75" customHeight="1" x14ac:dyDescent="0.25">
      <c r="A46" s="1" t="s">
        <v>51</v>
      </c>
      <c r="B46" s="1">
        <v>0.8</v>
      </c>
      <c r="C46" s="1">
        <v>1.06</v>
      </c>
      <c r="D46" s="1">
        <v>1.33</v>
      </c>
      <c r="G46" s="2">
        <v>0</v>
      </c>
      <c r="H46" s="1">
        <v>4</v>
      </c>
      <c r="I46" s="1">
        <v>1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>
        <v>0</v>
      </c>
      <c r="U46" s="1">
        <v>1</v>
      </c>
      <c r="V46" s="1">
        <v>1</v>
      </c>
      <c r="W46" s="1">
        <v>1</v>
      </c>
      <c r="X46" s="1">
        <v>0</v>
      </c>
      <c r="Y46" s="1">
        <v>3</v>
      </c>
      <c r="Z46" s="1">
        <v>2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6">
        <v>1</v>
      </c>
      <c r="AH46" s="1">
        <v>4</v>
      </c>
      <c r="AI46" s="1">
        <v>1</v>
      </c>
      <c r="AJ46" s="1">
        <v>0</v>
      </c>
      <c r="AK46" s="1">
        <v>0</v>
      </c>
      <c r="AL46" s="1">
        <v>3</v>
      </c>
      <c r="AM46" s="1">
        <v>3</v>
      </c>
      <c r="AN46" s="1">
        <v>1</v>
      </c>
      <c r="AO46" s="13">
        <v>1</v>
      </c>
      <c r="AP46" s="1">
        <v>0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52</v>
      </c>
      <c r="B47" s="1">
        <v>0.56999999999999995</v>
      </c>
      <c r="C47" s="1">
        <v>1.39</v>
      </c>
      <c r="D47" s="1">
        <v>0.72</v>
      </c>
      <c r="G47" s="2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2</v>
      </c>
      <c r="V47" s="1">
        <v>1</v>
      </c>
      <c r="W47" s="1">
        <v>1</v>
      </c>
      <c r="X47" s="1">
        <v>0</v>
      </c>
      <c r="Y47" s="1">
        <v>0</v>
      </c>
      <c r="Z47" s="1">
        <v>7</v>
      </c>
      <c r="AA47" s="1">
        <v>1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6">
        <v>1</v>
      </c>
      <c r="AH47" s="1">
        <v>1</v>
      </c>
      <c r="AI47" s="1">
        <v>0</v>
      </c>
      <c r="AJ47" s="1">
        <v>1</v>
      </c>
      <c r="AK47" s="1">
        <v>0</v>
      </c>
      <c r="AL47" s="1">
        <v>0</v>
      </c>
      <c r="AM47" s="1">
        <v>2</v>
      </c>
      <c r="AN47" s="1">
        <v>0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" t="s">
        <v>53</v>
      </c>
      <c r="B48" s="1">
        <v>1.03</v>
      </c>
      <c r="C48" s="1">
        <v>1.39</v>
      </c>
      <c r="D48" s="1">
        <v>0.89</v>
      </c>
      <c r="G48" s="2">
        <v>1</v>
      </c>
      <c r="H48" s="1">
        <v>5</v>
      </c>
      <c r="I48" s="1">
        <v>0</v>
      </c>
      <c r="J48" s="1">
        <v>0</v>
      </c>
      <c r="K48" s="1">
        <v>0</v>
      </c>
      <c r="L48" s="1">
        <v>4</v>
      </c>
      <c r="M48" s="1">
        <v>4</v>
      </c>
      <c r="N48" s="1">
        <v>1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0</v>
      </c>
      <c r="U48" s="1">
        <v>1</v>
      </c>
      <c r="V48" s="1">
        <v>4</v>
      </c>
      <c r="W48" s="1">
        <v>0</v>
      </c>
      <c r="X48" s="1">
        <v>0</v>
      </c>
      <c r="Y48" s="1">
        <v>0</v>
      </c>
      <c r="Z48" s="1">
        <v>7</v>
      </c>
      <c r="AA48" s="1">
        <v>2</v>
      </c>
      <c r="AB48" s="13">
        <v>0</v>
      </c>
      <c r="AC48" s="1">
        <v>1</v>
      </c>
      <c r="AD48" s="1">
        <v>1</v>
      </c>
      <c r="AE48" s="1">
        <v>0</v>
      </c>
      <c r="AF48" s="1">
        <v>0</v>
      </c>
      <c r="AG48" s="6">
        <v>1</v>
      </c>
      <c r="AH48" s="1">
        <v>2</v>
      </c>
      <c r="AI48" s="1">
        <v>0</v>
      </c>
      <c r="AJ48" s="1">
        <v>0</v>
      </c>
      <c r="AK48" s="1">
        <v>0</v>
      </c>
      <c r="AL48" s="1">
        <v>0</v>
      </c>
      <c r="AM48" s="1">
        <v>1</v>
      </c>
      <c r="AN48" s="1">
        <v>1</v>
      </c>
      <c r="AO48" s="13">
        <v>0</v>
      </c>
      <c r="AP48" s="1">
        <v>1</v>
      </c>
      <c r="AQ48" s="1">
        <v>0</v>
      </c>
      <c r="AR48" s="1">
        <v>0</v>
      </c>
      <c r="AS48" s="1">
        <v>0</v>
      </c>
      <c r="AT48" s="8"/>
      <c r="BB48" s="13"/>
      <c r="BG48" s="10"/>
      <c r="BO48" s="13"/>
    </row>
    <row r="49" spans="1:67" ht="15.75" customHeight="1" x14ac:dyDescent="0.25">
      <c r="A49" s="15">
        <v>44323</v>
      </c>
      <c r="B49" s="4"/>
      <c r="C49" s="4"/>
      <c r="D49" s="4"/>
      <c r="E49" s="4"/>
      <c r="F49" s="4"/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1:67" ht="15.75" customHeight="1" x14ac:dyDescent="0.25">
      <c r="A50" s="1" t="s">
        <v>54</v>
      </c>
      <c r="B50" s="1">
        <v>1.04</v>
      </c>
      <c r="C50" s="1">
        <v>1.22</v>
      </c>
      <c r="D50" s="1">
        <v>1.53</v>
      </c>
      <c r="G50" s="2">
        <v>0</v>
      </c>
      <c r="H50" s="1">
        <v>4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3">
        <v>1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1</v>
      </c>
      <c r="V50" s="1">
        <v>1</v>
      </c>
      <c r="W50" s="1">
        <v>0</v>
      </c>
      <c r="X50" s="1">
        <v>0</v>
      </c>
      <c r="Y50" s="1">
        <v>0</v>
      </c>
      <c r="Z50" s="1">
        <v>3</v>
      </c>
      <c r="AA50" s="1">
        <v>1</v>
      </c>
      <c r="AB50" s="13">
        <v>2</v>
      </c>
      <c r="AC50" s="1">
        <v>0</v>
      </c>
      <c r="AD50" s="1">
        <v>0</v>
      </c>
      <c r="AE50" s="1">
        <v>0</v>
      </c>
      <c r="AF50" s="1">
        <v>0</v>
      </c>
      <c r="AG50" s="6">
        <v>0</v>
      </c>
      <c r="AH50" s="1">
        <v>5</v>
      </c>
      <c r="AI50" s="1">
        <v>1</v>
      </c>
      <c r="AJ50" s="1">
        <v>0</v>
      </c>
      <c r="AK50" s="1">
        <v>0</v>
      </c>
      <c r="AL50" s="1">
        <v>2</v>
      </c>
      <c r="AM50" s="1">
        <v>1</v>
      </c>
      <c r="AN50" s="1">
        <v>1</v>
      </c>
      <c r="AO50" s="13">
        <v>0</v>
      </c>
      <c r="AP50" s="1">
        <v>0</v>
      </c>
      <c r="AQ50" s="1">
        <v>0</v>
      </c>
      <c r="AR50" s="1">
        <v>0</v>
      </c>
      <c r="AS50" s="1">
        <v>0</v>
      </c>
      <c r="AT50" s="8"/>
      <c r="BB50" s="13"/>
      <c r="BG50" s="10"/>
      <c r="BO50" s="13"/>
    </row>
    <row r="51" spans="1:67" ht="15.75" customHeight="1" x14ac:dyDescent="0.25">
      <c r="A51" s="1" t="s">
        <v>55</v>
      </c>
      <c r="B51" s="1">
        <v>0.95</v>
      </c>
      <c r="C51" s="1">
        <v>0.62</v>
      </c>
      <c r="D51" s="1">
        <v>0.65</v>
      </c>
      <c r="E51" s="1">
        <v>0.59</v>
      </c>
      <c r="G51" s="2">
        <v>0</v>
      </c>
      <c r="H51" s="1">
        <v>1</v>
      </c>
      <c r="I51" s="1">
        <v>1</v>
      </c>
      <c r="J51" s="1">
        <v>1</v>
      </c>
      <c r="K51" s="1">
        <v>0</v>
      </c>
      <c r="L51" s="1">
        <v>0</v>
      </c>
      <c r="M51" s="1">
        <v>2</v>
      </c>
      <c r="N51" s="1">
        <v>0</v>
      </c>
      <c r="O51" s="13">
        <v>1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2</v>
      </c>
      <c r="AA51" s="1">
        <v>1</v>
      </c>
      <c r="AB51" s="13">
        <v>0</v>
      </c>
      <c r="AC51" s="1">
        <v>0</v>
      </c>
      <c r="AD51" s="1">
        <v>0</v>
      </c>
      <c r="AE51" s="1">
        <v>0</v>
      </c>
      <c r="AF51" s="1">
        <v>0</v>
      </c>
      <c r="AG51" s="6">
        <v>0</v>
      </c>
      <c r="AH51" s="1">
        <v>1</v>
      </c>
      <c r="AI51" s="1">
        <v>1</v>
      </c>
      <c r="AJ51" s="1">
        <v>0</v>
      </c>
      <c r="AK51" s="1">
        <v>0</v>
      </c>
      <c r="AL51" s="1">
        <v>2</v>
      </c>
      <c r="AM51" s="1">
        <v>1</v>
      </c>
      <c r="AN51" s="1">
        <v>0</v>
      </c>
      <c r="AO51" s="13">
        <v>0</v>
      </c>
      <c r="AP51" s="1">
        <v>0</v>
      </c>
      <c r="AQ51" s="1">
        <v>0</v>
      </c>
      <c r="AR51" s="1">
        <v>0</v>
      </c>
      <c r="AS51" s="1">
        <v>0</v>
      </c>
      <c r="AT51" s="8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2</v>
      </c>
      <c r="BA51" s="1">
        <v>1</v>
      </c>
      <c r="BB51" s="13">
        <v>1</v>
      </c>
      <c r="BC51" s="1">
        <v>0</v>
      </c>
      <c r="BD51" s="1">
        <v>0</v>
      </c>
      <c r="BE51" s="1">
        <v>0</v>
      </c>
      <c r="BF51" s="1">
        <v>0</v>
      </c>
      <c r="BG51" s="10"/>
      <c r="BO51" s="13"/>
    </row>
    <row r="52" spans="1:67" ht="15.75" customHeight="1" x14ac:dyDescent="0.25">
      <c r="A52" s="12">
        <v>44325</v>
      </c>
      <c r="B52" s="2"/>
      <c r="C52" s="2"/>
      <c r="D52" s="2"/>
      <c r="E52" s="2"/>
      <c r="F52" s="2"/>
      <c r="G52" s="2"/>
      <c r="O52" s="13"/>
      <c r="T52" s="4"/>
      <c r="AB52" s="13"/>
      <c r="AG52" s="6"/>
      <c r="AO52" s="13"/>
      <c r="AT52" s="8"/>
      <c r="BB52" s="13"/>
      <c r="BG52" s="10"/>
      <c r="BO52" s="13"/>
    </row>
    <row r="53" spans="1:67" ht="15.75" customHeight="1" x14ac:dyDescent="0.25">
      <c r="A53" s="1" t="s">
        <v>56</v>
      </c>
      <c r="B53" s="1">
        <v>1.1000000000000001</v>
      </c>
      <c r="C53" s="1">
        <v>1.57</v>
      </c>
      <c r="D53" s="1">
        <v>0.65</v>
      </c>
      <c r="G53" s="2">
        <v>0</v>
      </c>
      <c r="H53" s="1">
        <v>4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3">
        <v>1</v>
      </c>
      <c r="P53" s="1">
        <v>0</v>
      </c>
      <c r="Q53" s="1">
        <v>0</v>
      </c>
      <c r="R53" s="1">
        <v>0</v>
      </c>
      <c r="S53" s="1">
        <v>0</v>
      </c>
      <c r="T53" s="4">
        <v>1</v>
      </c>
      <c r="U53" s="1">
        <v>3</v>
      </c>
      <c r="V53" s="1">
        <v>4</v>
      </c>
      <c r="W53" s="1">
        <v>0</v>
      </c>
      <c r="X53" s="1">
        <v>0</v>
      </c>
      <c r="Y53" s="1">
        <v>0</v>
      </c>
      <c r="Z53" s="1">
        <v>7</v>
      </c>
      <c r="AA53" s="1">
        <v>1</v>
      </c>
      <c r="AB53" s="13">
        <v>1</v>
      </c>
      <c r="AC53" s="1">
        <v>2</v>
      </c>
      <c r="AD53" s="1">
        <v>0</v>
      </c>
      <c r="AE53" s="1">
        <v>0</v>
      </c>
      <c r="AF53" s="1">
        <v>0</v>
      </c>
      <c r="AG53" s="6">
        <v>1</v>
      </c>
      <c r="AH53" s="1">
        <v>1</v>
      </c>
      <c r="AI53" s="1">
        <v>1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3">
        <v>0</v>
      </c>
      <c r="AP53" s="1">
        <v>0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57</v>
      </c>
      <c r="B54" s="1">
        <v>1</v>
      </c>
      <c r="C54" s="1">
        <v>0.75</v>
      </c>
      <c r="D54" s="1">
        <v>0.3</v>
      </c>
      <c r="G54" s="2">
        <v>0</v>
      </c>
      <c r="H54" s="1">
        <v>2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1</v>
      </c>
      <c r="W54" s="1">
        <v>0</v>
      </c>
      <c r="X54" s="1">
        <v>0</v>
      </c>
      <c r="Y54" s="1">
        <v>0</v>
      </c>
      <c r="Z54" s="1">
        <v>2</v>
      </c>
      <c r="AA54" s="1">
        <v>1</v>
      </c>
      <c r="AB54" s="13">
        <v>0</v>
      </c>
      <c r="AC54" s="1">
        <v>0</v>
      </c>
      <c r="AD54" s="1">
        <v>1</v>
      </c>
      <c r="AE54" s="1">
        <v>0</v>
      </c>
      <c r="AF54" s="1">
        <v>0</v>
      </c>
      <c r="AG54" s="6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3">
        <v>0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" t="s">
        <v>58</v>
      </c>
      <c r="B55" s="1">
        <v>1.08</v>
      </c>
      <c r="C55" s="1">
        <v>1.43</v>
      </c>
      <c r="D55" s="1">
        <v>0.9</v>
      </c>
      <c r="G55" s="2">
        <v>0</v>
      </c>
      <c r="H55" s="1">
        <v>1</v>
      </c>
      <c r="I55" s="1">
        <v>1</v>
      </c>
      <c r="J55" s="1">
        <v>1</v>
      </c>
      <c r="K55" s="1">
        <v>0</v>
      </c>
      <c r="L55" s="1">
        <v>0</v>
      </c>
      <c r="M55" s="1">
        <v>5</v>
      </c>
      <c r="N55" s="1">
        <v>1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0</v>
      </c>
      <c r="U55" s="1">
        <v>0</v>
      </c>
      <c r="V55" s="1">
        <v>4</v>
      </c>
      <c r="W55" s="1">
        <v>0</v>
      </c>
      <c r="X55" s="1">
        <v>0</v>
      </c>
      <c r="Y55" s="1">
        <v>0</v>
      </c>
      <c r="Z55" s="1">
        <v>4</v>
      </c>
      <c r="AA55" s="1">
        <v>1</v>
      </c>
      <c r="AB55" s="13">
        <v>0</v>
      </c>
      <c r="AC55" s="1">
        <v>0</v>
      </c>
      <c r="AD55" s="1">
        <v>1</v>
      </c>
      <c r="AE55" s="1">
        <v>0</v>
      </c>
      <c r="AF55" s="1">
        <v>0</v>
      </c>
      <c r="AG55" s="6">
        <v>0</v>
      </c>
      <c r="AH55" s="1">
        <v>5</v>
      </c>
      <c r="AI55" s="1">
        <v>1</v>
      </c>
      <c r="AJ55" s="1">
        <v>0</v>
      </c>
      <c r="AK55" s="1">
        <v>0</v>
      </c>
      <c r="AL55" s="1">
        <v>2</v>
      </c>
      <c r="AM55" s="1">
        <v>2</v>
      </c>
      <c r="AN55" s="1">
        <v>3</v>
      </c>
      <c r="AO55" s="13">
        <v>0</v>
      </c>
      <c r="AP55" s="1">
        <v>1</v>
      </c>
      <c r="AQ55" s="1">
        <v>0</v>
      </c>
      <c r="AR55" s="1">
        <v>0</v>
      </c>
      <c r="AS55" s="1">
        <v>0</v>
      </c>
      <c r="AT55" s="8"/>
      <c r="BB55" s="13"/>
      <c r="BG55" s="10"/>
      <c r="BO55" s="13"/>
    </row>
    <row r="56" spans="1:67" ht="15.75" customHeight="1" x14ac:dyDescent="0.25">
      <c r="A56" s="1" t="s">
        <v>59</v>
      </c>
      <c r="B56" s="1">
        <v>1.03</v>
      </c>
      <c r="C56" s="1">
        <v>1.02</v>
      </c>
      <c r="D56" s="1">
        <v>1.1100000000000001</v>
      </c>
      <c r="G56" s="2">
        <v>0</v>
      </c>
      <c r="H56" s="1">
        <v>5</v>
      </c>
      <c r="I56" s="1">
        <v>2</v>
      </c>
      <c r="J56" s="1">
        <v>0</v>
      </c>
      <c r="K56" s="1">
        <v>0</v>
      </c>
      <c r="L56" s="1">
        <v>0</v>
      </c>
      <c r="M56" s="1">
        <v>2</v>
      </c>
      <c r="N56" s="1">
        <v>0</v>
      </c>
      <c r="O56" s="13">
        <v>0</v>
      </c>
      <c r="P56" s="1">
        <v>0</v>
      </c>
      <c r="Q56" s="1">
        <v>0</v>
      </c>
      <c r="R56" s="1">
        <v>0</v>
      </c>
      <c r="S56" s="1">
        <v>0</v>
      </c>
      <c r="T56" s="4">
        <v>0</v>
      </c>
      <c r="U56" s="1">
        <v>0</v>
      </c>
      <c r="V56" s="1">
        <v>1</v>
      </c>
      <c r="W56" s="1">
        <v>0</v>
      </c>
      <c r="X56" s="1">
        <v>0</v>
      </c>
      <c r="Y56" s="1">
        <v>2</v>
      </c>
      <c r="Z56" s="1">
        <v>4</v>
      </c>
      <c r="AA56" s="1">
        <v>1</v>
      </c>
      <c r="AB56" s="13">
        <v>0</v>
      </c>
      <c r="AC56" s="1">
        <v>0</v>
      </c>
      <c r="AD56" s="1">
        <v>0</v>
      </c>
      <c r="AE56" s="1">
        <v>0</v>
      </c>
      <c r="AF56" s="1">
        <v>0</v>
      </c>
      <c r="AG56" s="6">
        <v>0</v>
      </c>
      <c r="AH56" s="1">
        <v>1</v>
      </c>
      <c r="AI56" s="1">
        <v>2</v>
      </c>
      <c r="AJ56" s="1">
        <v>0</v>
      </c>
      <c r="AK56" s="1">
        <v>0</v>
      </c>
      <c r="AL56" s="1">
        <v>0</v>
      </c>
      <c r="AM56" s="1">
        <v>3</v>
      </c>
      <c r="AN56" s="1">
        <v>0</v>
      </c>
      <c r="AO56" s="13">
        <v>0</v>
      </c>
      <c r="AP56" s="1">
        <v>0</v>
      </c>
      <c r="AQ56" s="1">
        <v>0</v>
      </c>
      <c r="AR56" s="1">
        <v>0</v>
      </c>
      <c r="AS56" s="1">
        <v>0</v>
      </c>
      <c r="AT56" s="8"/>
      <c r="BB56" s="13"/>
      <c r="BG56" s="10"/>
      <c r="BO56" s="13"/>
    </row>
    <row r="57" spans="1:67" ht="15.75" customHeight="1" x14ac:dyDescent="0.25">
      <c r="A57" s="1" t="s">
        <v>60</v>
      </c>
      <c r="B57" s="1">
        <v>1.1399999999999999</v>
      </c>
      <c r="C57" s="1">
        <v>0.99</v>
      </c>
      <c r="D57" s="1">
        <v>0.31</v>
      </c>
      <c r="G57" s="2">
        <v>0</v>
      </c>
      <c r="H57" s="1">
        <v>4</v>
      </c>
      <c r="I57" s="1">
        <v>2</v>
      </c>
      <c r="J57" s="1">
        <v>1</v>
      </c>
      <c r="K57" s="1">
        <v>0</v>
      </c>
      <c r="L57" s="1">
        <v>0</v>
      </c>
      <c r="M57" s="1">
        <v>4</v>
      </c>
      <c r="N57" s="1">
        <v>0</v>
      </c>
      <c r="O57" s="13">
        <v>1</v>
      </c>
      <c r="P57" s="1">
        <v>0</v>
      </c>
      <c r="Q57" s="1">
        <v>0</v>
      </c>
      <c r="R57" s="1">
        <v>0</v>
      </c>
      <c r="S57" s="1">
        <v>0</v>
      </c>
      <c r="T57" s="4">
        <v>1</v>
      </c>
      <c r="U57" s="1">
        <v>0</v>
      </c>
      <c r="V57" s="1">
        <v>1</v>
      </c>
      <c r="W57" s="1">
        <v>0</v>
      </c>
      <c r="X57" s="1">
        <v>0</v>
      </c>
      <c r="Y57" s="1">
        <v>0</v>
      </c>
      <c r="Z57" s="1">
        <v>11</v>
      </c>
      <c r="AA57" s="1">
        <v>0</v>
      </c>
      <c r="AB57" s="13">
        <v>1</v>
      </c>
      <c r="AC57" s="1">
        <v>0</v>
      </c>
      <c r="AD57" s="1">
        <v>0</v>
      </c>
      <c r="AE57" s="1">
        <v>0</v>
      </c>
      <c r="AF57" s="1">
        <v>0</v>
      </c>
      <c r="AG57" s="6">
        <v>1</v>
      </c>
      <c r="AH57" s="1">
        <v>1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3">
        <v>0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" t="s">
        <v>61</v>
      </c>
      <c r="B58" s="1">
        <v>1</v>
      </c>
      <c r="C58" s="1">
        <v>0.68</v>
      </c>
      <c r="D58" s="1">
        <v>1.23</v>
      </c>
      <c r="G58" s="2">
        <v>0</v>
      </c>
      <c r="H58" s="1">
        <v>1</v>
      </c>
      <c r="I58" s="1">
        <v>2</v>
      </c>
      <c r="J58" s="1">
        <v>0</v>
      </c>
      <c r="K58" s="1">
        <v>0</v>
      </c>
      <c r="L58" s="1">
        <v>4</v>
      </c>
      <c r="M58" s="1">
        <v>3</v>
      </c>
      <c r="N58" s="1">
        <v>1</v>
      </c>
      <c r="O58" s="13">
        <v>0</v>
      </c>
      <c r="P58" s="1">
        <v>1</v>
      </c>
      <c r="Q58" s="1">
        <v>0</v>
      </c>
      <c r="R58" s="1">
        <v>0</v>
      </c>
      <c r="S58" s="1">
        <v>0</v>
      </c>
      <c r="T58" s="4">
        <v>0</v>
      </c>
      <c r="U58" s="1">
        <v>1</v>
      </c>
      <c r="V58" s="1">
        <v>0</v>
      </c>
      <c r="W58" s="1">
        <v>0</v>
      </c>
      <c r="X58" s="1">
        <v>0</v>
      </c>
      <c r="Y58" s="1">
        <v>0</v>
      </c>
      <c r="Z58" s="1">
        <v>3</v>
      </c>
      <c r="AA58" s="1">
        <v>0</v>
      </c>
      <c r="AB58" s="13">
        <v>0</v>
      </c>
      <c r="AC58" s="1">
        <v>0</v>
      </c>
      <c r="AD58" s="1">
        <v>0</v>
      </c>
      <c r="AE58" s="1">
        <v>0</v>
      </c>
      <c r="AF58" s="1">
        <v>0</v>
      </c>
      <c r="AG58" s="6">
        <v>0</v>
      </c>
      <c r="AH58" s="1">
        <v>5</v>
      </c>
      <c r="AI58" s="1">
        <v>0</v>
      </c>
      <c r="AJ58" s="1">
        <v>1</v>
      </c>
      <c r="AK58" s="1">
        <v>0</v>
      </c>
      <c r="AL58" s="1">
        <v>0</v>
      </c>
      <c r="AM58" s="1">
        <v>3</v>
      </c>
      <c r="AN58" s="1">
        <v>0</v>
      </c>
      <c r="AO58" s="13">
        <v>0</v>
      </c>
      <c r="AP58" s="1">
        <v>0</v>
      </c>
      <c r="AQ58" s="1">
        <v>0</v>
      </c>
      <c r="AR58" s="1">
        <v>0</v>
      </c>
      <c r="AS58" s="1">
        <v>0</v>
      </c>
      <c r="AT58" s="8"/>
      <c r="BB58" s="13"/>
      <c r="BG58" s="10"/>
      <c r="BO58" s="13"/>
    </row>
    <row r="59" spans="1:67" ht="15.75" customHeight="1" x14ac:dyDescent="0.25">
      <c r="A59" s="1" t="s">
        <v>62</v>
      </c>
      <c r="B59" s="1">
        <v>1.1599999999999999</v>
      </c>
      <c r="C59" s="1">
        <v>1.26</v>
      </c>
      <c r="D59" s="1">
        <v>0.72</v>
      </c>
      <c r="G59" s="2">
        <v>0</v>
      </c>
      <c r="H59" s="1">
        <v>4</v>
      </c>
      <c r="I59" s="1">
        <v>0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3">
        <v>0</v>
      </c>
      <c r="P59" s="1">
        <v>0</v>
      </c>
      <c r="Q59" s="1">
        <v>0</v>
      </c>
      <c r="R59" s="1">
        <v>0</v>
      </c>
      <c r="S59" s="1">
        <v>0</v>
      </c>
      <c r="T59" s="4">
        <v>1</v>
      </c>
      <c r="U59" s="1">
        <v>0</v>
      </c>
      <c r="V59" s="1">
        <v>2</v>
      </c>
      <c r="W59" s="1">
        <v>1</v>
      </c>
      <c r="X59" s="1">
        <v>0</v>
      </c>
      <c r="Y59" s="1">
        <v>2</v>
      </c>
      <c r="Z59" s="1">
        <v>5</v>
      </c>
      <c r="AA59" s="1">
        <v>0</v>
      </c>
      <c r="AB59" s="13">
        <v>0</v>
      </c>
      <c r="AC59" s="1">
        <v>1</v>
      </c>
      <c r="AD59" s="1">
        <v>0</v>
      </c>
      <c r="AE59" s="1">
        <v>0</v>
      </c>
      <c r="AF59" s="1">
        <v>0</v>
      </c>
      <c r="AG59" s="6">
        <v>0</v>
      </c>
      <c r="AH59" s="1">
        <v>3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1</v>
      </c>
      <c r="AO59" s="13">
        <v>0</v>
      </c>
      <c r="AP59" s="1">
        <v>0</v>
      </c>
      <c r="AQ59" s="1">
        <v>0</v>
      </c>
      <c r="AR59" s="1">
        <v>0</v>
      </c>
      <c r="AS59" s="1">
        <v>0</v>
      </c>
      <c r="AT59" s="8"/>
      <c r="BB59" s="13"/>
      <c r="BG59" s="10"/>
      <c r="BO59" s="13"/>
    </row>
    <row r="60" spans="1:67" ht="15.75" customHeight="1" x14ac:dyDescent="0.25">
      <c r="A60" s="14">
        <v>44342</v>
      </c>
      <c r="B60" s="6"/>
      <c r="C60" s="6"/>
      <c r="D60" s="6"/>
      <c r="E60" s="6"/>
      <c r="F60" s="6"/>
      <c r="G60" s="2"/>
      <c r="O60" s="13"/>
      <c r="T60" s="4"/>
      <c r="AB60" s="13"/>
      <c r="AG60" s="6"/>
      <c r="AO60" s="13"/>
      <c r="AT60" s="8"/>
      <c r="BB60" s="13"/>
      <c r="BG60" s="10"/>
      <c r="BO60" s="13"/>
    </row>
    <row r="61" spans="1:67" ht="15.75" customHeight="1" x14ac:dyDescent="0.25">
      <c r="A61" s="1" t="s">
        <v>63</v>
      </c>
      <c r="B61" s="1">
        <v>0.78</v>
      </c>
      <c r="C61" s="1">
        <v>1.1599999999999999</v>
      </c>
      <c r="G61" s="2">
        <v>0</v>
      </c>
      <c r="H61" s="1">
        <v>3</v>
      </c>
      <c r="I61" s="1">
        <v>0</v>
      </c>
      <c r="J61" s="1">
        <v>1</v>
      </c>
      <c r="K61" s="1">
        <v>0</v>
      </c>
      <c r="L61" s="1">
        <v>0</v>
      </c>
      <c r="M61" s="1">
        <v>6</v>
      </c>
      <c r="N61" s="1">
        <v>0</v>
      </c>
      <c r="O61" s="13">
        <v>0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1</v>
      </c>
      <c r="V61" s="1">
        <v>0</v>
      </c>
      <c r="W61" s="1">
        <v>0</v>
      </c>
      <c r="X61" s="1">
        <v>0</v>
      </c>
      <c r="Y61" s="1">
        <v>0</v>
      </c>
      <c r="Z61" s="1">
        <v>4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/>
      <c r="AO61" s="13"/>
      <c r="AT61" s="8"/>
      <c r="BB61" s="13"/>
      <c r="BG61" s="10"/>
      <c r="BO61" s="13"/>
    </row>
    <row r="62" spans="1:67" ht="15.75" customHeight="1" x14ac:dyDescent="0.25">
      <c r="A62" s="1" t="s">
        <v>64</v>
      </c>
      <c r="B62" s="1">
        <v>1.03</v>
      </c>
      <c r="C62" s="1">
        <v>1.1200000000000001</v>
      </c>
      <c r="G62" s="2">
        <v>0</v>
      </c>
      <c r="H62" s="1">
        <v>0</v>
      </c>
      <c r="I62" s="1">
        <v>2</v>
      </c>
      <c r="J62" s="1">
        <v>0</v>
      </c>
      <c r="K62" s="1">
        <v>0</v>
      </c>
      <c r="L62" s="1">
        <v>0</v>
      </c>
      <c r="M62" s="1">
        <v>3</v>
      </c>
      <c r="N62" s="1">
        <v>1</v>
      </c>
      <c r="O62" s="13">
        <v>0</v>
      </c>
      <c r="P62" s="1">
        <v>0</v>
      </c>
      <c r="Q62" s="1">
        <v>0</v>
      </c>
      <c r="R62" s="1">
        <v>0</v>
      </c>
      <c r="S62" s="1">
        <v>0</v>
      </c>
      <c r="T62" s="4">
        <v>0</v>
      </c>
      <c r="U62" s="1">
        <v>1</v>
      </c>
      <c r="V62" s="1">
        <v>0</v>
      </c>
      <c r="W62" s="1">
        <v>0</v>
      </c>
      <c r="X62" s="1">
        <v>0</v>
      </c>
      <c r="Y62" s="1">
        <v>0</v>
      </c>
      <c r="Z62" s="1">
        <v>7</v>
      </c>
      <c r="AA62" s="1">
        <v>1</v>
      </c>
      <c r="AB62" s="13">
        <v>2</v>
      </c>
      <c r="AC62" s="1">
        <v>0</v>
      </c>
      <c r="AD62" s="1">
        <v>0</v>
      </c>
      <c r="AE62" s="1">
        <v>0</v>
      </c>
      <c r="AF62" s="1">
        <v>0</v>
      </c>
      <c r="AG62" s="6"/>
      <c r="AO62" s="13"/>
      <c r="AT62" s="8"/>
      <c r="BB62" s="13"/>
      <c r="BG62" s="10"/>
      <c r="BO62" s="13"/>
    </row>
    <row r="63" spans="1:67" ht="15.75" customHeight="1" x14ac:dyDescent="0.25">
      <c r="A63" s="15">
        <v>44343</v>
      </c>
      <c r="B63" s="4"/>
      <c r="C63" s="4"/>
      <c r="D63" s="4"/>
      <c r="E63" s="4"/>
      <c r="F63" s="4"/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1:67" ht="15.75" customHeight="1" x14ac:dyDescent="0.25">
      <c r="A64" s="1" t="s">
        <v>65</v>
      </c>
      <c r="B64" s="1">
        <v>0.97</v>
      </c>
      <c r="C64" s="1">
        <v>0.99</v>
      </c>
      <c r="G64" s="2">
        <v>0</v>
      </c>
      <c r="H64" s="1">
        <v>4</v>
      </c>
      <c r="I64" s="1">
        <v>0</v>
      </c>
      <c r="J64" s="1">
        <v>0</v>
      </c>
      <c r="K64" s="1">
        <v>0</v>
      </c>
      <c r="L64" s="1">
        <v>0</v>
      </c>
      <c r="M64" s="1">
        <v>2</v>
      </c>
      <c r="N64" s="1">
        <v>0</v>
      </c>
      <c r="O64" s="13">
        <v>0</v>
      </c>
      <c r="P64" s="1">
        <v>0</v>
      </c>
      <c r="Q64" s="1">
        <v>0</v>
      </c>
      <c r="R64" s="1">
        <v>0</v>
      </c>
      <c r="S64" s="1">
        <v>0</v>
      </c>
      <c r="T64" s="4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2</v>
      </c>
      <c r="AA64" s="1">
        <v>0</v>
      </c>
      <c r="AB64" s="13">
        <v>1</v>
      </c>
      <c r="AC64" s="1">
        <v>0</v>
      </c>
      <c r="AD64" s="1">
        <v>0</v>
      </c>
      <c r="AE64" s="1">
        <v>0</v>
      </c>
      <c r="AF64" s="1">
        <v>0</v>
      </c>
      <c r="AG64" s="6"/>
      <c r="AO64" s="13"/>
      <c r="AT64" s="8"/>
      <c r="BB64" s="13"/>
      <c r="BG64" s="10"/>
      <c r="BO64" s="13"/>
    </row>
    <row r="65" spans="1:67" ht="15.75" customHeight="1" x14ac:dyDescent="0.25">
      <c r="A65" s="1" t="s">
        <v>66</v>
      </c>
      <c r="B65" s="1">
        <v>1.34</v>
      </c>
      <c r="C65" s="1">
        <v>1.02</v>
      </c>
      <c r="G65" s="2">
        <v>0</v>
      </c>
      <c r="H65" s="1">
        <v>2</v>
      </c>
      <c r="I65" s="1">
        <v>3</v>
      </c>
      <c r="J65" s="1">
        <v>0</v>
      </c>
      <c r="K65" s="1">
        <v>0</v>
      </c>
      <c r="L65" s="1">
        <v>0</v>
      </c>
      <c r="M65" s="1">
        <v>2</v>
      </c>
      <c r="N65" s="1">
        <v>1</v>
      </c>
      <c r="O65" s="13">
        <v>0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0</v>
      </c>
      <c r="V65" s="1">
        <v>1</v>
      </c>
      <c r="W65" s="1">
        <v>0</v>
      </c>
      <c r="X65" s="1">
        <v>0</v>
      </c>
      <c r="Y65" s="1">
        <v>1</v>
      </c>
      <c r="Z65" s="1">
        <v>6</v>
      </c>
      <c r="AA65" s="1">
        <v>0</v>
      </c>
      <c r="AB65" s="13">
        <v>1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/>
      <c r="BB65" s="13"/>
      <c r="BG65" s="10"/>
      <c r="BO65" s="13"/>
    </row>
    <row r="66" spans="1:67" ht="15.75" customHeight="1" x14ac:dyDescent="0.25">
      <c r="A66" s="12">
        <v>44344</v>
      </c>
      <c r="B66" s="2"/>
      <c r="C66" s="2"/>
      <c r="D66" s="2"/>
      <c r="E66" s="2"/>
      <c r="F66" s="2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67</v>
      </c>
      <c r="B67" s="1">
        <v>1.18</v>
      </c>
      <c r="C67" s="1">
        <v>1.1599999999999999</v>
      </c>
      <c r="G67" s="2">
        <v>0</v>
      </c>
      <c r="H67" s="1">
        <v>3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3">
        <v>0</v>
      </c>
      <c r="P67" s="1">
        <v>1</v>
      </c>
      <c r="Q67" s="1">
        <v>0</v>
      </c>
      <c r="R67" s="1">
        <v>0</v>
      </c>
      <c r="S67" s="1">
        <v>0</v>
      </c>
      <c r="T67" s="4">
        <v>1</v>
      </c>
      <c r="U67" s="1">
        <v>1</v>
      </c>
      <c r="V67" s="1">
        <v>1</v>
      </c>
      <c r="W67" s="1">
        <v>0</v>
      </c>
      <c r="X67" s="1">
        <v>0</v>
      </c>
      <c r="Y67" s="1">
        <v>0</v>
      </c>
      <c r="Z67" s="1">
        <v>5</v>
      </c>
      <c r="AA67" s="1">
        <v>1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/>
      <c r="AO67" s="13"/>
      <c r="AT67" s="8"/>
      <c r="BB67" s="13"/>
      <c r="BG67" s="10"/>
      <c r="BO67" s="13"/>
    </row>
    <row r="68" spans="1:67" ht="15.75" customHeight="1" x14ac:dyDescent="0.25">
      <c r="A68" s="14">
        <v>44351</v>
      </c>
      <c r="B68" s="6"/>
      <c r="C68" s="6"/>
      <c r="D68" s="6"/>
      <c r="E68" s="6"/>
      <c r="F68" s="6"/>
      <c r="G68" s="2"/>
      <c r="O68" s="13"/>
      <c r="T68" s="4"/>
      <c r="AB68" s="13"/>
      <c r="AG68" s="6"/>
      <c r="AO68" s="13"/>
      <c r="AT68" s="8"/>
      <c r="BB68" s="13"/>
      <c r="BG68" s="10"/>
      <c r="BO68" s="13"/>
    </row>
    <row r="69" spans="1:67" ht="15.75" customHeight="1" x14ac:dyDescent="0.25">
      <c r="A69" s="1" t="s">
        <v>68</v>
      </c>
      <c r="B69" s="1">
        <v>1.23</v>
      </c>
      <c r="C69" s="1">
        <v>1.27</v>
      </c>
      <c r="D69" s="1">
        <v>0.81</v>
      </c>
      <c r="G69" s="2">
        <v>0</v>
      </c>
      <c r="H69" s="1">
        <v>4</v>
      </c>
      <c r="I69" s="1">
        <v>1</v>
      </c>
      <c r="J69" s="1">
        <v>1</v>
      </c>
      <c r="K69" s="1">
        <v>0</v>
      </c>
      <c r="L69" s="1">
        <v>0</v>
      </c>
      <c r="M69" s="1">
        <v>4</v>
      </c>
      <c r="N69" s="1">
        <v>0</v>
      </c>
      <c r="O69" s="13">
        <v>0</v>
      </c>
      <c r="P69" s="1">
        <v>0</v>
      </c>
      <c r="Q69" s="1">
        <v>0</v>
      </c>
      <c r="R69" s="1">
        <v>0</v>
      </c>
      <c r="S69" s="1">
        <v>0</v>
      </c>
      <c r="T69" s="4">
        <v>0</v>
      </c>
      <c r="U69" s="1">
        <v>1</v>
      </c>
      <c r="V69" s="1">
        <v>1</v>
      </c>
      <c r="W69" s="1">
        <v>0</v>
      </c>
      <c r="X69" s="1">
        <v>0</v>
      </c>
      <c r="Y69" s="1">
        <v>0</v>
      </c>
      <c r="Z69" s="1">
        <v>4</v>
      </c>
      <c r="AA69" s="1">
        <v>1</v>
      </c>
      <c r="AB69" s="13">
        <v>0</v>
      </c>
      <c r="AC69" s="1">
        <v>0</v>
      </c>
      <c r="AD69" s="1">
        <v>0</v>
      </c>
      <c r="AE69" s="1">
        <v>0</v>
      </c>
      <c r="AF69" s="1">
        <v>0</v>
      </c>
      <c r="AG69" s="6">
        <v>0</v>
      </c>
      <c r="AH69" s="1">
        <v>2</v>
      </c>
      <c r="AI69" s="1">
        <v>0</v>
      </c>
      <c r="AJ69" s="1">
        <v>0</v>
      </c>
      <c r="AK69" s="1">
        <v>0</v>
      </c>
      <c r="AL69" s="1">
        <v>2</v>
      </c>
      <c r="AM69" s="1">
        <v>4</v>
      </c>
      <c r="AN69" s="1">
        <v>0</v>
      </c>
      <c r="AO69" s="13">
        <v>0</v>
      </c>
      <c r="AP69" s="1">
        <v>0</v>
      </c>
      <c r="AQ69" s="1">
        <v>0</v>
      </c>
      <c r="AR69" s="1">
        <v>0</v>
      </c>
      <c r="AS69" s="1">
        <v>0</v>
      </c>
      <c r="AT69" s="8"/>
      <c r="BB69" s="13"/>
      <c r="BG69" s="10"/>
      <c r="BO69" s="13"/>
    </row>
    <row r="70" spans="1:67" ht="15.75" customHeight="1" x14ac:dyDescent="0.25">
      <c r="A70" s="1" t="s">
        <v>69</v>
      </c>
      <c r="B70" s="1">
        <v>1.35</v>
      </c>
      <c r="C70" s="1">
        <v>1.46</v>
      </c>
      <c r="D70" s="1">
        <v>1.35</v>
      </c>
      <c r="G70" s="2">
        <v>0</v>
      </c>
      <c r="H70" s="1">
        <v>3</v>
      </c>
      <c r="I70" s="1">
        <v>1</v>
      </c>
      <c r="J70" s="1">
        <v>0</v>
      </c>
      <c r="K70" s="1">
        <v>0</v>
      </c>
      <c r="L70" s="1">
        <v>0</v>
      </c>
      <c r="M70" s="1">
        <v>2</v>
      </c>
      <c r="N70" s="1">
        <v>2</v>
      </c>
      <c r="O70" s="13">
        <v>1</v>
      </c>
      <c r="P70" s="1">
        <v>0</v>
      </c>
      <c r="Q70" s="1">
        <v>0</v>
      </c>
      <c r="R70" s="1">
        <v>0</v>
      </c>
      <c r="S70" s="1">
        <v>0</v>
      </c>
      <c r="T70" s="4">
        <v>0</v>
      </c>
      <c r="U70" s="1">
        <v>3</v>
      </c>
      <c r="V70" s="1">
        <v>0</v>
      </c>
      <c r="W70" s="1">
        <v>1</v>
      </c>
      <c r="X70" s="1">
        <v>0</v>
      </c>
      <c r="Y70" s="1">
        <v>0</v>
      </c>
      <c r="Z70" s="1">
        <v>2</v>
      </c>
      <c r="AA70" s="1">
        <v>0</v>
      </c>
      <c r="AB70" s="13">
        <v>0</v>
      </c>
      <c r="AC70" s="1">
        <v>0</v>
      </c>
      <c r="AD70" s="1">
        <v>0</v>
      </c>
      <c r="AE70" s="1">
        <v>1</v>
      </c>
      <c r="AF70" s="1">
        <v>0</v>
      </c>
      <c r="AG70" s="6">
        <v>2</v>
      </c>
      <c r="AH70" s="1">
        <v>5</v>
      </c>
      <c r="AI70" s="1">
        <v>1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3">
        <v>0</v>
      </c>
      <c r="AP70" s="1">
        <v>0</v>
      </c>
      <c r="AQ70" s="1">
        <v>0</v>
      </c>
      <c r="AR70" s="1">
        <v>0</v>
      </c>
      <c r="AS70" s="1">
        <v>0</v>
      </c>
      <c r="AT70" s="8"/>
      <c r="BB70" s="13"/>
      <c r="BG70" s="10"/>
      <c r="BO70" s="13"/>
    </row>
    <row r="71" spans="1:67" ht="15.75" customHeight="1" x14ac:dyDescent="0.25">
      <c r="A71" s="1" t="s">
        <v>70</v>
      </c>
      <c r="B71" s="1">
        <v>0.93</v>
      </c>
      <c r="C71" s="1">
        <v>1.36</v>
      </c>
      <c r="D71" s="1">
        <v>0.93</v>
      </c>
      <c r="G71" s="2">
        <v>0</v>
      </c>
      <c r="H71" s="1">
        <v>3</v>
      </c>
      <c r="I71" s="1">
        <v>0</v>
      </c>
      <c r="J71" s="1">
        <v>1</v>
      </c>
      <c r="K71" s="1">
        <v>0</v>
      </c>
      <c r="L71" s="1">
        <v>0</v>
      </c>
      <c r="M71" s="1">
        <v>3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1</v>
      </c>
      <c r="V71" s="1">
        <v>2</v>
      </c>
      <c r="W71" s="1">
        <v>1</v>
      </c>
      <c r="X71" s="1">
        <v>0</v>
      </c>
      <c r="Y71" s="1">
        <v>1</v>
      </c>
      <c r="Z71" s="1">
        <v>9</v>
      </c>
      <c r="AA71" s="1">
        <v>0</v>
      </c>
      <c r="AB71" s="13">
        <v>0</v>
      </c>
      <c r="AC71" s="1">
        <v>0</v>
      </c>
      <c r="AD71" s="1">
        <v>0</v>
      </c>
      <c r="AE71" s="1">
        <v>0</v>
      </c>
      <c r="AF71" s="1">
        <v>0</v>
      </c>
      <c r="AG71" s="6">
        <v>1</v>
      </c>
      <c r="AH71" s="1">
        <v>1</v>
      </c>
      <c r="AI71" s="1">
        <v>0</v>
      </c>
      <c r="AJ71" s="1">
        <v>0</v>
      </c>
      <c r="AK71" s="1">
        <v>0</v>
      </c>
      <c r="AL71" s="1">
        <v>0</v>
      </c>
      <c r="AM71" s="1">
        <v>2</v>
      </c>
      <c r="AN71" s="1">
        <v>0</v>
      </c>
      <c r="AO71" s="13">
        <v>2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5">
        <v>44354</v>
      </c>
      <c r="B72" s="4"/>
      <c r="C72" s="4"/>
      <c r="D72" s="4"/>
      <c r="E72" s="4"/>
      <c r="F72" s="4"/>
      <c r="G72" s="2"/>
      <c r="O72" s="13"/>
      <c r="T72" s="4"/>
      <c r="AB72" s="13"/>
      <c r="AG72" s="6"/>
      <c r="AO72" s="13"/>
      <c r="AT72" s="8"/>
      <c r="BB72" s="13"/>
      <c r="BG72" s="10"/>
      <c r="BO72" s="13"/>
    </row>
    <row r="73" spans="1:67" ht="15.75" customHeight="1" x14ac:dyDescent="0.25">
      <c r="A73" s="1" t="s">
        <v>71</v>
      </c>
      <c r="B73" s="1">
        <v>1.3</v>
      </c>
      <c r="C73" s="1">
        <v>1.28</v>
      </c>
      <c r="G73" s="2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2</v>
      </c>
      <c r="N73" s="1">
        <v>0</v>
      </c>
      <c r="O73" s="13">
        <v>0</v>
      </c>
      <c r="P73" s="1">
        <v>0</v>
      </c>
      <c r="Q73" s="1">
        <v>0</v>
      </c>
      <c r="R73" s="1">
        <v>0</v>
      </c>
      <c r="S73" s="1">
        <v>0</v>
      </c>
      <c r="T73" s="4">
        <v>0</v>
      </c>
      <c r="U73" s="1">
        <v>1</v>
      </c>
      <c r="V73" s="1">
        <v>0</v>
      </c>
      <c r="W73" s="1">
        <v>0</v>
      </c>
      <c r="X73" s="1">
        <v>0</v>
      </c>
      <c r="Y73" s="1">
        <v>0</v>
      </c>
      <c r="Z73" s="1">
        <v>4</v>
      </c>
      <c r="AA73" s="1">
        <v>1</v>
      </c>
      <c r="AB73" s="13">
        <v>0</v>
      </c>
      <c r="AC73" s="1">
        <v>0</v>
      </c>
      <c r="AD73" s="1">
        <v>0</v>
      </c>
      <c r="AE73" s="1">
        <v>0</v>
      </c>
      <c r="AF73" s="1">
        <v>0</v>
      </c>
      <c r="AG73" s="6"/>
      <c r="AO73" s="13"/>
      <c r="AT73" s="8"/>
      <c r="BB73" s="13"/>
      <c r="BG73" s="10"/>
      <c r="BO73" s="13"/>
    </row>
    <row r="74" spans="1:67" ht="15.75" customHeight="1" x14ac:dyDescent="0.25">
      <c r="A74" s="1" t="s">
        <v>72</v>
      </c>
      <c r="B74" s="1">
        <v>0.56000000000000005</v>
      </c>
      <c r="C74" s="1">
        <v>0.83</v>
      </c>
      <c r="D74" s="1">
        <v>1.1399999999999999</v>
      </c>
      <c r="G74" s="2">
        <v>0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3">
        <v>0</v>
      </c>
      <c r="P74" s="1">
        <v>0</v>
      </c>
      <c r="Q74" s="1">
        <v>0</v>
      </c>
      <c r="R74" s="1">
        <v>0</v>
      </c>
      <c r="S74" s="1">
        <v>0</v>
      </c>
      <c r="T74" s="4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4</v>
      </c>
      <c r="AA74" s="1">
        <v>2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>
        <v>0</v>
      </c>
      <c r="AH74" s="1">
        <v>0</v>
      </c>
      <c r="AI74" s="1">
        <v>2</v>
      </c>
      <c r="AJ74" s="1">
        <v>1</v>
      </c>
      <c r="AK74" s="1">
        <v>0</v>
      </c>
      <c r="AL74" s="1">
        <v>0</v>
      </c>
      <c r="AM74" s="1">
        <v>6</v>
      </c>
      <c r="AN74" s="1">
        <v>1</v>
      </c>
      <c r="AO74" s="13">
        <v>0</v>
      </c>
      <c r="AP74" s="1">
        <v>0</v>
      </c>
      <c r="AQ74" s="1">
        <v>0</v>
      </c>
      <c r="AR74" s="1">
        <v>0</v>
      </c>
      <c r="AS74" s="1">
        <v>0</v>
      </c>
      <c r="AT74" s="8"/>
      <c r="BB74" s="13"/>
      <c r="BG74" s="10"/>
      <c r="BO74" s="13"/>
    </row>
    <row r="75" spans="1:67" ht="15.75" customHeight="1" x14ac:dyDescent="0.25">
      <c r="A75" s="1" t="s">
        <v>73</v>
      </c>
      <c r="B75" s="1">
        <v>0.92</v>
      </c>
      <c r="C75" s="1">
        <v>1.1599999999999999</v>
      </c>
      <c r="D75" s="1">
        <v>1.01</v>
      </c>
      <c r="G75" s="2">
        <v>0</v>
      </c>
      <c r="H75" s="1">
        <v>6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3">
        <v>0</v>
      </c>
      <c r="P75" s="1">
        <v>0</v>
      </c>
      <c r="Q75" s="1">
        <v>0</v>
      </c>
      <c r="R75" s="1">
        <v>0</v>
      </c>
      <c r="S75" s="1">
        <v>0</v>
      </c>
      <c r="T75" s="4">
        <v>0</v>
      </c>
      <c r="U75" s="1">
        <v>3</v>
      </c>
      <c r="V75" s="1">
        <v>1</v>
      </c>
      <c r="W75" s="1">
        <v>0</v>
      </c>
      <c r="X75" s="1">
        <v>0</v>
      </c>
      <c r="Y75" s="1">
        <v>4</v>
      </c>
      <c r="Z75" s="1">
        <v>1</v>
      </c>
      <c r="AA75" s="1">
        <v>0</v>
      </c>
      <c r="AB75" s="13">
        <v>0</v>
      </c>
      <c r="AC75" s="1">
        <v>0</v>
      </c>
      <c r="AD75" s="1">
        <v>0</v>
      </c>
      <c r="AE75" s="1">
        <v>0</v>
      </c>
      <c r="AF75" s="1">
        <v>0</v>
      </c>
      <c r="AG75" s="6">
        <v>0</v>
      </c>
      <c r="AH75" s="1">
        <v>1</v>
      </c>
      <c r="AI75" s="1">
        <v>1</v>
      </c>
      <c r="AJ75" s="1">
        <v>0</v>
      </c>
      <c r="AK75" s="1">
        <v>0</v>
      </c>
      <c r="AL75" s="1">
        <v>0</v>
      </c>
      <c r="AM75" s="1">
        <v>5</v>
      </c>
      <c r="AN75" s="1">
        <v>2</v>
      </c>
      <c r="AO75" s="13">
        <v>0</v>
      </c>
      <c r="AP75" s="1">
        <v>0</v>
      </c>
      <c r="AQ75" s="1">
        <v>0</v>
      </c>
      <c r="AR75" s="1">
        <v>0</v>
      </c>
      <c r="AS75" s="1">
        <v>0</v>
      </c>
      <c r="AT75" s="8"/>
      <c r="BB75" s="13"/>
      <c r="BG75" s="10"/>
      <c r="BO75" s="13"/>
    </row>
    <row r="76" spans="1:67" ht="15.75" customHeight="1" x14ac:dyDescent="0.25">
      <c r="A76" s="1" t="s">
        <v>74</v>
      </c>
      <c r="B76" s="1">
        <v>0.85</v>
      </c>
      <c r="C76" s="1">
        <v>0.69</v>
      </c>
      <c r="D76" s="1">
        <v>1.45</v>
      </c>
      <c r="G76" s="2">
        <v>0</v>
      </c>
      <c r="H76" s="1">
        <v>4</v>
      </c>
      <c r="I76" s="1">
        <v>0</v>
      </c>
      <c r="J76" s="1">
        <v>0</v>
      </c>
      <c r="K76" s="1">
        <v>0</v>
      </c>
      <c r="L76" s="1">
        <v>2</v>
      </c>
      <c r="M76" s="1">
        <v>1</v>
      </c>
      <c r="N76" s="1">
        <v>0</v>
      </c>
      <c r="O76" s="13">
        <v>0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2</v>
      </c>
      <c r="AA76" s="1">
        <v>0</v>
      </c>
      <c r="AB76" s="13">
        <v>0</v>
      </c>
      <c r="AC76" s="1">
        <v>0</v>
      </c>
      <c r="AD76" s="1">
        <v>0</v>
      </c>
      <c r="AE76" s="1">
        <v>0</v>
      </c>
      <c r="AF76" s="1">
        <v>0</v>
      </c>
      <c r="AG76" s="6">
        <v>0</v>
      </c>
      <c r="AH76" s="1">
        <v>5</v>
      </c>
      <c r="AI76" s="1">
        <v>2</v>
      </c>
      <c r="AJ76" s="1">
        <v>0</v>
      </c>
      <c r="AK76" s="1">
        <v>0</v>
      </c>
      <c r="AL76" s="1">
        <v>4</v>
      </c>
      <c r="AM76" s="1">
        <v>4</v>
      </c>
      <c r="AN76" s="1">
        <v>1</v>
      </c>
      <c r="AO76" s="13">
        <v>2</v>
      </c>
      <c r="AP76" s="1">
        <v>0</v>
      </c>
      <c r="AQ76" s="1">
        <v>0</v>
      </c>
      <c r="AR76" s="1">
        <v>0</v>
      </c>
      <c r="AS76" s="1">
        <v>0</v>
      </c>
      <c r="AT76" s="8"/>
      <c r="BB76" s="13"/>
      <c r="BG76" s="10"/>
      <c r="BO76" s="13"/>
    </row>
    <row r="77" spans="1:67" ht="15.75" customHeight="1" x14ac:dyDescent="0.25">
      <c r="A77" s="12">
        <v>44355</v>
      </c>
      <c r="B77" s="2"/>
      <c r="C77" s="2"/>
      <c r="D77" s="2"/>
      <c r="E77" s="2"/>
      <c r="F77" s="2"/>
      <c r="G77" s="2"/>
      <c r="O77" s="13"/>
      <c r="T77" s="4"/>
      <c r="AB77" s="13"/>
      <c r="AG77" s="6"/>
      <c r="AO77" s="13"/>
      <c r="AT77" s="8"/>
      <c r="BB77" s="13"/>
      <c r="BG77" s="10"/>
      <c r="BO77" s="13"/>
    </row>
    <row r="78" spans="1:67" ht="15.75" customHeight="1" x14ac:dyDescent="0.25">
      <c r="A78" s="1" t="s">
        <v>75</v>
      </c>
      <c r="B78" s="1">
        <v>1.08</v>
      </c>
      <c r="C78" s="1">
        <v>1.1100000000000001</v>
      </c>
      <c r="D78" s="1">
        <v>0.54</v>
      </c>
      <c r="G78" s="2">
        <v>0</v>
      </c>
      <c r="H78" s="1">
        <v>2</v>
      </c>
      <c r="I78" s="1">
        <v>1</v>
      </c>
      <c r="J78" s="1">
        <v>0</v>
      </c>
      <c r="K78" s="1">
        <v>0</v>
      </c>
      <c r="L78" s="1">
        <v>1</v>
      </c>
      <c r="M78" s="1">
        <v>2</v>
      </c>
      <c r="N78" s="1">
        <v>0</v>
      </c>
      <c r="O78" s="13">
        <v>0</v>
      </c>
      <c r="P78" s="1">
        <v>0</v>
      </c>
      <c r="Q78" s="1">
        <v>0</v>
      </c>
      <c r="R78" s="1">
        <v>0</v>
      </c>
      <c r="S78" s="1">
        <v>0</v>
      </c>
      <c r="T78" s="4">
        <v>1</v>
      </c>
      <c r="U78" s="1">
        <v>2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3">
        <v>0</v>
      </c>
      <c r="AC78" s="1">
        <v>0</v>
      </c>
      <c r="AD78" s="1">
        <v>0</v>
      </c>
      <c r="AE78" s="1">
        <v>0</v>
      </c>
      <c r="AF78" s="1">
        <v>0</v>
      </c>
      <c r="AG78" s="6">
        <v>0</v>
      </c>
      <c r="AH78" s="1">
        <v>2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3">
        <v>0</v>
      </c>
      <c r="AP78" s="1">
        <v>0</v>
      </c>
      <c r="AQ78" s="1">
        <v>0</v>
      </c>
      <c r="AR78" s="1">
        <v>0</v>
      </c>
      <c r="AS78" s="1">
        <v>0</v>
      </c>
      <c r="AT78" s="8"/>
      <c r="BB78" s="13"/>
      <c r="BG78" s="10"/>
      <c r="BO78" s="13"/>
    </row>
    <row r="79" spans="1:67" ht="15.75" customHeight="1" x14ac:dyDescent="0.25">
      <c r="A79" s="1" t="s">
        <v>76</v>
      </c>
      <c r="B79" s="1">
        <v>1.2</v>
      </c>
      <c r="C79" s="1">
        <v>0.82</v>
      </c>
      <c r="D79" s="1">
        <v>1.3</v>
      </c>
      <c r="G79" s="2">
        <v>0</v>
      </c>
      <c r="H79" s="1">
        <v>1</v>
      </c>
      <c r="I79" s="1">
        <v>1</v>
      </c>
      <c r="J79" s="1">
        <v>0</v>
      </c>
      <c r="K79" s="1">
        <v>0</v>
      </c>
      <c r="L79" s="1">
        <v>1</v>
      </c>
      <c r="M79" s="1">
        <v>1</v>
      </c>
      <c r="N79" s="1">
        <v>1</v>
      </c>
      <c r="O79" s="13">
        <v>0</v>
      </c>
      <c r="P79" s="1">
        <v>0</v>
      </c>
      <c r="Q79" s="1">
        <v>0</v>
      </c>
      <c r="R79" s="1">
        <v>0</v>
      </c>
      <c r="S79" s="1">
        <v>0</v>
      </c>
      <c r="T79" s="4">
        <v>0</v>
      </c>
      <c r="U79" s="1">
        <v>0</v>
      </c>
      <c r="V79" s="1">
        <v>1</v>
      </c>
      <c r="W79" s="1">
        <v>0</v>
      </c>
      <c r="X79" s="1">
        <v>0</v>
      </c>
      <c r="Y79" s="1">
        <v>0</v>
      </c>
      <c r="Z79" s="1">
        <v>3</v>
      </c>
      <c r="AA79" s="1">
        <v>0</v>
      </c>
      <c r="AB79" s="13">
        <v>0</v>
      </c>
      <c r="AC79" s="1">
        <v>0</v>
      </c>
      <c r="AD79" s="1">
        <v>0</v>
      </c>
      <c r="AE79" s="1">
        <v>0</v>
      </c>
      <c r="AF79" s="1">
        <v>0</v>
      </c>
      <c r="AG79" s="6">
        <v>1</v>
      </c>
      <c r="AH79" s="1">
        <v>4</v>
      </c>
      <c r="AI79" s="1">
        <v>1</v>
      </c>
      <c r="AJ79" s="1">
        <v>0</v>
      </c>
      <c r="AK79" s="1">
        <v>0</v>
      </c>
      <c r="AL79" s="1">
        <v>0</v>
      </c>
      <c r="AM79" s="1">
        <v>0</v>
      </c>
      <c r="AN79" s="1">
        <v>1</v>
      </c>
      <c r="AO79" s="13">
        <v>0</v>
      </c>
      <c r="AP79" s="1">
        <v>0</v>
      </c>
      <c r="AQ79" s="1">
        <v>1</v>
      </c>
      <c r="AR79" s="1">
        <v>0</v>
      </c>
      <c r="AS79" s="1">
        <v>0</v>
      </c>
      <c r="AT79" s="8"/>
      <c r="BB79" s="13"/>
      <c r="BG79" s="10"/>
      <c r="BO79" s="13"/>
    </row>
    <row r="80" spans="1:67" ht="15.75" customHeight="1" x14ac:dyDescent="0.25">
      <c r="A80" s="1" t="s">
        <v>77</v>
      </c>
      <c r="B80" s="1">
        <v>1.1299999999999999</v>
      </c>
      <c r="C80" s="1">
        <v>1.1499999999999999</v>
      </c>
      <c r="D80" s="1">
        <v>0.97</v>
      </c>
      <c r="G80" s="2">
        <v>2</v>
      </c>
      <c r="H80" s="1">
        <v>6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3">
        <v>0</v>
      </c>
      <c r="P80" s="1">
        <v>0</v>
      </c>
      <c r="Q80" s="1">
        <v>0</v>
      </c>
      <c r="R80" s="1">
        <v>0</v>
      </c>
      <c r="S80" s="1">
        <v>0</v>
      </c>
      <c r="T80" s="4">
        <v>0</v>
      </c>
      <c r="U80" s="1">
        <v>2</v>
      </c>
      <c r="V80" s="1">
        <v>0</v>
      </c>
      <c r="W80" s="1">
        <v>0</v>
      </c>
      <c r="X80" s="1">
        <v>1</v>
      </c>
      <c r="Y80" s="1">
        <v>0</v>
      </c>
      <c r="Z80" s="1">
        <v>2</v>
      </c>
      <c r="AA80" s="1">
        <v>1</v>
      </c>
      <c r="AB80" s="13">
        <v>1</v>
      </c>
      <c r="AC80" s="1">
        <v>0</v>
      </c>
      <c r="AD80" s="1">
        <v>1</v>
      </c>
      <c r="AE80" s="1">
        <v>0</v>
      </c>
      <c r="AF80" s="1">
        <v>0</v>
      </c>
      <c r="AG80" s="6">
        <v>0</v>
      </c>
      <c r="AH80" s="1">
        <v>0</v>
      </c>
      <c r="AI80" s="1">
        <v>2</v>
      </c>
      <c r="AJ80" s="1">
        <v>0</v>
      </c>
      <c r="AK80" s="1">
        <v>0</v>
      </c>
      <c r="AL80" s="1">
        <v>0</v>
      </c>
      <c r="AM80" s="1">
        <v>0</v>
      </c>
      <c r="AN80" s="1">
        <v>2</v>
      </c>
      <c r="AO80" s="13">
        <v>0</v>
      </c>
      <c r="AP80" s="1">
        <v>0</v>
      </c>
      <c r="AQ80" s="1">
        <v>0</v>
      </c>
      <c r="AR80" s="1">
        <v>0</v>
      </c>
      <c r="AS80" s="1">
        <v>0</v>
      </c>
      <c r="AT80" s="8"/>
      <c r="BB80" s="13"/>
      <c r="BG80" s="10"/>
      <c r="BO80" s="13"/>
    </row>
    <row r="81" spans="1:67" ht="15.75" customHeight="1" x14ac:dyDescent="0.25">
      <c r="A81" s="14">
        <v>44357</v>
      </c>
      <c r="B81" s="6"/>
      <c r="C81" s="6"/>
      <c r="D81" s="6"/>
      <c r="E81" s="6"/>
      <c r="F81" s="6"/>
      <c r="G81" s="2"/>
      <c r="O81" s="13"/>
      <c r="T81" s="4"/>
      <c r="AB81" s="13"/>
      <c r="AG81" s="6"/>
      <c r="AO81" s="13"/>
      <c r="AT81" s="8"/>
      <c r="BB81" s="13"/>
      <c r="BG81" s="10"/>
      <c r="BO81" s="13"/>
    </row>
    <row r="82" spans="1:67" ht="15.75" customHeight="1" x14ac:dyDescent="0.25">
      <c r="A82" s="1" t="s">
        <v>78</v>
      </c>
      <c r="B82" s="1">
        <v>1.1100000000000001</v>
      </c>
      <c r="C82" s="1">
        <v>1.1599999999999999</v>
      </c>
      <c r="G82" s="2">
        <v>1</v>
      </c>
      <c r="H82" s="1">
        <v>4</v>
      </c>
      <c r="I82" s="1">
        <v>2</v>
      </c>
      <c r="J82" s="1">
        <v>0</v>
      </c>
      <c r="K82" s="1">
        <v>0</v>
      </c>
      <c r="L82" s="1">
        <v>0</v>
      </c>
      <c r="M82" s="1">
        <v>5</v>
      </c>
      <c r="N82" s="1">
        <v>1</v>
      </c>
      <c r="O82" s="13">
        <v>1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1</v>
      </c>
      <c r="V82" s="1">
        <v>1</v>
      </c>
      <c r="W82" s="1">
        <v>0</v>
      </c>
      <c r="X82" s="1">
        <v>0</v>
      </c>
      <c r="Y82" s="1">
        <v>0</v>
      </c>
      <c r="Z82" s="1">
        <v>6</v>
      </c>
      <c r="AA82" s="1">
        <v>0</v>
      </c>
      <c r="AB82" s="13">
        <v>0</v>
      </c>
      <c r="AC82" s="1">
        <v>1</v>
      </c>
      <c r="AD82" s="1">
        <v>1</v>
      </c>
      <c r="AE82" s="1">
        <v>0</v>
      </c>
      <c r="AF82" s="1">
        <v>0</v>
      </c>
      <c r="AG82" s="6"/>
      <c r="AO82" s="13"/>
      <c r="AT82" s="8"/>
      <c r="BB82" s="13"/>
      <c r="BG82" s="10"/>
      <c r="BO82" s="13"/>
    </row>
    <row r="83" spans="1:67" ht="15.75" customHeight="1" x14ac:dyDescent="0.25">
      <c r="A83" s="1" t="s">
        <v>79</v>
      </c>
      <c r="B83" s="1">
        <v>1.06</v>
      </c>
      <c r="C83" s="1">
        <v>1.9</v>
      </c>
      <c r="G83" s="2">
        <v>1</v>
      </c>
      <c r="H83" s="1">
        <v>5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3">
        <v>0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0</v>
      </c>
      <c r="V83" s="1">
        <v>4</v>
      </c>
      <c r="W83" s="1">
        <v>1</v>
      </c>
      <c r="X83" s="1">
        <v>0</v>
      </c>
      <c r="Y83" s="1">
        <v>2</v>
      </c>
      <c r="Z83" s="1">
        <v>13</v>
      </c>
      <c r="AA83" s="1">
        <v>1</v>
      </c>
      <c r="AB83" s="13">
        <v>1</v>
      </c>
      <c r="AC83" s="1">
        <v>0</v>
      </c>
      <c r="AD83" s="1">
        <v>0</v>
      </c>
      <c r="AE83" s="1">
        <v>0</v>
      </c>
      <c r="AF83" s="1">
        <v>0</v>
      </c>
      <c r="AG83" s="6"/>
      <c r="AO83" s="13"/>
      <c r="AT83" s="8"/>
      <c r="BB83" s="13"/>
      <c r="BG83" s="10"/>
      <c r="BO83" s="13"/>
    </row>
    <row r="84" spans="1:67" ht="15.75" customHeight="1" x14ac:dyDescent="0.25">
      <c r="A84" s="15">
        <v>44363</v>
      </c>
      <c r="B84" s="4"/>
      <c r="C84" s="4"/>
      <c r="D84" s="4"/>
      <c r="E84" s="4"/>
      <c r="F84" s="4"/>
      <c r="G84" s="2"/>
      <c r="O84" s="13"/>
      <c r="T84" s="4"/>
      <c r="AB84" s="13"/>
      <c r="AG84" s="6"/>
      <c r="AO84" s="13"/>
      <c r="AT84" s="8"/>
      <c r="BB84" s="13"/>
      <c r="BG84" s="10"/>
      <c r="BO84" s="13"/>
    </row>
    <row r="85" spans="1:67" ht="15.75" customHeight="1" x14ac:dyDescent="0.25">
      <c r="A85" s="1" t="s">
        <v>80</v>
      </c>
      <c r="B85" s="1">
        <v>1.1200000000000001</v>
      </c>
      <c r="C85" s="1">
        <v>0.99</v>
      </c>
      <c r="D85" s="1">
        <v>1.22</v>
      </c>
      <c r="G85" s="2">
        <v>0</v>
      </c>
      <c r="H85" s="1">
        <v>3</v>
      </c>
      <c r="I85" s="1">
        <v>1</v>
      </c>
      <c r="J85" s="1">
        <v>0</v>
      </c>
      <c r="K85" s="1">
        <v>0</v>
      </c>
      <c r="L85" s="1">
        <v>0</v>
      </c>
      <c r="M85" s="1">
        <v>2</v>
      </c>
      <c r="N85" s="1">
        <v>0</v>
      </c>
      <c r="O85" s="13">
        <v>0</v>
      </c>
      <c r="P85" s="1">
        <v>0</v>
      </c>
      <c r="Q85" s="1">
        <v>0</v>
      </c>
      <c r="R85" s="1">
        <v>0</v>
      </c>
      <c r="S85" s="1">
        <v>0</v>
      </c>
      <c r="T85" s="4">
        <v>0</v>
      </c>
      <c r="U85" s="1">
        <v>2</v>
      </c>
      <c r="V85" s="1">
        <v>1</v>
      </c>
      <c r="W85" s="1">
        <v>0</v>
      </c>
      <c r="X85" s="1">
        <v>0</v>
      </c>
      <c r="Y85" s="1">
        <v>0</v>
      </c>
      <c r="Z85" s="1">
        <v>6</v>
      </c>
      <c r="AA85" s="1">
        <v>0</v>
      </c>
      <c r="AB85" s="13">
        <v>0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5</v>
      </c>
      <c r="AI85" s="1">
        <v>1</v>
      </c>
      <c r="AJ85" s="1">
        <v>0</v>
      </c>
      <c r="AK85" s="1">
        <v>0</v>
      </c>
      <c r="AL85" s="1">
        <v>0</v>
      </c>
      <c r="AM85" s="1">
        <v>1</v>
      </c>
      <c r="AN85" s="1">
        <v>1</v>
      </c>
      <c r="AO85" s="13">
        <v>0</v>
      </c>
      <c r="AP85" s="1">
        <v>0</v>
      </c>
      <c r="AQ85" s="1">
        <v>0</v>
      </c>
      <c r="AR85" s="1">
        <v>0</v>
      </c>
      <c r="AS85" s="1">
        <v>0</v>
      </c>
      <c r="AT85" s="8"/>
      <c r="BB85" s="13"/>
      <c r="BG85" s="10"/>
      <c r="BO85" s="13"/>
    </row>
    <row r="86" spans="1:67" ht="15.75" customHeight="1" x14ac:dyDescent="0.25">
      <c r="A86" s="1" t="s">
        <v>81</v>
      </c>
      <c r="B86" s="1">
        <v>1.1599999999999999</v>
      </c>
      <c r="C86" s="1">
        <v>1.08</v>
      </c>
      <c r="G86" s="2">
        <v>0</v>
      </c>
      <c r="H86" s="1">
        <v>4</v>
      </c>
      <c r="I86" s="1">
        <v>3</v>
      </c>
      <c r="J86" s="1">
        <v>0</v>
      </c>
      <c r="K86" s="1">
        <v>0</v>
      </c>
      <c r="L86" s="1">
        <v>0</v>
      </c>
      <c r="M86" s="1">
        <v>5</v>
      </c>
      <c r="N86" s="1">
        <v>3</v>
      </c>
      <c r="O86" s="13">
        <v>0</v>
      </c>
      <c r="P86" s="1">
        <v>0</v>
      </c>
      <c r="Q86" s="1">
        <v>0</v>
      </c>
      <c r="R86" s="1">
        <v>0</v>
      </c>
      <c r="S86" s="1">
        <v>0</v>
      </c>
      <c r="T86" s="4">
        <v>0</v>
      </c>
      <c r="U86" s="1">
        <v>2</v>
      </c>
      <c r="V86" s="1">
        <v>2</v>
      </c>
      <c r="W86" s="1">
        <v>0</v>
      </c>
      <c r="X86" s="1">
        <v>0</v>
      </c>
      <c r="Y86" s="1">
        <v>0</v>
      </c>
      <c r="Z86" s="1">
        <v>2</v>
      </c>
      <c r="AA86" s="1">
        <v>1</v>
      </c>
      <c r="AB86" s="13">
        <v>0</v>
      </c>
      <c r="AC86" s="1">
        <v>1</v>
      </c>
      <c r="AD86" s="1">
        <v>0</v>
      </c>
      <c r="AE86" s="1">
        <v>0</v>
      </c>
      <c r="AF86" s="1">
        <v>0</v>
      </c>
      <c r="AG86" s="6"/>
      <c r="AO86" s="13"/>
      <c r="AT86" s="8"/>
      <c r="BB86" s="13"/>
      <c r="BG86" s="10"/>
      <c r="BO86" s="13"/>
    </row>
    <row r="87" spans="1:67" ht="15.75" customHeight="1" x14ac:dyDescent="0.25">
      <c r="A87" s="12">
        <v>44364</v>
      </c>
      <c r="B87" s="2"/>
      <c r="C87" s="2"/>
      <c r="D87" s="2"/>
      <c r="E87" s="2"/>
      <c r="F87" s="2"/>
      <c r="G87" s="2"/>
      <c r="O87" s="13"/>
      <c r="T87" s="4"/>
      <c r="AB87" s="13"/>
      <c r="AG87" s="6"/>
      <c r="AO87" s="13"/>
      <c r="AT87" s="8"/>
      <c r="BB87" s="13"/>
      <c r="BG87" s="10"/>
      <c r="BO87" s="13"/>
    </row>
    <row r="88" spans="1:67" ht="15.75" customHeight="1" x14ac:dyDescent="0.25">
      <c r="A88" s="1" t="s">
        <v>82</v>
      </c>
      <c r="B88" s="1">
        <v>1.3</v>
      </c>
      <c r="C88" s="1">
        <v>0.97</v>
      </c>
      <c r="D88" s="1">
        <v>0.7</v>
      </c>
      <c r="G88" s="2">
        <v>1</v>
      </c>
      <c r="H88" s="1">
        <v>7</v>
      </c>
      <c r="I88" s="1">
        <v>1</v>
      </c>
      <c r="J88" s="1">
        <v>1</v>
      </c>
      <c r="K88" s="1">
        <v>0</v>
      </c>
      <c r="L88" s="1">
        <v>0</v>
      </c>
      <c r="M88" s="1">
        <v>2</v>
      </c>
      <c r="N88" s="1">
        <v>0</v>
      </c>
      <c r="O88" s="13">
        <v>0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1</v>
      </c>
      <c r="V88" s="1">
        <v>1</v>
      </c>
      <c r="W88" s="1">
        <v>0</v>
      </c>
      <c r="X88" s="1">
        <v>0</v>
      </c>
      <c r="Y88" s="1">
        <v>2</v>
      </c>
      <c r="Z88" s="1">
        <v>5</v>
      </c>
      <c r="AA88" s="1">
        <v>0</v>
      </c>
      <c r="AB88" s="13">
        <v>3</v>
      </c>
      <c r="AC88" s="1">
        <v>0</v>
      </c>
      <c r="AD88" s="1">
        <v>0</v>
      </c>
      <c r="AE88" s="1">
        <v>0</v>
      </c>
      <c r="AF88" s="1">
        <v>0</v>
      </c>
      <c r="AG88" s="6">
        <v>0</v>
      </c>
      <c r="AH88" s="1">
        <v>1</v>
      </c>
      <c r="AI88" s="1">
        <v>0</v>
      </c>
      <c r="AJ88" s="1">
        <v>0</v>
      </c>
      <c r="AK88" s="1">
        <v>0</v>
      </c>
      <c r="AL88" s="1">
        <v>2</v>
      </c>
      <c r="AM88" s="1">
        <v>2</v>
      </c>
      <c r="AN88" s="1">
        <v>0</v>
      </c>
      <c r="AO88" s="13">
        <v>0</v>
      </c>
      <c r="AP88" s="1">
        <v>0</v>
      </c>
      <c r="AQ88" s="1">
        <v>0</v>
      </c>
      <c r="AR88" s="1">
        <v>0</v>
      </c>
      <c r="AS88" s="1">
        <v>0</v>
      </c>
      <c r="AT88" s="8"/>
      <c r="BB88" s="13"/>
      <c r="BG88" s="10"/>
      <c r="BO88" s="13"/>
    </row>
    <row r="89" spans="1:67" ht="15.75" customHeight="1" x14ac:dyDescent="0.25">
      <c r="A89" s="1" t="s">
        <v>83</v>
      </c>
      <c r="B89" s="1">
        <v>1.25</v>
      </c>
      <c r="C89" s="1">
        <v>1.38</v>
      </c>
      <c r="G89" s="2">
        <v>0</v>
      </c>
      <c r="H89" s="1">
        <v>2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3">
        <v>0</v>
      </c>
      <c r="P89" s="1">
        <v>0</v>
      </c>
      <c r="Q89" s="1">
        <v>0</v>
      </c>
      <c r="R89" s="1">
        <v>0</v>
      </c>
      <c r="S89" s="1">
        <v>0</v>
      </c>
      <c r="T89" s="4">
        <v>0</v>
      </c>
      <c r="U89" s="1">
        <v>1</v>
      </c>
      <c r="V89" s="1">
        <v>2</v>
      </c>
      <c r="W89" s="1">
        <v>0</v>
      </c>
      <c r="X89" s="1">
        <v>0</v>
      </c>
      <c r="Y89" s="1">
        <v>0</v>
      </c>
      <c r="Z89" s="1">
        <v>6</v>
      </c>
      <c r="AA89" s="1">
        <v>0</v>
      </c>
      <c r="AB89" s="13">
        <v>1</v>
      </c>
      <c r="AC89" s="1">
        <v>0</v>
      </c>
      <c r="AD89" s="1">
        <v>1</v>
      </c>
      <c r="AE89" s="1">
        <v>0</v>
      </c>
      <c r="AF89" s="1">
        <v>0</v>
      </c>
      <c r="AG89" s="6"/>
      <c r="AO89" s="13"/>
      <c r="AT89" s="8"/>
      <c r="BB89" s="13"/>
      <c r="BG89" s="10"/>
      <c r="BO89" s="13"/>
    </row>
    <row r="90" spans="1:67" ht="15.75" customHeight="1" x14ac:dyDescent="0.25">
      <c r="A90" s="14">
        <v>44368</v>
      </c>
      <c r="B90" s="6" t="s">
        <v>84</v>
      </c>
      <c r="C90" s="6"/>
      <c r="D90" s="6"/>
      <c r="E90" s="6"/>
      <c r="F90" s="6"/>
      <c r="G90" s="2"/>
      <c r="O90" s="13"/>
      <c r="T90" s="4"/>
      <c r="AB90" s="13"/>
      <c r="AG90" s="6"/>
      <c r="AO90" s="13"/>
      <c r="AT90" s="8"/>
      <c r="BB90" s="13"/>
      <c r="BG90" s="10"/>
      <c r="BO90" s="13"/>
    </row>
    <row r="91" spans="1:67" ht="15.75" customHeight="1" x14ac:dyDescent="0.25">
      <c r="A91" s="1" t="s">
        <v>85</v>
      </c>
      <c r="B91" s="1">
        <v>0.92</v>
      </c>
      <c r="C91" s="1">
        <v>1.36</v>
      </c>
      <c r="G91" s="2">
        <v>0</v>
      </c>
      <c r="H91" s="1">
        <v>2</v>
      </c>
      <c r="I91" s="1">
        <v>2</v>
      </c>
      <c r="J91" s="1">
        <v>0</v>
      </c>
      <c r="K91" s="1">
        <v>0</v>
      </c>
      <c r="L91" s="1">
        <v>1</v>
      </c>
      <c r="M91" s="1">
        <v>2</v>
      </c>
      <c r="N91" s="1">
        <v>0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0</v>
      </c>
      <c r="V91" s="1">
        <v>0</v>
      </c>
      <c r="W91" s="1">
        <v>0</v>
      </c>
      <c r="X91" s="1">
        <v>0</v>
      </c>
      <c r="Y91" s="1">
        <v>2</v>
      </c>
      <c r="Z91" s="1">
        <v>11</v>
      </c>
      <c r="AA91" s="1">
        <v>0</v>
      </c>
      <c r="AB91" s="13">
        <v>0</v>
      </c>
      <c r="AC91" s="1">
        <v>0</v>
      </c>
      <c r="AD91" s="1">
        <v>0</v>
      </c>
      <c r="AE91" s="1">
        <v>0</v>
      </c>
      <c r="AF91" s="1">
        <v>0</v>
      </c>
      <c r="AG91" s="6"/>
      <c r="AO91" s="13"/>
      <c r="AT91" s="8"/>
      <c r="BB91" s="13"/>
      <c r="BG91" s="10"/>
      <c r="BO91" s="13"/>
    </row>
    <row r="92" spans="1:67" ht="15.75" customHeight="1" x14ac:dyDescent="0.25">
      <c r="A92" s="15">
        <v>44369</v>
      </c>
      <c r="B92" s="4"/>
      <c r="C92" s="4"/>
      <c r="D92" s="4"/>
      <c r="E92" s="4"/>
      <c r="F92" s="4"/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1:67" ht="15.75" customHeight="1" x14ac:dyDescent="0.25">
      <c r="A93" s="1" t="s">
        <v>86</v>
      </c>
      <c r="B93" s="1">
        <v>0.62</v>
      </c>
      <c r="C93" s="1">
        <v>1.31</v>
      </c>
      <c r="G93" s="2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3">
        <v>0</v>
      </c>
      <c r="P93" s="1">
        <v>0</v>
      </c>
      <c r="Q93" s="1">
        <v>0</v>
      </c>
      <c r="R93" s="1">
        <v>0</v>
      </c>
      <c r="S93" s="1">
        <v>0</v>
      </c>
      <c r="T93" s="4">
        <v>0</v>
      </c>
      <c r="U93" s="1">
        <v>1</v>
      </c>
      <c r="V93" s="1">
        <v>4</v>
      </c>
      <c r="W93" s="1">
        <v>0</v>
      </c>
      <c r="X93" s="1">
        <v>0</v>
      </c>
      <c r="Y93" s="1">
        <v>0</v>
      </c>
      <c r="Z93" s="1">
        <v>6</v>
      </c>
      <c r="AA93" s="1">
        <v>0</v>
      </c>
      <c r="AB93" s="13">
        <v>4</v>
      </c>
      <c r="AC93" s="1">
        <v>0</v>
      </c>
      <c r="AD93" s="1">
        <v>0</v>
      </c>
      <c r="AE93" s="1">
        <v>0</v>
      </c>
      <c r="AF93" s="1">
        <v>0</v>
      </c>
      <c r="AG93" s="6"/>
      <c r="AO93" s="13"/>
      <c r="AT93" s="8"/>
      <c r="BB93" s="13"/>
      <c r="BG93" s="10"/>
      <c r="BO93" s="13"/>
    </row>
    <row r="94" spans="1:67" ht="15.75" customHeight="1" x14ac:dyDescent="0.25">
      <c r="A94" s="1" t="s">
        <v>87</v>
      </c>
      <c r="B94" s="1">
        <v>1.1399999999999999</v>
      </c>
      <c r="C94" s="1">
        <v>1.25</v>
      </c>
      <c r="G94" s="2">
        <v>0</v>
      </c>
      <c r="H94" s="1">
        <v>3</v>
      </c>
      <c r="I94" s="1">
        <v>1</v>
      </c>
      <c r="J94" s="1">
        <v>0</v>
      </c>
      <c r="K94" s="1">
        <v>0</v>
      </c>
      <c r="L94" s="1">
        <v>0</v>
      </c>
      <c r="M94" s="1">
        <v>7</v>
      </c>
      <c r="N94" s="1">
        <v>0</v>
      </c>
      <c r="O94" s="13">
        <v>0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1</v>
      </c>
      <c r="V94" s="1">
        <v>2</v>
      </c>
      <c r="W94" s="1">
        <v>0</v>
      </c>
      <c r="X94" s="1">
        <v>0</v>
      </c>
      <c r="Y94" s="1">
        <v>2</v>
      </c>
      <c r="Z94" s="1">
        <v>7</v>
      </c>
      <c r="AA94" s="1">
        <v>1</v>
      </c>
      <c r="AB94" s="13">
        <v>1</v>
      </c>
      <c r="AC94" s="1">
        <v>0</v>
      </c>
      <c r="AD94" s="1">
        <v>0</v>
      </c>
      <c r="AE94" s="1">
        <v>0</v>
      </c>
      <c r="AF94" s="1">
        <v>0</v>
      </c>
      <c r="AG94" s="6"/>
      <c r="AO94" s="13"/>
      <c r="AT94" s="8"/>
      <c r="BB94" s="13"/>
      <c r="BG94" s="10"/>
      <c r="BO94" s="13"/>
    </row>
    <row r="95" spans="1:67" ht="15.75" customHeight="1" x14ac:dyDescent="0.25">
      <c r="A95" s="12">
        <v>44415</v>
      </c>
      <c r="B95" s="2"/>
      <c r="C95" s="2"/>
      <c r="D95" s="2"/>
      <c r="E95" s="2"/>
      <c r="F95" s="2"/>
      <c r="G95" s="2"/>
      <c r="O95" s="13"/>
      <c r="T95" s="4"/>
      <c r="AB95" s="13"/>
      <c r="AG95" s="6"/>
      <c r="AO95" s="13"/>
      <c r="AT95" s="8"/>
      <c r="BB95" s="13"/>
      <c r="BG95" s="10"/>
      <c r="BO95" s="13"/>
    </row>
    <row r="96" spans="1:67" ht="15.75" customHeight="1" x14ac:dyDescent="0.25">
      <c r="A96" s="1" t="s">
        <v>88</v>
      </c>
      <c r="B96" s="1">
        <v>0.95</v>
      </c>
      <c r="C96" s="1">
        <v>0.78</v>
      </c>
      <c r="G96" s="2">
        <v>0</v>
      </c>
      <c r="H96" s="1">
        <v>3</v>
      </c>
      <c r="I96" s="1">
        <v>0</v>
      </c>
      <c r="J96" s="1">
        <v>0</v>
      </c>
      <c r="K96" s="1">
        <v>0</v>
      </c>
      <c r="L96" s="1">
        <v>2</v>
      </c>
      <c r="M96" s="1">
        <v>4</v>
      </c>
      <c r="N96" s="1">
        <v>1</v>
      </c>
      <c r="O96" s="13">
        <v>0</v>
      </c>
      <c r="P96" s="1">
        <v>0</v>
      </c>
      <c r="Q96" s="1">
        <v>0</v>
      </c>
      <c r="R96" s="1">
        <v>0</v>
      </c>
      <c r="S96" s="1">
        <v>0</v>
      </c>
      <c r="T96" s="4">
        <v>0</v>
      </c>
      <c r="U96" s="1">
        <v>0</v>
      </c>
      <c r="V96" s="1">
        <v>1</v>
      </c>
      <c r="W96" s="1">
        <v>0</v>
      </c>
      <c r="X96" s="1">
        <v>0</v>
      </c>
      <c r="Y96" s="1">
        <v>0</v>
      </c>
      <c r="Z96" s="1">
        <v>3</v>
      </c>
      <c r="AA96" s="1">
        <v>0</v>
      </c>
      <c r="AB96" s="13">
        <v>0</v>
      </c>
      <c r="AC96" s="1">
        <v>0</v>
      </c>
      <c r="AD96" s="1">
        <v>0</v>
      </c>
      <c r="AE96" s="1">
        <v>0</v>
      </c>
      <c r="AF96" s="1">
        <v>0</v>
      </c>
      <c r="AG96" s="6"/>
      <c r="AO96" s="13"/>
      <c r="AT96" s="8"/>
      <c r="BB96" s="13"/>
      <c r="BG96" s="10"/>
      <c r="BO96" s="13"/>
    </row>
    <row r="97" spans="1:67" ht="15.75" customHeight="1" x14ac:dyDescent="0.25">
      <c r="A97" s="14">
        <v>44417</v>
      </c>
      <c r="B97" s="6"/>
      <c r="C97" s="6"/>
      <c r="D97" s="6"/>
      <c r="E97" s="6"/>
      <c r="F97" s="6"/>
      <c r="G97" s="2"/>
      <c r="O97" s="13"/>
      <c r="T97" s="4"/>
      <c r="AB97" s="13"/>
      <c r="AG97" s="6"/>
      <c r="AO97" s="13"/>
      <c r="AT97" s="8"/>
      <c r="BB97" s="13"/>
      <c r="BG97" s="10"/>
      <c r="BO97" s="13"/>
    </row>
    <row r="98" spans="1:67" ht="15.75" customHeight="1" x14ac:dyDescent="0.25">
      <c r="A98" s="1" t="s">
        <v>89</v>
      </c>
      <c r="B98" s="1">
        <v>1.3</v>
      </c>
      <c r="C98" s="1">
        <v>0.85</v>
      </c>
      <c r="G98" s="2">
        <v>0</v>
      </c>
      <c r="H98" s="1">
        <v>5</v>
      </c>
      <c r="I98" s="1">
        <v>2</v>
      </c>
      <c r="J98" s="1">
        <v>1</v>
      </c>
      <c r="K98" s="1">
        <v>0</v>
      </c>
      <c r="L98" s="1">
        <v>0</v>
      </c>
      <c r="M98" s="1">
        <v>3</v>
      </c>
      <c r="N98" s="1">
        <v>1</v>
      </c>
      <c r="O98" s="13">
        <v>0</v>
      </c>
      <c r="P98" s="1">
        <v>0</v>
      </c>
      <c r="Q98" s="1">
        <v>0</v>
      </c>
      <c r="R98" s="1">
        <v>0</v>
      </c>
      <c r="S98" s="1">
        <v>0</v>
      </c>
      <c r="T98" s="4">
        <v>0</v>
      </c>
      <c r="U98" s="1">
        <v>1</v>
      </c>
      <c r="V98" s="1">
        <v>0</v>
      </c>
      <c r="W98" s="1">
        <v>0</v>
      </c>
      <c r="X98" s="1">
        <v>0</v>
      </c>
      <c r="Y98" s="1">
        <v>4</v>
      </c>
      <c r="Z98" s="1">
        <v>6</v>
      </c>
      <c r="AA98" s="1">
        <v>0</v>
      </c>
      <c r="AB98" s="13">
        <v>1</v>
      </c>
      <c r="AC98" s="1">
        <v>0</v>
      </c>
      <c r="AD98" s="1">
        <v>0</v>
      </c>
      <c r="AE98" s="1">
        <v>0</v>
      </c>
      <c r="AF98" s="1">
        <v>0</v>
      </c>
      <c r="AG98" s="6"/>
      <c r="AO98" s="13"/>
      <c r="AT98" s="8"/>
      <c r="BB98" s="13"/>
      <c r="BG98" s="10"/>
      <c r="BO98" s="13"/>
    </row>
    <row r="99" spans="1:67" ht="15.75" customHeight="1" x14ac:dyDescent="0.25">
      <c r="A99" s="1" t="s">
        <v>90</v>
      </c>
      <c r="B99" s="1">
        <v>0.82</v>
      </c>
      <c r="C99" s="1">
        <v>1.1499999999999999</v>
      </c>
      <c r="G99" s="2">
        <v>0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2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4</v>
      </c>
      <c r="AA99" s="1">
        <v>0</v>
      </c>
      <c r="AB99" s="13">
        <v>1</v>
      </c>
      <c r="AC99" s="1">
        <v>0</v>
      </c>
      <c r="AD99" s="1">
        <v>0</v>
      </c>
      <c r="AE99" s="1">
        <v>0</v>
      </c>
      <c r="AF99" s="1">
        <v>0</v>
      </c>
      <c r="AG99" s="6"/>
      <c r="AO99" s="13"/>
      <c r="AT99" s="8"/>
      <c r="BB99" s="13"/>
      <c r="BG99" s="10"/>
      <c r="BO99" s="13"/>
    </row>
    <row r="100" spans="1:67" ht="15.75" customHeight="1" x14ac:dyDescent="0.25">
      <c r="A100" s="15">
        <v>44418</v>
      </c>
      <c r="B100" s="4"/>
      <c r="C100" s="4"/>
      <c r="D100" s="4"/>
      <c r="E100" s="4"/>
      <c r="F100" s="4"/>
      <c r="G100" s="2"/>
      <c r="O100" s="13"/>
      <c r="T100" s="4"/>
      <c r="AB100" s="13"/>
      <c r="AG100" s="6"/>
      <c r="AO100" s="13"/>
      <c r="AT100" s="8"/>
      <c r="BB100" s="13"/>
      <c r="BG100" s="10"/>
      <c r="BO100" s="13"/>
    </row>
    <row r="101" spans="1:67" ht="15.75" customHeight="1" x14ac:dyDescent="0.25">
      <c r="A101" s="1" t="s">
        <v>91</v>
      </c>
      <c r="B101" s="1">
        <v>1.1100000000000001</v>
      </c>
      <c r="C101" s="1">
        <v>1.07</v>
      </c>
      <c r="G101" s="2">
        <v>0</v>
      </c>
      <c r="H101" s="1">
        <v>4</v>
      </c>
      <c r="I101" s="1">
        <v>2</v>
      </c>
      <c r="J101" s="1">
        <v>0</v>
      </c>
      <c r="K101" s="1">
        <v>0</v>
      </c>
      <c r="L101" s="1">
        <v>0</v>
      </c>
      <c r="M101" s="1">
        <v>3</v>
      </c>
      <c r="N101" s="1">
        <v>0</v>
      </c>
      <c r="O101" s="13">
        <v>0</v>
      </c>
      <c r="P101" s="1">
        <v>0</v>
      </c>
      <c r="Q101" s="1">
        <v>0</v>
      </c>
      <c r="R101" s="1">
        <v>0</v>
      </c>
      <c r="S101" s="1">
        <v>0</v>
      </c>
      <c r="T101" s="4">
        <v>0</v>
      </c>
      <c r="U101" s="1">
        <v>0</v>
      </c>
      <c r="V101" s="1">
        <v>1</v>
      </c>
      <c r="W101" s="1">
        <v>0</v>
      </c>
      <c r="X101" s="1">
        <v>0</v>
      </c>
      <c r="Y101" s="1">
        <v>3</v>
      </c>
      <c r="Z101" s="1">
        <v>6</v>
      </c>
      <c r="AA101" s="1">
        <v>1</v>
      </c>
      <c r="AB101" s="13">
        <v>4</v>
      </c>
      <c r="AC101" s="1">
        <v>0</v>
      </c>
      <c r="AD101" s="1">
        <v>0</v>
      </c>
      <c r="AE101" s="1">
        <v>0</v>
      </c>
      <c r="AF101" s="1">
        <v>0</v>
      </c>
      <c r="AG101" s="6"/>
      <c r="AO101" s="13"/>
      <c r="AT101" s="8"/>
      <c r="BB101" s="13"/>
      <c r="BG101" s="10"/>
      <c r="BO101" s="13"/>
    </row>
    <row r="102" spans="1:67" ht="15.75" customHeight="1" x14ac:dyDescent="0.25">
      <c r="A102" s="12">
        <v>44419</v>
      </c>
      <c r="B102" s="2"/>
      <c r="C102" s="2"/>
      <c r="D102" s="2"/>
      <c r="E102" s="2"/>
      <c r="F102" s="2"/>
      <c r="G102" s="2"/>
      <c r="O102" s="13"/>
      <c r="T102" s="4"/>
      <c r="AB102" s="13"/>
      <c r="AG102" s="6"/>
      <c r="AO102" s="13"/>
      <c r="AT102" s="8"/>
      <c r="BB102" s="13"/>
      <c r="BG102" s="10"/>
      <c r="BO102" s="13"/>
    </row>
    <row r="103" spans="1:67" ht="15.75" customHeight="1" x14ac:dyDescent="0.25">
      <c r="A103" s="1" t="s">
        <v>92</v>
      </c>
      <c r="B103" s="1">
        <v>0.79</v>
      </c>
      <c r="C103" s="1">
        <v>1.02</v>
      </c>
      <c r="G103" s="2">
        <v>0</v>
      </c>
      <c r="H103" s="1">
        <v>1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3">
        <v>1</v>
      </c>
      <c r="P103" s="1">
        <v>1</v>
      </c>
      <c r="Q103" s="1">
        <v>0</v>
      </c>
      <c r="R103" s="1">
        <v>0</v>
      </c>
      <c r="S103" s="1">
        <v>0</v>
      </c>
      <c r="T103" s="4">
        <v>0</v>
      </c>
      <c r="U103" s="1">
        <v>0</v>
      </c>
      <c r="V103" s="1">
        <v>2</v>
      </c>
      <c r="W103" s="1">
        <v>0</v>
      </c>
      <c r="X103" s="1">
        <v>0</v>
      </c>
      <c r="Y103" s="1">
        <v>0</v>
      </c>
      <c r="Z103" s="1">
        <v>2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/>
      <c r="AO103" s="13"/>
      <c r="AT103" s="8"/>
      <c r="BB103" s="13"/>
      <c r="BG103" s="10"/>
      <c r="BO103" s="13"/>
    </row>
    <row r="104" spans="1:67" ht="15.75" customHeight="1" x14ac:dyDescent="0.25">
      <c r="A104" s="1" t="s">
        <v>93</v>
      </c>
      <c r="B104" s="1">
        <v>0.88</v>
      </c>
      <c r="C104" s="1">
        <v>1.21</v>
      </c>
      <c r="G104" s="2">
        <v>0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1</v>
      </c>
      <c r="O104" s="13">
        <v>0</v>
      </c>
      <c r="P104" s="1">
        <v>0</v>
      </c>
      <c r="Q104" s="1">
        <v>0</v>
      </c>
      <c r="R104" s="1">
        <v>0</v>
      </c>
      <c r="S104" s="1">
        <v>0</v>
      </c>
      <c r="T104" s="4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5</v>
      </c>
      <c r="AA104" s="1">
        <v>1</v>
      </c>
      <c r="AB104" s="13">
        <v>2</v>
      </c>
      <c r="AC104" s="1">
        <v>0</v>
      </c>
      <c r="AD104" s="1">
        <v>0</v>
      </c>
      <c r="AE104" s="1">
        <v>0</v>
      </c>
      <c r="AF104" s="1">
        <v>0</v>
      </c>
      <c r="AG104" s="6"/>
      <c r="AO104" s="13"/>
      <c r="AT104" s="8"/>
      <c r="BB104" s="13"/>
      <c r="BG104" s="10"/>
      <c r="BO104" s="13"/>
    </row>
    <row r="105" spans="1:67" ht="15.75" customHeight="1" x14ac:dyDescent="0.25">
      <c r="A105" s="14">
        <v>44421</v>
      </c>
      <c r="B105" s="6"/>
      <c r="C105" s="6"/>
      <c r="D105" s="6"/>
      <c r="E105" s="6"/>
      <c r="F105" s="6"/>
      <c r="G105" s="2"/>
      <c r="O105" s="13"/>
      <c r="T105" s="4"/>
      <c r="AB105" s="13"/>
      <c r="AG105" s="6"/>
      <c r="AO105" s="13"/>
      <c r="AT105" s="8"/>
      <c r="BB105" s="13"/>
      <c r="BG105" s="10"/>
      <c r="BO105" s="13"/>
    </row>
    <row r="106" spans="1:67" ht="15.75" customHeight="1" x14ac:dyDescent="0.25">
      <c r="A106" s="1" t="s">
        <v>94</v>
      </c>
      <c r="B106" s="1">
        <v>1.01</v>
      </c>
      <c r="C106" s="1">
        <v>1.1100000000000001</v>
      </c>
      <c r="G106" s="2">
        <v>1</v>
      </c>
      <c r="H106" s="1">
        <v>3</v>
      </c>
      <c r="I106" s="1">
        <v>0</v>
      </c>
      <c r="J106" s="1">
        <v>0</v>
      </c>
      <c r="K106" s="1">
        <v>0</v>
      </c>
      <c r="L106" s="1">
        <v>2</v>
      </c>
      <c r="M106" s="1">
        <v>2</v>
      </c>
      <c r="N106" s="1">
        <v>0</v>
      </c>
      <c r="O106" s="13">
        <v>0</v>
      </c>
      <c r="P106" s="1">
        <v>0</v>
      </c>
      <c r="Q106" s="1">
        <v>0</v>
      </c>
      <c r="R106" s="1">
        <v>0</v>
      </c>
      <c r="S106" s="1">
        <v>0</v>
      </c>
      <c r="T106" s="4">
        <v>0</v>
      </c>
      <c r="U106" s="1">
        <v>2</v>
      </c>
      <c r="V106" s="1">
        <v>0</v>
      </c>
      <c r="W106" s="1">
        <v>0</v>
      </c>
      <c r="X106" s="1">
        <v>0</v>
      </c>
      <c r="Y106" s="1">
        <v>0</v>
      </c>
      <c r="Z106" s="1">
        <v>5</v>
      </c>
      <c r="AA106" s="1">
        <v>1</v>
      </c>
      <c r="AB106" s="13">
        <v>1</v>
      </c>
      <c r="AC106" s="1">
        <v>0</v>
      </c>
      <c r="AD106" s="1">
        <v>0</v>
      </c>
      <c r="AE106" s="1">
        <v>0</v>
      </c>
      <c r="AF106" s="1">
        <v>0</v>
      </c>
      <c r="AG106" s="6"/>
      <c r="AO106" s="13"/>
      <c r="AT106" s="8"/>
      <c r="BB106" s="13"/>
      <c r="BG106" s="10"/>
      <c r="BO106" s="13"/>
    </row>
    <row r="107" spans="1:67" ht="15.75" customHeight="1" x14ac:dyDescent="0.25">
      <c r="A107" s="1" t="s">
        <v>95</v>
      </c>
      <c r="B107" s="1">
        <v>0.57999999999999996</v>
      </c>
      <c r="C107" s="1">
        <v>1.1200000000000001</v>
      </c>
      <c r="G107" s="2">
        <v>1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3">
        <v>0</v>
      </c>
      <c r="P107" s="1">
        <v>0</v>
      </c>
      <c r="Q107" s="1">
        <v>0</v>
      </c>
      <c r="R107" s="1">
        <v>0</v>
      </c>
      <c r="S107" s="1">
        <v>0</v>
      </c>
      <c r="T107" s="4">
        <v>0</v>
      </c>
      <c r="U107" s="1">
        <v>0</v>
      </c>
      <c r="V107" s="1">
        <v>3</v>
      </c>
      <c r="W107" s="1">
        <v>0</v>
      </c>
      <c r="X107" s="1">
        <v>0</v>
      </c>
      <c r="Y107" s="1">
        <v>0</v>
      </c>
      <c r="Z107" s="1">
        <v>4</v>
      </c>
      <c r="AA107" s="1">
        <v>2</v>
      </c>
      <c r="AB107" s="13">
        <v>0</v>
      </c>
      <c r="AC107" s="1">
        <v>1</v>
      </c>
      <c r="AD107" s="1">
        <v>0</v>
      </c>
      <c r="AE107" s="1">
        <v>0</v>
      </c>
      <c r="AF107" s="1">
        <v>0</v>
      </c>
      <c r="AG107" s="6"/>
      <c r="AO107" s="13"/>
      <c r="AT107" s="8"/>
      <c r="BB107" s="13"/>
      <c r="BG107" s="10"/>
      <c r="BO107" s="13"/>
    </row>
    <row r="108" spans="1:67" ht="15.75" customHeight="1" x14ac:dyDescent="0.25">
      <c r="A108" s="1" t="s">
        <v>96</v>
      </c>
      <c r="B108" s="1">
        <v>0.87</v>
      </c>
      <c r="C108" s="1">
        <v>0.65</v>
      </c>
      <c r="G108" s="2">
        <v>0</v>
      </c>
      <c r="H108" s="1">
        <v>4</v>
      </c>
      <c r="I108" s="1">
        <v>0</v>
      </c>
      <c r="J108" s="1">
        <v>0</v>
      </c>
      <c r="K108" s="1">
        <v>0</v>
      </c>
      <c r="L108" s="1">
        <v>0</v>
      </c>
      <c r="M108" s="1">
        <v>3</v>
      </c>
      <c r="N108" s="1">
        <v>0</v>
      </c>
      <c r="O108" s="13">
        <v>0</v>
      </c>
      <c r="P108" s="1">
        <v>0</v>
      </c>
      <c r="Q108" s="1">
        <v>0</v>
      </c>
      <c r="R108" s="1">
        <v>0</v>
      </c>
      <c r="S108" s="1">
        <v>0</v>
      </c>
      <c r="T108" s="4">
        <v>0</v>
      </c>
      <c r="U108" s="1">
        <v>1</v>
      </c>
      <c r="V108" s="1">
        <v>0</v>
      </c>
      <c r="W108" s="1">
        <v>0</v>
      </c>
      <c r="X108" s="1">
        <v>0</v>
      </c>
      <c r="Y108" s="1">
        <v>0</v>
      </c>
      <c r="Z108" s="1">
        <v>5</v>
      </c>
      <c r="AA108" s="1">
        <v>1</v>
      </c>
      <c r="AB108" s="13">
        <v>0</v>
      </c>
      <c r="AC108" s="1">
        <v>0</v>
      </c>
      <c r="AD108" s="1">
        <v>0</v>
      </c>
      <c r="AE108" s="1">
        <v>0</v>
      </c>
      <c r="AF108" s="1">
        <v>0</v>
      </c>
      <c r="AG108" s="6"/>
      <c r="AO108" s="13"/>
      <c r="AT108" s="8"/>
      <c r="BB108" s="13"/>
      <c r="BG108" s="10"/>
      <c r="BO108" s="13"/>
    </row>
    <row r="109" spans="1:67" ht="15.75" customHeight="1" x14ac:dyDescent="0.25">
      <c r="A109" s="15">
        <v>44424</v>
      </c>
      <c r="B109" s="4"/>
      <c r="C109" s="4"/>
      <c r="D109" s="4"/>
      <c r="E109" s="4"/>
      <c r="F109" s="4"/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1:67" ht="15.75" customHeight="1" x14ac:dyDescent="0.25">
      <c r="A110" s="1" t="s">
        <v>97</v>
      </c>
      <c r="B110" s="1">
        <v>1.72</v>
      </c>
      <c r="C110" s="1">
        <v>1.1299999999999999</v>
      </c>
      <c r="D110" s="1">
        <v>2.42</v>
      </c>
      <c r="G110" s="2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3">
        <v>0</v>
      </c>
      <c r="P110" s="1">
        <v>0</v>
      </c>
      <c r="Q110" s="1">
        <v>0</v>
      </c>
      <c r="R110" s="1">
        <v>0</v>
      </c>
      <c r="S110" s="1">
        <v>0</v>
      </c>
      <c r="T110" s="4">
        <v>0</v>
      </c>
      <c r="U110" s="1">
        <v>1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3">
        <v>0</v>
      </c>
      <c r="AC110" s="1">
        <v>0</v>
      </c>
      <c r="AD110" s="1">
        <v>0</v>
      </c>
      <c r="AE110" s="1">
        <v>0</v>
      </c>
      <c r="AF110" s="1">
        <v>0</v>
      </c>
      <c r="AG110" s="6">
        <v>0</v>
      </c>
      <c r="AH110" s="1">
        <v>5</v>
      </c>
      <c r="AI110" s="1">
        <v>2</v>
      </c>
      <c r="AJ110" s="1">
        <v>0</v>
      </c>
      <c r="AK110" s="1">
        <v>0</v>
      </c>
      <c r="AL110" s="1">
        <v>0</v>
      </c>
      <c r="AM110" s="1">
        <v>1</v>
      </c>
      <c r="AN110" s="1">
        <v>1</v>
      </c>
      <c r="AO110" s="13">
        <v>1</v>
      </c>
      <c r="AP110" s="1">
        <v>0</v>
      </c>
      <c r="AQ110" s="1">
        <v>0</v>
      </c>
      <c r="AR110" s="1">
        <v>0</v>
      </c>
      <c r="AS110" s="1">
        <v>0</v>
      </c>
      <c r="AT110" s="8"/>
      <c r="BB110" s="13"/>
      <c r="BG110" s="10"/>
      <c r="BO110" s="13"/>
    </row>
    <row r="111" spans="1:67" ht="15.75" customHeight="1" x14ac:dyDescent="0.25">
      <c r="A111" s="1" t="s">
        <v>98</v>
      </c>
      <c r="B111" s="1">
        <v>0.52</v>
      </c>
      <c r="C111" s="1">
        <v>0.1</v>
      </c>
      <c r="D111" s="1">
        <v>0.46</v>
      </c>
      <c r="G111" s="2">
        <v>0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3">
        <v>0</v>
      </c>
      <c r="P111" s="1">
        <v>0</v>
      </c>
      <c r="Q111" s="1">
        <v>0</v>
      </c>
      <c r="R111" s="1">
        <v>0</v>
      </c>
      <c r="S111" s="1">
        <v>0</v>
      </c>
      <c r="T111" s="4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3">
        <v>0</v>
      </c>
      <c r="AC111" s="1">
        <v>0</v>
      </c>
      <c r="AD111" s="1">
        <v>0</v>
      </c>
      <c r="AE111" s="1">
        <v>0</v>
      </c>
      <c r="AF111" s="1">
        <v>0</v>
      </c>
      <c r="AG111" s="6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3">
        <v>0</v>
      </c>
      <c r="AP111" s="1">
        <v>0</v>
      </c>
      <c r="AQ111" s="1">
        <v>0</v>
      </c>
      <c r="AR111" s="1">
        <v>0</v>
      </c>
      <c r="AS111" s="1">
        <v>0</v>
      </c>
      <c r="AT111" s="8"/>
      <c r="BB111" s="13"/>
      <c r="BG111" s="10"/>
      <c r="BO111" s="13"/>
    </row>
    <row r="112" spans="1:67" ht="15.75" customHeight="1" x14ac:dyDescent="0.25">
      <c r="A112" s="1" t="s">
        <v>99</v>
      </c>
      <c r="B112" s="1">
        <v>1.01</v>
      </c>
      <c r="C112" s="1">
        <v>1.31</v>
      </c>
      <c r="D112" s="1">
        <v>1.26</v>
      </c>
      <c r="G112" s="2">
        <v>0</v>
      </c>
      <c r="H112" s="1">
        <v>5</v>
      </c>
      <c r="I112" s="1">
        <v>2</v>
      </c>
      <c r="J112" s="1">
        <v>0</v>
      </c>
      <c r="K112" s="1">
        <v>0</v>
      </c>
      <c r="L112" s="1">
        <v>0</v>
      </c>
      <c r="M112" s="1">
        <v>2</v>
      </c>
      <c r="N112" s="1">
        <v>1</v>
      </c>
      <c r="O112" s="13">
        <v>0</v>
      </c>
      <c r="P112" s="1">
        <v>0</v>
      </c>
      <c r="Q112" s="1">
        <v>0</v>
      </c>
      <c r="R112" s="1">
        <v>0</v>
      </c>
      <c r="S112" s="1">
        <v>0</v>
      </c>
      <c r="T112" s="4">
        <v>1</v>
      </c>
      <c r="U112" s="1">
        <v>1</v>
      </c>
      <c r="V112" s="1">
        <v>2</v>
      </c>
      <c r="W112" s="1">
        <v>0</v>
      </c>
      <c r="X112" s="1">
        <v>0</v>
      </c>
      <c r="Y112" s="1">
        <v>1</v>
      </c>
      <c r="Z112" s="1">
        <v>4</v>
      </c>
      <c r="AA112" s="1">
        <v>1</v>
      </c>
      <c r="AB112" s="13">
        <v>1</v>
      </c>
      <c r="AC112" s="1">
        <v>0</v>
      </c>
      <c r="AD112" s="1">
        <v>0</v>
      </c>
      <c r="AE112" s="1">
        <v>0</v>
      </c>
      <c r="AF112" s="1">
        <v>0</v>
      </c>
      <c r="AG112" s="6">
        <v>1</v>
      </c>
      <c r="AH112" s="1">
        <v>1</v>
      </c>
      <c r="AI112" s="1">
        <v>1</v>
      </c>
      <c r="AJ112" s="1">
        <v>0</v>
      </c>
      <c r="AK112" s="1">
        <v>0</v>
      </c>
      <c r="AL112" s="1">
        <v>0</v>
      </c>
      <c r="AM112" s="1">
        <v>3</v>
      </c>
      <c r="AN112" s="1">
        <v>2</v>
      </c>
      <c r="AO112" s="13">
        <v>0</v>
      </c>
      <c r="AP112" s="1">
        <v>0</v>
      </c>
      <c r="AQ112" s="1">
        <v>0</v>
      </c>
      <c r="AR112" s="1">
        <v>0</v>
      </c>
      <c r="AS112" s="1">
        <v>0</v>
      </c>
      <c r="AT112" s="8"/>
      <c r="BB112" s="13"/>
      <c r="BG112" s="10"/>
      <c r="BO112" s="13"/>
    </row>
    <row r="113" spans="1:67" ht="15.75" customHeight="1" x14ac:dyDescent="0.25">
      <c r="A113" s="12">
        <v>44425</v>
      </c>
      <c r="B113" s="2"/>
      <c r="C113" s="2"/>
      <c r="D113" s="2"/>
      <c r="E113" s="2"/>
      <c r="F113" s="2"/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1:67" ht="15.75" customHeight="1" x14ac:dyDescent="0.25">
      <c r="A114" s="1" t="s">
        <v>100</v>
      </c>
      <c r="B114" s="1">
        <v>1.05</v>
      </c>
      <c r="C114" s="1">
        <v>1.28</v>
      </c>
      <c r="D114" s="1">
        <v>1.36</v>
      </c>
      <c r="G114" s="2">
        <v>0</v>
      </c>
      <c r="H114" s="1">
        <v>4</v>
      </c>
      <c r="I114" s="1">
        <v>1</v>
      </c>
      <c r="J114" s="1">
        <v>0</v>
      </c>
      <c r="K114" s="1">
        <v>0</v>
      </c>
      <c r="L114" s="1">
        <v>2</v>
      </c>
      <c r="M114" s="1">
        <v>2</v>
      </c>
      <c r="N114" s="1">
        <v>1</v>
      </c>
      <c r="O114" s="13">
        <v>0</v>
      </c>
      <c r="P114" s="1">
        <v>0</v>
      </c>
      <c r="Q114" s="1">
        <v>0</v>
      </c>
      <c r="R114" s="1">
        <v>0</v>
      </c>
      <c r="S114" s="1">
        <v>0</v>
      </c>
      <c r="T114" s="4">
        <v>0</v>
      </c>
      <c r="U114" s="1">
        <v>0</v>
      </c>
      <c r="V114" s="1">
        <v>1</v>
      </c>
      <c r="W114" s="1">
        <v>0</v>
      </c>
      <c r="X114" s="1">
        <v>0</v>
      </c>
      <c r="Y114" s="1">
        <v>1</v>
      </c>
      <c r="Z114" s="1">
        <v>7</v>
      </c>
      <c r="AA114" s="1">
        <v>0</v>
      </c>
      <c r="AB114" s="13">
        <v>1</v>
      </c>
      <c r="AC114" s="1">
        <v>0</v>
      </c>
      <c r="AD114" s="1">
        <v>0</v>
      </c>
      <c r="AE114" s="1">
        <v>0</v>
      </c>
      <c r="AF114" s="1">
        <v>0</v>
      </c>
      <c r="AG114" s="6">
        <v>0</v>
      </c>
      <c r="AH114" s="1">
        <v>3</v>
      </c>
      <c r="AI114" s="1">
        <v>1</v>
      </c>
      <c r="AJ114" s="1">
        <v>1</v>
      </c>
      <c r="AK114" s="1">
        <v>0</v>
      </c>
      <c r="AL114" s="1">
        <v>3</v>
      </c>
      <c r="AM114" s="1">
        <v>3</v>
      </c>
      <c r="AN114" s="1">
        <v>4</v>
      </c>
      <c r="AO114" s="13">
        <v>0</v>
      </c>
      <c r="AP114" s="1">
        <v>0</v>
      </c>
      <c r="AQ114" s="1">
        <v>0</v>
      </c>
      <c r="AR114" s="1">
        <v>0</v>
      </c>
      <c r="AS114" s="1">
        <v>0</v>
      </c>
      <c r="AT114" s="8"/>
      <c r="BB114" s="13"/>
      <c r="BG114" s="10"/>
      <c r="BO114" s="13"/>
    </row>
    <row r="115" spans="1:67" ht="15.75" customHeight="1" x14ac:dyDescent="0.25">
      <c r="A115" s="1" t="s">
        <v>101</v>
      </c>
      <c r="B115" s="1">
        <v>0.76</v>
      </c>
      <c r="C115" s="1">
        <v>1.41</v>
      </c>
      <c r="D115" s="1">
        <v>1.46</v>
      </c>
      <c r="G115" s="2">
        <v>1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3">
        <v>0</v>
      </c>
      <c r="P115" s="1">
        <v>0</v>
      </c>
      <c r="Q115" s="1">
        <v>0</v>
      </c>
      <c r="R115" s="1">
        <v>0</v>
      </c>
      <c r="S115" s="1">
        <v>0</v>
      </c>
      <c r="T115" s="4">
        <v>0</v>
      </c>
      <c r="U115" s="1">
        <v>0</v>
      </c>
      <c r="V115" s="1">
        <v>1</v>
      </c>
      <c r="W115" s="1">
        <v>0</v>
      </c>
      <c r="X115" s="1">
        <v>0</v>
      </c>
      <c r="Y115" s="1">
        <v>0</v>
      </c>
      <c r="Z115" s="1">
        <v>8</v>
      </c>
      <c r="AA115" s="1">
        <v>1</v>
      </c>
      <c r="AB115" s="13">
        <v>0</v>
      </c>
      <c r="AC115" s="1">
        <v>0</v>
      </c>
      <c r="AD115" s="1">
        <v>0</v>
      </c>
      <c r="AE115" s="1">
        <v>0</v>
      </c>
      <c r="AF115" s="1">
        <v>0</v>
      </c>
      <c r="AG115" s="6">
        <v>0</v>
      </c>
      <c r="AH115" s="1">
        <v>2</v>
      </c>
      <c r="AI115" s="1">
        <v>1</v>
      </c>
      <c r="AJ115" s="1">
        <v>0</v>
      </c>
      <c r="AK115" s="1">
        <v>1</v>
      </c>
      <c r="AL115" s="1">
        <v>1</v>
      </c>
      <c r="AM115" s="1">
        <v>4</v>
      </c>
      <c r="AN115" s="1">
        <v>1</v>
      </c>
      <c r="AO115" s="13">
        <v>1</v>
      </c>
      <c r="AP115" s="1">
        <v>0</v>
      </c>
      <c r="AQ115" s="1">
        <v>0</v>
      </c>
      <c r="AR115" s="1">
        <v>0</v>
      </c>
      <c r="AS115" s="1">
        <v>0</v>
      </c>
      <c r="AT115" s="8"/>
      <c r="BB115" s="13"/>
      <c r="BG115" s="10"/>
      <c r="BO115" s="13"/>
    </row>
    <row r="116" spans="1:67" ht="15.75" customHeight="1" x14ac:dyDescent="0.25">
      <c r="A116" s="1" t="s">
        <v>102</v>
      </c>
      <c r="B116" s="1">
        <v>0.78</v>
      </c>
      <c r="C116" s="1">
        <v>1.0900000000000001</v>
      </c>
      <c r="D116" s="1">
        <v>0.92</v>
      </c>
      <c r="G116" s="2">
        <v>0</v>
      </c>
      <c r="H116" s="1">
        <v>3</v>
      </c>
      <c r="I116" s="1">
        <v>1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3">
        <v>0</v>
      </c>
      <c r="P116" s="1">
        <v>0</v>
      </c>
      <c r="Q116" s="1">
        <v>0</v>
      </c>
      <c r="R116" s="1">
        <v>0</v>
      </c>
      <c r="S116" s="1">
        <v>0</v>
      </c>
      <c r="T116" s="4">
        <v>0</v>
      </c>
      <c r="U116" s="1">
        <v>0</v>
      </c>
      <c r="V116" s="1">
        <v>1</v>
      </c>
      <c r="W116" s="1">
        <v>0</v>
      </c>
      <c r="X116" s="1">
        <v>0</v>
      </c>
      <c r="Y116" s="1">
        <v>0</v>
      </c>
      <c r="Z116" s="1">
        <v>4</v>
      </c>
      <c r="AA116" s="1">
        <v>1</v>
      </c>
      <c r="AB116" s="13">
        <v>0</v>
      </c>
      <c r="AC116" s="1">
        <v>0</v>
      </c>
      <c r="AD116" s="1">
        <v>1</v>
      </c>
      <c r="AE116" s="1">
        <v>0</v>
      </c>
      <c r="AF116" s="1">
        <v>0</v>
      </c>
      <c r="AG116" s="6">
        <v>0</v>
      </c>
      <c r="AH116" s="1">
        <v>4</v>
      </c>
      <c r="AI116" s="1">
        <v>2</v>
      </c>
      <c r="AJ116" s="1">
        <v>0</v>
      </c>
      <c r="AK116" s="1">
        <v>0</v>
      </c>
      <c r="AL116" s="1">
        <v>1</v>
      </c>
      <c r="AM116" s="1">
        <v>2</v>
      </c>
      <c r="AN116" s="1">
        <v>0</v>
      </c>
      <c r="AO116" s="13">
        <v>0</v>
      </c>
      <c r="AP116" s="1">
        <v>0</v>
      </c>
      <c r="AQ116" s="1">
        <v>0</v>
      </c>
      <c r="AR116" s="1">
        <v>0</v>
      </c>
      <c r="AS116" s="1">
        <v>0</v>
      </c>
      <c r="AT116" s="8"/>
      <c r="BB116" s="13"/>
      <c r="BG116" s="10"/>
      <c r="BO116" s="13"/>
    </row>
    <row r="117" spans="1:67" ht="15.75" customHeight="1" x14ac:dyDescent="0.25">
      <c r="A117" s="14">
        <v>44427</v>
      </c>
      <c r="B117" s="6"/>
      <c r="C117" s="6"/>
      <c r="D117" s="6"/>
      <c r="E117" s="6"/>
      <c r="F117" s="6"/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1:67" ht="15.75" customHeight="1" x14ac:dyDescent="0.25">
      <c r="A118" s="1" t="s">
        <v>103</v>
      </c>
      <c r="B118" s="1">
        <v>0.93</v>
      </c>
      <c r="C118" s="1">
        <v>0.72</v>
      </c>
      <c r="D118" s="1">
        <v>0.85</v>
      </c>
      <c r="G118" s="2">
        <v>0</v>
      </c>
      <c r="H118" s="1">
        <v>4</v>
      </c>
      <c r="I118" s="1">
        <v>0</v>
      </c>
      <c r="J118" s="1">
        <v>0</v>
      </c>
      <c r="K118" s="1">
        <v>0</v>
      </c>
      <c r="L118" s="1">
        <v>0</v>
      </c>
      <c r="M118" s="1">
        <v>3</v>
      </c>
      <c r="N118" s="1">
        <v>0</v>
      </c>
      <c r="O118" s="13">
        <v>1</v>
      </c>
      <c r="P118" s="1">
        <v>0</v>
      </c>
      <c r="Q118" s="1">
        <v>0</v>
      </c>
      <c r="R118" s="1">
        <v>0</v>
      </c>
      <c r="S118" s="1">
        <v>0</v>
      </c>
      <c r="T118" s="4">
        <v>1</v>
      </c>
      <c r="U118" s="1">
        <v>2</v>
      </c>
      <c r="V118" s="1">
        <v>0</v>
      </c>
      <c r="W118" s="1">
        <v>0</v>
      </c>
      <c r="X118" s="1">
        <v>0</v>
      </c>
      <c r="Y118" s="1">
        <v>0</v>
      </c>
      <c r="Z118" s="1">
        <v>3</v>
      </c>
      <c r="AA118" s="1">
        <v>0</v>
      </c>
      <c r="AB118" s="13">
        <v>0</v>
      </c>
      <c r="AC118" s="1">
        <v>0</v>
      </c>
      <c r="AD118" s="1">
        <v>0</v>
      </c>
      <c r="AE118" s="1">
        <v>0</v>
      </c>
      <c r="AF118" s="1">
        <v>0</v>
      </c>
      <c r="AG118" s="6">
        <v>0</v>
      </c>
      <c r="AH118" s="1">
        <v>0</v>
      </c>
      <c r="AI118" s="1">
        <v>1</v>
      </c>
      <c r="AJ118" s="1">
        <v>0</v>
      </c>
      <c r="AK118" s="1">
        <v>0</v>
      </c>
      <c r="AL118" s="1">
        <v>2</v>
      </c>
      <c r="AM118" s="1">
        <v>5</v>
      </c>
      <c r="AN118" s="1">
        <v>6</v>
      </c>
      <c r="AO118" s="13">
        <v>1</v>
      </c>
      <c r="AP118" s="1">
        <v>0</v>
      </c>
      <c r="AQ118" s="1">
        <v>0</v>
      </c>
      <c r="AR118" s="1">
        <v>0</v>
      </c>
      <c r="AS118" s="1">
        <v>0</v>
      </c>
      <c r="AT118" s="8"/>
      <c r="BB118" s="13"/>
      <c r="BG118" s="10"/>
      <c r="BO118" s="13"/>
    </row>
    <row r="119" spans="1:67" ht="15.75" customHeight="1" x14ac:dyDescent="0.25">
      <c r="A119" s="1" t="s">
        <v>104</v>
      </c>
      <c r="B119" s="1">
        <v>0.67</v>
      </c>
      <c r="C119" s="1">
        <v>0.8</v>
      </c>
      <c r="D119" s="1">
        <v>0.7</v>
      </c>
      <c r="G119" s="2">
        <v>1</v>
      </c>
      <c r="H119" s="1">
        <v>3</v>
      </c>
      <c r="I119" s="1">
        <v>0</v>
      </c>
      <c r="J119" s="1">
        <v>0</v>
      </c>
      <c r="K119" s="1">
        <v>0</v>
      </c>
      <c r="L119" s="1">
        <v>0</v>
      </c>
      <c r="M119" s="1">
        <v>3</v>
      </c>
      <c r="N119" s="1">
        <v>0</v>
      </c>
      <c r="O119" s="13">
        <v>0</v>
      </c>
      <c r="P119" s="1">
        <v>0</v>
      </c>
      <c r="Q119" s="1">
        <v>0</v>
      </c>
      <c r="R119" s="1">
        <v>0</v>
      </c>
      <c r="S119" s="1">
        <v>0</v>
      </c>
      <c r="T119" s="4">
        <v>0</v>
      </c>
      <c r="U119" s="1">
        <v>1</v>
      </c>
      <c r="V119" s="1">
        <v>0</v>
      </c>
      <c r="W119" s="1">
        <v>0</v>
      </c>
      <c r="X119" s="1">
        <v>0</v>
      </c>
      <c r="Y119" s="1">
        <v>2</v>
      </c>
      <c r="Z119" s="1">
        <v>3</v>
      </c>
      <c r="AA119" s="1">
        <v>0</v>
      </c>
      <c r="AB119" s="13">
        <v>0</v>
      </c>
      <c r="AC119" s="1">
        <v>0</v>
      </c>
      <c r="AD119" s="1">
        <v>0</v>
      </c>
      <c r="AE119" s="1">
        <v>0</v>
      </c>
      <c r="AF119" s="1">
        <v>0</v>
      </c>
      <c r="AG119" s="6">
        <v>0</v>
      </c>
      <c r="AH119" s="1">
        <v>2</v>
      </c>
      <c r="AI119" s="1">
        <v>1</v>
      </c>
      <c r="AJ119" s="1">
        <v>0</v>
      </c>
      <c r="AK119" s="1">
        <v>0</v>
      </c>
      <c r="AL119" s="1">
        <v>0</v>
      </c>
      <c r="AM119" s="1">
        <v>2</v>
      </c>
      <c r="AN119" s="1">
        <v>0</v>
      </c>
      <c r="AO119" s="13">
        <v>0</v>
      </c>
      <c r="AP119" s="1">
        <v>0</v>
      </c>
      <c r="AQ119" s="1">
        <v>0</v>
      </c>
      <c r="AR119" s="1">
        <v>0</v>
      </c>
      <c r="AS119" s="1">
        <v>0</v>
      </c>
      <c r="AT119" s="8"/>
      <c r="BB119" s="13"/>
      <c r="BG119" s="10"/>
      <c r="BO119" s="13"/>
    </row>
    <row r="120" spans="1:67" ht="15.75" customHeight="1" x14ac:dyDescent="0.25">
      <c r="A120" s="15">
        <v>44428</v>
      </c>
      <c r="B120" s="4"/>
      <c r="C120" s="4"/>
      <c r="D120" s="4"/>
      <c r="E120" s="4"/>
      <c r="F120" s="4"/>
      <c r="G120" s="2"/>
      <c r="O120" s="13"/>
      <c r="T120" s="4"/>
      <c r="AB120" s="13"/>
      <c r="AG120" s="6"/>
      <c r="AO120" s="13"/>
      <c r="AT120" s="8"/>
      <c r="BB120" s="13"/>
      <c r="BG120" s="10"/>
      <c r="BO120" s="13"/>
    </row>
    <row r="121" spans="1:67" ht="15.75" customHeight="1" x14ac:dyDescent="0.25">
      <c r="A121" s="1" t="s">
        <v>105</v>
      </c>
      <c r="B121" s="1">
        <v>1.01</v>
      </c>
      <c r="C121" s="1">
        <v>1.1299999999999999</v>
      </c>
      <c r="G121" s="2">
        <v>2</v>
      </c>
      <c r="H121" s="1">
        <v>4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3">
        <v>0</v>
      </c>
      <c r="P121" s="1">
        <v>0</v>
      </c>
      <c r="Q121" s="1">
        <v>0</v>
      </c>
      <c r="R121" s="1">
        <v>0</v>
      </c>
      <c r="S121" s="1">
        <v>0</v>
      </c>
      <c r="T121" s="4">
        <v>0</v>
      </c>
      <c r="U121" s="1">
        <v>1</v>
      </c>
      <c r="V121" s="1">
        <v>0</v>
      </c>
      <c r="W121" s="1">
        <v>0</v>
      </c>
      <c r="X121" s="1">
        <v>0</v>
      </c>
      <c r="Y121" s="1">
        <v>0</v>
      </c>
      <c r="Z121" s="1">
        <v>3</v>
      </c>
      <c r="AA121" s="1">
        <v>1</v>
      </c>
      <c r="AB121" s="13">
        <v>1</v>
      </c>
      <c r="AC121" s="1">
        <v>1</v>
      </c>
      <c r="AD121" s="1">
        <v>0</v>
      </c>
      <c r="AE121" s="1">
        <v>0</v>
      </c>
      <c r="AF121" s="1">
        <v>0</v>
      </c>
      <c r="AG121" s="6"/>
      <c r="AO121" s="13"/>
      <c r="AT121" s="8"/>
      <c r="BB121" s="13"/>
      <c r="BG121" s="10"/>
      <c r="BO121" s="13"/>
    </row>
    <row r="122" spans="1:67" ht="15.75" customHeight="1" x14ac:dyDescent="0.25">
      <c r="A122" s="1" t="s">
        <v>106</v>
      </c>
      <c r="B122" s="1">
        <v>1.08</v>
      </c>
      <c r="C122" s="1">
        <v>1.28</v>
      </c>
      <c r="D122" s="1">
        <v>1.33</v>
      </c>
      <c r="G122" s="2">
        <v>0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4</v>
      </c>
      <c r="N122" s="1">
        <v>2</v>
      </c>
      <c r="O122" s="13">
        <v>1</v>
      </c>
      <c r="P122" s="1">
        <v>0</v>
      </c>
      <c r="Q122" s="1">
        <v>0</v>
      </c>
      <c r="R122" s="1">
        <v>0</v>
      </c>
      <c r="S122" s="1">
        <v>0</v>
      </c>
      <c r="T122" s="4">
        <v>0</v>
      </c>
      <c r="U122" s="1">
        <v>1</v>
      </c>
      <c r="V122" s="1">
        <v>0</v>
      </c>
      <c r="W122" s="1">
        <v>1</v>
      </c>
      <c r="X122" s="1">
        <v>0</v>
      </c>
      <c r="Y122" s="1">
        <v>0</v>
      </c>
      <c r="Z122" s="1">
        <v>7</v>
      </c>
      <c r="AA122" s="1">
        <v>0</v>
      </c>
      <c r="AB122" s="13">
        <v>1</v>
      </c>
      <c r="AC122" s="1">
        <v>0</v>
      </c>
      <c r="AD122" s="1">
        <v>0</v>
      </c>
      <c r="AE122" s="1">
        <v>0</v>
      </c>
      <c r="AF122" s="1">
        <v>0</v>
      </c>
      <c r="AG122" s="6">
        <v>0</v>
      </c>
      <c r="AH122" s="1">
        <v>6</v>
      </c>
      <c r="AI122" s="1">
        <v>0</v>
      </c>
      <c r="AJ122" s="1">
        <v>0</v>
      </c>
      <c r="AK122" s="1">
        <v>0</v>
      </c>
      <c r="AL122" s="1">
        <v>0</v>
      </c>
      <c r="AM122" s="1">
        <v>2</v>
      </c>
      <c r="AN122" s="1">
        <v>1</v>
      </c>
      <c r="AO122" s="13">
        <v>0</v>
      </c>
      <c r="AP122" s="1">
        <v>0</v>
      </c>
      <c r="AQ122" s="1">
        <v>0</v>
      </c>
      <c r="AR122" s="1">
        <v>0</v>
      </c>
      <c r="AS122" s="1">
        <v>0</v>
      </c>
      <c r="AT122" s="8"/>
      <c r="BB122" s="13"/>
      <c r="BG122" s="10"/>
      <c r="BO122" s="13"/>
    </row>
    <row r="123" spans="1:67" ht="15.75" customHeight="1" x14ac:dyDescent="0.25">
      <c r="A123" s="1" t="s">
        <v>107</v>
      </c>
      <c r="B123" s="1">
        <v>1.21</v>
      </c>
      <c r="C123" s="1">
        <v>1.21</v>
      </c>
      <c r="D123" s="1">
        <v>1.08</v>
      </c>
      <c r="G123" s="2">
        <v>4</v>
      </c>
      <c r="H123" s="1">
        <v>2</v>
      </c>
      <c r="I123" s="1">
        <v>3</v>
      </c>
      <c r="J123" s="1">
        <v>0</v>
      </c>
      <c r="K123" s="1">
        <v>0</v>
      </c>
      <c r="L123" s="1">
        <v>0</v>
      </c>
      <c r="M123" s="1">
        <v>2</v>
      </c>
      <c r="N123" s="1">
        <v>0</v>
      </c>
      <c r="O123" s="13">
        <v>0</v>
      </c>
      <c r="P123" s="1">
        <v>0</v>
      </c>
      <c r="Q123" s="1">
        <v>0</v>
      </c>
      <c r="R123" s="1">
        <v>0</v>
      </c>
      <c r="S123" s="1">
        <v>0</v>
      </c>
      <c r="T123" s="4">
        <v>0</v>
      </c>
      <c r="U123" s="1">
        <v>0</v>
      </c>
      <c r="V123" s="1">
        <v>2</v>
      </c>
      <c r="W123" s="1">
        <v>0</v>
      </c>
      <c r="X123" s="1">
        <v>0</v>
      </c>
      <c r="Y123" s="1">
        <v>0</v>
      </c>
      <c r="Z123" s="1">
        <v>7</v>
      </c>
      <c r="AA123" s="1">
        <v>0</v>
      </c>
      <c r="AB123" s="13">
        <v>0</v>
      </c>
      <c r="AC123" s="1">
        <v>0</v>
      </c>
      <c r="AD123" s="1">
        <v>0</v>
      </c>
      <c r="AE123" s="1">
        <v>0</v>
      </c>
      <c r="AF123" s="1">
        <v>0</v>
      </c>
      <c r="AG123" s="6">
        <v>1</v>
      </c>
      <c r="AH123" s="1">
        <v>1</v>
      </c>
      <c r="AI123" s="1">
        <v>1</v>
      </c>
      <c r="AJ123" s="1">
        <v>0</v>
      </c>
      <c r="AK123" s="1">
        <v>0</v>
      </c>
      <c r="AL123" s="1">
        <v>0</v>
      </c>
      <c r="AM123" s="1">
        <v>6</v>
      </c>
      <c r="AN123" s="1">
        <v>1</v>
      </c>
      <c r="AO123" s="13">
        <v>2</v>
      </c>
      <c r="AP123" s="1">
        <v>0</v>
      </c>
      <c r="AQ123" s="1">
        <v>0</v>
      </c>
      <c r="AR123" s="1">
        <v>0</v>
      </c>
      <c r="AS123" s="1">
        <v>0</v>
      </c>
      <c r="AT123" s="8"/>
      <c r="BB123" s="13"/>
      <c r="BG123" s="10"/>
      <c r="BO123" s="13"/>
    </row>
    <row r="124" spans="1:67" ht="15.75" customHeight="1" x14ac:dyDescent="0.25">
      <c r="A124" s="12">
        <v>44431</v>
      </c>
      <c r="B124" s="2"/>
      <c r="C124" s="2"/>
      <c r="D124" s="2"/>
      <c r="E124" s="2"/>
      <c r="F124" s="2"/>
      <c r="G124" s="2"/>
      <c r="O124" s="13"/>
      <c r="T124" s="4"/>
      <c r="AB124" s="13"/>
      <c r="AG124" s="6"/>
      <c r="AO124" s="13"/>
      <c r="AT124" s="8"/>
      <c r="BB124" s="13"/>
      <c r="BG124" s="10"/>
      <c r="BO124" s="13"/>
    </row>
    <row r="125" spans="1:67" ht="15.75" customHeight="1" x14ac:dyDescent="0.25">
      <c r="A125" s="1" t="s">
        <v>108</v>
      </c>
      <c r="B125" s="1">
        <v>1.37</v>
      </c>
      <c r="C125" s="1">
        <v>1.59</v>
      </c>
      <c r="D125" s="1">
        <v>0.79</v>
      </c>
      <c r="G125" s="2">
        <v>1</v>
      </c>
      <c r="H125" s="1">
        <v>3</v>
      </c>
      <c r="I125" s="1">
        <v>0</v>
      </c>
      <c r="J125" s="1">
        <v>0</v>
      </c>
      <c r="K125" s="1">
        <v>0</v>
      </c>
      <c r="L125" s="1">
        <v>0</v>
      </c>
      <c r="M125" s="1">
        <v>2</v>
      </c>
      <c r="N125" s="1">
        <v>2</v>
      </c>
      <c r="O125" s="13">
        <v>0</v>
      </c>
      <c r="P125" s="1">
        <v>0</v>
      </c>
      <c r="Q125" s="1">
        <v>0</v>
      </c>
      <c r="R125" s="1">
        <v>0</v>
      </c>
      <c r="S125" s="1">
        <v>0</v>
      </c>
      <c r="T125" s="4">
        <v>0</v>
      </c>
      <c r="U125" s="1">
        <v>1</v>
      </c>
      <c r="V125" s="1">
        <v>0</v>
      </c>
      <c r="W125" s="1">
        <v>1</v>
      </c>
      <c r="X125" s="1">
        <v>0</v>
      </c>
      <c r="Y125" s="1">
        <v>0</v>
      </c>
      <c r="Z125" s="1">
        <v>3</v>
      </c>
      <c r="AA125" s="1">
        <v>2</v>
      </c>
      <c r="AB125" s="13">
        <v>0</v>
      </c>
      <c r="AC125" s="1">
        <v>1</v>
      </c>
      <c r="AD125" s="1">
        <v>0</v>
      </c>
      <c r="AE125" s="1">
        <v>0</v>
      </c>
      <c r="AF125" s="1">
        <v>0</v>
      </c>
      <c r="AG125" s="6">
        <v>1</v>
      </c>
      <c r="AH125" s="1">
        <v>1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3">
        <v>0</v>
      </c>
      <c r="AP125" s="1">
        <v>0</v>
      </c>
      <c r="AQ125" s="1">
        <v>0</v>
      </c>
      <c r="AR125" s="1">
        <v>0</v>
      </c>
      <c r="AS125" s="1">
        <v>0</v>
      </c>
      <c r="AT125" s="8"/>
      <c r="BB125" s="13"/>
      <c r="BG125" s="10"/>
      <c r="BO125" s="13"/>
    </row>
    <row r="126" spans="1:67" ht="15.75" customHeight="1" x14ac:dyDescent="0.25">
      <c r="A126" s="14">
        <v>44432</v>
      </c>
      <c r="B126" s="6"/>
      <c r="C126" s="6"/>
      <c r="D126" s="6"/>
      <c r="E126" s="6"/>
      <c r="F126" s="6"/>
      <c r="G126" s="2"/>
      <c r="O126" s="13"/>
      <c r="T126" s="4"/>
      <c r="AB126" s="13"/>
      <c r="AG126" s="6"/>
      <c r="AO126" s="13"/>
      <c r="AT126" s="8"/>
      <c r="BB126" s="13"/>
      <c r="BG126" s="10"/>
      <c r="BO126" s="13"/>
    </row>
    <row r="127" spans="1:67" ht="15.75" customHeight="1" x14ac:dyDescent="0.25">
      <c r="A127" s="1" t="s">
        <v>109</v>
      </c>
      <c r="B127" s="1">
        <v>1</v>
      </c>
      <c r="C127" s="1">
        <v>0.91</v>
      </c>
      <c r="D127" s="1">
        <v>0.89</v>
      </c>
      <c r="G127" s="2">
        <v>0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3">
        <v>0</v>
      </c>
      <c r="P127" s="1">
        <v>0</v>
      </c>
      <c r="Q127" s="1">
        <v>0</v>
      </c>
      <c r="R127" s="1">
        <v>0</v>
      </c>
      <c r="S127" s="1">
        <v>0</v>
      </c>
      <c r="T127" s="4">
        <v>0</v>
      </c>
      <c r="U127" s="1">
        <v>0</v>
      </c>
      <c r="V127" s="1">
        <v>1</v>
      </c>
      <c r="W127" s="1">
        <v>0</v>
      </c>
      <c r="X127" s="1">
        <v>0</v>
      </c>
      <c r="Y127" s="1">
        <v>0</v>
      </c>
      <c r="Z127" s="1">
        <v>3</v>
      </c>
      <c r="AA127" s="1">
        <v>0</v>
      </c>
      <c r="AB127" s="13">
        <v>0</v>
      </c>
      <c r="AC127" s="1">
        <v>0</v>
      </c>
      <c r="AD127" s="1">
        <v>0</v>
      </c>
      <c r="AE127" s="1">
        <v>0</v>
      </c>
      <c r="AF127" s="1">
        <v>0</v>
      </c>
      <c r="AG127" s="6">
        <v>1</v>
      </c>
      <c r="AH127" s="1">
        <v>3</v>
      </c>
      <c r="AI127" s="1">
        <v>0</v>
      </c>
      <c r="AJ127" s="1">
        <v>0</v>
      </c>
      <c r="AK127" s="1">
        <v>0</v>
      </c>
      <c r="AL127" s="1">
        <v>1</v>
      </c>
      <c r="AM127" s="1">
        <v>3</v>
      </c>
      <c r="AN127" s="1">
        <v>1</v>
      </c>
      <c r="AO127" s="13">
        <v>0</v>
      </c>
      <c r="AP127" s="1">
        <v>0</v>
      </c>
      <c r="AQ127" s="1">
        <v>0</v>
      </c>
      <c r="AR127" s="1">
        <v>0</v>
      </c>
      <c r="AS127" s="1">
        <v>0</v>
      </c>
      <c r="AT127" s="8"/>
      <c r="BB127" s="13"/>
      <c r="BG127" s="10"/>
      <c r="BO127" s="13"/>
    </row>
    <row r="128" spans="1:67" ht="15.75" customHeight="1" x14ac:dyDescent="0.25">
      <c r="A128" s="1" t="s">
        <v>110</v>
      </c>
      <c r="B128" s="1">
        <v>0.69</v>
      </c>
      <c r="C128" s="1">
        <v>0.71</v>
      </c>
      <c r="D128" s="1">
        <v>1.1100000000000001</v>
      </c>
      <c r="G128" s="2">
        <v>1</v>
      </c>
      <c r="H128" s="1">
        <v>2</v>
      </c>
      <c r="I128" s="1">
        <v>2</v>
      </c>
      <c r="J128" s="1">
        <v>0</v>
      </c>
      <c r="K128" s="1">
        <v>0</v>
      </c>
      <c r="L128" s="1">
        <v>0</v>
      </c>
      <c r="M128" s="1">
        <v>5</v>
      </c>
      <c r="N128" s="1">
        <v>0</v>
      </c>
      <c r="O128" s="13">
        <v>0</v>
      </c>
      <c r="P128" s="1">
        <v>0</v>
      </c>
      <c r="Q128" s="1">
        <v>0</v>
      </c>
      <c r="R128" s="1">
        <v>0</v>
      </c>
      <c r="S128" s="1">
        <v>0</v>
      </c>
      <c r="T128" s="4">
        <v>1</v>
      </c>
      <c r="U128" s="1">
        <v>2</v>
      </c>
      <c r="V128" s="1">
        <v>1</v>
      </c>
      <c r="W128" s="1">
        <v>0</v>
      </c>
      <c r="X128" s="1">
        <v>0</v>
      </c>
      <c r="Y128" s="1">
        <v>0</v>
      </c>
      <c r="Z128" s="1">
        <v>5</v>
      </c>
      <c r="AA128" s="1">
        <v>0</v>
      </c>
      <c r="AB128" s="13">
        <v>0</v>
      </c>
      <c r="AC128" s="1">
        <v>0</v>
      </c>
      <c r="AD128" s="1">
        <v>0</v>
      </c>
      <c r="AE128" s="1">
        <v>0</v>
      </c>
      <c r="AF128" s="1">
        <v>0</v>
      </c>
      <c r="AG128" s="6">
        <v>2</v>
      </c>
      <c r="AH128" s="1">
        <v>4</v>
      </c>
      <c r="AI128" s="1">
        <v>2</v>
      </c>
      <c r="AJ128" s="1">
        <v>0</v>
      </c>
      <c r="AK128" s="1">
        <v>0</v>
      </c>
      <c r="AL128" s="1">
        <v>4</v>
      </c>
      <c r="AM128" s="1">
        <v>1</v>
      </c>
      <c r="AN128" s="1">
        <v>0</v>
      </c>
      <c r="AO128" s="13">
        <v>0</v>
      </c>
      <c r="AP128" s="1">
        <v>0</v>
      </c>
      <c r="AQ128" s="1">
        <v>0</v>
      </c>
      <c r="AR128" s="1">
        <v>0</v>
      </c>
      <c r="AS128" s="1">
        <v>0</v>
      </c>
      <c r="AT128" s="8"/>
      <c r="BB128" s="13"/>
      <c r="BG128" s="10"/>
      <c r="BO128" s="13"/>
    </row>
    <row r="129" spans="1:67" ht="15.75" customHeight="1" x14ac:dyDescent="0.25">
      <c r="A129" s="15">
        <v>44434</v>
      </c>
      <c r="B129" s="4"/>
      <c r="C129" s="4"/>
      <c r="D129" s="4"/>
      <c r="E129" s="4"/>
      <c r="F129" s="4"/>
      <c r="G129" s="2"/>
      <c r="O129" s="13"/>
      <c r="T129" s="4"/>
      <c r="AB129" s="13"/>
      <c r="AG129" s="6"/>
      <c r="AO129" s="13"/>
      <c r="AT129" s="8"/>
      <c r="BB129" s="13"/>
      <c r="BG129" s="10"/>
      <c r="BO129" s="13"/>
    </row>
    <row r="130" spans="1:67" ht="15.75" customHeight="1" x14ac:dyDescent="0.25">
      <c r="A130" s="1" t="s">
        <v>111</v>
      </c>
      <c r="B130" s="1">
        <v>1.22</v>
      </c>
      <c r="C130" s="1">
        <v>1.01</v>
      </c>
      <c r="D130" s="1">
        <v>1.45</v>
      </c>
      <c r="E130" s="1">
        <v>0.45</v>
      </c>
      <c r="G130" s="2">
        <v>1</v>
      </c>
      <c r="H130" s="1">
        <v>3</v>
      </c>
      <c r="I130" s="1">
        <v>1</v>
      </c>
      <c r="J130" s="1">
        <v>0</v>
      </c>
      <c r="K130" s="1">
        <v>0</v>
      </c>
      <c r="L130" s="1">
        <v>0</v>
      </c>
      <c r="M130" s="1">
        <v>1</v>
      </c>
      <c r="N130" s="1">
        <v>1</v>
      </c>
      <c r="O130" s="13">
        <v>0</v>
      </c>
      <c r="P130" s="1">
        <v>0</v>
      </c>
      <c r="Q130" s="1">
        <v>0</v>
      </c>
      <c r="R130" s="1">
        <v>0</v>
      </c>
      <c r="S130" s="1">
        <v>0</v>
      </c>
      <c r="T130" s="4">
        <v>0</v>
      </c>
      <c r="U130" s="1">
        <v>1</v>
      </c>
      <c r="V130" s="1">
        <v>1</v>
      </c>
      <c r="W130" s="1">
        <v>0</v>
      </c>
      <c r="X130" s="1">
        <v>0</v>
      </c>
      <c r="Y130" s="1">
        <v>0</v>
      </c>
      <c r="Z130" s="1">
        <v>8</v>
      </c>
      <c r="AA130" s="1">
        <v>0</v>
      </c>
      <c r="AB130" s="13">
        <v>0</v>
      </c>
      <c r="AC130" s="1">
        <v>0</v>
      </c>
      <c r="AD130" s="1">
        <v>0</v>
      </c>
      <c r="AE130" s="1">
        <v>0</v>
      </c>
      <c r="AF130" s="1">
        <v>0</v>
      </c>
      <c r="AG130" s="6">
        <v>0</v>
      </c>
      <c r="AH130" s="1">
        <v>6</v>
      </c>
      <c r="AI130" s="1">
        <v>1</v>
      </c>
      <c r="AJ130" s="1">
        <v>0</v>
      </c>
      <c r="AK130" s="1">
        <v>0</v>
      </c>
      <c r="AL130" s="1">
        <v>3</v>
      </c>
      <c r="AM130" s="1">
        <v>3</v>
      </c>
      <c r="AN130" s="1">
        <v>0</v>
      </c>
      <c r="AO130" s="13">
        <v>2</v>
      </c>
      <c r="AP130" s="1">
        <v>0</v>
      </c>
      <c r="AQ130" s="1">
        <v>0</v>
      </c>
      <c r="AR130" s="1">
        <v>0</v>
      </c>
      <c r="AS130" s="1">
        <v>0</v>
      </c>
      <c r="AT130" s="8">
        <v>1</v>
      </c>
      <c r="AU130" s="1">
        <v>0</v>
      </c>
      <c r="AV130" s="1">
        <v>1</v>
      </c>
      <c r="AW130" s="1">
        <v>0</v>
      </c>
      <c r="AX130" s="1">
        <v>0</v>
      </c>
      <c r="AY130" s="1">
        <v>0</v>
      </c>
      <c r="AZ130" s="1">
        <v>4</v>
      </c>
      <c r="BA130" s="1">
        <v>0</v>
      </c>
      <c r="BB130" s="13">
        <v>1</v>
      </c>
      <c r="BC130" s="1">
        <v>0</v>
      </c>
      <c r="BD130" s="1">
        <v>0</v>
      </c>
      <c r="BE130" s="1">
        <v>0</v>
      </c>
      <c r="BF130" s="1">
        <v>0</v>
      </c>
      <c r="BG130" s="10"/>
      <c r="BO130" s="13"/>
    </row>
    <row r="131" spans="1:67" ht="15.75" customHeight="1" x14ac:dyDescent="0.25">
      <c r="A131" s="12">
        <v>44435</v>
      </c>
      <c r="B131" s="2"/>
      <c r="C131" s="2"/>
      <c r="D131" s="2"/>
      <c r="E131" s="2"/>
      <c r="F131" s="2"/>
      <c r="G131" s="2"/>
      <c r="O131" s="13"/>
      <c r="T131" s="4"/>
      <c r="AB131" s="13"/>
      <c r="AG131" s="6"/>
      <c r="AO131" s="13"/>
      <c r="AT131" s="8"/>
      <c r="BB131" s="13"/>
      <c r="BG131" s="10"/>
      <c r="BO131" s="13"/>
    </row>
    <row r="132" spans="1:67" ht="15.75" customHeight="1" x14ac:dyDescent="0.25">
      <c r="A132" s="1" t="s">
        <v>112</v>
      </c>
      <c r="B132" s="1">
        <v>1.35</v>
      </c>
      <c r="C132" s="1">
        <v>1.1399999999999999</v>
      </c>
      <c r="D132" s="1">
        <v>1.02</v>
      </c>
      <c r="E132" s="1">
        <v>1.03</v>
      </c>
      <c r="G132" s="2">
        <v>2</v>
      </c>
      <c r="H132" s="1">
        <v>4</v>
      </c>
      <c r="I132" s="1">
        <v>3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3">
        <v>0</v>
      </c>
      <c r="P132" s="1">
        <v>1</v>
      </c>
      <c r="Q132" s="1">
        <v>0</v>
      </c>
      <c r="R132" s="1">
        <v>0</v>
      </c>
      <c r="S132" s="1">
        <v>0</v>
      </c>
      <c r="T132" s="4">
        <v>0</v>
      </c>
      <c r="U132" s="1">
        <v>0</v>
      </c>
      <c r="V132" s="1">
        <v>0</v>
      </c>
      <c r="W132" s="1">
        <v>0</v>
      </c>
      <c r="X132" s="1">
        <v>0</v>
      </c>
      <c r="Y132" s="1">
        <v>1</v>
      </c>
      <c r="Z132" s="1">
        <v>4</v>
      </c>
      <c r="AA132" s="1">
        <v>0</v>
      </c>
      <c r="AB132" s="13">
        <v>1</v>
      </c>
      <c r="AC132" s="1">
        <v>0</v>
      </c>
      <c r="AD132" s="1">
        <v>0</v>
      </c>
      <c r="AE132" s="1">
        <v>0</v>
      </c>
      <c r="AF132" s="1">
        <v>0</v>
      </c>
      <c r="AG132" s="6">
        <v>0</v>
      </c>
      <c r="AH132" s="1">
        <v>0</v>
      </c>
      <c r="AI132" s="1">
        <v>1</v>
      </c>
      <c r="AJ132" s="1">
        <v>0</v>
      </c>
      <c r="AK132" s="1">
        <v>0</v>
      </c>
      <c r="AL132" s="1">
        <v>0</v>
      </c>
      <c r="AM132" s="1">
        <v>1</v>
      </c>
      <c r="AN132" s="1">
        <v>2</v>
      </c>
      <c r="AO132" s="13">
        <v>1</v>
      </c>
      <c r="AP132" s="1">
        <v>0</v>
      </c>
      <c r="AQ132" s="1">
        <v>0</v>
      </c>
      <c r="AR132" s="1">
        <v>0</v>
      </c>
      <c r="AS132" s="1">
        <v>0</v>
      </c>
      <c r="AT132" s="8">
        <v>0</v>
      </c>
      <c r="AU132" s="1">
        <v>4</v>
      </c>
      <c r="AV132" s="1">
        <v>0</v>
      </c>
      <c r="AW132" s="1">
        <v>0</v>
      </c>
      <c r="AX132" s="1">
        <v>0</v>
      </c>
      <c r="AY132" s="1">
        <v>0</v>
      </c>
      <c r="AZ132" s="1">
        <v>1</v>
      </c>
      <c r="BA132" s="1">
        <v>0</v>
      </c>
      <c r="BB132" s="13">
        <v>1</v>
      </c>
      <c r="BC132" s="1">
        <v>0</v>
      </c>
      <c r="BD132" s="1">
        <v>0</v>
      </c>
      <c r="BE132" s="1">
        <v>0</v>
      </c>
      <c r="BF132" s="1">
        <v>0</v>
      </c>
      <c r="BG132" s="10"/>
      <c r="BO132" s="13"/>
    </row>
    <row r="133" spans="1:67" ht="15.75" customHeight="1" x14ac:dyDescent="0.25">
      <c r="A133" s="1" t="s">
        <v>113</v>
      </c>
      <c r="B133" s="1">
        <v>0.8</v>
      </c>
      <c r="C133" s="1">
        <v>0.94</v>
      </c>
      <c r="D133" s="1">
        <v>1.4</v>
      </c>
      <c r="E133" s="1">
        <v>1.05</v>
      </c>
      <c r="G133" s="2">
        <v>1</v>
      </c>
      <c r="H133" s="1">
        <v>3</v>
      </c>
      <c r="I133" s="1">
        <v>0</v>
      </c>
      <c r="J133" s="1">
        <v>0</v>
      </c>
      <c r="K133" s="1">
        <v>0</v>
      </c>
      <c r="L133" s="1">
        <v>0</v>
      </c>
      <c r="M133" s="1">
        <v>6</v>
      </c>
      <c r="N133" s="1">
        <v>0</v>
      </c>
      <c r="O133" s="13">
        <v>0</v>
      </c>
      <c r="P133" s="1">
        <v>0</v>
      </c>
      <c r="Q133" s="1">
        <v>0</v>
      </c>
      <c r="R133" s="1">
        <v>0</v>
      </c>
      <c r="S133" s="1">
        <v>0</v>
      </c>
      <c r="T133" s="4">
        <v>0</v>
      </c>
      <c r="U133" s="1">
        <v>0</v>
      </c>
      <c r="V133" s="1">
        <v>2</v>
      </c>
      <c r="W133" s="1">
        <v>0</v>
      </c>
      <c r="X133" s="1">
        <v>0</v>
      </c>
      <c r="Y133" s="1">
        <v>0</v>
      </c>
      <c r="Z133" s="1">
        <v>4</v>
      </c>
      <c r="AA133" s="1">
        <v>1</v>
      </c>
      <c r="AB133" s="13">
        <v>0</v>
      </c>
      <c r="AC133" s="1">
        <v>0</v>
      </c>
      <c r="AD133" s="1">
        <v>0</v>
      </c>
      <c r="AE133" s="1">
        <v>0</v>
      </c>
      <c r="AF133" s="1">
        <v>0</v>
      </c>
      <c r="AG133" s="6">
        <v>0</v>
      </c>
      <c r="AH133" s="1">
        <v>2</v>
      </c>
      <c r="AI133" s="1">
        <v>3</v>
      </c>
      <c r="AJ133" s="1">
        <v>0</v>
      </c>
      <c r="AK133" s="1">
        <v>0</v>
      </c>
      <c r="AL133" s="1">
        <v>3</v>
      </c>
      <c r="AM133" s="1">
        <v>4</v>
      </c>
      <c r="AN133" s="1">
        <v>3</v>
      </c>
      <c r="AO133" s="13">
        <v>0</v>
      </c>
      <c r="AP133" s="1">
        <v>1</v>
      </c>
      <c r="AQ133" s="1">
        <v>0</v>
      </c>
      <c r="AR133" s="1">
        <v>0</v>
      </c>
      <c r="AS133" s="1">
        <v>0</v>
      </c>
      <c r="AT133" s="8">
        <v>0</v>
      </c>
      <c r="AU133" s="1">
        <v>3</v>
      </c>
      <c r="AV133" s="1">
        <v>3</v>
      </c>
      <c r="AW133" s="1">
        <v>0</v>
      </c>
      <c r="AX133" s="1">
        <v>0</v>
      </c>
      <c r="AY133" s="1">
        <v>7</v>
      </c>
      <c r="AZ133" s="1">
        <v>2</v>
      </c>
      <c r="BA133" s="1">
        <v>1</v>
      </c>
      <c r="BB133" s="13">
        <v>1</v>
      </c>
      <c r="BC133" s="1">
        <v>0</v>
      </c>
      <c r="BD133" s="1">
        <v>1</v>
      </c>
      <c r="BE133" s="1">
        <v>0</v>
      </c>
      <c r="BF133" s="1">
        <v>0</v>
      </c>
      <c r="BG133" s="10"/>
      <c r="BO133" s="13"/>
    </row>
    <row r="134" spans="1:67" ht="15.75" customHeight="1" x14ac:dyDescent="0.25">
      <c r="A134" s="14">
        <v>44452</v>
      </c>
      <c r="B134" s="6"/>
      <c r="C134" s="6"/>
      <c r="D134" s="6"/>
      <c r="E134" s="6"/>
      <c r="F134" s="6"/>
      <c r="G134" s="2"/>
      <c r="O134" s="13"/>
      <c r="T134" s="4"/>
      <c r="AB134" s="13"/>
      <c r="AG134" s="6"/>
      <c r="AO134" s="13"/>
      <c r="AT134" s="8"/>
      <c r="BB134" s="13"/>
      <c r="BG134" s="10"/>
      <c r="BO134" s="13"/>
    </row>
    <row r="135" spans="1:67" ht="15.75" customHeight="1" x14ac:dyDescent="0.25">
      <c r="A135" s="1" t="s">
        <v>114</v>
      </c>
      <c r="B135" s="1">
        <v>1.26</v>
      </c>
      <c r="C135" s="1">
        <v>1.51</v>
      </c>
      <c r="D135" s="1">
        <v>1.05</v>
      </c>
      <c r="G135" s="2">
        <v>0</v>
      </c>
      <c r="H135" s="1">
        <v>4</v>
      </c>
      <c r="I135" s="1">
        <v>1</v>
      </c>
      <c r="J135" s="1">
        <v>0</v>
      </c>
      <c r="K135" s="1">
        <v>0</v>
      </c>
      <c r="L135" s="1">
        <v>0</v>
      </c>
      <c r="M135" s="1">
        <v>3</v>
      </c>
      <c r="N135" s="1">
        <v>0</v>
      </c>
      <c r="O135" s="13">
        <v>0</v>
      </c>
      <c r="P135" s="1">
        <v>0</v>
      </c>
      <c r="Q135" s="1">
        <v>0</v>
      </c>
      <c r="R135" s="1">
        <v>0</v>
      </c>
      <c r="S135" s="1">
        <v>0</v>
      </c>
      <c r="T135" s="4">
        <v>0</v>
      </c>
      <c r="U135" s="1">
        <v>0</v>
      </c>
      <c r="V135" s="1">
        <v>2</v>
      </c>
      <c r="W135" s="1">
        <v>0</v>
      </c>
      <c r="X135" s="1">
        <v>0</v>
      </c>
      <c r="Y135" s="1">
        <v>0</v>
      </c>
      <c r="Z135" s="1">
        <v>8</v>
      </c>
      <c r="AA135" s="1">
        <v>0</v>
      </c>
      <c r="AB135" s="13">
        <v>1</v>
      </c>
      <c r="AC135" s="1">
        <v>0</v>
      </c>
      <c r="AD135" s="1">
        <v>0</v>
      </c>
      <c r="AE135" s="1">
        <v>0</v>
      </c>
      <c r="AF135" s="1">
        <v>0</v>
      </c>
      <c r="AG135" s="6">
        <v>1</v>
      </c>
      <c r="AH135" s="1">
        <v>0</v>
      </c>
      <c r="AI135" s="1">
        <v>2</v>
      </c>
      <c r="AJ135" s="1">
        <v>0</v>
      </c>
      <c r="AK135" s="1">
        <v>0</v>
      </c>
      <c r="AL135" s="1">
        <v>0</v>
      </c>
      <c r="AM135" s="1">
        <v>2</v>
      </c>
      <c r="AN135" s="1">
        <v>1</v>
      </c>
      <c r="AO135" s="13">
        <v>2</v>
      </c>
      <c r="AP135" s="1">
        <v>0</v>
      </c>
      <c r="AQ135" s="1">
        <v>0</v>
      </c>
      <c r="AR135" s="1">
        <v>0</v>
      </c>
      <c r="AS135" s="1">
        <v>0</v>
      </c>
      <c r="AT135" s="8"/>
      <c r="BB135" s="13"/>
      <c r="BG135" s="10"/>
      <c r="BO135" s="13"/>
    </row>
    <row r="136" spans="1:67" ht="15.75" customHeight="1" x14ac:dyDescent="0.25">
      <c r="A136" s="1" t="s">
        <v>115</v>
      </c>
      <c r="B136" s="1">
        <v>0.79</v>
      </c>
      <c r="C136" s="1">
        <v>1.56</v>
      </c>
      <c r="D136" s="1">
        <v>1.6</v>
      </c>
      <c r="G136" s="2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1</v>
      </c>
      <c r="O136" s="13">
        <v>0</v>
      </c>
      <c r="P136" s="1">
        <v>0</v>
      </c>
      <c r="Q136" s="1">
        <v>0</v>
      </c>
      <c r="R136" s="1">
        <v>0</v>
      </c>
      <c r="S136" s="1">
        <v>0</v>
      </c>
      <c r="T136" s="4">
        <v>0</v>
      </c>
      <c r="U136" s="1">
        <v>1</v>
      </c>
      <c r="V136" s="1">
        <v>1</v>
      </c>
      <c r="W136" s="1">
        <v>2</v>
      </c>
      <c r="X136" s="1">
        <v>0</v>
      </c>
      <c r="Y136" s="1">
        <v>0</v>
      </c>
      <c r="Z136" s="1">
        <v>7</v>
      </c>
      <c r="AA136" s="1">
        <v>3</v>
      </c>
      <c r="AB136" s="13">
        <v>2</v>
      </c>
      <c r="AC136" s="1">
        <v>2</v>
      </c>
      <c r="AD136" s="1">
        <v>0</v>
      </c>
      <c r="AE136" s="1">
        <v>0</v>
      </c>
      <c r="AF136" s="1">
        <v>0</v>
      </c>
      <c r="AG136" s="6">
        <v>0</v>
      </c>
      <c r="AH136" s="1">
        <v>4</v>
      </c>
      <c r="AI136" s="1">
        <v>2</v>
      </c>
      <c r="AJ136" s="1">
        <v>1</v>
      </c>
      <c r="AK136" s="1">
        <v>0</v>
      </c>
      <c r="AL136" s="1">
        <v>0</v>
      </c>
      <c r="AM136" s="1">
        <v>1</v>
      </c>
      <c r="AN136" s="1">
        <v>1</v>
      </c>
      <c r="AO136" s="13">
        <v>1</v>
      </c>
      <c r="AP136" s="1">
        <v>1</v>
      </c>
      <c r="AQ136" s="1">
        <v>0</v>
      </c>
      <c r="AR136" s="1">
        <v>0</v>
      </c>
      <c r="AS136" s="1">
        <v>0</v>
      </c>
      <c r="AT136" s="8"/>
      <c r="BB136" s="13"/>
      <c r="BG136" s="10"/>
      <c r="BO136" s="13"/>
    </row>
    <row r="137" spans="1:67" ht="15.75" customHeight="1" x14ac:dyDescent="0.25">
      <c r="A137" s="1" t="s">
        <v>116</v>
      </c>
      <c r="B137" s="1">
        <v>0.78</v>
      </c>
      <c r="C137" s="1">
        <v>0.94</v>
      </c>
      <c r="D137" s="1">
        <v>1.06</v>
      </c>
      <c r="G137" s="2">
        <v>0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2</v>
      </c>
      <c r="N137" s="1">
        <v>0</v>
      </c>
      <c r="O137" s="13">
        <v>0</v>
      </c>
      <c r="P137" s="1">
        <v>0</v>
      </c>
      <c r="Q137" s="1">
        <v>0</v>
      </c>
      <c r="R137" s="1">
        <v>0</v>
      </c>
      <c r="S137" s="1">
        <v>0</v>
      </c>
      <c r="T137" s="4">
        <v>0</v>
      </c>
      <c r="U137" s="1">
        <v>0</v>
      </c>
      <c r="V137" s="1">
        <v>1</v>
      </c>
      <c r="W137" s="1">
        <v>0</v>
      </c>
      <c r="X137" s="1">
        <v>0</v>
      </c>
      <c r="Y137" s="1">
        <v>4</v>
      </c>
      <c r="Z137" s="1">
        <v>4</v>
      </c>
      <c r="AA137" s="1">
        <v>3</v>
      </c>
      <c r="AB137" s="13">
        <v>0</v>
      </c>
      <c r="AC137" s="1">
        <v>0</v>
      </c>
      <c r="AD137" s="1">
        <v>0</v>
      </c>
      <c r="AE137" s="1">
        <v>0</v>
      </c>
      <c r="AF137" s="1">
        <v>0</v>
      </c>
      <c r="AG137" s="6">
        <v>1</v>
      </c>
      <c r="AH137" s="1">
        <v>4</v>
      </c>
      <c r="AI137" s="1">
        <v>0</v>
      </c>
      <c r="AJ137" s="1">
        <v>0</v>
      </c>
      <c r="AK137" s="1">
        <v>0</v>
      </c>
      <c r="AL137" s="1">
        <v>0</v>
      </c>
      <c r="AM137" s="1">
        <v>4</v>
      </c>
      <c r="AN137" s="1">
        <v>2</v>
      </c>
      <c r="AO137" s="13">
        <v>0</v>
      </c>
      <c r="AP137" s="1">
        <v>0</v>
      </c>
      <c r="AQ137" s="1">
        <v>0</v>
      </c>
      <c r="AR137" s="1">
        <v>0</v>
      </c>
      <c r="AS137" s="1">
        <v>0</v>
      </c>
      <c r="AT137" s="8"/>
      <c r="BB137" s="13"/>
      <c r="BG137" s="10"/>
      <c r="BO137" s="13"/>
    </row>
    <row r="138" spans="1:67" ht="15.75" customHeight="1" x14ac:dyDescent="0.25">
      <c r="A138" s="15">
        <v>44454</v>
      </c>
      <c r="B138" s="4"/>
      <c r="C138" s="4"/>
      <c r="D138" s="4"/>
      <c r="E138" s="4"/>
      <c r="F138" s="4"/>
      <c r="G138" s="2"/>
      <c r="O138" s="13"/>
      <c r="T138" s="4"/>
      <c r="AB138" s="13"/>
      <c r="AG138" s="6"/>
      <c r="AO138" s="13"/>
      <c r="AT138" s="8"/>
      <c r="BB138" s="13"/>
      <c r="BG138" s="10"/>
      <c r="BO138" s="13"/>
    </row>
    <row r="139" spans="1:67" ht="15.75" customHeight="1" x14ac:dyDescent="0.25">
      <c r="A139" s="1" t="s">
        <v>117</v>
      </c>
      <c r="B139" s="1">
        <v>1.19</v>
      </c>
      <c r="C139" s="1">
        <v>0.87</v>
      </c>
      <c r="D139" s="1">
        <v>0.89</v>
      </c>
      <c r="G139" s="2">
        <v>0</v>
      </c>
      <c r="H139" s="1">
        <v>2</v>
      </c>
      <c r="I139" s="1">
        <v>1</v>
      </c>
      <c r="J139" s="1">
        <v>0</v>
      </c>
      <c r="K139" s="1">
        <v>0</v>
      </c>
      <c r="L139" s="1">
        <v>1</v>
      </c>
      <c r="M139" s="1">
        <v>3</v>
      </c>
      <c r="N139" s="1">
        <v>0</v>
      </c>
      <c r="O139" s="13">
        <v>0</v>
      </c>
      <c r="P139" s="1">
        <v>0</v>
      </c>
      <c r="Q139" s="1">
        <v>0</v>
      </c>
      <c r="R139" s="1">
        <v>0</v>
      </c>
      <c r="S139" s="1">
        <v>0</v>
      </c>
      <c r="T139" s="4">
        <v>0</v>
      </c>
      <c r="U139" s="1">
        <v>1</v>
      </c>
      <c r="V139" s="1">
        <v>2</v>
      </c>
      <c r="W139" s="1">
        <v>1</v>
      </c>
      <c r="X139" s="1">
        <v>0</v>
      </c>
      <c r="Y139" s="1">
        <v>0</v>
      </c>
      <c r="Z139" s="1">
        <v>4</v>
      </c>
      <c r="AA139" s="1">
        <v>0</v>
      </c>
      <c r="AB139" s="13">
        <v>0</v>
      </c>
      <c r="AC139" s="1">
        <v>0</v>
      </c>
      <c r="AD139" s="1">
        <v>0</v>
      </c>
      <c r="AE139" s="1">
        <v>0</v>
      </c>
      <c r="AF139" s="1">
        <v>0</v>
      </c>
      <c r="AG139" s="6">
        <v>0</v>
      </c>
      <c r="AH139" s="1">
        <v>5</v>
      </c>
      <c r="AI139" s="1">
        <v>1</v>
      </c>
      <c r="AJ139" s="1">
        <v>0</v>
      </c>
      <c r="AK139" s="1">
        <v>0</v>
      </c>
      <c r="AL139" s="1">
        <v>0</v>
      </c>
      <c r="AM139" s="1">
        <v>1</v>
      </c>
      <c r="AN139" s="1">
        <v>2</v>
      </c>
      <c r="AO139" s="13">
        <v>0</v>
      </c>
      <c r="AP139" s="1">
        <v>0</v>
      </c>
      <c r="AQ139" s="1">
        <v>0</v>
      </c>
      <c r="AR139" s="1">
        <v>0</v>
      </c>
      <c r="AS139" s="1">
        <v>0</v>
      </c>
      <c r="AT139" s="8"/>
      <c r="BB139" s="13"/>
      <c r="BG139" s="10"/>
      <c r="BO139" s="13"/>
    </row>
    <row r="140" spans="1:67" ht="15.75" customHeight="1" x14ac:dyDescent="0.25">
      <c r="A140" s="1" t="s">
        <v>118</v>
      </c>
      <c r="B140" s="1">
        <v>1.07</v>
      </c>
      <c r="C140" s="1">
        <v>1.44</v>
      </c>
      <c r="D140" s="1">
        <v>1.47</v>
      </c>
      <c r="G140" s="2">
        <v>0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2</v>
      </c>
      <c r="N140" s="1">
        <v>0</v>
      </c>
      <c r="O140" s="13">
        <v>0</v>
      </c>
      <c r="P140" s="1">
        <v>0</v>
      </c>
      <c r="Q140" s="1">
        <v>0</v>
      </c>
      <c r="R140" s="1">
        <v>0</v>
      </c>
      <c r="S140" s="1">
        <v>0</v>
      </c>
      <c r="T140" s="4">
        <v>0</v>
      </c>
      <c r="U140" s="1">
        <v>0</v>
      </c>
      <c r="V140" s="1">
        <v>1</v>
      </c>
      <c r="W140" s="1">
        <v>0</v>
      </c>
      <c r="X140" s="1">
        <v>0</v>
      </c>
      <c r="Y140" s="1">
        <v>0</v>
      </c>
      <c r="Z140" s="1">
        <v>3</v>
      </c>
      <c r="AA140" s="1">
        <v>0</v>
      </c>
      <c r="AB140" s="13">
        <v>1</v>
      </c>
      <c r="AC140" s="1">
        <v>0</v>
      </c>
      <c r="AD140" s="1">
        <v>0</v>
      </c>
      <c r="AE140" s="1">
        <v>0</v>
      </c>
      <c r="AF140" s="1">
        <v>0</v>
      </c>
      <c r="AG140" s="6">
        <v>0</v>
      </c>
      <c r="AH140" s="1">
        <v>4</v>
      </c>
      <c r="AI140" s="1">
        <v>1</v>
      </c>
      <c r="AJ140" s="1">
        <v>0</v>
      </c>
      <c r="AK140" s="1">
        <v>0</v>
      </c>
      <c r="AL140" s="1">
        <v>0</v>
      </c>
      <c r="AM140" s="1">
        <v>3</v>
      </c>
      <c r="AN140" s="1">
        <v>0</v>
      </c>
      <c r="AO140" s="13">
        <v>0</v>
      </c>
      <c r="AP140" s="1">
        <v>0</v>
      </c>
      <c r="AQ140" s="1">
        <v>0</v>
      </c>
      <c r="AR140" s="1">
        <v>0</v>
      </c>
      <c r="AS140" s="1">
        <v>0</v>
      </c>
      <c r="AT140" s="8"/>
      <c r="BB140" s="13"/>
      <c r="BG140" s="10"/>
      <c r="BO140" s="13"/>
    </row>
    <row r="141" spans="1:67" ht="15.75" customHeight="1" x14ac:dyDescent="0.25">
      <c r="A141" s="12">
        <v>44459</v>
      </c>
      <c r="B141" s="2"/>
      <c r="C141" s="2"/>
      <c r="D141" s="2"/>
      <c r="E141" s="2"/>
      <c r="F141" s="2"/>
      <c r="G141" s="2"/>
      <c r="O141" s="13"/>
      <c r="T141" s="4"/>
      <c r="AB141" s="13"/>
      <c r="AG141" s="6"/>
      <c r="AO141" s="13"/>
      <c r="AT141" s="8"/>
      <c r="BB141" s="13"/>
      <c r="BG141" s="10"/>
      <c r="BO141" s="13"/>
    </row>
    <row r="142" spans="1:67" ht="15.75" customHeight="1" x14ac:dyDescent="0.25">
      <c r="A142" s="17" t="s">
        <v>119</v>
      </c>
      <c r="B142" s="1">
        <v>1.0900000000000001</v>
      </c>
      <c r="C142" s="1">
        <v>0.94</v>
      </c>
      <c r="D142" s="1">
        <v>1.1499999999999999</v>
      </c>
      <c r="G142" s="2">
        <v>1</v>
      </c>
      <c r="H142" s="1">
        <v>5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3">
        <v>0</v>
      </c>
      <c r="P142" s="1">
        <v>0</v>
      </c>
      <c r="Q142" s="1">
        <v>0</v>
      </c>
      <c r="R142" s="1">
        <v>0</v>
      </c>
      <c r="S142" s="1">
        <v>0</v>
      </c>
      <c r="T142" s="4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5</v>
      </c>
      <c r="AA142" s="1">
        <v>1</v>
      </c>
      <c r="AB142" s="13">
        <v>2</v>
      </c>
      <c r="AC142" s="1">
        <v>0</v>
      </c>
      <c r="AD142" s="1">
        <v>0</v>
      </c>
      <c r="AE142" s="1">
        <v>0</v>
      </c>
      <c r="AF142" s="1">
        <v>0</v>
      </c>
      <c r="AG142" s="6">
        <v>2</v>
      </c>
      <c r="AH142" s="1">
        <v>5</v>
      </c>
      <c r="AI142" s="1">
        <v>3</v>
      </c>
      <c r="AJ142" s="1">
        <v>0</v>
      </c>
      <c r="AK142" s="1">
        <v>0</v>
      </c>
      <c r="AL142" s="1">
        <v>0</v>
      </c>
      <c r="AM142" s="1">
        <v>2</v>
      </c>
      <c r="AN142" s="1">
        <v>4</v>
      </c>
      <c r="AO142" s="13">
        <v>0</v>
      </c>
      <c r="AP142" s="1">
        <v>1</v>
      </c>
      <c r="AQ142" s="1">
        <v>0</v>
      </c>
      <c r="AR142" s="1">
        <v>0</v>
      </c>
      <c r="AS142" s="1">
        <v>0</v>
      </c>
      <c r="AT142" s="8"/>
      <c r="BB142" s="13"/>
      <c r="BG142" s="10"/>
      <c r="BO142" s="13"/>
    </row>
    <row r="143" spans="1:67" ht="15.75" customHeight="1" x14ac:dyDescent="0.25">
      <c r="A143" s="14">
        <v>44461</v>
      </c>
      <c r="B143" s="6"/>
      <c r="C143" s="6"/>
      <c r="D143" s="6"/>
      <c r="E143" s="6"/>
      <c r="F143" s="6"/>
      <c r="G143" s="2"/>
      <c r="O143" s="13"/>
      <c r="T143" s="4"/>
      <c r="AB143" s="13"/>
      <c r="AG143" s="6"/>
      <c r="AO143" s="13"/>
      <c r="AT143" s="8"/>
      <c r="BB143" s="13"/>
      <c r="BG143" s="10"/>
      <c r="BO143" s="13"/>
    </row>
    <row r="144" spans="1:67" ht="15.75" customHeight="1" x14ac:dyDescent="0.25">
      <c r="A144" s="17" t="s">
        <v>120</v>
      </c>
      <c r="B144" s="1">
        <v>0.7</v>
      </c>
      <c r="C144" s="1">
        <v>0.92</v>
      </c>
      <c r="G144" s="2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3">
        <v>0</v>
      </c>
      <c r="P144" s="1">
        <v>2</v>
      </c>
      <c r="Q144" s="1">
        <v>0</v>
      </c>
      <c r="R144" s="1">
        <v>0</v>
      </c>
      <c r="S144" s="1">
        <v>0</v>
      </c>
      <c r="T144" s="4">
        <v>0</v>
      </c>
      <c r="U144" s="1">
        <v>1</v>
      </c>
      <c r="V144" s="1">
        <v>1</v>
      </c>
      <c r="W144" s="1">
        <v>0</v>
      </c>
      <c r="X144" s="1">
        <v>0</v>
      </c>
      <c r="Y144" s="1">
        <v>0</v>
      </c>
      <c r="Z144" s="1">
        <v>2</v>
      </c>
      <c r="AA144" s="1">
        <v>0</v>
      </c>
      <c r="AB144" s="13">
        <v>0</v>
      </c>
      <c r="AC144" s="1">
        <v>0</v>
      </c>
      <c r="AD144" s="1">
        <v>0</v>
      </c>
      <c r="AE144" s="1">
        <v>0</v>
      </c>
      <c r="AF144" s="1">
        <v>0</v>
      </c>
      <c r="AG144" s="6"/>
      <c r="AO144" s="13"/>
      <c r="AT144" s="8"/>
      <c r="BB144" s="13"/>
      <c r="BG144" s="10"/>
      <c r="BO144" s="13"/>
    </row>
    <row r="145" spans="1:67" ht="15.75" customHeight="1" x14ac:dyDescent="0.25">
      <c r="A145" s="15">
        <v>44462</v>
      </c>
      <c r="B145" s="4"/>
      <c r="C145" s="4"/>
      <c r="D145" s="4"/>
      <c r="E145" s="4"/>
      <c r="F145" s="4"/>
      <c r="G145" s="2"/>
      <c r="O145" s="13"/>
      <c r="T145" s="4"/>
      <c r="AB145" s="13"/>
      <c r="AG145" s="6"/>
      <c r="AO145" s="13"/>
      <c r="AT145" s="8"/>
      <c r="BB145" s="13"/>
      <c r="BG145" s="10"/>
      <c r="BO145" s="13"/>
    </row>
    <row r="146" spans="1:67" ht="15.75" customHeight="1" x14ac:dyDescent="0.25">
      <c r="A146" s="17" t="s">
        <v>121</v>
      </c>
      <c r="B146" s="1">
        <v>0.38</v>
      </c>
      <c r="C146" s="1">
        <v>0.91</v>
      </c>
      <c r="D146" s="1">
        <v>1.82</v>
      </c>
      <c r="G146" s="2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3">
        <v>0</v>
      </c>
      <c r="P146" s="1">
        <v>0</v>
      </c>
      <c r="Q146" s="1">
        <v>0</v>
      </c>
      <c r="R146" s="1">
        <v>0</v>
      </c>
      <c r="S146" s="1">
        <v>0</v>
      </c>
      <c r="T146" s="4">
        <v>0</v>
      </c>
      <c r="U146" s="1">
        <v>0</v>
      </c>
      <c r="V146" s="1">
        <v>0</v>
      </c>
      <c r="W146" s="1">
        <v>0</v>
      </c>
      <c r="X146" s="1">
        <v>0</v>
      </c>
      <c r="Y146" s="1">
        <v>3</v>
      </c>
      <c r="Z146" s="1">
        <v>1</v>
      </c>
      <c r="AA146" s="1">
        <v>0</v>
      </c>
      <c r="AB146" s="13">
        <v>0</v>
      </c>
      <c r="AC146" s="1">
        <v>0</v>
      </c>
      <c r="AD146" s="1">
        <v>0</v>
      </c>
      <c r="AE146" s="1">
        <v>0</v>
      </c>
      <c r="AF146" s="1">
        <v>0</v>
      </c>
      <c r="AG146" s="6">
        <v>0</v>
      </c>
      <c r="AH146" s="1">
        <v>0</v>
      </c>
      <c r="AI146" s="1">
        <v>2</v>
      </c>
      <c r="AJ146" s="1">
        <v>0</v>
      </c>
      <c r="AK146" s="1">
        <v>0</v>
      </c>
      <c r="AL146" s="1">
        <v>0</v>
      </c>
      <c r="AM146" s="1">
        <v>7</v>
      </c>
      <c r="AN146" s="1">
        <v>0</v>
      </c>
      <c r="AO146" s="13">
        <v>0</v>
      </c>
      <c r="AP146" s="1">
        <v>0</v>
      </c>
      <c r="AQ146" s="1">
        <v>0</v>
      </c>
      <c r="AR146" s="1">
        <v>0</v>
      </c>
      <c r="AS146" s="1">
        <v>0</v>
      </c>
      <c r="AT146" s="8"/>
      <c r="BB146" s="13"/>
      <c r="BG146" s="10"/>
      <c r="BO146" s="13"/>
    </row>
    <row r="147" spans="1:67" ht="15.75" customHeight="1" x14ac:dyDescent="0.25">
      <c r="A147" s="17" t="s">
        <v>122</v>
      </c>
      <c r="B147" s="1">
        <v>1.74</v>
      </c>
      <c r="C147" s="1">
        <v>1.06</v>
      </c>
      <c r="D147" s="1">
        <v>0.93</v>
      </c>
      <c r="G147" s="2">
        <v>0</v>
      </c>
      <c r="H147" s="1">
        <v>3</v>
      </c>
      <c r="I147" s="1">
        <v>1</v>
      </c>
      <c r="J147" s="1">
        <v>0</v>
      </c>
      <c r="K147" s="1">
        <v>0</v>
      </c>
      <c r="L147" s="1">
        <v>0</v>
      </c>
      <c r="M147" s="1">
        <v>3</v>
      </c>
      <c r="N147" s="1">
        <v>0</v>
      </c>
      <c r="O147" s="13">
        <v>0</v>
      </c>
      <c r="P147" s="1">
        <v>0</v>
      </c>
      <c r="Q147" s="1">
        <v>0</v>
      </c>
      <c r="R147" s="1">
        <v>0</v>
      </c>
      <c r="S147" s="1">
        <v>0</v>
      </c>
      <c r="T147" s="4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1</v>
      </c>
      <c r="AA147" s="1">
        <v>0</v>
      </c>
      <c r="AB147" s="13">
        <v>1</v>
      </c>
      <c r="AC147" s="1">
        <v>1</v>
      </c>
      <c r="AD147" s="1">
        <v>0</v>
      </c>
      <c r="AE147" s="1">
        <v>0</v>
      </c>
      <c r="AF147" s="1">
        <v>0</v>
      </c>
      <c r="AG147" s="6">
        <v>0</v>
      </c>
      <c r="AH147" s="1">
        <v>3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3">
        <v>0</v>
      </c>
      <c r="AP147" s="1">
        <v>0</v>
      </c>
      <c r="AQ147" s="1">
        <v>0</v>
      </c>
      <c r="AR147" s="1">
        <v>0</v>
      </c>
      <c r="AS147" s="1">
        <v>0</v>
      </c>
      <c r="AT147" s="8"/>
      <c r="BB147" s="13"/>
      <c r="BG147" s="10"/>
      <c r="BO147" s="13"/>
    </row>
    <row r="148" spans="1:67" ht="15.75" customHeight="1" x14ac:dyDescent="0.25">
      <c r="A148" s="12">
        <v>44468</v>
      </c>
      <c r="B148" s="2"/>
      <c r="C148" s="2"/>
      <c r="D148" s="2"/>
      <c r="E148" s="2"/>
      <c r="F148" s="2"/>
      <c r="G148" s="2"/>
      <c r="O148" s="13"/>
      <c r="T148" s="4"/>
      <c r="AB148" s="13"/>
      <c r="AG148" s="6"/>
      <c r="AO148" s="13"/>
      <c r="AT148" s="8"/>
      <c r="BB148" s="13"/>
      <c r="BG148" s="10"/>
      <c r="BO148" s="13"/>
    </row>
    <row r="149" spans="1:67" ht="15.75" customHeight="1" x14ac:dyDescent="0.25">
      <c r="A149" s="17" t="s">
        <v>123</v>
      </c>
      <c r="B149" s="1">
        <v>0.79</v>
      </c>
      <c r="C149" s="1">
        <v>0.7</v>
      </c>
      <c r="G149" s="2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2</v>
      </c>
      <c r="N149" s="1">
        <v>0</v>
      </c>
      <c r="O149" s="13">
        <v>1</v>
      </c>
      <c r="P149" s="1">
        <v>0</v>
      </c>
      <c r="Q149" s="1">
        <v>0</v>
      </c>
      <c r="R149" s="1">
        <v>0</v>
      </c>
      <c r="S149" s="1">
        <v>0</v>
      </c>
      <c r="T149" s="4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2</v>
      </c>
      <c r="AA149" s="1">
        <v>0</v>
      </c>
      <c r="AB149" s="13">
        <v>0</v>
      </c>
      <c r="AC149" s="1">
        <v>0</v>
      </c>
      <c r="AD149" s="1">
        <v>0</v>
      </c>
      <c r="AE149" s="1">
        <v>0</v>
      </c>
      <c r="AF149" s="1">
        <v>0</v>
      </c>
      <c r="AG149" s="6"/>
      <c r="AO149" s="13"/>
      <c r="AT149" s="8"/>
      <c r="BB149" s="13"/>
      <c r="BG149" s="10"/>
      <c r="BO149" s="13"/>
    </row>
    <row r="150" spans="1:67" ht="15.75" customHeight="1" x14ac:dyDescent="0.25">
      <c r="A150" s="17" t="s">
        <v>124</v>
      </c>
      <c r="B150" s="1">
        <v>0.65</v>
      </c>
      <c r="C150" s="1">
        <v>0.97</v>
      </c>
      <c r="G150" s="2">
        <v>0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0</v>
      </c>
      <c r="O150" s="13">
        <v>0</v>
      </c>
      <c r="P150" s="1">
        <v>0</v>
      </c>
      <c r="Q150" s="1">
        <v>0</v>
      </c>
      <c r="R150" s="1">
        <v>0</v>
      </c>
      <c r="S150" s="1">
        <v>0</v>
      </c>
      <c r="T150" s="4">
        <v>0</v>
      </c>
      <c r="U150" s="1">
        <v>2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1</v>
      </c>
      <c r="AB150" s="13">
        <v>0</v>
      </c>
      <c r="AC150" s="1">
        <v>0</v>
      </c>
      <c r="AD150" s="1">
        <v>0</v>
      </c>
      <c r="AE150" s="1">
        <v>0</v>
      </c>
      <c r="AF150" s="1">
        <v>0</v>
      </c>
      <c r="AG150" s="6"/>
      <c r="AO150" s="13"/>
      <c r="AT150" s="8"/>
      <c r="BB150" s="13"/>
      <c r="BG150" s="10"/>
      <c r="BO150" s="13"/>
    </row>
    <row r="151" spans="1:67" ht="15.75" customHeight="1" x14ac:dyDescent="0.25">
      <c r="A151" s="17" t="s">
        <v>125</v>
      </c>
      <c r="B151" s="1">
        <v>1.1299999999999999</v>
      </c>
      <c r="C151" s="1">
        <v>1.3</v>
      </c>
      <c r="G151" s="2">
        <v>0</v>
      </c>
      <c r="H151" s="1">
        <v>3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3">
        <v>0</v>
      </c>
      <c r="P151" s="1">
        <v>0</v>
      </c>
      <c r="Q151" s="1">
        <v>0</v>
      </c>
      <c r="R151" s="1">
        <v>0</v>
      </c>
      <c r="S151" s="1">
        <v>0</v>
      </c>
      <c r="T151" s="4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3</v>
      </c>
      <c r="AA151" s="1">
        <v>0</v>
      </c>
      <c r="AB151" s="13">
        <v>0</v>
      </c>
      <c r="AC151" s="1">
        <v>0</v>
      </c>
      <c r="AD151" s="1">
        <v>0</v>
      </c>
      <c r="AE151" s="1">
        <v>0</v>
      </c>
      <c r="AF151" s="1">
        <v>0</v>
      </c>
      <c r="AG151" s="6"/>
      <c r="AO151" s="13"/>
      <c r="AT151" s="8"/>
      <c r="BB151" s="13"/>
      <c r="BG151" s="10"/>
      <c r="BO151" s="13"/>
    </row>
    <row r="152" spans="1:67" ht="15.75" customHeight="1" x14ac:dyDescent="0.25">
      <c r="A152" s="17" t="s">
        <v>126</v>
      </c>
      <c r="B152" s="1">
        <v>0.56999999999999995</v>
      </c>
      <c r="C152" s="1">
        <v>1.39</v>
      </c>
      <c r="D152" s="1">
        <v>1.4</v>
      </c>
      <c r="G152" s="2">
        <v>1</v>
      </c>
      <c r="H152" s="1">
        <v>2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3">
        <v>0</v>
      </c>
      <c r="P152" s="1">
        <v>0</v>
      </c>
      <c r="Q152" s="1">
        <v>0</v>
      </c>
      <c r="R152" s="1">
        <v>0</v>
      </c>
      <c r="S152" s="1">
        <v>0</v>
      </c>
      <c r="T152" s="4">
        <v>0</v>
      </c>
      <c r="U152" s="1">
        <v>1</v>
      </c>
      <c r="V152" s="1">
        <v>1</v>
      </c>
      <c r="W152" s="1">
        <v>0</v>
      </c>
      <c r="X152" s="1">
        <v>0</v>
      </c>
      <c r="Y152" s="1">
        <v>0</v>
      </c>
      <c r="Z152" s="1">
        <v>0</v>
      </c>
      <c r="AA152" s="1">
        <v>1</v>
      </c>
      <c r="AB152" s="13">
        <v>1</v>
      </c>
      <c r="AC152" s="1">
        <v>0</v>
      </c>
      <c r="AD152" s="1">
        <v>0</v>
      </c>
      <c r="AE152" s="1">
        <v>0</v>
      </c>
      <c r="AF152" s="1">
        <v>0</v>
      </c>
      <c r="AG152" s="6">
        <v>0</v>
      </c>
      <c r="AH152" s="1">
        <v>4</v>
      </c>
      <c r="AI152" s="1">
        <v>1</v>
      </c>
      <c r="AJ152" s="1">
        <v>0</v>
      </c>
      <c r="AK152" s="1">
        <v>0</v>
      </c>
      <c r="AL152" s="1">
        <v>2</v>
      </c>
      <c r="AM152" s="1">
        <v>2</v>
      </c>
      <c r="AN152" s="1">
        <v>0</v>
      </c>
      <c r="AO152" s="13">
        <v>0</v>
      </c>
      <c r="AP152" s="1">
        <v>0</v>
      </c>
      <c r="AQ152" s="1">
        <v>0</v>
      </c>
      <c r="AR152" s="1">
        <v>0</v>
      </c>
      <c r="AS152" s="1">
        <v>0</v>
      </c>
      <c r="AT152" s="8"/>
      <c r="BB152" s="13"/>
      <c r="BG152" s="10"/>
      <c r="BO152" s="13"/>
    </row>
    <row r="153" spans="1:67" ht="15.75" customHeight="1" x14ac:dyDescent="0.25">
      <c r="A153" s="17" t="s">
        <v>127</v>
      </c>
      <c r="B153" s="1">
        <v>0.87</v>
      </c>
      <c r="C153" s="1">
        <v>0.7</v>
      </c>
      <c r="D153" s="1">
        <v>1.9</v>
      </c>
      <c r="G153" s="2">
        <v>0</v>
      </c>
      <c r="H153" s="1">
        <v>3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3">
        <v>0</v>
      </c>
      <c r="P153" s="1">
        <v>0</v>
      </c>
      <c r="Q153" s="1">
        <v>0</v>
      </c>
      <c r="R153" s="1">
        <v>0</v>
      </c>
      <c r="S153" s="1">
        <v>0</v>
      </c>
      <c r="T153" s="4">
        <v>0</v>
      </c>
      <c r="U153" s="1">
        <v>0</v>
      </c>
      <c r="V153" s="1">
        <v>1</v>
      </c>
      <c r="W153" s="1">
        <v>0</v>
      </c>
      <c r="X153" s="1">
        <v>0</v>
      </c>
      <c r="Y153" s="1">
        <v>0</v>
      </c>
      <c r="Z153" s="1">
        <v>2</v>
      </c>
      <c r="AA153" s="1">
        <v>0</v>
      </c>
      <c r="AB153" s="13">
        <v>0</v>
      </c>
      <c r="AC153" s="1">
        <v>0</v>
      </c>
      <c r="AD153" s="1">
        <v>0</v>
      </c>
      <c r="AE153" s="1">
        <v>0</v>
      </c>
      <c r="AF153" s="1">
        <v>0</v>
      </c>
      <c r="AG153" s="6">
        <v>0</v>
      </c>
      <c r="AH153" s="1">
        <v>3</v>
      </c>
      <c r="AI153" s="1">
        <v>2</v>
      </c>
      <c r="AJ153" s="1">
        <v>0</v>
      </c>
      <c r="AK153" s="1">
        <v>0</v>
      </c>
      <c r="AL153" s="1">
        <v>0</v>
      </c>
      <c r="AM153" s="1">
        <v>3</v>
      </c>
      <c r="AN153" s="1">
        <v>0</v>
      </c>
      <c r="AO153" s="13">
        <v>0</v>
      </c>
      <c r="AP153" s="1">
        <v>0</v>
      </c>
      <c r="AQ153" s="1">
        <v>0</v>
      </c>
      <c r="AR153" s="1">
        <v>0</v>
      </c>
      <c r="AS153" s="1">
        <v>0</v>
      </c>
      <c r="AT153" s="8"/>
      <c r="BB153" s="13"/>
      <c r="BG153" s="10"/>
      <c r="BO153" s="13"/>
    </row>
    <row r="154" spans="1:67" ht="15.75" customHeight="1" x14ac:dyDescent="0.25">
      <c r="A154" s="17" t="s">
        <v>128</v>
      </c>
      <c r="B154" s="1">
        <v>1.45</v>
      </c>
      <c r="C154" s="1">
        <v>1.5</v>
      </c>
      <c r="D154" s="1">
        <v>1.89</v>
      </c>
      <c r="G154" s="2">
        <v>0</v>
      </c>
      <c r="H154" s="1">
        <v>1</v>
      </c>
      <c r="I154" s="1">
        <v>0</v>
      </c>
      <c r="J154" s="1">
        <v>0</v>
      </c>
      <c r="K154" s="1">
        <v>1</v>
      </c>
      <c r="L154" s="1">
        <v>2</v>
      </c>
      <c r="M154" s="1">
        <v>3</v>
      </c>
      <c r="N154" s="1">
        <v>1</v>
      </c>
      <c r="O154" s="13">
        <v>0</v>
      </c>
      <c r="P154" s="1">
        <v>0</v>
      </c>
      <c r="Q154" s="1">
        <v>1</v>
      </c>
      <c r="R154" s="1">
        <v>0</v>
      </c>
      <c r="S154" s="1">
        <v>0</v>
      </c>
      <c r="T154" s="4">
        <v>1</v>
      </c>
      <c r="U154" s="1">
        <v>1</v>
      </c>
      <c r="V154" s="1">
        <v>0</v>
      </c>
      <c r="W154" s="1">
        <v>1</v>
      </c>
      <c r="X154" s="1">
        <v>0</v>
      </c>
      <c r="Y154" s="1">
        <v>0</v>
      </c>
      <c r="Z154" s="1">
        <v>2</v>
      </c>
      <c r="AA154" s="1">
        <v>0</v>
      </c>
      <c r="AB154" s="13">
        <v>0</v>
      </c>
      <c r="AC154" s="1">
        <v>0</v>
      </c>
      <c r="AD154" s="1">
        <v>0</v>
      </c>
      <c r="AE154" s="1">
        <v>0</v>
      </c>
      <c r="AF154" s="1">
        <v>0</v>
      </c>
      <c r="AG154" s="6">
        <v>0</v>
      </c>
      <c r="AH154" s="1">
        <v>4</v>
      </c>
      <c r="AI154" s="1">
        <v>2</v>
      </c>
      <c r="AJ154" s="1">
        <v>1</v>
      </c>
      <c r="AK154" s="1">
        <v>0</v>
      </c>
      <c r="AL154" s="1">
        <v>3</v>
      </c>
      <c r="AM154" s="1">
        <v>2</v>
      </c>
      <c r="AN154" s="1">
        <v>1</v>
      </c>
      <c r="AO154" s="13">
        <v>1</v>
      </c>
      <c r="AP154" s="1">
        <v>0</v>
      </c>
      <c r="AQ154" s="1">
        <v>0</v>
      </c>
      <c r="AR154" s="1">
        <v>0</v>
      </c>
      <c r="AS154" s="1">
        <v>0</v>
      </c>
      <c r="AT154" s="8"/>
      <c r="BB154" s="13"/>
      <c r="BG154" s="10"/>
      <c r="BO154" s="13"/>
    </row>
    <row r="155" spans="1:67" ht="15.75" customHeight="1" x14ac:dyDescent="0.25">
      <c r="A155" s="14">
        <v>44473</v>
      </c>
      <c r="B155" s="6"/>
      <c r="C155" s="6"/>
      <c r="D155" s="6"/>
      <c r="E155" s="6"/>
      <c r="F155" s="6"/>
      <c r="G155" s="2"/>
      <c r="O155" s="13"/>
      <c r="T155" s="4"/>
      <c r="AB155" s="13"/>
      <c r="AG155" s="6"/>
      <c r="AO155" s="13"/>
      <c r="AT155" s="8"/>
      <c r="BB155" s="13"/>
      <c r="BG155" s="10"/>
      <c r="BO155" s="13"/>
    </row>
    <row r="156" spans="1:67" ht="15.75" customHeight="1" x14ac:dyDescent="0.25">
      <c r="A156" s="17" t="s">
        <v>129</v>
      </c>
      <c r="B156" s="1">
        <v>0.81</v>
      </c>
      <c r="C156" s="1">
        <v>0.54</v>
      </c>
      <c r="G156" s="2">
        <v>0</v>
      </c>
      <c r="H156" s="1">
        <v>3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3">
        <v>0</v>
      </c>
      <c r="P156" s="1">
        <v>0</v>
      </c>
      <c r="Q156" s="1">
        <v>0</v>
      </c>
      <c r="R156" s="1">
        <v>0</v>
      </c>
      <c r="S156" s="1">
        <v>0</v>
      </c>
      <c r="T156" s="4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2</v>
      </c>
      <c r="AA156" s="1">
        <v>0</v>
      </c>
      <c r="AB156" s="13">
        <v>0</v>
      </c>
      <c r="AC156" s="1">
        <v>0</v>
      </c>
      <c r="AD156" s="1">
        <v>0</v>
      </c>
      <c r="AE156" s="1">
        <v>0</v>
      </c>
      <c r="AF156" s="1">
        <v>0</v>
      </c>
      <c r="AG156" s="6"/>
      <c r="AO156" s="13"/>
      <c r="AT156" s="8"/>
      <c r="BB156" s="13"/>
      <c r="BG156" s="10"/>
      <c r="BO156" s="13"/>
    </row>
    <row r="157" spans="1:67" ht="15.75" customHeight="1" x14ac:dyDescent="0.25">
      <c r="A157" s="15">
        <v>44475</v>
      </c>
      <c r="B157" s="4"/>
      <c r="C157" s="4"/>
      <c r="D157" s="4"/>
      <c r="E157" s="4"/>
      <c r="F157" s="4"/>
      <c r="G157" s="2"/>
      <c r="O157" s="13"/>
      <c r="T157" s="4"/>
      <c r="AB157" s="13"/>
      <c r="AG157" s="6"/>
      <c r="AO157" s="13"/>
      <c r="AT157" s="8"/>
      <c r="BB157" s="13"/>
      <c r="BG157" s="10"/>
      <c r="BO157" s="13"/>
    </row>
    <row r="158" spans="1:67" ht="15.75" customHeight="1" x14ac:dyDescent="0.25">
      <c r="A158" s="17" t="s">
        <v>130</v>
      </c>
      <c r="B158" s="1">
        <v>0.22</v>
      </c>
      <c r="C158" s="1">
        <v>1.26</v>
      </c>
      <c r="D158" s="1">
        <v>2.0099999999999998</v>
      </c>
      <c r="G158" s="2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3">
        <v>0</v>
      </c>
      <c r="P158" s="1">
        <v>0</v>
      </c>
      <c r="Q158" s="1">
        <v>0</v>
      </c>
      <c r="R158" s="1">
        <v>0</v>
      </c>
      <c r="S158" s="1">
        <v>0</v>
      </c>
      <c r="T158" s="4">
        <v>0</v>
      </c>
      <c r="U158" s="1">
        <v>1</v>
      </c>
      <c r="V158" s="1">
        <v>0</v>
      </c>
      <c r="W158" s="1">
        <v>0</v>
      </c>
      <c r="X158" s="1">
        <v>0</v>
      </c>
      <c r="Y158" s="1">
        <v>0</v>
      </c>
      <c r="Z158" s="1">
        <v>3</v>
      </c>
      <c r="AA158" s="1">
        <v>0</v>
      </c>
      <c r="AB158" s="13">
        <v>0</v>
      </c>
      <c r="AC158" s="1">
        <v>0</v>
      </c>
      <c r="AD158" s="1">
        <v>0</v>
      </c>
      <c r="AE158" s="1">
        <v>0</v>
      </c>
      <c r="AF158" s="1">
        <v>0</v>
      </c>
      <c r="AG158" s="6">
        <v>0</v>
      </c>
      <c r="AH158" s="1">
        <v>5</v>
      </c>
      <c r="AI158" s="1">
        <v>1</v>
      </c>
      <c r="AJ158" s="1">
        <v>1</v>
      </c>
      <c r="AK158" s="1">
        <v>0</v>
      </c>
      <c r="AL158" s="1">
        <v>0</v>
      </c>
      <c r="AM158" s="1">
        <v>2</v>
      </c>
      <c r="AN158" s="1">
        <v>0</v>
      </c>
      <c r="AO158" s="13">
        <v>1</v>
      </c>
      <c r="AP158" s="1">
        <v>0</v>
      </c>
      <c r="AQ158" s="1">
        <v>0</v>
      </c>
      <c r="AR158" s="1">
        <v>0</v>
      </c>
      <c r="AS158" s="1">
        <v>0</v>
      </c>
      <c r="AT158" s="8"/>
      <c r="BB158" s="13"/>
      <c r="BG158" s="10"/>
      <c r="BO158" s="13"/>
    </row>
    <row r="159" spans="1:67" ht="15.75" customHeight="1" x14ac:dyDescent="0.25">
      <c r="A159" s="17" t="s">
        <v>131</v>
      </c>
      <c r="B159" s="1">
        <v>1.23</v>
      </c>
      <c r="C159" s="1">
        <v>1.62</v>
      </c>
      <c r="D159" s="1">
        <v>0.93</v>
      </c>
      <c r="G159" s="2">
        <v>1</v>
      </c>
      <c r="H159" s="1">
        <v>2</v>
      </c>
      <c r="I159" s="1">
        <v>0</v>
      </c>
      <c r="J159" s="1">
        <v>1</v>
      </c>
      <c r="K159" s="1">
        <v>0</v>
      </c>
      <c r="L159" s="1">
        <v>0</v>
      </c>
      <c r="M159" s="1">
        <v>1</v>
      </c>
      <c r="N159" s="1">
        <v>0</v>
      </c>
      <c r="O159" s="13">
        <v>0</v>
      </c>
      <c r="P159" s="1">
        <v>0</v>
      </c>
      <c r="Q159" s="1">
        <v>0</v>
      </c>
      <c r="R159" s="1">
        <v>0</v>
      </c>
      <c r="S159" s="1">
        <v>0</v>
      </c>
      <c r="T159" s="4">
        <v>0</v>
      </c>
      <c r="U159" s="1">
        <v>0</v>
      </c>
      <c r="V159" s="1">
        <v>1</v>
      </c>
      <c r="W159" s="1">
        <v>1</v>
      </c>
      <c r="X159" s="1">
        <v>0</v>
      </c>
      <c r="Y159" s="1">
        <v>0</v>
      </c>
      <c r="Z159" s="1">
        <v>6</v>
      </c>
      <c r="AA159" s="1">
        <v>1</v>
      </c>
      <c r="AB159" s="13">
        <v>1</v>
      </c>
      <c r="AC159" s="1">
        <v>0</v>
      </c>
      <c r="AD159" s="1">
        <v>0</v>
      </c>
      <c r="AE159" s="1">
        <v>0</v>
      </c>
      <c r="AF159" s="1">
        <v>0</v>
      </c>
      <c r="AG159" s="6">
        <v>1</v>
      </c>
      <c r="AH159" s="1">
        <v>1</v>
      </c>
      <c r="AI159" s="1">
        <v>0</v>
      </c>
      <c r="AJ159" s="1">
        <v>0</v>
      </c>
      <c r="AK159" s="1">
        <v>0</v>
      </c>
      <c r="AL159" s="1">
        <v>0</v>
      </c>
      <c r="AM159" s="1">
        <v>1</v>
      </c>
      <c r="AN159" s="1">
        <v>1</v>
      </c>
      <c r="AO159" s="13">
        <v>0</v>
      </c>
      <c r="AP159" s="1">
        <v>0</v>
      </c>
      <c r="AQ159" s="1">
        <v>0</v>
      </c>
      <c r="AR159" s="1">
        <v>0</v>
      </c>
      <c r="AS159" s="1">
        <v>0</v>
      </c>
      <c r="AT159" s="8"/>
      <c r="BB159" s="13"/>
      <c r="BG159" s="10"/>
      <c r="BO159" s="13"/>
    </row>
    <row r="160" spans="1:67" ht="15.75" customHeight="1" x14ac:dyDescent="0.25">
      <c r="A160" s="12">
        <v>44502</v>
      </c>
      <c r="B160" s="2"/>
      <c r="C160" s="2"/>
      <c r="D160" s="2"/>
      <c r="E160" s="2"/>
      <c r="F160" s="2"/>
      <c r="G160" s="2"/>
      <c r="O160" s="13"/>
      <c r="T160" s="4"/>
      <c r="AB160" s="13"/>
      <c r="AG160" s="6"/>
      <c r="AO160" s="13"/>
      <c r="AT160" s="8"/>
      <c r="BB160" s="13"/>
      <c r="BG160" s="10"/>
      <c r="BO160" s="13"/>
    </row>
    <row r="161" spans="1:67" ht="15.75" customHeight="1" x14ac:dyDescent="0.25">
      <c r="A161" s="17" t="s">
        <v>132</v>
      </c>
      <c r="B161" s="1">
        <v>0.66</v>
      </c>
      <c r="C161" s="1">
        <v>0.74</v>
      </c>
      <c r="D161" s="1">
        <v>0.86</v>
      </c>
      <c r="G161" s="2">
        <v>0</v>
      </c>
      <c r="H161" s="1">
        <v>3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3">
        <v>0</v>
      </c>
      <c r="P161" s="1">
        <v>0</v>
      </c>
      <c r="Q161" s="1">
        <v>0</v>
      </c>
      <c r="R161" s="1">
        <v>0</v>
      </c>
      <c r="S161" s="1">
        <v>0</v>
      </c>
      <c r="T161" s="4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3">
        <v>0</v>
      </c>
      <c r="AC161" s="1">
        <v>0</v>
      </c>
      <c r="AD161" s="1">
        <v>0</v>
      </c>
      <c r="AE161" s="1">
        <v>0</v>
      </c>
      <c r="AF161" s="1">
        <v>0</v>
      </c>
      <c r="AG161" s="6">
        <v>0</v>
      </c>
      <c r="AH161" s="1">
        <v>1</v>
      </c>
      <c r="AI161" s="1">
        <v>0</v>
      </c>
      <c r="AJ161" s="1">
        <v>0</v>
      </c>
      <c r="AK161" s="1">
        <v>0</v>
      </c>
      <c r="AL161" s="1">
        <v>0</v>
      </c>
      <c r="AM161" s="1">
        <v>2</v>
      </c>
      <c r="AN161" s="1">
        <v>0</v>
      </c>
      <c r="AO161" s="13">
        <v>0</v>
      </c>
      <c r="AP161" s="1">
        <v>0</v>
      </c>
      <c r="AQ161" s="1">
        <v>0</v>
      </c>
      <c r="AR161" s="1">
        <v>0</v>
      </c>
      <c r="AS161" s="1">
        <v>0</v>
      </c>
      <c r="AT161" s="8"/>
      <c r="BB161" s="13"/>
      <c r="BG161" s="10"/>
      <c r="BO161" s="13"/>
    </row>
    <row r="162" spans="1:67" ht="15.75" customHeight="1" x14ac:dyDescent="0.25">
      <c r="A162" s="17" t="s">
        <v>133</v>
      </c>
      <c r="B162" s="1">
        <v>0.63</v>
      </c>
      <c r="C162" s="1">
        <v>1.0900000000000001</v>
      </c>
      <c r="D162" s="1">
        <v>0.75</v>
      </c>
      <c r="G162" s="2">
        <v>0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1</v>
      </c>
      <c r="N162" s="1">
        <v>0</v>
      </c>
      <c r="O162" s="13">
        <v>0</v>
      </c>
      <c r="P162" s="1">
        <v>0</v>
      </c>
      <c r="Q162" s="1">
        <v>0</v>
      </c>
      <c r="R162" s="1">
        <v>0</v>
      </c>
      <c r="S162" s="1">
        <v>0</v>
      </c>
      <c r="T162" s="4">
        <v>0</v>
      </c>
      <c r="U162" s="1">
        <v>0</v>
      </c>
      <c r="V162" s="1">
        <v>1</v>
      </c>
      <c r="W162" s="1">
        <v>1</v>
      </c>
      <c r="X162" s="1">
        <v>0</v>
      </c>
      <c r="Y162" s="1">
        <v>0</v>
      </c>
      <c r="Z162" s="1">
        <v>1</v>
      </c>
      <c r="AA162" s="1">
        <v>1</v>
      </c>
      <c r="AB162" s="13">
        <v>1</v>
      </c>
      <c r="AC162" s="1">
        <v>0</v>
      </c>
      <c r="AD162" s="1">
        <v>0</v>
      </c>
      <c r="AE162" s="1">
        <v>0</v>
      </c>
      <c r="AF162" s="1">
        <v>0</v>
      </c>
      <c r="AG162" s="6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1</v>
      </c>
      <c r="AN162" s="1">
        <v>1</v>
      </c>
      <c r="AO162" s="13">
        <v>0</v>
      </c>
      <c r="AP162" s="1">
        <v>0</v>
      </c>
      <c r="AQ162" s="1">
        <v>0</v>
      </c>
      <c r="AR162" s="1">
        <v>0</v>
      </c>
      <c r="AS162" s="1">
        <v>0</v>
      </c>
      <c r="AT162" s="8"/>
      <c r="BB162" s="13"/>
      <c r="BG162" s="10"/>
      <c r="BO162" s="13"/>
    </row>
    <row r="163" spans="1:67" ht="15.75" customHeight="1" x14ac:dyDescent="0.25">
      <c r="A163" s="17" t="s">
        <v>134</v>
      </c>
      <c r="B163" s="1">
        <v>1.18</v>
      </c>
      <c r="C163" s="1">
        <v>1.1000000000000001</v>
      </c>
      <c r="D163" s="1">
        <v>0.95</v>
      </c>
      <c r="G163" s="2">
        <v>0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3">
        <v>0</v>
      </c>
      <c r="P163" s="1">
        <v>0</v>
      </c>
      <c r="Q163" s="1">
        <v>0</v>
      </c>
      <c r="R163" s="1">
        <v>0</v>
      </c>
      <c r="S163" s="1">
        <v>0</v>
      </c>
      <c r="T163" s="4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3</v>
      </c>
      <c r="AA163" s="1">
        <v>0</v>
      </c>
      <c r="AB163" s="13">
        <v>0</v>
      </c>
      <c r="AC163" s="1">
        <v>0</v>
      </c>
      <c r="AD163" s="1">
        <v>0</v>
      </c>
      <c r="AE163" s="1">
        <v>0</v>
      </c>
      <c r="AF163" s="1">
        <v>0</v>
      </c>
      <c r="AG163" s="6">
        <v>0</v>
      </c>
      <c r="AH163" s="1">
        <v>2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3">
        <v>0</v>
      </c>
      <c r="AP163" s="1">
        <v>0</v>
      </c>
      <c r="AQ163" s="1">
        <v>0</v>
      </c>
      <c r="AR163" s="1">
        <v>0</v>
      </c>
      <c r="AS163" s="1">
        <v>0</v>
      </c>
      <c r="AT163" s="8"/>
      <c r="BB163" s="13"/>
      <c r="BG163" s="10"/>
      <c r="BO163" s="13"/>
    </row>
    <row r="164" spans="1:67" ht="15.75" customHeight="1" x14ac:dyDescent="0.25">
      <c r="A164" s="17" t="s">
        <v>135</v>
      </c>
      <c r="B164" s="1">
        <v>0.76</v>
      </c>
      <c r="C164" s="1">
        <v>1.1200000000000001</v>
      </c>
      <c r="D164" s="1">
        <v>0.71</v>
      </c>
      <c r="G164" s="2">
        <v>0</v>
      </c>
      <c r="H164" s="1">
        <v>1</v>
      </c>
      <c r="I164" s="1">
        <v>1</v>
      </c>
      <c r="J164" s="1">
        <v>0</v>
      </c>
      <c r="K164" s="1">
        <v>0</v>
      </c>
      <c r="L164" s="1">
        <v>0</v>
      </c>
      <c r="M164" s="1">
        <v>1</v>
      </c>
      <c r="N164" s="1">
        <v>0</v>
      </c>
      <c r="O164" s="13">
        <v>0</v>
      </c>
      <c r="P164" s="1">
        <v>0</v>
      </c>
      <c r="Q164" s="1">
        <v>0</v>
      </c>
      <c r="R164" s="1">
        <v>0</v>
      </c>
      <c r="S164" s="1">
        <v>0</v>
      </c>
      <c r="T164" s="4">
        <v>0</v>
      </c>
      <c r="U164" s="1">
        <v>0</v>
      </c>
      <c r="V164" s="1">
        <v>0</v>
      </c>
      <c r="W164" s="1">
        <v>1</v>
      </c>
      <c r="X164" s="1">
        <v>0</v>
      </c>
      <c r="Y164" s="1">
        <v>0</v>
      </c>
      <c r="Z164" s="1">
        <v>2</v>
      </c>
      <c r="AA164" s="1">
        <v>0</v>
      </c>
      <c r="AB164" s="13">
        <v>0</v>
      </c>
      <c r="AC164" s="1">
        <v>0</v>
      </c>
      <c r="AD164" s="1">
        <v>0</v>
      </c>
      <c r="AE164" s="1">
        <v>0</v>
      </c>
      <c r="AF164" s="1">
        <v>0</v>
      </c>
      <c r="AG164" s="6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1</v>
      </c>
      <c r="AO164" s="13">
        <v>1</v>
      </c>
      <c r="AP164" s="1">
        <v>0</v>
      </c>
      <c r="AQ164" s="1">
        <v>0</v>
      </c>
      <c r="AR164" s="1">
        <v>0</v>
      </c>
      <c r="AS164" s="1">
        <v>0</v>
      </c>
      <c r="AT164" s="8"/>
      <c r="BB164" s="13"/>
      <c r="BG164" s="10"/>
      <c r="BO164" s="13"/>
    </row>
    <row r="165" spans="1:67" ht="15.75" customHeight="1" x14ac:dyDescent="0.25">
      <c r="A165" s="14">
        <v>44503</v>
      </c>
      <c r="B165" s="6"/>
      <c r="C165" s="6"/>
      <c r="D165" s="6"/>
      <c r="E165" s="6"/>
      <c r="F165" s="6"/>
      <c r="G165" s="2"/>
      <c r="O165" s="13"/>
      <c r="T165" s="4"/>
      <c r="AB165" s="13"/>
      <c r="AG165" s="6"/>
      <c r="AO165" s="13"/>
      <c r="AT165" s="8"/>
      <c r="BB165" s="13"/>
      <c r="BG165" s="10"/>
      <c r="BO165" s="13"/>
    </row>
    <row r="166" spans="1:67" ht="15.75" customHeight="1" x14ac:dyDescent="0.25">
      <c r="A166" s="17" t="s">
        <v>136</v>
      </c>
      <c r="B166" s="1">
        <v>0.48</v>
      </c>
      <c r="C166" s="1">
        <v>0.98</v>
      </c>
      <c r="G166" s="2">
        <v>0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2</v>
      </c>
      <c r="N166" s="1">
        <v>0</v>
      </c>
      <c r="O166" s="13">
        <v>0</v>
      </c>
      <c r="P166" s="1">
        <v>0</v>
      </c>
      <c r="Q166" s="1">
        <v>0</v>
      </c>
      <c r="R166" s="1">
        <v>0</v>
      </c>
      <c r="S166" s="1">
        <v>0</v>
      </c>
      <c r="T166" s="4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2</v>
      </c>
      <c r="AA166" s="1">
        <v>2</v>
      </c>
      <c r="AB166" s="13">
        <v>0</v>
      </c>
      <c r="AC166" s="1">
        <v>1</v>
      </c>
      <c r="AD166" s="1">
        <v>0</v>
      </c>
      <c r="AE166" s="1">
        <v>0</v>
      </c>
      <c r="AF166" s="1">
        <v>0</v>
      </c>
      <c r="AG166" s="6"/>
      <c r="AO166" s="13"/>
      <c r="AT166" s="8"/>
      <c r="BB166" s="13"/>
      <c r="BG166" s="10"/>
      <c r="BO166" s="13"/>
    </row>
    <row r="167" spans="1:67" ht="15.75" customHeight="1" x14ac:dyDescent="0.25">
      <c r="A167" s="17" t="s">
        <v>137</v>
      </c>
      <c r="B167" s="1">
        <v>0.83</v>
      </c>
      <c r="C167" s="1">
        <v>1.1299999999999999</v>
      </c>
      <c r="G167" s="2">
        <v>1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1</v>
      </c>
      <c r="N167" s="1">
        <v>1</v>
      </c>
      <c r="O167" s="13">
        <v>0</v>
      </c>
      <c r="P167" s="1">
        <v>0</v>
      </c>
      <c r="Q167" s="1">
        <v>0</v>
      </c>
      <c r="R167" s="1">
        <v>0</v>
      </c>
      <c r="S167" s="1">
        <v>0</v>
      </c>
      <c r="T167" s="4">
        <v>0</v>
      </c>
      <c r="U167" s="1">
        <v>0</v>
      </c>
      <c r="V167" s="1">
        <v>1</v>
      </c>
      <c r="W167" s="1">
        <v>0</v>
      </c>
      <c r="X167" s="1">
        <v>0</v>
      </c>
      <c r="Y167" s="1">
        <v>0</v>
      </c>
      <c r="Z167" s="1">
        <v>1</v>
      </c>
      <c r="AA167" s="1">
        <v>0</v>
      </c>
      <c r="AB167" s="13">
        <v>1</v>
      </c>
      <c r="AC167" s="1">
        <v>0</v>
      </c>
      <c r="AD167" s="1">
        <v>0</v>
      </c>
      <c r="AE167" s="1">
        <v>0</v>
      </c>
      <c r="AF167" s="1">
        <v>0</v>
      </c>
      <c r="AG167" s="6"/>
      <c r="AO167" s="13"/>
      <c r="AT167" s="8"/>
      <c r="BB167" s="13"/>
      <c r="BG167" s="10"/>
      <c r="BO167" s="13"/>
    </row>
    <row r="168" spans="1:67" ht="15.75" customHeight="1" x14ac:dyDescent="0.25">
      <c r="A168" s="17" t="s">
        <v>138</v>
      </c>
      <c r="B168" s="1">
        <v>0.61</v>
      </c>
      <c r="C168" s="1">
        <v>1.03</v>
      </c>
      <c r="G168" s="2">
        <v>1</v>
      </c>
      <c r="H168" s="1">
        <v>3</v>
      </c>
      <c r="I168" s="1">
        <v>0</v>
      </c>
      <c r="J168" s="1">
        <v>0</v>
      </c>
      <c r="K168" s="1">
        <v>0</v>
      </c>
      <c r="L168" s="1">
        <v>2</v>
      </c>
      <c r="M168" s="1">
        <v>2</v>
      </c>
      <c r="N168" s="1">
        <v>0</v>
      </c>
      <c r="O168" s="13">
        <v>0</v>
      </c>
      <c r="P168" s="1">
        <v>0</v>
      </c>
      <c r="Q168" s="1">
        <v>0</v>
      </c>
      <c r="R168" s="1">
        <v>0</v>
      </c>
      <c r="S168" s="1">
        <v>0</v>
      </c>
      <c r="T168" s="4">
        <v>0</v>
      </c>
      <c r="U168" s="1">
        <v>0</v>
      </c>
      <c r="V168" s="1">
        <v>1</v>
      </c>
      <c r="W168" s="1">
        <v>0</v>
      </c>
      <c r="X168" s="1">
        <v>0</v>
      </c>
      <c r="Y168" s="1">
        <v>0</v>
      </c>
      <c r="Z168" s="1">
        <v>2</v>
      </c>
      <c r="AA168" s="1">
        <v>0</v>
      </c>
      <c r="AB168" s="13">
        <v>0</v>
      </c>
      <c r="AC168" s="1">
        <v>0</v>
      </c>
      <c r="AD168" s="1">
        <v>0</v>
      </c>
      <c r="AE168" s="1">
        <v>0</v>
      </c>
      <c r="AF168" s="1">
        <v>0</v>
      </c>
      <c r="AG168" s="6"/>
      <c r="AO168" s="13"/>
      <c r="AT168" s="8"/>
      <c r="BB168" s="13"/>
      <c r="BG168" s="10"/>
      <c r="BO168" s="13"/>
    </row>
    <row r="169" spans="1:67" ht="15.75" customHeight="1" x14ac:dyDescent="0.25">
      <c r="A169" s="15" t="s">
        <v>139</v>
      </c>
      <c r="B169" s="4"/>
      <c r="C169" s="4"/>
      <c r="D169" s="4"/>
      <c r="E169" s="4"/>
      <c r="F169" s="4"/>
      <c r="G169" s="2"/>
      <c r="O169" s="13"/>
      <c r="T169" s="4"/>
      <c r="AB169" s="13"/>
      <c r="AG169" s="6"/>
      <c r="AO169" s="13"/>
      <c r="AT169" s="8"/>
      <c r="BB169" s="13"/>
      <c r="BG169" s="10"/>
      <c r="BO169" s="13"/>
    </row>
    <row r="170" spans="1:67" ht="15.75" customHeight="1" x14ac:dyDescent="0.25">
      <c r="A170" s="17" t="s">
        <v>140</v>
      </c>
      <c r="B170" s="1">
        <v>0.68</v>
      </c>
      <c r="C170" s="1">
        <v>0.74</v>
      </c>
      <c r="G170" s="2">
        <v>1</v>
      </c>
      <c r="H170" s="1">
        <v>3</v>
      </c>
      <c r="I170" s="1">
        <v>0</v>
      </c>
      <c r="J170" s="1">
        <v>0</v>
      </c>
      <c r="K170" s="1">
        <v>0</v>
      </c>
      <c r="L170" s="1">
        <v>0</v>
      </c>
      <c r="M170" s="1">
        <v>3</v>
      </c>
      <c r="N170" s="1">
        <v>0</v>
      </c>
      <c r="O170" s="13">
        <v>0</v>
      </c>
      <c r="P170" s="1">
        <v>0</v>
      </c>
      <c r="Q170" s="1">
        <v>0</v>
      </c>
      <c r="R170" s="1">
        <v>0</v>
      </c>
      <c r="S170" s="1">
        <v>0</v>
      </c>
      <c r="T170" s="4">
        <v>0</v>
      </c>
      <c r="U170" s="1">
        <v>1</v>
      </c>
      <c r="V170" s="1">
        <v>0</v>
      </c>
      <c r="W170" s="1">
        <v>0</v>
      </c>
      <c r="X170" s="1">
        <v>0</v>
      </c>
      <c r="Y170" s="1">
        <v>0</v>
      </c>
      <c r="Z170" s="1">
        <v>2</v>
      </c>
      <c r="AA170" s="1">
        <v>1</v>
      </c>
      <c r="AB170" s="13">
        <v>0</v>
      </c>
      <c r="AC170" s="1">
        <v>0</v>
      </c>
      <c r="AD170" s="1">
        <v>0</v>
      </c>
      <c r="AE170" s="1">
        <v>0</v>
      </c>
      <c r="AF170" s="1">
        <v>0</v>
      </c>
      <c r="AG170" s="6"/>
      <c r="AO170" s="13"/>
      <c r="AT170" s="8"/>
      <c r="BB170" s="13"/>
      <c r="BG170" s="10"/>
      <c r="BO170" s="13"/>
    </row>
    <row r="171" spans="1:67" ht="15.75" customHeight="1" x14ac:dyDescent="0.25">
      <c r="A171" s="17" t="s">
        <v>141</v>
      </c>
      <c r="B171" s="1">
        <v>1.21</v>
      </c>
      <c r="C171" s="1">
        <v>0.99</v>
      </c>
      <c r="G171" s="2">
        <v>0</v>
      </c>
      <c r="H171" s="1">
        <v>5</v>
      </c>
      <c r="I171" s="1">
        <v>1</v>
      </c>
      <c r="J171" s="1">
        <v>0</v>
      </c>
      <c r="K171" s="1">
        <v>0</v>
      </c>
      <c r="L171" s="1">
        <v>0</v>
      </c>
      <c r="M171" s="1">
        <v>3</v>
      </c>
      <c r="N171" s="1">
        <v>1</v>
      </c>
      <c r="O171" s="13">
        <v>0</v>
      </c>
      <c r="P171" s="1">
        <v>0</v>
      </c>
      <c r="Q171" s="1">
        <v>0</v>
      </c>
      <c r="R171" s="1">
        <v>0</v>
      </c>
      <c r="S171" s="1">
        <v>0</v>
      </c>
      <c r="T171" s="4">
        <v>0</v>
      </c>
      <c r="U171" s="1">
        <v>0</v>
      </c>
      <c r="V171" s="1">
        <v>0</v>
      </c>
      <c r="W171" s="1">
        <v>0</v>
      </c>
      <c r="X171" s="1">
        <v>0</v>
      </c>
      <c r="Y171" s="1">
        <v>3</v>
      </c>
      <c r="Z171" s="1">
        <v>4</v>
      </c>
      <c r="AA171" s="1">
        <v>0</v>
      </c>
      <c r="AB171" s="13">
        <v>1</v>
      </c>
      <c r="AC171" s="1">
        <v>0</v>
      </c>
      <c r="AD171" s="1">
        <v>0</v>
      </c>
      <c r="AE171" s="1">
        <v>0</v>
      </c>
      <c r="AF171" s="1">
        <v>0</v>
      </c>
      <c r="AG171" s="6"/>
      <c r="AO171" s="13"/>
      <c r="AT171" s="8"/>
      <c r="BB171" s="13"/>
      <c r="BG171" s="10"/>
      <c r="BO171" s="13"/>
    </row>
    <row r="172" spans="1:67" ht="15.75" customHeight="1" x14ac:dyDescent="0.25">
      <c r="A172" s="17" t="s">
        <v>142</v>
      </c>
      <c r="B172" s="1">
        <v>0.69</v>
      </c>
      <c r="C172" s="1">
        <v>1</v>
      </c>
      <c r="G172" s="2">
        <v>0</v>
      </c>
      <c r="H172" s="1">
        <v>3</v>
      </c>
      <c r="I172" s="1">
        <v>0</v>
      </c>
      <c r="J172" s="1">
        <v>0</v>
      </c>
      <c r="K172" s="1">
        <v>0</v>
      </c>
      <c r="L172" s="1">
        <v>0</v>
      </c>
      <c r="M172" s="1">
        <v>1</v>
      </c>
      <c r="N172" s="1">
        <v>0</v>
      </c>
      <c r="O172" s="13">
        <v>0</v>
      </c>
      <c r="P172" s="1">
        <v>0</v>
      </c>
      <c r="Q172" s="1">
        <v>0</v>
      </c>
      <c r="R172" s="1">
        <v>0</v>
      </c>
      <c r="S172" s="1">
        <v>0</v>
      </c>
      <c r="T172" s="4">
        <v>0</v>
      </c>
      <c r="U172" s="1">
        <v>2</v>
      </c>
      <c r="V172" s="1">
        <v>0</v>
      </c>
      <c r="W172" s="1">
        <v>0</v>
      </c>
      <c r="X172" s="1">
        <v>0</v>
      </c>
      <c r="Y172" s="1">
        <v>0</v>
      </c>
      <c r="Z172" s="1">
        <v>3</v>
      </c>
      <c r="AA172" s="1">
        <v>1</v>
      </c>
      <c r="AB172" s="13">
        <v>0</v>
      </c>
      <c r="AC172" s="1">
        <v>0</v>
      </c>
      <c r="AD172" s="1">
        <v>0</v>
      </c>
      <c r="AE172" s="1">
        <v>0</v>
      </c>
      <c r="AF172" s="1">
        <v>0</v>
      </c>
      <c r="AG172" s="6"/>
      <c r="AO172" s="13"/>
      <c r="AT172" s="8"/>
      <c r="BB172" s="13"/>
      <c r="BG172" s="10"/>
      <c r="BO172" s="13"/>
    </row>
    <row r="173" spans="1:67" ht="15.75" customHeight="1" x14ac:dyDescent="0.25">
      <c r="A173" s="12">
        <v>44522</v>
      </c>
      <c r="B173" s="2"/>
      <c r="C173" s="2"/>
      <c r="D173" s="2"/>
      <c r="E173" s="2"/>
      <c r="F173" s="2"/>
      <c r="G173" s="2"/>
      <c r="O173" s="13"/>
      <c r="T173" s="4"/>
      <c r="AB173" s="13"/>
      <c r="AG173" s="6"/>
      <c r="AO173" s="13"/>
      <c r="AT173" s="8"/>
      <c r="BB173" s="13"/>
      <c r="BG173" s="10"/>
      <c r="BO173" s="13"/>
    </row>
    <row r="174" spans="1:67" ht="15.75" customHeight="1" x14ac:dyDescent="0.25">
      <c r="A174" s="17" t="s">
        <v>143</v>
      </c>
      <c r="B174" s="1">
        <v>0.57999999999999996</v>
      </c>
      <c r="D174" s="1">
        <v>0.83</v>
      </c>
      <c r="G174" s="2">
        <v>0</v>
      </c>
      <c r="H174" s="1">
        <v>3</v>
      </c>
      <c r="I174" s="1">
        <v>1</v>
      </c>
      <c r="J174" s="1">
        <v>0</v>
      </c>
      <c r="K174" s="1">
        <v>0</v>
      </c>
      <c r="L174" s="1">
        <v>0</v>
      </c>
      <c r="M174" s="1">
        <v>1</v>
      </c>
      <c r="N174" s="1">
        <v>1</v>
      </c>
      <c r="O174" s="13">
        <v>0</v>
      </c>
      <c r="P174" s="1">
        <v>0</v>
      </c>
      <c r="Q174" s="1">
        <v>0</v>
      </c>
      <c r="R174" s="1">
        <v>0</v>
      </c>
      <c r="S174" s="1">
        <v>0</v>
      </c>
      <c r="T174" s="4"/>
      <c r="AB174" s="13"/>
      <c r="AG174" s="6">
        <v>0</v>
      </c>
      <c r="AH174" s="1">
        <v>1</v>
      </c>
      <c r="AI174" s="1">
        <v>0</v>
      </c>
      <c r="AJ174" s="1">
        <v>0</v>
      </c>
      <c r="AK174" s="1">
        <v>0</v>
      </c>
      <c r="AL174" s="1">
        <v>3</v>
      </c>
      <c r="AM174" s="1">
        <v>4</v>
      </c>
      <c r="AN174" s="1">
        <v>2</v>
      </c>
      <c r="AO174" s="13">
        <v>1</v>
      </c>
      <c r="AP174" s="1">
        <v>0</v>
      </c>
      <c r="AQ174" s="1">
        <v>0</v>
      </c>
      <c r="AR174" s="1">
        <v>0</v>
      </c>
      <c r="AS174" s="1">
        <v>0</v>
      </c>
      <c r="AT174" s="8"/>
      <c r="BB174" s="13"/>
      <c r="BG174" s="10"/>
      <c r="BO174" s="13"/>
    </row>
    <row r="175" spans="1:67" ht="15.75" customHeight="1" x14ac:dyDescent="0.25">
      <c r="A175" s="17" t="s">
        <v>144</v>
      </c>
      <c r="B175" s="1">
        <v>0.94</v>
      </c>
      <c r="D175" s="1">
        <v>1.1599999999999999</v>
      </c>
      <c r="G175" s="2">
        <v>0</v>
      </c>
      <c r="H175" s="1">
        <v>3</v>
      </c>
      <c r="I175" s="1">
        <v>1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3">
        <v>1</v>
      </c>
      <c r="P175" s="1">
        <v>0</v>
      </c>
      <c r="Q175" s="1">
        <v>0</v>
      </c>
      <c r="R175" s="1">
        <v>0</v>
      </c>
      <c r="S175" s="1">
        <v>0</v>
      </c>
      <c r="T175" s="4"/>
      <c r="AB175" s="13"/>
      <c r="AG175" s="6">
        <v>0</v>
      </c>
      <c r="AH175" s="1">
        <v>4</v>
      </c>
      <c r="AI175" s="1">
        <v>1</v>
      </c>
      <c r="AJ175" s="1">
        <v>0</v>
      </c>
      <c r="AK175" s="1">
        <v>0</v>
      </c>
      <c r="AL175" s="1">
        <v>0</v>
      </c>
      <c r="AM175" s="1">
        <v>4</v>
      </c>
      <c r="AN175" s="1">
        <v>2</v>
      </c>
      <c r="AO175" s="13">
        <v>0</v>
      </c>
      <c r="AP175" s="1">
        <v>0</v>
      </c>
      <c r="AQ175" s="1">
        <v>0</v>
      </c>
      <c r="AR175" s="1">
        <v>0</v>
      </c>
      <c r="AS175" s="1">
        <v>0</v>
      </c>
      <c r="AT175" s="8"/>
      <c r="BB175" s="13"/>
      <c r="BG175" s="10"/>
      <c r="BO175" s="13"/>
    </row>
    <row r="176" spans="1:67" ht="15.75" customHeight="1" x14ac:dyDescent="0.25">
      <c r="A176" s="17" t="s">
        <v>145</v>
      </c>
      <c r="B176" s="1">
        <v>1.18</v>
      </c>
      <c r="D176" s="1">
        <v>1</v>
      </c>
      <c r="G176" s="2">
        <v>0</v>
      </c>
      <c r="H176" s="1">
        <v>2</v>
      </c>
      <c r="I176" s="1">
        <v>1</v>
      </c>
      <c r="J176" s="1">
        <v>0</v>
      </c>
      <c r="K176" s="1">
        <v>0</v>
      </c>
      <c r="L176" s="1">
        <v>0</v>
      </c>
      <c r="M176" s="1">
        <v>2</v>
      </c>
      <c r="N176" s="1">
        <v>0</v>
      </c>
      <c r="O176" s="13">
        <v>2</v>
      </c>
      <c r="P176" s="1">
        <v>0</v>
      </c>
      <c r="Q176" s="1">
        <v>0</v>
      </c>
      <c r="R176" s="1">
        <v>0</v>
      </c>
      <c r="S176" s="1">
        <v>0</v>
      </c>
      <c r="T176" s="4"/>
      <c r="AB176" s="13"/>
      <c r="AG176" s="6">
        <v>1</v>
      </c>
      <c r="AH176" s="1">
        <v>1</v>
      </c>
      <c r="AI176" s="1">
        <v>0</v>
      </c>
      <c r="AJ176" s="1">
        <v>1</v>
      </c>
      <c r="AK176" s="1">
        <v>0</v>
      </c>
      <c r="AL176" s="1">
        <v>0</v>
      </c>
      <c r="AM176" s="1">
        <v>3</v>
      </c>
      <c r="AN176" s="1">
        <v>0</v>
      </c>
      <c r="AO176" s="13">
        <v>0</v>
      </c>
      <c r="AP176" s="1">
        <v>0</v>
      </c>
      <c r="AQ176" s="1">
        <v>1</v>
      </c>
      <c r="AR176" s="1">
        <v>0</v>
      </c>
      <c r="AS176" s="1">
        <v>0</v>
      </c>
      <c r="AT176" s="8"/>
      <c r="BB176" s="13"/>
      <c r="BG176" s="10"/>
      <c r="BO176" s="13"/>
    </row>
    <row r="177" spans="1:71" ht="15.75" customHeight="1" x14ac:dyDescent="0.25">
      <c r="A177" s="14">
        <v>44524</v>
      </c>
      <c r="B177" s="6"/>
      <c r="C177" s="6"/>
      <c r="D177" s="6"/>
      <c r="E177" s="6"/>
      <c r="F177" s="6"/>
      <c r="G177" s="2"/>
      <c r="O177" s="13"/>
      <c r="T177" s="4"/>
      <c r="AB177" s="13"/>
      <c r="AG177" s="6"/>
      <c r="AO177" s="13"/>
      <c r="AT177" s="8"/>
      <c r="BB177" s="13"/>
      <c r="BG177" s="10"/>
      <c r="BO177" s="13"/>
    </row>
    <row r="178" spans="1:71" ht="15.75" customHeight="1" x14ac:dyDescent="0.25">
      <c r="A178" s="17" t="s">
        <v>146</v>
      </c>
      <c r="B178" s="1">
        <v>1.49</v>
      </c>
      <c r="D178" s="1">
        <v>1.1000000000000001</v>
      </c>
      <c r="F178" s="1">
        <v>0.95</v>
      </c>
      <c r="G178" s="2">
        <v>1</v>
      </c>
      <c r="H178" s="1">
        <v>6</v>
      </c>
      <c r="I178" s="1">
        <v>1</v>
      </c>
      <c r="J178" s="1">
        <v>0</v>
      </c>
      <c r="K178" s="1">
        <v>0</v>
      </c>
      <c r="L178" s="1">
        <v>0</v>
      </c>
      <c r="M178" s="1">
        <v>3</v>
      </c>
      <c r="N178" s="1">
        <v>0</v>
      </c>
      <c r="O178" s="13">
        <v>0</v>
      </c>
      <c r="P178" s="1">
        <v>0</v>
      </c>
      <c r="Q178" s="1">
        <v>0</v>
      </c>
      <c r="R178" s="1">
        <v>0</v>
      </c>
      <c r="S178" s="1">
        <v>0</v>
      </c>
      <c r="T178" s="4"/>
      <c r="AB178" s="13"/>
      <c r="AG178" s="6">
        <v>0</v>
      </c>
      <c r="AH178" s="1">
        <v>2</v>
      </c>
      <c r="AI178" s="1">
        <v>1</v>
      </c>
      <c r="AJ178" s="1">
        <v>0</v>
      </c>
      <c r="AK178" s="1">
        <v>0</v>
      </c>
      <c r="AL178" s="1">
        <v>0</v>
      </c>
      <c r="AM178" s="1">
        <v>3</v>
      </c>
      <c r="AN178" s="1">
        <v>0</v>
      </c>
      <c r="AO178" s="13">
        <v>0</v>
      </c>
      <c r="AP178" s="1">
        <v>0</v>
      </c>
      <c r="AQ178" s="1">
        <v>0</v>
      </c>
      <c r="AR178" s="1">
        <v>0</v>
      </c>
      <c r="AS178" s="1">
        <v>0</v>
      </c>
      <c r="AT178" s="8"/>
      <c r="BB178" s="13"/>
      <c r="BG178" s="10">
        <v>0</v>
      </c>
      <c r="BH178" s="1">
        <v>0</v>
      </c>
      <c r="BI178" s="1">
        <v>1</v>
      </c>
      <c r="BJ178" s="1">
        <v>0</v>
      </c>
      <c r="BK178" s="1">
        <v>0</v>
      </c>
      <c r="BL178" s="1">
        <v>1</v>
      </c>
      <c r="BM178" s="1">
        <v>2</v>
      </c>
      <c r="BN178" s="1">
        <v>1</v>
      </c>
      <c r="BO178" s="13">
        <v>0</v>
      </c>
      <c r="BP178" s="1">
        <v>0</v>
      </c>
      <c r="BQ178" s="1">
        <v>0</v>
      </c>
      <c r="BR178" s="1">
        <v>0</v>
      </c>
      <c r="BS178" s="1">
        <v>0</v>
      </c>
    </row>
    <row r="179" spans="1:71" ht="15.75" customHeight="1" x14ac:dyDescent="0.25">
      <c r="A179" s="17" t="s">
        <v>147</v>
      </c>
      <c r="B179" s="1">
        <v>1.63</v>
      </c>
      <c r="D179" s="1">
        <v>1.1499999999999999</v>
      </c>
      <c r="F179" s="1">
        <v>0.75</v>
      </c>
      <c r="G179" s="2">
        <v>0</v>
      </c>
      <c r="H179" s="1">
        <v>5</v>
      </c>
      <c r="I179" s="1">
        <v>2</v>
      </c>
      <c r="J179" s="1">
        <v>0</v>
      </c>
      <c r="K179" s="1">
        <v>1</v>
      </c>
      <c r="L179" s="1">
        <v>0</v>
      </c>
      <c r="M179" s="1">
        <v>6</v>
      </c>
      <c r="N179" s="1">
        <v>3</v>
      </c>
      <c r="O179" s="13">
        <v>1</v>
      </c>
      <c r="P179" s="1">
        <v>1</v>
      </c>
      <c r="Q179" s="1">
        <v>0</v>
      </c>
      <c r="R179" s="1">
        <v>0</v>
      </c>
      <c r="S179" s="1">
        <v>0</v>
      </c>
      <c r="T179" s="4"/>
      <c r="AB179" s="13"/>
      <c r="AG179" s="6">
        <v>0</v>
      </c>
      <c r="AH179" s="1">
        <v>2</v>
      </c>
      <c r="AI179" s="1">
        <v>2</v>
      </c>
      <c r="AJ179" s="1">
        <v>0</v>
      </c>
      <c r="AK179" s="1">
        <v>0</v>
      </c>
      <c r="AL179" s="1">
        <v>0</v>
      </c>
      <c r="AM179" s="1">
        <v>1</v>
      </c>
      <c r="AN179" s="1">
        <v>0</v>
      </c>
      <c r="AO179" s="13">
        <v>1</v>
      </c>
      <c r="AP179" s="1">
        <v>1</v>
      </c>
      <c r="AQ179" s="1">
        <v>0</v>
      </c>
      <c r="AR179" s="1">
        <v>0</v>
      </c>
      <c r="AS179" s="1">
        <v>0</v>
      </c>
      <c r="AT179" s="8"/>
      <c r="BB179" s="13"/>
      <c r="BG179" s="10">
        <v>0</v>
      </c>
      <c r="BH179" s="1">
        <v>2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1</v>
      </c>
      <c r="BO179" s="13">
        <v>0</v>
      </c>
      <c r="BP179" s="1">
        <v>0</v>
      </c>
      <c r="BQ179" s="1">
        <v>0</v>
      </c>
      <c r="BR179" s="1">
        <v>0</v>
      </c>
      <c r="BS179" s="1">
        <v>0</v>
      </c>
    </row>
    <row r="180" spans="1:71" ht="15.75" customHeight="1" x14ac:dyDescent="0.25">
      <c r="A180" s="15">
        <v>44526</v>
      </c>
      <c r="B180" s="4"/>
      <c r="C180" s="4"/>
      <c r="D180" s="4"/>
      <c r="E180" s="4"/>
      <c r="F180" s="4"/>
      <c r="G180" s="2"/>
      <c r="O180" s="13"/>
      <c r="T180" s="4"/>
      <c r="AB180" s="13"/>
      <c r="AG180" s="6"/>
      <c r="AO180" s="13"/>
      <c r="AT180" s="8"/>
      <c r="BB180" s="13"/>
      <c r="BG180" s="10"/>
      <c r="BO180" s="13"/>
    </row>
    <row r="181" spans="1:71" ht="15.75" customHeight="1" x14ac:dyDescent="0.25">
      <c r="A181" s="17" t="s">
        <v>148</v>
      </c>
      <c r="B181" s="1">
        <v>0.83</v>
      </c>
      <c r="D181" s="1">
        <v>1.23</v>
      </c>
      <c r="F181" s="1">
        <v>1.23</v>
      </c>
      <c r="G181" s="2">
        <v>0</v>
      </c>
      <c r="H181" s="1">
        <v>3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3">
        <v>0</v>
      </c>
      <c r="P181" s="1">
        <v>0</v>
      </c>
      <c r="Q181" s="1">
        <v>0</v>
      </c>
      <c r="R181" s="1">
        <v>0</v>
      </c>
      <c r="S181" s="1">
        <v>0</v>
      </c>
      <c r="T181" s="4"/>
      <c r="AB181" s="13"/>
      <c r="AG181" s="6">
        <v>0</v>
      </c>
      <c r="AH181" s="1">
        <v>6</v>
      </c>
      <c r="AI181" s="1">
        <v>0</v>
      </c>
      <c r="AJ181" s="1">
        <v>0</v>
      </c>
      <c r="AK181" s="1">
        <v>0</v>
      </c>
      <c r="AL181" s="1">
        <v>0</v>
      </c>
      <c r="AM181" s="1">
        <v>2</v>
      </c>
      <c r="AN181" s="1">
        <v>0</v>
      </c>
      <c r="AO181" s="13">
        <v>0</v>
      </c>
      <c r="AP181" s="1">
        <v>0</v>
      </c>
      <c r="AQ181" s="1">
        <v>0</v>
      </c>
      <c r="AR181" s="1">
        <v>0</v>
      </c>
      <c r="AS181" s="1">
        <v>0</v>
      </c>
      <c r="AT181" s="8"/>
      <c r="BB181" s="13"/>
      <c r="BG181" s="10">
        <v>0</v>
      </c>
      <c r="BH181" s="1">
        <v>1</v>
      </c>
      <c r="BI181" s="1">
        <v>2</v>
      </c>
      <c r="BJ181" s="1">
        <v>0</v>
      </c>
      <c r="BK181" s="1">
        <v>0</v>
      </c>
      <c r="BL181" s="1">
        <v>0</v>
      </c>
      <c r="BM181" s="1">
        <v>5</v>
      </c>
      <c r="BN181" s="1">
        <v>1</v>
      </c>
      <c r="BO181" s="13">
        <v>1</v>
      </c>
      <c r="BP181" s="1">
        <v>0</v>
      </c>
      <c r="BQ181" s="1">
        <v>0</v>
      </c>
      <c r="BR181" s="1">
        <v>0</v>
      </c>
      <c r="BS181" s="1">
        <v>0</v>
      </c>
    </row>
    <row r="182" spans="1:71" ht="15.75" customHeight="1" x14ac:dyDescent="0.25">
      <c r="A182" s="17" t="s">
        <v>149</v>
      </c>
      <c r="B182" s="1">
        <v>1.33</v>
      </c>
      <c r="D182" s="1">
        <v>1.1499999999999999</v>
      </c>
      <c r="F182" s="1">
        <v>0.98</v>
      </c>
      <c r="G182" s="2">
        <v>2</v>
      </c>
      <c r="H182" s="1">
        <v>4</v>
      </c>
      <c r="I182" s="1">
        <v>2</v>
      </c>
      <c r="J182" s="1">
        <v>0</v>
      </c>
      <c r="K182" s="1">
        <v>0</v>
      </c>
      <c r="L182" s="1">
        <v>0</v>
      </c>
      <c r="M182" s="1">
        <v>1</v>
      </c>
      <c r="N182" s="1">
        <v>1</v>
      </c>
      <c r="O182" s="13">
        <v>1</v>
      </c>
      <c r="P182" s="1">
        <v>1</v>
      </c>
      <c r="Q182" s="1">
        <v>0</v>
      </c>
      <c r="R182" s="1">
        <v>0</v>
      </c>
      <c r="S182" s="1">
        <v>0</v>
      </c>
      <c r="T182" s="4"/>
      <c r="AB182" s="13"/>
      <c r="AG182" s="6">
        <v>0</v>
      </c>
      <c r="AH182" s="1">
        <v>1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2</v>
      </c>
      <c r="AO182" s="13">
        <v>0</v>
      </c>
      <c r="AP182" s="1">
        <v>1</v>
      </c>
      <c r="AQ182" s="1">
        <v>0</v>
      </c>
      <c r="AR182" s="1">
        <v>0</v>
      </c>
      <c r="AS182" s="1">
        <v>0</v>
      </c>
      <c r="AT182" s="8"/>
      <c r="BB182" s="13"/>
      <c r="BG182" s="10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3</v>
      </c>
      <c r="BM182" s="1">
        <v>3</v>
      </c>
      <c r="BN182" s="1">
        <v>0</v>
      </c>
      <c r="BO182" s="13">
        <v>0</v>
      </c>
      <c r="BP182" s="1">
        <v>0</v>
      </c>
      <c r="BQ182" s="1">
        <v>0</v>
      </c>
      <c r="BR182" s="1">
        <v>0</v>
      </c>
      <c r="BS182" s="1">
        <v>0</v>
      </c>
    </row>
    <row r="183" spans="1:71" ht="15.75" customHeight="1" x14ac:dyDescent="0.25">
      <c r="A183" s="17" t="s">
        <v>150</v>
      </c>
      <c r="B183" s="1">
        <v>1.34</v>
      </c>
      <c r="D183" s="1">
        <v>1.02</v>
      </c>
      <c r="F183" s="1">
        <v>0.78</v>
      </c>
      <c r="G183" s="2">
        <v>0</v>
      </c>
      <c r="H183" s="1">
        <v>6</v>
      </c>
      <c r="I183" s="1">
        <v>3</v>
      </c>
      <c r="J183" s="1">
        <v>0</v>
      </c>
      <c r="K183" s="1">
        <v>0</v>
      </c>
      <c r="L183" s="1">
        <v>0</v>
      </c>
      <c r="M183" s="1">
        <v>2</v>
      </c>
      <c r="N183" s="1">
        <v>2</v>
      </c>
      <c r="O183" s="13">
        <v>0</v>
      </c>
      <c r="P183" s="1">
        <v>0</v>
      </c>
      <c r="Q183" s="1">
        <v>0</v>
      </c>
      <c r="R183" s="1">
        <v>0</v>
      </c>
      <c r="S183" s="1">
        <v>0</v>
      </c>
      <c r="T183" s="4"/>
      <c r="AB183" s="13"/>
      <c r="AG183" s="6">
        <v>0</v>
      </c>
      <c r="AH183" s="1">
        <v>3</v>
      </c>
      <c r="AI183" s="1">
        <v>0</v>
      </c>
      <c r="AJ183" s="1">
        <v>1</v>
      </c>
      <c r="AK183" s="1">
        <v>0</v>
      </c>
      <c r="AL183" s="1">
        <v>5</v>
      </c>
      <c r="AM183" s="1">
        <v>1</v>
      </c>
      <c r="AN183" s="1">
        <v>1</v>
      </c>
      <c r="AO183" s="13">
        <v>0</v>
      </c>
      <c r="AP183" s="1">
        <v>2</v>
      </c>
      <c r="AQ183" s="1">
        <v>0</v>
      </c>
      <c r="AR183" s="1">
        <v>0</v>
      </c>
      <c r="AS183" s="1">
        <v>0</v>
      </c>
      <c r="AT183" s="8"/>
      <c r="BB183" s="13"/>
      <c r="BG183" s="10">
        <v>0</v>
      </c>
      <c r="BH183" s="1">
        <v>1</v>
      </c>
      <c r="BI183" s="1">
        <v>2</v>
      </c>
      <c r="BJ183" s="1">
        <v>0</v>
      </c>
      <c r="BK183" s="1">
        <v>0</v>
      </c>
      <c r="BL183" s="1">
        <v>0</v>
      </c>
      <c r="BM183" s="1">
        <v>1</v>
      </c>
      <c r="BN183" s="1">
        <v>0</v>
      </c>
      <c r="BO183" s="13">
        <v>1</v>
      </c>
      <c r="BP183" s="1">
        <v>0</v>
      </c>
      <c r="BQ183" s="1">
        <v>0</v>
      </c>
      <c r="BR183" s="1">
        <v>0</v>
      </c>
      <c r="BS183" s="1">
        <v>0</v>
      </c>
    </row>
    <row r="184" spans="1:71" ht="15.75" customHeight="1" x14ac:dyDescent="0.25">
      <c r="A184" s="12">
        <v>44533</v>
      </c>
      <c r="B184" s="2"/>
      <c r="C184" s="2"/>
      <c r="D184" s="2"/>
      <c r="E184" s="2"/>
      <c r="F184" s="2"/>
      <c r="G184" s="2"/>
      <c r="O184" s="13"/>
      <c r="T184" s="4"/>
      <c r="AB184" s="13"/>
      <c r="AG184" s="6"/>
      <c r="AO184" s="13"/>
      <c r="AT184" s="8"/>
      <c r="BB184" s="13"/>
      <c r="BG184" s="10"/>
      <c r="BO184" s="13"/>
    </row>
    <row r="185" spans="1:71" ht="15.75" customHeight="1" x14ac:dyDescent="0.25">
      <c r="A185" s="17" t="s">
        <v>151</v>
      </c>
      <c r="B185" s="1">
        <v>0.6</v>
      </c>
      <c r="D185" s="1">
        <v>0.45</v>
      </c>
      <c r="F185" s="1">
        <v>0.97</v>
      </c>
      <c r="G185" s="2">
        <v>0</v>
      </c>
      <c r="H185" s="1">
        <v>2</v>
      </c>
      <c r="I185" s="1">
        <v>0</v>
      </c>
      <c r="J185" s="1">
        <v>0</v>
      </c>
      <c r="K185" s="1">
        <v>0</v>
      </c>
      <c r="L185" s="1">
        <v>0</v>
      </c>
      <c r="M185" s="1">
        <v>2</v>
      </c>
      <c r="N185" s="1">
        <v>0</v>
      </c>
      <c r="O185" s="13">
        <v>0</v>
      </c>
      <c r="P185" s="1">
        <v>0</v>
      </c>
      <c r="Q185" s="1">
        <v>0</v>
      </c>
      <c r="R185" s="1">
        <v>0</v>
      </c>
      <c r="S185" s="1">
        <v>0</v>
      </c>
      <c r="T185" s="4"/>
      <c r="AB185" s="13"/>
      <c r="AG185" s="6">
        <v>0</v>
      </c>
      <c r="AH185" s="1">
        <v>1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3">
        <v>0</v>
      </c>
      <c r="AP185" s="1">
        <v>0</v>
      </c>
      <c r="AQ185" s="1">
        <v>0</v>
      </c>
      <c r="AR185" s="1">
        <v>0</v>
      </c>
      <c r="AS185" s="1">
        <v>0</v>
      </c>
      <c r="AT185" s="8"/>
      <c r="BB185" s="13"/>
      <c r="BG185" s="10">
        <v>0</v>
      </c>
      <c r="BH185" s="1">
        <v>0</v>
      </c>
      <c r="BI185" s="1">
        <v>0</v>
      </c>
      <c r="BJ185" s="1">
        <v>1</v>
      </c>
      <c r="BK185" s="1">
        <v>0</v>
      </c>
      <c r="BL185" s="1">
        <v>0</v>
      </c>
      <c r="BM185" s="1">
        <v>5</v>
      </c>
      <c r="BN185" s="1">
        <v>1</v>
      </c>
      <c r="BO185" s="13">
        <v>0</v>
      </c>
      <c r="BP185" s="1">
        <v>0</v>
      </c>
      <c r="BQ185" s="1">
        <v>0</v>
      </c>
      <c r="BR185" s="1">
        <v>0</v>
      </c>
      <c r="BS185" s="1">
        <v>0</v>
      </c>
    </row>
    <row r="186" spans="1:71" ht="15.75" customHeight="1" x14ac:dyDescent="0.25">
      <c r="A186" s="17" t="s">
        <v>152</v>
      </c>
      <c r="B186" s="1">
        <v>1.44</v>
      </c>
      <c r="D186" s="1">
        <v>1.56</v>
      </c>
      <c r="F186" s="1">
        <v>1.06</v>
      </c>
      <c r="G186" s="2">
        <v>0</v>
      </c>
      <c r="H186" s="1">
        <v>3</v>
      </c>
      <c r="I186" s="1">
        <v>2</v>
      </c>
      <c r="J186" s="1">
        <v>0</v>
      </c>
      <c r="K186" s="1">
        <v>0</v>
      </c>
      <c r="L186" s="1">
        <v>0</v>
      </c>
      <c r="M186" s="1">
        <v>2</v>
      </c>
      <c r="N186" s="1">
        <v>1</v>
      </c>
      <c r="O186" s="13">
        <v>0</v>
      </c>
      <c r="P186" s="1">
        <v>0</v>
      </c>
      <c r="Q186" s="1">
        <v>0</v>
      </c>
      <c r="R186" s="1">
        <v>0</v>
      </c>
      <c r="S186" s="1">
        <v>0</v>
      </c>
      <c r="T186" s="4"/>
      <c r="AB186" s="13"/>
      <c r="AG186" s="6">
        <v>1</v>
      </c>
      <c r="AH186" s="1">
        <v>3</v>
      </c>
      <c r="AI186" s="1">
        <v>3</v>
      </c>
      <c r="AJ186" s="1">
        <v>0</v>
      </c>
      <c r="AK186" s="1">
        <v>0</v>
      </c>
      <c r="AL186" s="1">
        <v>0</v>
      </c>
      <c r="AM186" s="1">
        <v>7</v>
      </c>
      <c r="AN186" s="1">
        <v>2</v>
      </c>
      <c r="AO186" s="13">
        <v>1</v>
      </c>
      <c r="AP186" s="1">
        <v>0</v>
      </c>
      <c r="AQ186" s="1">
        <v>0</v>
      </c>
      <c r="AR186" s="1">
        <v>0</v>
      </c>
      <c r="AS186" s="1">
        <v>0</v>
      </c>
      <c r="AT186" s="8"/>
      <c r="BB186" s="13"/>
      <c r="BG186" s="10">
        <v>0</v>
      </c>
      <c r="BH186" s="1">
        <v>2</v>
      </c>
      <c r="BI186" s="1">
        <v>0</v>
      </c>
      <c r="BJ186" s="1">
        <v>0</v>
      </c>
      <c r="BK186" s="1">
        <v>0</v>
      </c>
      <c r="BL186" s="1">
        <v>5</v>
      </c>
      <c r="BM186" s="1">
        <v>2</v>
      </c>
      <c r="BN186" s="1">
        <v>1</v>
      </c>
      <c r="BO186" s="13">
        <v>0</v>
      </c>
      <c r="BP186" s="1">
        <v>1</v>
      </c>
      <c r="BQ186" s="1">
        <v>0</v>
      </c>
      <c r="BR186" s="1">
        <v>0</v>
      </c>
      <c r="BS186" s="1">
        <v>0</v>
      </c>
    </row>
    <row r="187" spans="1:71" ht="15.75" customHeight="1" x14ac:dyDescent="0.25">
      <c r="A187" s="14">
        <v>44538</v>
      </c>
      <c r="B187" s="6"/>
      <c r="C187" s="6"/>
      <c r="D187" s="6"/>
      <c r="E187" s="6"/>
      <c r="F187" s="6"/>
      <c r="G187" s="2"/>
      <c r="O187" s="13"/>
      <c r="T187" s="4"/>
      <c r="AB187" s="13"/>
      <c r="AG187" s="6"/>
      <c r="AO187" s="13"/>
      <c r="AT187" s="8"/>
      <c r="BB187" s="13"/>
      <c r="BG187" s="10"/>
      <c r="BO187" s="13"/>
    </row>
    <row r="188" spans="1:71" ht="15.75" customHeight="1" x14ac:dyDescent="0.25">
      <c r="A188" s="17" t="s">
        <v>153</v>
      </c>
      <c r="B188" s="1">
        <v>0.63</v>
      </c>
      <c r="D188" s="1">
        <v>0.93</v>
      </c>
      <c r="G188" s="2">
        <v>0</v>
      </c>
      <c r="H188" s="1">
        <v>4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0</v>
      </c>
      <c r="O188" s="13">
        <v>0</v>
      </c>
      <c r="P188" s="1">
        <v>1</v>
      </c>
      <c r="Q188" s="1">
        <v>0</v>
      </c>
      <c r="R188" s="1">
        <v>0</v>
      </c>
      <c r="S188" s="1">
        <v>0</v>
      </c>
      <c r="T188" s="4"/>
      <c r="AB188" s="13"/>
      <c r="AG188" s="6">
        <v>1</v>
      </c>
      <c r="AH188" s="1">
        <v>2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3">
        <v>1</v>
      </c>
      <c r="AP188" s="1">
        <v>0</v>
      </c>
      <c r="AQ188" s="1">
        <v>0</v>
      </c>
      <c r="AR188" s="1">
        <v>0</v>
      </c>
      <c r="AS188" s="1">
        <v>0</v>
      </c>
      <c r="AT188" s="8"/>
      <c r="BB188" s="13"/>
      <c r="BG188" s="10"/>
      <c r="BO188" s="13"/>
    </row>
    <row r="189" spans="1:71" ht="15.75" customHeight="1" x14ac:dyDescent="0.25">
      <c r="A189" s="15">
        <v>44540</v>
      </c>
      <c r="B189" s="4"/>
      <c r="C189" s="4"/>
      <c r="D189" s="4"/>
      <c r="E189" s="4"/>
      <c r="F189" s="4"/>
      <c r="G189" s="2"/>
      <c r="O189" s="13"/>
      <c r="T189" s="4"/>
      <c r="AB189" s="13"/>
      <c r="AG189" s="6"/>
      <c r="AO189" s="13"/>
      <c r="AT189" s="8"/>
      <c r="BB189" s="13"/>
      <c r="BG189" s="10"/>
      <c r="BO189" s="13"/>
    </row>
    <row r="190" spans="1:71" ht="15.75" customHeight="1" x14ac:dyDescent="0.25">
      <c r="A190" s="17" t="s">
        <v>154</v>
      </c>
      <c r="B190" s="1">
        <v>0.78</v>
      </c>
      <c r="D190" s="1">
        <v>1.48</v>
      </c>
      <c r="F190" s="1">
        <v>0.84</v>
      </c>
      <c r="G190" s="2">
        <v>0</v>
      </c>
      <c r="H190" s="1">
        <v>1</v>
      </c>
      <c r="I190" s="1">
        <v>1</v>
      </c>
      <c r="J190" s="1">
        <v>0</v>
      </c>
      <c r="K190" s="1">
        <v>0</v>
      </c>
      <c r="L190" s="1">
        <v>0</v>
      </c>
      <c r="M190" s="1">
        <v>2</v>
      </c>
      <c r="N190" s="1">
        <v>1</v>
      </c>
      <c r="O190" s="13">
        <v>0</v>
      </c>
      <c r="P190" s="1">
        <v>0</v>
      </c>
      <c r="Q190" s="1">
        <v>0</v>
      </c>
      <c r="R190" s="1">
        <v>0</v>
      </c>
      <c r="S190" s="1">
        <v>0</v>
      </c>
      <c r="T190" s="4"/>
      <c r="AB190" s="13"/>
      <c r="AG190" s="6">
        <v>1</v>
      </c>
      <c r="AH190" s="1">
        <v>6</v>
      </c>
      <c r="AI190" s="1">
        <v>2</v>
      </c>
      <c r="AJ190" s="1">
        <v>1</v>
      </c>
      <c r="AK190" s="1">
        <v>0</v>
      </c>
      <c r="AL190" s="1">
        <v>3</v>
      </c>
      <c r="AM190" s="1">
        <v>4</v>
      </c>
      <c r="AN190" s="1">
        <v>1</v>
      </c>
      <c r="AO190" s="13">
        <v>0</v>
      </c>
      <c r="AP190" s="1">
        <v>0</v>
      </c>
      <c r="AQ190" s="1">
        <v>0</v>
      </c>
      <c r="AR190" s="1">
        <v>0</v>
      </c>
      <c r="AS190" s="1">
        <v>0</v>
      </c>
      <c r="AT190" s="8"/>
      <c r="BB190" s="13"/>
      <c r="BG190" s="10">
        <v>0</v>
      </c>
      <c r="BH190" s="1">
        <v>1</v>
      </c>
      <c r="BI190" s="1">
        <v>0</v>
      </c>
      <c r="BJ190" s="1">
        <v>1</v>
      </c>
      <c r="BK190" s="1">
        <v>0</v>
      </c>
      <c r="BL190" s="1">
        <v>1</v>
      </c>
      <c r="BM190" s="1">
        <v>3</v>
      </c>
      <c r="BN190" s="1">
        <v>1</v>
      </c>
      <c r="BO190" s="13">
        <v>0</v>
      </c>
      <c r="BP190" s="1">
        <v>0</v>
      </c>
      <c r="BQ190" s="1">
        <v>0</v>
      </c>
      <c r="BR190" s="1">
        <v>0</v>
      </c>
      <c r="BS190" s="1">
        <v>0</v>
      </c>
    </row>
    <row r="191" spans="1:71" ht="15.75" customHeight="1" x14ac:dyDescent="0.25">
      <c r="A191" s="12">
        <v>44550</v>
      </c>
      <c r="B191" s="2"/>
      <c r="C191" s="2"/>
      <c r="D191" s="2"/>
      <c r="E191" s="2"/>
      <c r="F191" s="2"/>
      <c r="G191" s="2"/>
      <c r="O191" s="13"/>
      <c r="T191" s="4"/>
      <c r="AB191" s="13"/>
      <c r="AG191" s="6"/>
      <c r="AO191" s="13"/>
      <c r="AT191" s="8"/>
      <c r="BB191" s="13"/>
      <c r="BG191" s="10"/>
      <c r="BO191" s="13"/>
    </row>
    <row r="192" spans="1:71" ht="15.75" customHeight="1" x14ac:dyDescent="0.25">
      <c r="A192" s="17" t="s">
        <v>155</v>
      </c>
      <c r="B192" s="1">
        <v>0.82</v>
      </c>
      <c r="C192" s="1">
        <v>1.05</v>
      </c>
      <c r="G192" s="2">
        <v>0</v>
      </c>
      <c r="H192" s="1">
        <v>3</v>
      </c>
      <c r="I192" s="1">
        <v>0</v>
      </c>
      <c r="J192" s="1">
        <v>0</v>
      </c>
      <c r="K192" s="1">
        <v>0</v>
      </c>
      <c r="L192" s="1">
        <v>0</v>
      </c>
      <c r="M192" s="1">
        <v>3</v>
      </c>
      <c r="N192" s="1">
        <v>0</v>
      </c>
      <c r="O192" s="13">
        <v>0</v>
      </c>
      <c r="P192" s="1">
        <v>0</v>
      </c>
      <c r="Q192" s="1">
        <v>0</v>
      </c>
      <c r="R192" s="1">
        <v>0</v>
      </c>
      <c r="S192" s="1">
        <v>0</v>
      </c>
      <c r="T192" s="4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3</v>
      </c>
      <c r="AA192" s="1">
        <v>0</v>
      </c>
      <c r="AB192" s="13">
        <v>0</v>
      </c>
      <c r="AC192" s="1">
        <v>0</v>
      </c>
      <c r="AD192" s="1">
        <v>0</v>
      </c>
      <c r="AE192" s="1">
        <v>0</v>
      </c>
      <c r="AF192" s="1">
        <v>0</v>
      </c>
      <c r="AG192" s="6"/>
      <c r="AO192" s="13"/>
      <c r="AT192" s="8"/>
      <c r="BB192" s="13"/>
      <c r="BG192" s="10"/>
      <c r="BO192" s="13"/>
    </row>
    <row r="193" spans="1:71" ht="15.75" customHeight="1" x14ac:dyDescent="0.25">
      <c r="A193" s="17" t="s">
        <v>156</v>
      </c>
      <c r="B193" s="1">
        <v>1.1399999999999999</v>
      </c>
      <c r="C193" s="1">
        <v>1.3</v>
      </c>
      <c r="G193" s="2">
        <v>1</v>
      </c>
      <c r="H193" s="1">
        <v>1</v>
      </c>
      <c r="I193" s="1">
        <v>1</v>
      </c>
      <c r="J193" s="1">
        <v>0</v>
      </c>
      <c r="K193" s="1">
        <v>0</v>
      </c>
      <c r="L193" s="1">
        <v>2</v>
      </c>
      <c r="M193" s="1">
        <v>3</v>
      </c>
      <c r="N193" s="1">
        <v>1</v>
      </c>
      <c r="O193" s="13">
        <v>0</v>
      </c>
      <c r="P193" s="1">
        <v>0</v>
      </c>
      <c r="Q193" s="1">
        <v>0</v>
      </c>
      <c r="R193" s="1">
        <v>0</v>
      </c>
      <c r="S193" s="1">
        <v>0</v>
      </c>
      <c r="T193" s="4">
        <v>0</v>
      </c>
      <c r="U193" s="1">
        <v>0</v>
      </c>
      <c r="V193" s="1">
        <v>1</v>
      </c>
      <c r="W193" s="1">
        <v>0</v>
      </c>
      <c r="X193" s="1">
        <v>0</v>
      </c>
      <c r="Y193" s="1">
        <v>0</v>
      </c>
      <c r="Z193" s="1">
        <v>1</v>
      </c>
      <c r="AA193" s="1">
        <v>3</v>
      </c>
      <c r="AB193" s="13">
        <v>1</v>
      </c>
      <c r="AC193" s="1">
        <v>1</v>
      </c>
      <c r="AD193" s="1">
        <v>0</v>
      </c>
      <c r="AE193" s="1">
        <v>0</v>
      </c>
      <c r="AF193" s="1">
        <v>0</v>
      </c>
      <c r="AG193" s="6"/>
      <c r="AO193" s="13"/>
      <c r="AT193" s="8"/>
      <c r="BB193" s="13"/>
      <c r="BG193" s="10"/>
      <c r="BO193" s="13"/>
    </row>
    <row r="194" spans="1:71" ht="14.25" customHeight="1" x14ac:dyDescent="0.25">
      <c r="A194" s="17" t="s">
        <v>157</v>
      </c>
      <c r="B194" s="1">
        <f t="shared" ref="B194:BS194" si="0">AVERAGE(B3:B193)</f>
        <v>0.97708029197080282</v>
      </c>
      <c r="C194" s="1">
        <f t="shared" si="0"/>
        <v>1.0694399999999999</v>
      </c>
      <c r="D194" s="1">
        <f t="shared" si="0"/>
        <v>1.0587368421052636</v>
      </c>
      <c r="E194" s="1">
        <f t="shared" si="0"/>
        <v>0.87571428571428589</v>
      </c>
      <c r="F194" s="1">
        <f t="shared" si="0"/>
        <v>0.94499999999999984</v>
      </c>
      <c r="G194" s="1">
        <f t="shared" si="0"/>
        <v>0.35036496350364965</v>
      </c>
      <c r="H194" s="1">
        <f t="shared" si="0"/>
        <v>2.7591240875912408</v>
      </c>
      <c r="I194" s="1">
        <f t="shared" si="0"/>
        <v>0.86131386861313863</v>
      </c>
      <c r="J194" s="1">
        <f t="shared" si="0"/>
        <v>0.11678832116788321</v>
      </c>
      <c r="K194" s="1">
        <f t="shared" si="0"/>
        <v>1.4598540145985401E-2</v>
      </c>
      <c r="L194" s="1">
        <f t="shared" si="0"/>
        <v>0.27737226277372262</v>
      </c>
      <c r="M194" s="1">
        <f t="shared" si="0"/>
        <v>1.9781021897810218</v>
      </c>
      <c r="N194" s="1">
        <f t="shared" si="0"/>
        <v>0.53284671532846717</v>
      </c>
      <c r="O194" s="1">
        <f t="shared" si="0"/>
        <v>0.13868613138686131</v>
      </c>
      <c r="P194" s="1">
        <f t="shared" si="0"/>
        <v>8.0291970802919707E-2</v>
      </c>
      <c r="Q194" s="1">
        <f t="shared" si="0"/>
        <v>1.4598540145985401E-2</v>
      </c>
      <c r="R194" s="1">
        <f t="shared" si="0"/>
        <v>0</v>
      </c>
      <c r="S194" s="1">
        <f t="shared" si="0"/>
        <v>0</v>
      </c>
      <c r="T194" s="1">
        <f t="shared" si="0"/>
        <v>0.104</v>
      </c>
      <c r="U194" s="1">
        <f t="shared" si="0"/>
        <v>0.64</v>
      </c>
      <c r="V194" s="1">
        <f t="shared" si="0"/>
        <v>0.872</v>
      </c>
      <c r="W194" s="1">
        <f t="shared" si="0"/>
        <v>0.152</v>
      </c>
      <c r="X194" s="1">
        <f t="shared" si="0"/>
        <v>2.4E-2</v>
      </c>
      <c r="Y194" s="1">
        <f t="shared" si="0"/>
        <v>0.42399999999999999</v>
      </c>
      <c r="Z194" s="1">
        <f t="shared" si="0"/>
        <v>3.984</v>
      </c>
      <c r="AA194" s="1">
        <f t="shared" si="0"/>
        <v>0.56799999999999995</v>
      </c>
      <c r="AB194" s="1">
        <f t="shared" si="0"/>
        <v>0.53600000000000003</v>
      </c>
      <c r="AC194" s="1">
        <f t="shared" si="0"/>
        <v>0.16800000000000001</v>
      </c>
      <c r="AD194" s="1">
        <f t="shared" si="0"/>
        <v>0.08</v>
      </c>
      <c r="AE194" s="1">
        <f t="shared" si="0"/>
        <v>1.6E-2</v>
      </c>
      <c r="AF194" s="1">
        <f t="shared" si="0"/>
        <v>8.0000000000000002E-3</v>
      </c>
      <c r="AG194" s="1">
        <f t="shared" si="0"/>
        <v>0.33684210526315789</v>
      </c>
      <c r="AH194" s="1">
        <f t="shared" si="0"/>
        <v>2.5263157894736841</v>
      </c>
      <c r="AI194" s="1">
        <f t="shared" si="0"/>
        <v>0.83157894736842108</v>
      </c>
      <c r="AJ194" s="1">
        <f t="shared" si="0"/>
        <v>0.16842105263157894</v>
      </c>
      <c r="AK194" s="1">
        <f t="shared" si="0"/>
        <v>1.0526315789473684E-2</v>
      </c>
      <c r="AL194" s="1">
        <f t="shared" si="0"/>
        <v>0.72631578947368425</v>
      </c>
      <c r="AM194" s="1">
        <f t="shared" si="0"/>
        <v>2.1578947368421053</v>
      </c>
      <c r="AN194" s="1">
        <f t="shared" si="0"/>
        <v>0.89473684210526316</v>
      </c>
      <c r="AO194" s="1">
        <f t="shared" si="0"/>
        <v>0.42105263157894735</v>
      </c>
      <c r="AP194" s="1">
        <f t="shared" si="0"/>
        <v>0.12631578947368421</v>
      </c>
      <c r="AQ194" s="1">
        <f t="shared" si="0"/>
        <v>2.1052631578947368E-2</v>
      </c>
      <c r="AR194" s="1">
        <f t="shared" si="0"/>
        <v>0</v>
      </c>
      <c r="AS194" s="1">
        <f t="shared" si="0"/>
        <v>0</v>
      </c>
      <c r="AT194" s="1">
        <f t="shared" si="0"/>
        <v>0.23809523809523808</v>
      </c>
      <c r="AU194" s="1">
        <f t="shared" si="0"/>
        <v>2</v>
      </c>
      <c r="AV194" s="1">
        <f t="shared" si="0"/>
        <v>1.0952380952380953</v>
      </c>
      <c r="AW194" s="1">
        <f t="shared" si="0"/>
        <v>4.7619047619047616E-2</v>
      </c>
      <c r="AX194" s="1">
        <f t="shared" si="0"/>
        <v>0</v>
      </c>
      <c r="AY194" s="1">
        <f t="shared" si="0"/>
        <v>0.47619047619047616</v>
      </c>
      <c r="AZ194" s="1">
        <f t="shared" si="0"/>
        <v>2.8095238095238093</v>
      </c>
      <c r="BA194" s="1">
        <f t="shared" si="0"/>
        <v>0.52380952380952384</v>
      </c>
      <c r="BB194" s="1">
        <f t="shared" si="0"/>
        <v>0.33333333333333331</v>
      </c>
      <c r="BC194" s="1">
        <f t="shared" si="0"/>
        <v>9.5238095238095233E-2</v>
      </c>
      <c r="BD194" s="1">
        <f t="shared" si="0"/>
        <v>9.5238095238095233E-2</v>
      </c>
      <c r="BE194" s="1">
        <f t="shared" si="0"/>
        <v>0</v>
      </c>
      <c r="BF194" s="1">
        <f t="shared" si="0"/>
        <v>0</v>
      </c>
      <c r="BG194" s="1">
        <f t="shared" si="0"/>
        <v>0</v>
      </c>
      <c r="BH194" s="1">
        <f t="shared" si="0"/>
        <v>0.875</v>
      </c>
      <c r="BI194" s="1">
        <f t="shared" si="0"/>
        <v>0.625</v>
      </c>
      <c r="BJ194" s="1">
        <f t="shared" si="0"/>
        <v>0.25</v>
      </c>
      <c r="BK194" s="1">
        <f t="shared" si="0"/>
        <v>0</v>
      </c>
      <c r="BL194" s="1">
        <f t="shared" si="0"/>
        <v>1.25</v>
      </c>
      <c r="BM194" s="1">
        <f t="shared" si="0"/>
        <v>2.625</v>
      </c>
      <c r="BN194" s="1">
        <f t="shared" si="0"/>
        <v>0.75</v>
      </c>
      <c r="BO194" s="1">
        <f t="shared" si="0"/>
        <v>0.25</v>
      </c>
      <c r="BP194" s="1">
        <f t="shared" si="0"/>
        <v>0.125</v>
      </c>
      <c r="BQ194" s="1">
        <f t="shared" si="0"/>
        <v>0</v>
      </c>
      <c r="BR194" s="1">
        <f t="shared" si="0"/>
        <v>0</v>
      </c>
      <c r="BS194" s="1">
        <f t="shared" si="0"/>
        <v>0</v>
      </c>
    </row>
    <row r="195" spans="1:71" ht="15.75" customHeight="1" x14ac:dyDescent="0.25">
      <c r="A195" s="17" t="s">
        <v>158</v>
      </c>
      <c r="B195" s="1">
        <f t="shared" ref="B195:F195" si="1">AVERAGE(B142:B193)</f>
        <v>0.92135135135135127</v>
      </c>
      <c r="C195" s="1">
        <f t="shared" si="1"/>
        <v>1.0431999999999999</v>
      </c>
      <c r="D195" s="1">
        <f t="shared" si="1"/>
        <v>1.1816666666666664</v>
      </c>
      <c r="E195" s="1" t="e">
        <f t="shared" si="1"/>
        <v>#DIV/0!</v>
      </c>
      <c r="F195" s="1">
        <f t="shared" si="1"/>
        <v>0.94499999999999984</v>
      </c>
      <c r="G195" s="2">
        <f t="shared" ref="G195:BS195" si="2">SUM(G3:G193)</f>
        <v>48</v>
      </c>
      <c r="H195" s="2">
        <f t="shared" si="2"/>
        <v>378</v>
      </c>
      <c r="I195" s="2">
        <f t="shared" si="2"/>
        <v>118</v>
      </c>
      <c r="J195" s="2">
        <f t="shared" si="2"/>
        <v>16</v>
      </c>
      <c r="K195" s="2">
        <f t="shared" si="2"/>
        <v>2</v>
      </c>
      <c r="L195" s="2">
        <f t="shared" si="2"/>
        <v>38</v>
      </c>
      <c r="M195" s="2">
        <f t="shared" si="2"/>
        <v>271</v>
      </c>
      <c r="N195" s="2">
        <f t="shared" si="2"/>
        <v>73</v>
      </c>
      <c r="O195" s="2">
        <f t="shared" si="2"/>
        <v>19</v>
      </c>
      <c r="P195" s="2">
        <f t="shared" si="2"/>
        <v>11</v>
      </c>
      <c r="Q195" s="2">
        <f t="shared" si="2"/>
        <v>2</v>
      </c>
      <c r="R195" s="2">
        <f t="shared" si="2"/>
        <v>0</v>
      </c>
      <c r="S195" s="2">
        <f t="shared" si="2"/>
        <v>0</v>
      </c>
      <c r="T195" s="2">
        <f t="shared" si="2"/>
        <v>13</v>
      </c>
      <c r="U195" s="2">
        <f t="shared" si="2"/>
        <v>80</v>
      </c>
      <c r="V195" s="2">
        <f t="shared" si="2"/>
        <v>109</v>
      </c>
      <c r="W195" s="2">
        <f t="shared" si="2"/>
        <v>19</v>
      </c>
      <c r="X195" s="2">
        <f t="shared" si="2"/>
        <v>3</v>
      </c>
      <c r="Y195" s="2">
        <f t="shared" si="2"/>
        <v>53</v>
      </c>
      <c r="Z195" s="2">
        <f t="shared" si="2"/>
        <v>498</v>
      </c>
      <c r="AA195" s="2">
        <f t="shared" si="2"/>
        <v>71</v>
      </c>
      <c r="AB195" s="2">
        <f t="shared" si="2"/>
        <v>67</v>
      </c>
      <c r="AC195" s="2">
        <f t="shared" si="2"/>
        <v>21</v>
      </c>
      <c r="AD195" s="2">
        <f t="shared" si="2"/>
        <v>10</v>
      </c>
      <c r="AE195" s="2">
        <f t="shared" si="2"/>
        <v>2</v>
      </c>
      <c r="AF195" s="2">
        <f t="shared" si="2"/>
        <v>1</v>
      </c>
      <c r="AG195" s="2">
        <f t="shared" si="2"/>
        <v>32</v>
      </c>
      <c r="AH195" s="2">
        <f t="shared" si="2"/>
        <v>240</v>
      </c>
      <c r="AI195" s="2">
        <f t="shared" si="2"/>
        <v>79</v>
      </c>
      <c r="AJ195" s="2">
        <f t="shared" si="2"/>
        <v>16</v>
      </c>
      <c r="AK195" s="2">
        <f t="shared" si="2"/>
        <v>1</v>
      </c>
      <c r="AL195" s="2">
        <f t="shared" si="2"/>
        <v>69</v>
      </c>
      <c r="AM195" s="2">
        <f t="shared" si="2"/>
        <v>205</v>
      </c>
      <c r="AN195" s="2">
        <f t="shared" si="2"/>
        <v>85</v>
      </c>
      <c r="AO195" s="2">
        <f t="shared" si="2"/>
        <v>40</v>
      </c>
      <c r="AP195" s="2">
        <f t="shared" si="2"/>
        <v>12</v>
      </c>
      <c r="AQ195" s="2">
        <f t="shared" si="2"/>
        <v>2</v>
      </c>
      <c r="AR195" s="2">
        <f t="shared" si="2"/>
        <v>0</v>
      </c>
      <c r="AS195" s="2">
        <f t="shared" si="2"/>
        <v>0</v>
      </c>
      <c r="AT195" s="2">
        <f t="shared" si="2"/>
        <v>5</v>
      </c>
      <c r="AU195" s="2">
        <f t="shared" si="2"/>
        <v>42</v>
      </c>
      <c r="AV195" s="2">
        <f t="shared" si="2"/>
        <v>23</v>
      </c>
      <c r="AW195" s="2">
        <f t="shared" si="2"/>
        <v>1</v>
      </c>
      <c r="AX195" s="2">
        <f t="shared" si="2"/>
        <v>0</v>
      </c>
      <c r="AY195" s="2">
        <f t="shared" si="2"/>
        <v>10</v>
      </c>
      <c r="AZ195" s="2">
        <f t="shared" si="2"/>
        <v>59</v>
      </c>
      <c r="BA195" s="2">
        <f t="shared" si="2"/>
        <v>11</v>
      </c>
      <c r="BB195" s="2">
        <f t="shared" si="2"/>
        <v>7</v>
      </c>
      <c r="BC195" s="2">
        <f t="shared" si="2"/>
        <v>2</v>
      </c>
      <c r="BD195" s="2">
        <f t="shared" si="2"/>
        <v>2</v>
      </c>
      <c r="BE195" s="2">
        <f t="shared" si="2"/>
        <v>0</v>
      </c>
      <c r="BF195" s="2">
        <f t="shared" si="2"/>
        <v>0</v>
      </c>
      <c r="BG195" s="2">
        <f t="shared" si="2"/>
        <v>0</v>
      </c>
      <c r="BH195" s="2">
        <f t="shared" si="2"/>
        <v>7</v>
      </c>
      <c r="BI195" s="2">
        <f t="shared" si="2"/>
        <v>5</v>
      </c>
      <c r="BJ195" s="2">
        <f t="shared" si="2"/>
        <v>2</v>
      </c>
      <c r="BK195" s="2">
        <f t="shared" si="2"/>
        <v>0</v>
      </c>
      <c r="BL195" s="2">
        <f t="shared" si="2"/>
        <v>10</v>
      </c>
      <c r="BM195" s="2">
        <f t="shared" si="2"/>
        <v>21</v>
      </c>
      <c r="BN195" s="2">
        <f t="shared" si="2"/>
        <v>6</v>
      </c>
      <c r="BO195" s="2">
        <f t="shared" si="2"/>
        <v>2</v>
      </c>
      <c r="BP195" s="2">
        <f t="shared" si="2"/>
        <v>1</v>
      </c>
      <c r="BQ195" s="2">
        <f t="shared" si="2"/>
        <v>0</v>
      </c>
      <c r="BR195" s="2">
        <f t="shared" si="2"/>
        <v>0</v>
      </c>
      <c r="BS195" s="2">
        <f t="shared" si="2"/>
        <v>0</v>
      </c>
    </row>
    <row r="196" spans="1:71" ht="15.75" customHeight="1" x14ac:dyDescent="0.25">
      <c r="A196" s="17" t="s">
        <v>159</v>
      </c>
      <c r="B196" s="1">
        <f t="shared" ref="B196:F196" si="3">COUNT(B3:B193)</f>
        <v>137</v>
      </c>
      <c r="C196" s="1">
        <f t="shared" si="3"/>
        <v>125</v>
      </c>
      <c r="D196" s="1">
        <f t="shared" si="3"/>
        <v>95</v>
      </c>
      <c r="E196" s="1">
        <f t="shared" si="3"/>
        <v>21</v>
      </c>
      <c r="F196" s="1">
        <f t="shared" si="3"/>
        <v>8</v>
      </c>
      <c r="G196" s="2"/>
      <c r="O196" s="13"/>
      <c r="T196" s="4"/>
      <c r="AB196" s="13"/>
      <c r="AG196" s="6"/>
      <c r="AO196" s="13"/>
      <c r="BB196" s="13"/>
      <c r="BO196" s="13"/>
    </row>
    <row r="197" spans="1:71" ht="15.75" customHeight="1" x14ac:dyDescent="0.25">
      <c r="G197" s="2"/>
      <c r="O197" s="13"/>
      <c r="T197" s="4"/>
      <c r="AB197" s="13"/>
      <c r="AG197" s="6"/>
      <c r="AO197" s="13"/>
      <c r="BB197" s="13"/>
      <c r="BO197" s="13"/>
    </row>
    <row r="198" spans="1:71" ht="15.75" customHeight="1" x14ac:dyDescent="0.25">
      <c r="G198" s="2"/>
      <c r="O198" s="13"/>
      <c r="T198" s="4"/>
      <c r="AB198" s="13"/>
      <c r="AG198" s="6"/>
      <c r="AO198" s="13"/>
      <c r="BB198" s="13"/>
      <c r="BO198" s="13"/>
    </row>
    <row r="199" spans="1:71" ht="15.75" customHeight="1" x14ac:dyDescent="0.25">
      <c r="G199" s="2"/>
      <c r="O199" s="13"/>
      <c r="T199" s="4"/>
      <c r="AB199" s="13"/>
      <c r="AG199" s="6"/>
      <c r="AO199" s="13"/>
      <c r="BB199" s="13"/>
      <c r="BO199" s="13"/>
    </row>
    <row r="200" spans="1:71" ht="15.75" customHeight="1" x14ac:dyDescent="0.25">
      <c r="C200" s="1">
        <f>SUM(B196:F196)</f>
        <v>386</v>
      </c>
      <c r="G200" s="2"/>
      <c r="O200" s="13"/>
      <c r="T200" s="4"/>
      <c r="AB200" s="13"/>
      <c r="AG200" s="6"/>
      <c r="AO200" s="13"/>
      <c r="BB200" s="13"/>
      <c r="BO200" s="13"/>
    </row>
    <row r="201" spans="1:71" ht="15.75" customHeight="1" x14ac:dyDescent="0.25">
      <c r="G201" s="2"/>
      <c r="O201" s="13"/>
      <c r="T201" s="4"/>
      <c r="AB201" s="13"/>
      <c r="AG201" s="6"/>
      <c r="AO201" s="13"/>
      <c r="BB201" s="13"/>
      <c r="BO201" s="13"/>
    </row>
    <row r="202" spans="1:71" ht="15.75" customHeight="1" x14ac:dyDescent="0.25">
      <c r="G202" s="2"/>
      <c r="O202" s="13"/>
      <c r="T202" s="4"/>
      <c r="AB202" s="13"/>
      <c r="AG202" s="6"/>
      <c r="AO202" s="13"/>
      <c r="BB202" s="13"/>
      <c r="BO202" s="13"/>
    </row>
    <row r="203" spans="1:71" ht="15.75" customHeight="1" x14ac:dyDescent="0.25">
      <c r="G203" s="2"/>
      <c r="O203" s="13"/>
      <c r="T203" s="4"/>
      <c r="AB203" s="13"/>
      <c r="AG203" s="6"/>
      <c r="AO203" s="13"/>
      <c r="BB203" s="13"/>
    </row>
    <row r="204" spans="1:71" ht="15.75" customHeight="1" x14ac:dyDescent="0.25">
      <c r="G204" s="2"/>
      <c r="O204" s="13"/>
      <c r="T204" s="4"/>
      <c r="AB204" s="13"/>
      <c r="AG204" s="6"/>
      <c r="AO204" s="13"/>
      <c r="BB204" s="13"/>
    </row>
    <row r="205" spans="1:71" ht="15.75" customHeight="1" x14ac:dyDescent="0.25">
      <c r="G205" s="2"/>
      <c r="O205" s="13"/>
      <c r="T205" s="4"/>
      <c r="AB205" s="13"/>
      <c r="AG205" s="6"/>
      <c r="AO205" s="13"/>
      <c r="BB205" s="13"/>
    </row>
    <row r="206" spans="1:71" ht="15.75" customHeight="1" x14ac:dyDescent="0.25">
      <c r="G206" s="2"/>
      <c r="O206" s="13"/>
      <c r="T206" s="4"/>
      <c r="AB206" s="13"/>
      <c r="AG206" s="6"/>
      <c r="AO206" s="13"/>
      <c r="BB206" s="13"/>
    </row>
    <row r="207" spans="1:71" ht="15.75" customHeight="1" x14ac:dyDescent="0.25">
      <c r="G207" s="2"/>
      <c r="O207" s="13"/>
      <c r="T207" s="4"/>
      <c r="AB207" s="13"/>
      <c r="AG207" s="6"/>
      <c r="AO207" s="13"/>
      <c r="BB207" s="13"/>
    </row>
    <row r="208" spans="1:71" ht="15.75" customHeight="1" x14ac:dyDescent="0.25">
      <c r="G208" s="2"/>
      <c r="O208" s="13"/>
      <c r="T208" s="4"/>
      <c r="AB208" s="13"/>
      <c r="AG208" s="6"/>
      <c r="AO208" s="13"/>
      <c r="BB208" s="13"/>
    </row>
    <row r="209" spans="7:54" ht="15.75" customHeight="1" x14ac:dyDescent="0.25">
      <c r="G209" s="2"/>
      <c r="O209" s="13"/>
      <c r="T209" s="4"/>
      <c r="AB209" s="13"/>
      <c r="AG209" s="6"/>
      <c r="AO209" s="13"/>
      <c r="BB209" s="13"/>
    </row>
    <row r="210" spans="7:54" ht="15.75" customHeight="1" x14ac:dyDescent="0.25">
      <c r="G210" s="2"/>
      <c r="O210" s="13"/>
      <c r="T210" s="4"/>
      <c r="AB210" s="13"/>
      <c r="AG210" s="6"/>
      <c r="AO210" s="13"/>
      <c r="BB210" s="13"/>
    </row>
    <row r="211" spans="7:54" ht="15.75" customHeight="1" x14ac:dyDescent="0.25">
      <c r="G211" s="2"/>
      <c r="O211" s="13"/>
      <c r="T211" s="4"/>
      <c r="AB211" s="13"/>
      <c r="AG211" s="6"/>
      <c r="AO211" s="13"/>
      <c r="BB211" s="13"/>
    </row>
    <row r="212" spans="7:54" ht="15.75" customHeight="1" x14ac:dyDescent="0.25">
      <c r="G212" s="2"/>
      <c r="O212" s="13"/>
      <c r="T212" s="4"/>
      <c r="AB212" s="13"/>
      <c r="AG212" s="6"/>
      <c r="AO212" s="13"/>
      <c r="BB212" s="13"/>
    </row>
    <row r="213" spans="7:54" ht="15.75" customHeight="1" x14ac:dyDescent="0.25">
      <c r="G213" s="2"/>
      <c r="O213" s="13"/>
      <c r="T213" s="4"/>
      <c r="AB213" s="13"/>
      <c r="AG213" s="6"/>
      <c r="AO213" s="13"/>
      <c r="BB213" s="13"/>
    </row>
    <row r="214" spans="7:54" ht="15.75" customHeight="1" x14ac:dyDescent="0.25">
      <c r="G214" s="2"/>
      <c r="O214" s="13"/>
      <c r="T214" s="4"/>
      <c r="AB214" s="13"/>
      <c r="AG214" s="6"/>
      <c r="AO214" s="13"/>
      <c r="BB214" s="13"/>
    </row>
    <row r="215" spans="7:54" ht="15.75" customHeight="1" x14ac:dyDescent="0.25">
      <c r="G215" s="2"/>
      <c r="O215" s="13"/>
      <c r="T215" s="4"/>
      <c r="AB215" s="13"/>
      <c r="AG215" s="6"/>
      <c r="AO215" s="13"/>
      <c r="BB215" s="13"/>
    </row>
    <row r="216" spans="7:54" ht="15.75" customHeight="1" x14ac:dyDescent="0.25">
      <c r="G216" s="2"/>
      <c r="O216" s="13"/>
      <c r="T216" s="4"/>
      <c r="AB216" s="13"/>
      <c r="AG216" s="6"/>
      <c r="AO216" s="13"/>
      <c r="BB216" s="13"/>
    </row>
    <row r="217" spans="7:54" ht="15.75" customHeight="1" x14ac:dyDescent="0.25">
      <c r="G217" s="2"/>
      <c r="O217" s="13"/>
      <c r="T217" s="4"/>
      <c r="AB217" s="13"/>
      <c r="AG217" s="6"/>
      <c r="AO217" s="13"/>
      <c r="BB217" s="13"/>
    </row>
    <row r="218" spans="7:54" ht="15.75" customHeight="1" x14ac:dyDescent="0.25">
      <c r="G218" s="2"/>
      <c r="O218" s="13"/>
      <c r="T218" s="4"/>
      <c r="AB218" s="13"/>
      <c r="AG218" s="6"/>
      <c r="AO218" s="13"/>
      <c r="BB218" s="13"/>
    </row>
    <row r="219" spans="7:54" ht="15.75" customHeight="1" x14ac:dyDescent="0.25">
      <c r="G219" s="2"/>
      <c r="O219" s="13"/>
      <c r="T219" s="4"/>
      <c r="AB219" s="13"/>
      <c r="AG219" s="6"/>
      <c r="AO219" s="13"/>
      <c r="BB219" s="13"/>
    </row>
    <row r="220" spans="7:54" ht="15.75" customHeight="1" x14ac:dyDescent="0.25">
      <c r="G220" s="2"/>
      <c r="O220" s="13"/>
      <c r="T220" s="4"/>
      <c r="AB220" s="13"/>
      <c r="AG220" s="6"/>
      <c r="AO220" s="13"/>
      <c r="BB220" s="13"/>
    </row>
    <row r="221" spans="7:54" ht="15.75" customHeight="1" x14ac:dyDescent="0.25">
      <c r="G221" s="2"/>
      <c r="O221" s="13"/>
      <c r="T221" s="4"/>
      <c r="AB221" s="13"/>
      <c r="AG221" s="6"/>
      <c r="AO221" s="13"/>
      <c r="BB221" s="13"/>
    </row>
    <row r="222" spans="7:54" ht="15.75" customHeight="1" x14ac:dyDescent="0.25">
      <c r="G222" s="2"/>
      <c r="O222" s="13"/>
      <c r="T222" s="4"/>
      <c r="AB222" s="13"/>
      <c r="AG222" s="6"/>
      <c r="AO222" s="13"/>
      <c r="BB222" s="13"/>
    </row>
    <row r="223" spans="7:54" ht="15.75" customHeight="1" x14ac:dyDescent="0.25">
      <c r="G223" s="2"/>
      <c r="O223" s="13"/>
      <c r="T223" s="4"/>
      <c r="AB223" s="13"/>
      <c r="AG223" s="6"/>
      <c r="AO223" s="13"/>
      <c r="BB223" s="13"/>
    </row>
    <row r="224" spans="7:54" ht="15.75" customHeight="1" x14ac:dyDescent="0.25">
      <c r="G224" s="2"/>
      <c r="O224" s="13"/>
      <c r="T224" s="4"/>
      <c r="AB224" s="13"/>
      <c r="AG224" s="6"/>
      <c r="AO224" s="13"/>
      <c r="BB224" s="13"/>
    </row>
    <row r="225" spans="7:54" ht="15.75" customHeight="1" x14ac:dyDescent="0.25">
      <c r="G225" s="2"/>
      <c r="O225" s="13"/>
      <c r="T225" s="4"/>
      <c r="AB225" s="13"/>
      <c r="AG225" s="6"/>
      <c r="AO225" s="13"/>
      <c r="BB225" s="13"/>
    </row>
    <row r="226" spans="7:54" ht="15.75" customHeight="1" x14ac:dyDescent="0.25">
      <c r="G226" s="2"/>
      <c r="O226" s="13"/>
      <c r="T226" s="4"/>
      <c r="AB226" s="13"/>
      <c r="AG226" s="6"/>
      <c r="AO226" s="13"/>
      <c r="BB226" s="13"/>
    </row>
    <row r="227" spans="7:54" ht="15.75" customHeight="1" x14ac:dyDescent="0.25">
      <c r="G227" s="2"/>
      <c r="O227" s="13"/>
      <c r="T227" s="4"/>
      <c r="AB227" s="13"/>
      <c r="AG227" s="6"/>
      <c r="AO227" s="13"/>
      <c r="BB227" s="13"/>
    </row>
    <row r="228" spans="7:54" ht="15.75" customHeight="1" x14ac:dyDescent="0.25">
      <c r="G228" s="2"/>
      <c r="O228" s="13"/>
      <c r="T228" s="4"/>
      <c r="AB228" s="13"/>
      <c r="AG228" s="6"/>
      <c r="AO228" s="13"/>
      <c r="BB228" s="13"/>
    </row>
    <row r="229" spans="7:54" ht="15.75" customHeight="1" x14ac:dyDescent="0.25">
      <c r="G229" s="2"/>
      <c r="O229" s="13"/>
      <c r="T229" s="4"/>
      <c r="AB229" s="13"/>
      <c r="AG229" s="6"/>
      <c r="AO229" s="13"/>
      <c r="BB229" s="13"/>
    </row>
    <row r="230" spans="7:54" ht="15.75" customHeight="1" x14ac:dyDescent="0.25">
      <c r="G230" s="2"/>
      <c r="O230" s="13"/>
      <c r="T230" s="4"/>
      <c r="AB230" s="13"/>
      <c r="AG230" s="6"/>
      <c r="AO230" s="13"/>
      <c r="BB230" s="13"/>
    </row>
    <row r="231" spans="7:54" ht="15.75" customHeight="1" x14ac:dyDescent="0.25">
      <c r="G231" s="2"/>
      <c r="O231" s="13"/>
      <c r="T231" s="4"/>
      <c r="AB231" s="13"/>
      <c r="AG231" s="6"/>
      <c r="AO231" s="13"/>
      <c r="BB231" s="13"/>
    </row>
    <row r="232" spans="7:54" ht="15.75" customHeight="1" x14ac:dyDescent="0.25">
      <c r="G232" s="2"/>
      <c r="O232" s="13"/>
      <c r="T232" s="4"/>
      <c r="AB232" s="13"/>
      <c r="AG232" s="6"/>
      <c r="AO232" s="13"/>
      <c r="BB232" s="13"/>
    </row>
    <row r="233" spans="7:54" ht="15.75" customHeight="1" x14ac:dyDescent="0.25">
      <c r="G233" s="2"/>
      <c r="O233" s="13"/>
      <c r="T233" s="4"/>
      <c r="AB233" s="13"/>
      <c r="AG233" s="6"/>
      <c r="AO233" s="13"/>
      <c r="BB233" s="13"/>
    </row>
    <row r="234" spans="7:54" ht="15.75" customHeight="1" x14ac:dyDescent="0.25">
      <c r="G234" s="2"/>
      <c r="O234" s="13"/>
      <c r="T234" s="4"/>
      <c r="AB234" s="13"/>
      <c r="AG234" s="6"/>
      <c r="AO234" s="13"/>
      <c r="BB234" s="13"/>
    </row>
    <row r="235" spans="7:54" ht="15.75" customHeight="1" x14ac:dyDescent="0.25">
      <c r="G235" s="2"/>
      <c r="O235" s="13"/>
      <c r="T235" s="4"/>
      <c r="AB235" s="13"/>
      <c r="AG235" s="6"/>
      <c r="AO235" s="13"/>
      <c r="BB235" s="13"/>
    </row>
    <row r="236" spans="7:54" ht="15.75" customHeight="1" x14ac:dyDescent="0.25">
      <c r="G236" s="2"/>
      <c r="O236" s="13"/>
      <c r="T236" s="4"/>
      <c r="AB236" s="13"/>
      <c r="AG236" s="6"/>
      <c r="AO236" s="13"/>
      <c r="BB236" s="13"/>
    </row>
    <row r="237" spans="7:54" ht="15.75" customHeight="1" x14ac:dyDescent="0.25">
      <c r="G237" s="2"/>
      <c r="O237" s="13"/>
      <c r="T237" s="4"/>
      <c r="AB237" s="13"/>
      <c r="AG237" s="6"/>
      <c r="AO237" s="13"/>
      <c r="BB237" s="13"/>
    </row>
    <row r="238" spans="7:54" ht="15.75" customHeight="1" x14ac:dyDescent="0.25">
      <c r="G238" s="2"/>
      <c r="O238" s="13"/>
      <c r="T238" s="4"/>
      <c r="AB238" s="13"/>
      <c r="AG238" s="6"/>
      <c r="AO238" s="13"/>
      <c r="BB238" s="13"/>
    </row>
    <row r="239" spans="7:54" ht="15.75" customHeight="1" x14ac:dyDescent="0.25">
      <c r="G239" s="2"/>
      <c r="O239" s="13"/>
      <c r="T239" s="4"/>
      <c r="AB239" s="13"/>
      <c r="AG239" s="6"/>
      <c r="AO239" s="13"/>
      <c r="BB239" s="13"/>
    </row>
    <row r="240" spans="7:54" ht="15.75" customHeight="1" x14ac:dyDescent="0.25">
      <c r="G240" s="2"/>
      <c r="O240" s="13"/>
      <c r="T240" s="4"/>
      <c r="AB240" s="13"/>
      <c r="AG240" s="6"/>
      <c r="AO240" s="13"/>
      <c r="BB240" s="13"/>
    </row>
    <row r="241" spans="7:54" ht="15.75" customHeight="1" x14ac:dyDescent="0.25">
      <c r="G241" s="2"/>
      <c r="O241" s="13"/>
      <c r="T241" s="4"/>
      <c r="AB241" s="13"/>
      <c r="AG241" s="6"/>
      <c r="AO241" s="13"/>
      <c r="BB241" s="13"/>
    </row>
    <row r="242" spans="7:54" ht="15.75" customHeight="1" x14ac:dyDescent="0.25">
      <c r="G242" s="2"/>
      <c r="O242" s="13"/>
      <c r="T242" s="4"/>
      <c r="AB242" s="13"/>
      <c r="AG242" s="6"/>
      <c r="AO242" s="13"/>
      <c r="BB242" s="13"/>
    </row>
    <row r="243" spans="7:54" ht="15.75" customHeight="1" x14ac:dyDescent="0.25">
      <c r="G243" s="2"/>
      <c r="O243" s="13"/>
      <c r="T243" s="4"/>
      <c r="AB243" s="13"/>
      <c r="AG243" s="6"/>
      <c r="AO243" s="13"/>
      <c r="BB243" s="13"/>
    </row>
    <row r="244" spans="7:54" ht="15.75" customHeight="1" x14ac:dyDescent="0.25">
      <c r="G244" s="2"/>
      <c r="O244" s="13"/>
      <c r="T244" s="4"/>
      <c r="AB244" s="13"/>
      <c r="AG244" s="6"/>
      <c r="AO244" s="13"/>
      <c r="BB244" s="13"/>
    </row>
    <row r="245" spans="7:54" ht="15.75" customHeight="1" x14ac:dyDescent="0.25">
      <c r="G245" s="2"/>
      <c r="O245" s="13"/>
      <c r="T245" s="4"/>
      <c r="AB245" s="13"/>
      <c r="AG245" s="6"/>
      <c r="AO245" s="13"/>
      <c r="BB245" s="13"/>
    </row>
    <row r="246" spans="7:54" ht="15.75" customHeight="1" x14ac:dyDescent="0.25">
      <c r="G246" s="2"/>
      <c r="O246" s="13"/>
      <c r="T246" s="4"/>
      <c r="AB246" s="13"/>
      <c r="AG246" s="6"/>
      <c r="AO246" s="13"/>
      <c r="BB246" s="13"/>
    </row>
    <row r="247" spans="7:54" ht="15.75" customHeight="1" x14ac:dyDescent="0.25">
      <c r="G247" s="2"/>
      <c r="O247" s="13"/>
      <c r="T247" s="4"/>
      <c r="AB247" s="13"/>
      <c r="AG247" s="6"/>
      <c r="AO247" s="13"/>
      <c r="BB247" s="13"/>
    </row>
    <row r="248" spans="7:54" ht="15.75" customHeight="1" x14ac:dyDescent="0.25">
      <c r="G248" s="2"/>
      <c r="O248" s="13"/>
      <c r="T248" s="4"/>
      <c r="AB248" s="13"/>
      <c r="AG248" s="6"/>
      <c r="AO248" s="13"/>
      <c r="BB248" s="13"/>
    </row>
    <row r="249" spans="7:54" ht="15.75" customHeight="1" x14ac:dyDescent="0.25">
      <c r="G249" s="2"/>
      <c r="O249" s="13"/>
      <c r="T249" s="4"/>
      <c r="AB249" s="13"/>
      <c r="AG249" s="6"/>
      <c r="AO249" s="13"/>
      <c r="BB249" s="13"/>
    </row>
    <row r="250" spans="7:54" ht="15.75" customHeight="1" x14ac:dyDescent="0.25">
      <c r="G250" s="2"/>
      <c r="O250" s="13"/>
      <c r="T250" s="4"/>
      <c r="AB250" s="13"/>
      <c r="AG250" s="6"/>
      <c r="AO250" s="13"/>
      <c r="BB250" s="13"/>
    </row>
    <row r="251" spans="7:54" ht="15.75" customHeight="1" x14ac:dyDescent="0.25">
      <c r="G251" s="2"/>
      <c r="O251" s="13"/>
      <c r="T251" s="4"/>
      <c r="AB251" s="13"/>
      <c r="AG251" s="6"/>
      <c r="AO251" s="13"/>
      <c r="BB251" s="13"/>
    </row>
    <row r="252" spans="7:54" ht="15.75" customHeight="1" x14ac:dyDescent="0.25">
      <c r="G252" s="2"/>
      <c r="O252" s="13"/>
      <c r="T252" s="4"/>
      <c r="AB252" s="13"/>
      <c r="AG252" s="6"/>
      <c r="AO252" s="13"/>
      <c r="BB252" s="13"/>
    </row>
    <row r="253" spans="7:54" ht="15.75" customHeight="1" x14ac:dyDescent="0.25">
      <c r="G253" s="2"/>
      <c r="O253" s="13"/>
      <c r="T253" s="4"/>
      <c r="AB253" s="13"/>
      <c r="AG253" s="6"/>
      <c r="AO253" s="13"/>
      <c r="BB253" s="13"/>
    </row>
    <row r="254" spans="7:54" ht="15.75" customHeight="1" x14ac:dyDescent="0.25">
      <c r="G254" s="2"/>
      <c r="O254" s="13"/>
      <c r="T254" s="4"/>
      <c r="AB254" s="13"/>
      <c r="AG254" s="6"/>
      <c r="AO254" s="13"/>
      <c r="BB254" s="13"/>
    </row>
    <row r="255" spans="7:54" ht="15.75" customHeight="1" x14ac:dyDescent="0.25">
      <c r="G255" s="2"/>
      <c r="O255" s="13"/>
      <c r="T255" s="4"/>
      <c r="AB255" s="13"/>
      <c r="AG255" s="6"/>
      <c r="AO255" s="13"/>
      <c r="BB255" s="13"/>
    </row>
    <row r="256" spans="7:54" ht="15.75" customHeight="1" x14ac:dyDescent="0.25">
      <c r="G256" s="2"/>
      <c r="O256" s="13"/>
      <c r="T256" s="4"/>
      <c r="AB256" s="13"/>
      <c r="AG256" s="6"/>
      <c r="AO256" s="13"/>
      <c r="BB256" s="13"/>
    </row>
    <row r="257" spans="7:54" ht="15.75" customHeight="1" x14ac:dyDescent="0.25">
      <c r="G257" s="2"/>
      <c r="O257" s="13"/>
      <c r="T257" s="4"/>
      <c r="AB257" s="13"/>
      <c r="AG257" s="6"/>
      <c r="AO257" s="13"/>
      <c r="BB257" s="13"/>
    </row>
    <row r="258" spans="7:54" ht="15.75" customHeight="1" x14ac:dyDescent="0.25">
      <c r="G258" s="2"/>
      <c r="O258" s="13"/>
      <c r="T258" s="4"/>
      <c r="AB258" s="13"/>
      <c r="AG258" s="6"/>
      <c r="AO258" s="13"/>
      <c r="BB258" s="13"/>
    </row>
    <row r="259" spans="7:54" ht="15.75" customHeight="1" x14ac:dyDescent="0.25">
      <c r="G259" s="2"/>
      <c r="O259" s="13"/>
      <c r="T259" s="4"/>
      <c r="AB259" s="13"/>
      <c r="AG259" s="6"/>
      <c r="AO259" s="13"/>
      <c r="BB259" s="13"/>
    </row>
    <row r="260" spans="7:54" ht="15.75" customHeight="1" x14ac:dyDescent="0.25">
      <c r="G260" s="2"/>
      <c r="O260" s="13"/>
      <c r="T260" s="4"/>
      <c r="AB260" s="13"/>
      <c r="AG260" s="6"/>
      <c r="AO260" s="13"/>
      <c r="BB260" s="13"/>
    </row>
    <row r="261" spans="7:54" ht="15.75" customHeight="1" x14ac:dyDescent="0.25">
      <c r="G261" s="2"/>
      <c r="O261" s="13"/>
      <c r="T261" s="4"/>
      <c r="AB261" s="13"/>
      <c r="AG261" s="6"/>
      <c r="AO261" s="13"/>
      <c r="BB261" s="13"/>
    </row>
    <row r="262" spans="7:54" ht="15.75" customHeight="1" x14ac:dyDescent="0.25">
      <c r="G262" s="2"/>
      <c r="O262" s="13"/>
      <c r="T262" s="4"/>
      <c r="AB262" s="13"/>
      <c r="AG262" s="6"/>
      <c r="AO262" s="13"/>
      <c r="BB262" s="13"/>
    </row>
    <row r="263" spans="7:54" ht="15.75" customHeight="1" x14ac:dyDescent="0.25">
      <c r="G263" s="2"/>
      <c r="O263" s="13"/>
      <c r="T263" s="4"/>
      <c r="AB263" s="13"/>
      <c r="AG263" s="6"/>
      <c r="AO263" s="13"/>
      <c r="BB263" s="13"/>
    </row>
    <row r="264" spans="7:54" ht="15.75" customHeight="1" x14ac:dyDescent="0.25">
      <c r="G264" s="2"/>
      <c r="O264" s="13"/>
      <c r="T264" s="4"/>
      <c r="AB264" s="13"/>
      <c r="AG264" s="6"/>
      <c r="AO264" s="13"/>
      <c r="BB264" s="13"/>
    </row>
    <row r="265" spans="7:54" ht="15.75" customHeight="1" x14ac:dyDescent="0.25">
      <c r="G265" s="2"/>
      <c r="O265" s="13"/>
      <c r="T265" s="4"/>
      <c r="AB265" s="13"/>
      <c r="AG265" s="6"/>
      <c r="AO265" s="13"/>
      <c r="BB265" s="13"/>
    </row>
    <row r="266" spans="7:54" ht="15.75" customHeight="1" x14ac:dyDescent="0.25">
      <c r="G266" s="2"/>
      <c r="O266" s="13"/>
      <c r="T266" s="4"/>
      <c r="AB266" s="13"/>
      <c r="AG266" s="6"/>
      <c r="AO266" s="13"/>
      <c r="BB266" s="13"/>
    </row>
    <row r="267" spans="7:54" ht="15.75" customHeight="1" x14ac:dyDescent="0.25">
      <c r="G267" s="2"/>
      <c r="O267" s="13"/>
      <c r="T267" s="4"/>
      <c r="AB267" s="13"/>
      <c r="AG267" s="6"/>
      <c r="AO267" s="13"/>
      <c r="BB267" s="13"/>
    </row>
    <row r="268" spans="7:54" ht="15.75" customHeight="1" x14ac:dyDescent="0.25">
      <c r="G268" s="2"/>
      <c r="O268" s="13"/>
      <c r="T268" s="4"/>
      <c r="AB268" s="13"/>
      <c r="AG268" s="6"/>
      <c r="AO268" s="13"/>
      <c r="BB268" s="13"/>
    </row>
    <row r="269" spans="7:54" ht="15.75" customHeight="1" x14ac:dyDescent="0.25">
      <c r="G269" s="2"/>
      <c r="O269" s="13"/>
      <c r="T269" s="4"/>
      <c r="AB269" s="13"/>
      <c r="AG269" s="6"/>
      <c r="AO269" s="13"/>
      <c r="BB269" s="13"/>
    </row>
    <row r="270" spans="7:54" ht="15.75" customHeight="1" x14ac:dyDescent="0.25">
      <c r="G270" s="2"/>
      <c r="O270" s="13"/>
      <c r="T270" s="4"/>
      <c r="AB270" s="13"/>
      <c r="AG270" s="6"/>
      <c r="AO270" s="13"/>
      <c r="BB270" s="13"/>
    </row>
    <row r="271" spans="7:54" ht="15.75" customHeight="1" x14ac:dyDescent="0.25">
      <c r="G271" s="2"/>
      <c r="O271" s="13"/>
      <c r="T271" s="4"/>
      <c r="AB271" s="13"/>
      <c r="AG271" s="6"/>
      <c r="AO271" s="13"/>
      <c r="BB271" s="13"/>
    </row>
    <row r="272" spans="7:54" ht="15.75" customHeight="1" x14ac:dyDescent="0.25">
      <c r="G272" s="2"/>
      <c r="O272" s="13"/>
      <c r="T272" s="4"/>
      <c r="AB272" s="13"/>
      <c r="AG272" s="6"/>
      <c r="AO272" s="13"/>
      <c r="BB272" s="13"/>
    </row>
    <row r="273" spans="7:54" ht="15.75" customHeight="1" x14ac:dyDescent="0.25">
      <c r="G273" s="2"/>
      <c r="O273" s="13"/>
      <c r="T273" s="4"/>
      <c r="AB273" s="13"/>
      <c r="AG273" s="6"/>
      <c r="AO273" s="13"/>
      <c r="BB273" s="13"/>
    </row>
    <row r="274" spans="7:54" ht="15.75" customHeight="1" x14ac:dyDescent="0.25">
      <c r="G274" s="2"/>
      <c r="O274" s="13"/>
      <c r="T274" s="4"/>
      <c r="AB274" s="13"/>
      <c r="AG274" s="6"/>
      <c r="AO274" s="13"/>
      <c r="BB274" s="13"/>
    </row>
    <row r="275" spans="7:54" ht="15.75" customHeight="1" x14ac:dyDescent="0.25">
      <c r="G275" s="2"/>
      <c r="O275" s="13"/>
      <c r="T275" s="4"/>
      <c r="AB275" s="13"/>
      <c r="AG275" s="6"/>
      <c r="AO275" s="13"/>
      <c r="BB275" s="13"/>
    </row>
    <row r="276" spans="7:54" ht="15.75" customHeight="1" x14ac:dyDescent="0.25">
      <c r="G276" s="2"/>
      <c r="O276" s="13"/>
      <c r="T276" s="4"/>
      <c r="AB276" s="13"/>
      <c r="AG276" s="6"/>
      <c r="AO276" s="13"/>
      <c r="BB276" s="13"/>
    </row>
    <row r="277" spans="7:54" ht="15.75" customHeight="1" x14ac:dyDescent="0.25">
      <c r="G277" s="2"/>
      <c r="O277" s="13"/>
      <c r="T277" s="4"/>
      <c r="AB277" s="13"/>
      <c r="AG277" s="6"/>
      <c r="AO277" s="13"/>
      <c r="BB277" s="13"/>
    </row>
    <row r="278" spans="7:54" ht="15.75" customHeight="1" x14ac:dyDescent="0.25">
      <c r="G278" s="2"/>
      <c r="O278" s="13"/>
      <c r="T278" s="4"/>
      <c r="AB278" s="13"/>
      <c r="AG278" s="6"/>
      <c r="AO278" s="13"/>
      <c r="BB278" s="13"/>
    </row>
    <row r="279" spans="7:54" ht="15.75" customHeight="1" x14ac:dyDescent="0.25">
      <c r="G279" s="2"/>
      <c r="O279" s="13"/>
      <c r="T279" s="4"/>
      <c r="AB279" s="13"/>
      <c r="AG279" s="6"/>
      <c r="AO279" s="13"/>
      <c r="BB279" s="13"/>
    </row>
    <row r="280" spans="7:54" ht="15.75" customHeight="1" x14ac:dyDescent="0.25">
      <c r="G280" s="2"/>
      <c r="O280" s="13"/>
      <c r="T280" s="4"/>
      <c r="AB280" s="13"/>
      <c r="AG280" s="6"/>
      <c r="AO280" s="13"/>
      <c r="BB280" s="13"/>
    </row>
    <row r="281" spans="7:54" ht="15.75" customHeight="1" x14ac:dyDescent="0.25">
      <c r="G281" s="2"/>
      <c r="O281" s="13"/>
      <c r="T281" s="4"/>
      <c r="AB281" s="13"/>
      <c r="AG281" s="6"/>
      <c r="AO281" s="13"/>
      <c r="BB281" s="13"/>
    </row>
    <row r="282" spans="7:54" ht="15.75" customHeight="1" x14ac:dyDescent="0.25">
      <c r="G282" s="2"/>
      <c r="O282" s="13"/>
      <c r="T282" s="4"/>
      <c r="AB282" s="13"/>
      <c r="AG282" s="6"/>
      <c r="AO282" s="13"/>
      <c r="BB282" s="13"/>
    </row>
    <row r="283" spans="7:54" ht="15.75" customHeight="1" x14ac:dyDescent="0.25">
      <c r="G283" s="2"/>
      <c r="O283" s="13"/>
      <c r="T283" s="4"/>
      <c r="AB283" s="13"/>
      <c r="AG283" s="6"/>
      <c r="AO283" s="13"/>
      <c r="BB283" s="13"/>
    </row>
    <row r="284" spans="7:54" ht="15.75" customHeight="1" x14ac:dyDescent="0.25">
      <c r="G284" s="2"/>
      <c r="O284" s="13"/>
      <c r="T284" s="4"/>
      <c r="AB284" s="13"/>
      <c r="AG284" s="6"/>
      <c r="AO284" s="13"/>
      <c r="BB284" s="13"/>
    </row>
    <row r="285" spans="7:54" ht="15.75" customHeight="1" x14ac:dyDescent="0.25">
      <c r="G285" s="2"/>
      <c r="O285" s="13"/>
      <c r="T285" s="4"/>
      <c r="AB285" s="13"/>
      <c r="AG285" s="6"/>
      <c r="AO285" s="13"/>
      <c r="BB285" s="13"/>
    </row>
    <row r="286" spans="7:54" ht="15.75" customHeight="1" x14ac:dyDescent="0.25">
      <c r="G286" s="2"/>
      <c r="O286" s="13"/>
      <c r="T286" s="4"/>
      <c r="AB286" s="13"/>
      <c r="AG286" s="6"/>
      <c r="AO286" s="13"/>
      <c r="BB286" s="13"/>
    </row>
    <row r="287" spans="7:54" ht="15.75" customHeight="1" x14ac:dyDescent="0.25">
      <c r="G287" s="2"/>
      <c r="O287" s="13"/>
      <c r="T287" s="4"/>
      <c r="AB287" s="13"/>
      <c r="AG287" s="6"/>
      <c r="AO287" s="13"/>
      <c r="BB287" s="13"/>
    </row>
    <row r="288" spans="7:54" ht="15.75" customHeight="1" x14ac:dyDescent="0.25">
      <c r="G288" s="2"/>
      <c r="O288" s="13"/>
      <c r="T288" s="4"/>
      <c r="AB288" s="13"/>
      <c r="AG288" s="6"/>
      <c r="AO288" s="13"/>
      <c r="BB288" s="13"/>
    </row>
    <row r="289" spans="7:54" ht="15.75" customHeight="1" x14ac:dyDescent="0.25">
      <c r="G289" s="2"/>
      <c r="O289" s="13"/>
      <c r="T289" s="4"/>
      <c r="AB289" s="13"/>
      <c r="AG289" s="6"/>
      <c r="AO289" s="13"/>
      <c r="BB289" s="13"/>
    </row>
    <row r="290" spans="7:54" ht="15.75" customHeight="1" x14ac:dyDescent="0.25">
      <c r="G290" s="2"/>
      <c r="O290" s="13"/>
      <c r="T290" s="4"/>
      <c r="AB290" s="13"/>
      <c r="AG290" s="6"/>
      <c r="AO290" s="13"/>
      <c r="BB290" s="13"/>
    </row>
    <row r="291" spans="7:54" ht="15.75" customHeight="1" x14ac:dyDescent="0.25">
      <c r="G291" s="2"/>
      <c r="O291" s="13"/>
      <c r="T291" s="4"/>
      <c r="AB291" s="13"/>
      <c r="AG291" s="6"/>
      <c r="AO291" s="13"/>
      <c r="BB291" s="13"/>
    </row>
    <row r="292" spans="7:54" ht="15.75" customHeight="1" x14ac:dyDescent="0.25">
      <c r="G292" s="2"/>
      <c r="O292" s="13"/>
      <c r="T292" s="4"/>
      <c r="AB292" s="13"/>
      <c r="AG292" s="6"/>
      <c r="AO292" s="13"/>
      <c r="BB292" s="13"/>
    </row>
    <row r="293" spans="7:54" ht="15.75" customHeight="1" x14ac:dyDescent="0.25">
      <c r="G293" s="2"/>
      <c r="O293" s="13"/>
      <c r="T293" s="4"/>
      <c r="AB293" s="13"/>
      <c r="AG293" s="6"/>
      <c r="AO293" s="13"/>
      <c r="BB293" s="13"/>
    </row>
    <row r="294" spans="7:54" ht="15.75" customHeight="1" x14ac:dyDescent="0.25">
      <c r="G294" s="2"/>
      <c r="O294" s="13"/>
      <c r="T294" s="4"/>
      <c r="AB294" s="13"/>
      <c r="AG294" s="6"/>
      <c r="AO294" s="13"/>
      <c r="BB294" s="13"/>
    </row>
    <row r="295" spans="7:54" ht="15.75" customHeight="1" x14ac:dyDescent="0.25">
      <c r="G295" s="2"/>
      <c r="O295" s="13"/>
      <c r="T295" s="4"/>
      <c r="AB295" s="13"/>
      <c r="AG295" s="6"/>
      <c r="AO295" s="13"/>
      <c r="BB295" s="13"/>
    </row>
    <row r="296" spans="7:54" ht="15.75" customHeight="1" x14ac:dyDescent="0.25">
      <c r="G296" s="2"/>
      <c r="O296" s="13"/>
      <c r="T296" s="4"/>
      <c r="AB296" s="13"/>
      <c r="AG296" s="6"/>
      <c r="AO296" s="13"/>
      <c r="BB296" s="13"/>
    </row>
    <row r="297" spans="7:54" ht="15.75" customHeight="1" x14ac:dyDescent="0.25">
      <c r="G297" s="2"/>
      <c r="O297" s="13"/>
      <c r="T297" s="4"/>
      <c r="AB297" s="13"/>
      <c r="AG297" s="6"/>
      <c r="AO297" s="13"/>
      <c r="BB297" s="13"/>
    </row>
    <row r="298" spans="7:54" ht="15.75" customHeight="1" x14ac:dyDescent="0.25">
      <c r="G298" s="2"/>
      <c r="O298" s="13"/>
      <c r="T298" s="4"/>
      <c r="AB298" s="13"/>
      <c r="AG298" s="6"/>
      <c r="AO298" s="13"/>
      <c r="BB298" s="13"/>
    </row>
    <row r="299" spans="7:54" ht="15.75" customHeight="1" x14ac:dyDescent="0.25">
      <c r="G299" s="2"/>
      <c r="O299" s="13"/>
      <c r="T299" s="4"/>
      <c r="AB299" s="13"/>
      <c r="AG299" s="6"/>
      <c r="AO299" s="13"/>
      <c r="BB299" s="13"/>
    </row>
    <row r="300" spans="7:54" ht="15.75" customHeight="1" x14ac:dyDescent="0.25">
      <c r="G300" s="2"/>
      <c r="O300" s="13"/>
      <c r="T300" s="4"/>
      <c r="AB300" s="13"/>
      <c r="AG300" s="6"/>
      <c r="AO300" s="13"/>
      <c r="BB300" s="13"/>
    </row>
    <row r="301" spans="7:54" ht="15.75" customHeight="1" x14ac:dyDescent="0.25">
      <c r="G301" s="2"/>
      <c r="O301" s="13"/>
      <c r="T301" s="4"/>
      <c r="AB301" s="13"/>
      <c r="AG301" s="6"/>
      <c r="AO301" s="13"/>
      <c r="BB301" s="13"/>
    </row>
    <row r="302" spans="7:54" ht="15.75" customHeight="1" x14ac:dyDescent="0.25">
      <c r="G302" s="2"/>
      <c r="O302" s="13"/>
      <c r="T302" s="4"/>
      <c r="AB302" s="13"/>
      <c r="AG302" s="6"/>
      <c r="AO302" s="13"/>
      <c r="BB302" s="13"/>
    </row>
    <row r="303" spans="7:54" ht="15.75" customHeight="1" x14ac:dyDescent="0.25">
      <c r="G303" s="2"/>
      <c r="O303" s="13"/>
      <c r="T303" s="4"/>
      <c r="AB303" s="13"/>
      <c r="AG303" s="6"/>
      <c r="AO303" s="13"/>
      <c r="BB303" s="13"/>
    </row>
    <row r="304" spans="7:54" ht="15.75" customHeight="1" x14ac:dyDescent="0.25">
      <c r="G304" s="2"/>
      <c r="O304" s="13"/>
      <c r="T304" s="4"/>
      <c r="AB304" s="13"/>
      <c r="AG304" s="6"/>
      <c r="AO304" s="13"/>
      <c r="BB304" s="13"/>
    </row>
    <row r="305" spans="7:54" ht="15.75" customHeight="1" x14ac:dyDescent="0.25">
      <c r="G305" s="2"/>
      <c r="O305" s="13"/>
      <c r="T305" s="4"/>
      <c r="AB305" s="13"/>
      <c r="AG305" s="6"/>
      <c r="AO305" s="13"/>
      <c r="BB305" s="13"/>
    </row>
    <row r="306" spans="7:54" ht="15.75" customHeight="1" x14ac:dyDescent="0.25">
      <c r="G306" s="2"/>
      <c r="O306" s="13"/>
      <c r="T306" s="4"/>
      <c r="AB306" s="13"/>
      <c r="AG306" s="6"/>
      <c r="AO306" s="13"/>
      <c r="BB306" s="13"/>
    </row>
    <row r="307" spans="7:54" ht="15.75" customHeight="1" x14ac:dyDescent="0.25">
      <c r="G307" s="2"/>
      <c r="O307" s="13"/>
      <c r="T307" s="4"/>
      <c r="AB307" s="13"/>
      <c r="AG307" s="6"/>
      <c r="AO307" s="13"/>
      <c r="BB307" s="13"/>
    </row>
    <row r="308" spans="7:54" ht="15.75" customHeight="1" x14ac:dyDescent="0.25">
      <c r="G308" s="2"/>
      <c r="O308" s="13"/>
      <c r="T308" s="4"/>
      <c r="AB308" s="13"/>
      <c r="AG308" s="6"/>
      <c r="AO308" s="13"/>
      <c r="BB308" s="13"/>
    </row>
    <row r="309" spans="7:54" ht="15.75" customHeight="1" x14ac:dyDescent="0.25">
      <c r="G309" s="2"/>
      <c r="O309" s="13"/>
      <c r="T309" s="4"/>
      <c r="AB309" s="13"/>
      <c r="AG309" s="6"/>
      <c r="AO309" s="13"/>
      <c r="BB309" s="13"/>
    </row>
    <row r="310" spans="7:54" ht="15.75" customHeight="1" x14ac:dyDescent="0.25">
      <c r="G310" s="2"/>
      <c r="O310" s="13"/>
      <c r="T310" s="4"/>
      <c r="AB310" s="13"/>
      <c r="AG310" s="6"/>
      <c r="AO310" s="13"/>
      <c r="BB310" s="13"/>
    </row>
    <row r="311" spans="7:54" ht="15.75" customHeight="1" x14ac:dyDescent="0.25">
      <c r="G311" s="2"/>
      <c r="O311" s="13"/>
      <c r="T311" s="4"/>
      <c r="AB311" s="13"/>
      <c r="AG311" s="6"/>
      <c r="AO311" s="13"/>
      <c r="BB311" s="13"/>
    </row>
    <row r="312" spans="7:54" ht="15.75" customHeight="1" x14ac:dyDescent="0.25">
      <c r="G312" s="2"/>
      <c r="O312" s="13"/>
      <c r="T312" s="4"/>
      <c r="AB312" s="13"/>
      <c r="AG312" s="6"/>
      <c r="AO312" s="13"/>
      <c r="BB312" s="13"/>
    </row>
    <row r="313" spans="7:54" ht="15.75" customHeight="1" x14ac:dyDescent="0.25">
      <c r="G313" s="2"/>
      <c r="O313" s="13"/>
      <c r="T313" s="4"/>
      <c r="AB313" s="13"/>
      <c r="AG313" s="6"/>
      <c r="AO313" s="13"/>
      <c r="BB313" s="13"/>
    </row>
    <row r="314" spans="7:54" ht="15.75" customHeight="1" x14ac:dyDescent="0.25">
      <c r="G314" s="2"/>
      <c r="O314" s="13"/>
      <c r="T314" s="4"/>
      <c r="AB314" s="13"/>
      <c r="AG314" s="6"/>
      <c r="AO314" s="13"/>
      <c r="BB314" s="13"/>
    </row>
    <row r="315" spans="7:54" ht="15.75" customHeight="1" x14ac:dyDescent="0.25">
      <c r="G315" s="2"/>
      <c r="O315" s="13"/>
      <c r="T315" s="4"/>
      <c r="AB315" s="13"/>
      <c r="AG315" s="6"/>
      <c r="AO315" s="13"/>
      <c r="BB315" s="13"/>
    </row>
    <row r="316" spans="7:54" ht="15.75" customHeight="1" x14ac:dyDescent="0.25">
      <c r="G316" s="2"/>
      <c r="O316" s="13"/>
      <c r="T316" s="4"/>
      <c r="AB316" s="13"/>
      <c r="AG316" s="6"/>
      <c r="AO316" s="13"/>
      <c r="BB316" s="13"/>
    </row>
    <row r="317" spans="7:54" ht="15.75" customHeight="1" x14ac:dyDescent="0.25">
      <c r="G317" s="2"/>
      <c r="O317" s="13"/>
      <c r="T317" s="4"/>
      <c r="AB317" s="13"/>
      <c r="AG317" s="6"/>
      <c r="AO317" s="13"/>
      <c r="BB317" s="13"/>
    </row>
    <row r="318" spans="7:54" ht="15.75" customHeight="1" x14ac:dyDescent="0.25">
      <c r="G318" s="2"/>
      <c r="O318" s="13"/>
      <c r="T318" s="4"/>
      <c r="AB318" s="13"/>
      <c r="AG318" s="6"/>
      <c r="AO318" s="13"/>
      <c r="BB318" s="13"/>
    </row>
    <row r="319" spans="7:54" ht="15.75" customHeight="1" x14ac:dyDescent="0.25">
      <c r="G319" s="2"/>
      <c r="O319" s="13"/>
      <c r="T319" s="4"/>
      <c r="AB319" s="13"/>
      <c r="AG319" s="6"/>
      <c r="AO319" s="13"/>
      <c r="BB319" s="13"/>
    </row>
    <row r="320" spans="7:54" ht="15.75" customHeight="1" x14ac:dyDescent="0.25">
      <c r="G320" s="2"/>
      <c r="O320" s="13"/>
      <c r="T320" s="4"/>
      <c r="AB320" s="13"/>
      <c r="AG320" s="6"/>
      <c r="AO320" s="13"/>
      <c r="BB320" s="13"/>
    </row>
    <row r="321" spans="7:54" ht="15.75" customHeight="1" x14ac:dyDescent="0.25">
      <c r="G321" s="2"/>
      <c r="O321" s="13"/>
      <c r="T321" s="4"/>
      <c r="AB321" s="13"/>
      <c r="AG321" s="6"/>
      <c r="AO321" s="13"/>
      <c r="BB321" s="13"/>
    </row>
    <row r="322" spans="7:54" ht="15.75" customHeight="1" x14ac:dyDescent="0.25">
      <c r="G322" s="2"/>
      <c r="O322" s="13"/>
      <c r="T322" s="4"/>
      <c r="AB322" s="13"/>
      <c r="AG322" s="6"/>
      <c r="AO322" s="13"/>
      <c r="BB322" s="13"/>
    </row>
    <row r="323" spans="7:54" ht="15.75" customHeight="1" x14ac:dyDescent="0.25">
      <c r="G323" s="2"/>
      <c r="O323" s="13"/>
      <c r="T323" s="4"/>
      <c r="AB323" s="13"/>
      <c r="AG323" s="6"/>
      <c r="AO323" s="13"/>
      <c r="BB323" s="13"/>
    </row>
    <row r="324" spans="7:54" ht="15.75" customHeight="1" x14ac:dyDescent="0.25">
      <c r="G324" s="2"/>
      <c r="O324" s="13"/>
      <c r="T324" s="4"/>
      <c r="AB324" s="13"/>
      <c r="AG324" s="6"/>
      <c r="AO324" s="13"/>
      <c r="BB324" s="13"/>
    </row>
    <row r="325" spans="7:54" ht="15.75" customHeight="1" x14ac:dyDescent="0.25">
      <c r="G325" s="2"/>
      <c r="O325" s="13"/>
      <c r="T325" s="4"/>
      <c r="AB325" s="13"/>
      <c r="AG325" s="6"/>
      <c r="AO325" s="13"/>
      <c r="BB325" s="13"/>
    </row>
    <row r="326" spans="7:54" ht="15.75" customHeight="1" x14ac:dyDescent="0.25">
      <c r="G326" s="2"/>
      <c r="O326" s="13"/>
      <c r="T326" s="4"/>
      <c r="AB326" s="13"/>
      <c r="AG326" s="6"/>
      <c r="AO326" s="13"/>
      <c r="BB326" s="13"/>
    </row>
    <row r="327" spans="7:54" ht="15.75" customHeight="1" x14ac:dyDescent="0.25">
      <c r="G327" s="2"/>
      <c r="O327" s="13"/>
      <c r="T327" s="4"/>
      <c r="AB327" s="13"/>
      <c r="AG327" s="6"/>
      <c r="AO327" s="13"/>
      <c r="BB327" s="13"/>
    </row>
    <row r="328" spans="7:54" ht="15.75" customHeight="1" x14ac:dyDescent="0.25">
      <c r="G328" s="2"/>
      <c r="O328" s="13"/>
      <c r="T328" s="4"/>
      <c r="AB328" s="13"/>
      <c r="AG328" s="6"/>
      <c r="AO328" s="13"/>
      <c r="BB328" s="13"/>
    </row>
    <row r="329" spans="7:54" ht="15.75" customHeight="1" x14ac:dyDescent="0.25">
      <c r="G329" s="2"/>
      <c r="O329" s="13"/>
      <c r="T329" s="4"/>
      <c r="AB329" s="13"/>
      <c r="AG329" s="6"/>
      <c r="AO329" s="13"/>
      <c r="BB329" s="13"/>
    </row>
    <row r="330" spans="7:54" ht="15.75" customHeight="1" x14ac:dyDescent="0.25">
      <c r="G330" s="2"/>
      <c r="O330" s="13"/>
      <c r="T330" s="4"/>
      <c r="AB330" s="13"/>
      <c r="AG330" s="6"/>
      <c r="AO330" s="13"/>
      <c r="BB330" s="13"/>
    </row>
    <row r="331" spans="7:54" ht="15.75" customHeight="1" x14ac:dyDescent="0.25">
      <c r="G331" s="2"/>
      <c r="O331" s="13"/>
      <c r="T331" s="4"/>
      <c r="AB331" s="13"/>
      <c r="AG331" s="6"/>
      <c r="AO331" s="13"/>
      <c r="BB331" s="13"/>
    </row>
    <row r="332" spans="7:54" ht="15.75" customHeight="1" x14ac:dyDescent="0.25">
      <c r="G332" s="2"/>
      <c r="O332" s="13"/>
      <c r="T332" s="4"/>
      <c r="AB332" s="13"/>
      <c r="AG332" s="6"/>
      <c r="AO332" s="13"/>
      <c r="BB332" s="13"/>
    </row>
    <row r="333" spans="7:54" ht="15.75" customHeight="1" x14ac:dyDescent="0.25">
      <c r="G333" s="2"/>
      <c r="O333" s="13"/>
      <c r="T333" s="4"/>
      <c r="AB333" s="13"/>
      <c r="AG333" s="6"/>
      <c r="AO333" s="13"/>
      <c r="BB333" s="13"/>
    </row>
    <row r="334" spans="7:54" ht="15.75" customHeight="1" x14ac:dyDescent="0.25">
      <c r="G334" s="2"/>
      <c r="O334" s="13"/>
      <c r="T334" s="4"/>
      <c r="AB334" s="13"/>
      <c r="AG334" s="6"/>
      <c r="AO334" s="13"/>
      <c r="BB334" s="13"/>
    </row>
    <row r="335" spans="7:54" ht="15.75" customHeight="1" x14ac:dyDescent="0.25">
      <c r="G335" s="2"/>
      <c r="O335" s="13"/>
      <c r="T335" s="4"/>
      <c r="AB335" s="13"/>
      <c r="AG335" s="6"/>
      <c r="AO335" s="13"/>
      <c r="BB335" s="13"/>
    </row>
    <row r="336" spans="7:54" ht="15.75" customHeight="1" x14ac:dyDescent="0.25">
      <c r="G336" s="2"/>
      <c r="O336" s="13"/>
      <c r="T336" s="4"/>
      <c r="AB336" s="13"/>
      <c r="AG336" s="6"/>
      <c r="AO336" s="13"/>
      <c r="BB336" s="13"/>
    </row>
    <row r="337" spans="7:54" ht="15.75" customHeight="1" x14ac:dyDescent="0.25">
      <c r="G337" s="2"/>
      <c r="O337" s="13"/>
      <c r="T337" s="4"/>
      <c r="AB337" s="13"/>
      <c r="AG337" s="6"/>
      <c r="AO337" s="13"/>
      <c r="BB337" s="13"/>
    </row>
    <row r="338" spans="7:54" ht="15.75" customHeight="1" x14ac:dyDescent="0.25">
      <c r="G338" s="2"/>
      <c r="O338" s="13"/>
      <c r="T338" s="4"/>
      <c r="AB338" s="13"/>
      <c r="AG338" s="6"/>
      <c r="AO338" s="13"/>
      <c r="BB338" s="13"/>
    </row>
    <row r="339" spans="7:54" ht="15.75" customHeight="1" x14ac:dyDescent="0.25">
      <c r="G339" s="2"/>
      <c r="O339" s="13"/>
      <c r="T339" s="4"/>
      <c r="AB339" s="13"/>
      <c r="AG339" s="6"/>
      <c r="AO339" s="13"/>
      <c r="BB339" s="13"/>
    </row>
    <row r="340" spans="7:54" ht="15.75" customHeight="1" x14ac:dyDescent="0.25">
      <c r="G340" s="2"/>
      <c r="O340" s="13"/>
      <c r="T340" s="4"/>
      <c r="AB340" s="13"/>
      <c r="AG340" s="6"/>
      <c r="AO340" s="13"/>
      <c r="BB340" s="13"/>
    </row>
    <row r="341" spans="7:54" ht="15.75" customHeight="1" x14ac:dyDescent="0.25">
      <c r="G341" s="2"/>
      <c r="O341" s="13"/>
      <c r="T341" s="4"/>
      <c r="AB341" s="13"/>
      <c r="AG341" s="6"/>
      <c r="AO341" s="13"/>
      <c r="BB341" s="13"/>
    </row>
    <row r="342" spans="7:54" ht="15.75" customHeight="1" x14ac:dyDescent="0.25">
      <c r="G342" s="2"/>
      <c r="O342" s="13"/>
      <c r="T342" s="4"/>
      <c r="AB342" s="13"/>
      <c r="AG342" s="6"/>
      <c r="AO342" s="13"/>
      <c r="BB342" s="13"/>
    </row>
    <row r="343" spans="7:54" ht="15.75" customHeight="1" x14ac:dyDescent="0.25">
      <c r="G343" s="2"/>
      <c r="O343" s="13"/>
      <c r="T343" s="4"/>
      <c r="AB343" s="13"/>
      <c r="AG343" s="6"/>
      <c r="AO343" s="13"/>
      <c r="BB343" s="13"/>
    </row>
    <row r="344" spans="7:54" ht="15.75" customHeight="1" x14ac:dyDescent="0.25">
      <c r="G344" s="2"/>
      <c r="O344" s="13"/>
      <c r="T344" s="4"/>
      <c r="AB344" s="13"/>
      <c r="AG344" s="6"/>
      <c r="AO344" s="13"/>
      <c r="BB344" s="13"/>
    </row>
    <row r="345" spans="7:54" ht="15.75" customHeight="1" x14ac:dyDescent="0.25">
      <c r="G345" s="2"/>
      <c r="O345" s="13"/>
      <c r="T345" s="4"/>
      <c r="AB345" s="13"/>
      <c r="AG345" s="6"/>
      <c r="AO345" s="13"/>
      <c r="BB345" s="13"/>
    </row>
    <row r="346" spans="7:54" ht="15.75" customHeight="1" x14ac:dyDescent="0.25">
      <c r="G346" s="2"/>
      <c r="O346" s="13"/>
      <c r="T346" s="4"/>
      <c r="AB346" s="13"/>
      <c r="AG346" s="6"/>
      <c r="AO346" s="13"/>
      <c r="BB346" s="13"/>
    </row>
    <row r="347" spans="7:54" ht="15.75" customHeight="1" x14ac:dyDescent="0.25">
      <c r="G347" s="2"/>
      <c r="O347" s="13"/>
      <c r="T347" s="4"/>
      <c r="AB347" s="13"/>
      <c r="AG347" s="6"/>
      <c r="AO347" s="13"/>
      <c r="BB347" s="13"/>
    </row>
    <row r="348" spans="7:54" ht="15.75" customHeight="1" x14ac:dyDescent="0.25">
      <c r="G348" s="2"/>
      <c r="O348" s="13"/>
      <c r="T348" s="4"/>
      <c r="AB348" s="13"/>
      <c r="AG348" s="6"/>
      <c r="AO348" s="13"/>
      <c r="BB348" s="13"/>
    </row>
    <row r="349" spans="7:54" ht="15.75" customHeight="1" x14ac:dyDescent="0.25">
      <c r="G349" s="2"/>
      <c r="O349" s="13"/>
      <c r="T349" s="4"/>
      <c r="AB349" s="13"/>
      <c r="AG349" s="6"/>
      <c r="AO349" s="13"/>
      <c r="BB349" s="13"/>
    </row>
    <row r="350" spans="7:54" ht="15.75" customHeight="1" x14ac:dyDescent="0.25">
      <c r="G350" s="2"/>
      <c r="O350" s="13"/>
      <c r="T350" s="4"/>
      <c r="AB350" s="13"/>
      <c r="AG350" s="6"/>
      <c r="AO350" s="13"/>
      <c r="BB350" s="13"/>
    </row>
    <row r="351" spans="7:54" ht="15.75" customHeight="1" x14ac:dyDescent="0.25">
      <c r="G351" s="2"/>
      <c r="O351" s="13"/>
      <c r="T351" s="4"/>
      <c r="AB351" s="13"/>
      <c r="AG351" s="6"/>
      <c r="AO351" s="13"/>
      <c r="BB351" s="13"/>
    </row>
    <row r="352" spans="7:54" ht="15.75" customHeight="1" x14ac:dyDescent="0.25">
      <c r="G352" s="2"/>
      <c r="O352" s="13"/>
      <c r="T352" s="4"/>
      <c r="AB352" s="13"/>
      <c r="AG352" s="6"/>
      <c r="AO352" s="13"/>
      <c r="BB352" s="13"/>
    </row>
    <row r="353" spans="7:54" ht="15.75" customHeight="1" x14ac:dyDescent="0.25">
      <c r="G353" s="2"/>
      <c r="O353" s="13"/>
      <c r="T353" s="4"/>
      <c r="AB353" s="13"/>
      <c r="AG353" s="6"/>
      <c r="AO353" s="13"/>
      <c r="BB353" s="13"/>
    </row>
    <row r="354" spans="7:54" ht="15.75" customHeight="1" x14ac:dyDescent="0.25">
      <c r="G354" s="2"/>
      <c r="O354" s="13"/>
      <c r="T354" s="4"/>
      <c r="AB354" s="13"/>
      <c r="AG354" s="6"/>
      <c r="AO354" s="13"/>
      <c r="BB354" s="13"/>
    </row>
    <row r="355" spans="7:54" ht="15.75" customHeight="1" x14ac:dyDescent="0.25">
      <c r="G355" s="2"/>
      <c r="O355" s="13"/>
      <c r="T355" s="4"/>
      <c r="AB355" s="13"/>
      <c r="AG355" s="6"/>
      <c r="AO355" s="13"/>
      <c r="BB355" s="13"/>
    </row>
    <row r="356" spans="7:54" ht="15.75" customHeight="1" x14ac:dyDescent="0.25">
      <c r="G356" s="2"/>
      <c r="O356" s="13"/>
      <c r="T356" s="4"/>
      <c r="AB356" s="13"/>
      <c r="AG356" s="6"/>
      <c r="AO356" s="13"/>
      <c r="BB356" s="13"/>
    </row>
    <row r="357" spans="7:54" ht="15.75" customHeight="1" x14ac:dyDescent="0.25">
      <c r="G357" s="2"/>
      <c r="O357" s="13"/>
      <c r="T357" s="4"/>
      <c r="AB357" s="13"/>
      <c r="AG357" s="6"/>
      <c r="AO357" s="13"/>
      <c r="BB357" s="13"/>
    </row>
    <row r="358" spans="7:54" ht="15.75" customHeight="1" x14ac:dyDescent="0.25">
      <c r="G358" s="2"/>
      <c r="O358" s="13"/>
      <c r="T358" s="4"/>
      <c r="AB358" s="13"/>
      <c r="AG358" s="6"/>
      <c r="AO358" s="13"/>
      <c r="BB358" s="13"/>
    </row>
    <row r="359" spans="7:54" ht="15.75" customHeight="1" x14ac:dyDescent="0.25">
      <c r="G359" s="2"/>
      <c r="O359" s="13"/>
      <c r="T359" s="4"/>
      <c r="AB359" s="13"/>
      <c r="AG359" s="6"/>
      <c r="AO359" s="13"/>
      <c r="BB359" s="13"/>
    </row>
    <row r="360" spans="7:54" ht="15.75" customHeight="1" x14ac:dyDescent="0.25">
      <c r="G360" s="2"/>
      <c r="O360" s="13"/>
      <c r="T360" s="4"/>
      <c r="AB360" s="13"/>
      <c r="AG360" s="6"/>
      <c r="AO360" s="13"/>
      <c r="BB360" s="13"/>
    </row>
    <row r="361" spans="7:54" ht="15.75" customHeight="1" x14ac:dyDescent="0.25">
      <c r="G361" s="2"/>
      <c r="O361" s="13"/>
      <c r="T361" s="4"/>
      <c r="AB361" s="13"/>
      <c r="AG361" s="6"/>
      <c r="AO361" s="13"/>
      <c r="BB361" s="13"/>
    </row>
    <row r="362" spans="7:54" ht="15.75" customHeight="1" x14ac:dyDescent="0.25">
      <c r="G362" s="2"/>
      <c r="O362" s="13"/>
      <c r="T362" s="4"/>
      <c r="AB362" s="13"/>
      <c r="AG362" s="6"/>
      <c r="AO362" s="13"/>
      <c r="BB362" s="13"/>
    </row>
    <row r="363" spans="7:54" ht="15.75" customHeight="1" x14ac:dyDescent="0.25">
      <c r="G363" s="2"/>
      <c r="O363" s="13"/>
      <c r="T363" s="4"/>
      <c r="AB363" s="13"/>
      <c r="AG363" s="6"/>
      <c r="AO363" s="13"/>
      <c r="BB363" s="13"/>
    </row>
    <row r="364" spans="7:54" ht="15.75" customHeight="1" x14ac:dyDescent="0.25">
      <c r="G364" s="2"/>
      <c r="O364" s="13"/>
      <c r="T364" s="4"/>
      <c r="AB364" s="13"/>
      <c r="AG364" s="6"/>
      <c r="AO364" s="13"/>
      <c r="BB364" s="13"/>
    </row>
    <row r="365" spans="7:54" ht="15.75" customHeight="1" x14ac:dyDescent="0.25">
      <c r="G365" s="2"/>
      <c r="O365" s="13"/>
      <c r="T365" s="4"/>
      <c r="AB365" s="13"/>
      <c r="AG365" s="6"/>
      <c r="AO365" s="13"/>
      <c r="BB365" s="13"/>
    </row>
    <row r="366" spans="7:54" ht="15.75" customHeight="1" x14ac:dyDescent="0.25">
      <c r="G366" s="2"/>
      <c r="O366" s="13"/>
      <c r="T366" s="4"/>
      <c r="AB366" s="13"/>
      <c r="AG366" s="6"/>
      <c r="AO366" s="13"/>
      <c r="BB366" s="13"/>
    </row>
    <row r="367" spans="7:54" ht="15.75" customHeight="1" x14ac:dyDescent="0.25">
      <c r="G367" s="2"/>
      <c r="O367" s="13"/>
      <c r="T367" s="4"/>
      <c r="AB367" s="13"/>
      <c r="AG367" s="6"/>
      <c r="AO367" s="13"/>
      <c r="BB367" s="13"/>
    </row>
    <row r="368" spans="7:54" ht="15.75" customHeight="1" x14ac:dyDescent="0.25">
      <c r="G368" s="2"/>
      <c r="O368" s="13"/>
      <c r="T368" s="4"/>
      <c r="AB368" s="13"/>
      <c r="AG368" s="6"/>
      <c r="AO368" s="13"/>
      <c r="BB368" s="13"/>
    </row>
    <row r="369" spans="7:54" ht="15.75" customHeight="1" x14ac:dyDescent="0.25">
      <c r="G369" s="2"/>
      <c r="O369" s="13"/>
      <c r="T369" s="4"/>
      <c r="AB369" s="13"/>
      <c r="AG369" s="6"/>
      <c r="AO369" s="13"/>
      <c r="BB369" s="13"/>
    </row>
    <row r="370" spans="7:54" ht="15.75" customHeight="1" x14ac:dyDescent="0.25">
      <c r="G370" s="2"/>
      <c r="O370" s="13"/>
      <c r="T370" s="4"/>
      <c r="AB370" s="13"/>
      <c r="AG370" s="6"/>
      <c r="AO370" s="13"/>
      <c r="BB370" s="13"/>
    </row>
    <row r="371" spans="7:54" ht="15.75" customHeight="1" x14ac:dyDescent="0.25">
      <c r="G371" s="2"/>
      <c r="O371" s="13"/>
      <c r="T371" s="4"/>
      <c r="AB371" s="13"/>
      <c r="AG371" s="6"/>
      <c r="AO371" s="13"/>
      <c r="BB371" s="13"/>
    </row>
    <row r="372" spans="7:54" ht="15.75" customHeight="1" x14ac:dyDescent="0.25">
      <c r="G372" s="2"/>
      <c r="O372" s="13"/>
      <c r="T372" s="4"/>
      <c r="AB372" s="13"/>
      <c r="AG372" s="6"/>
      <c r="AO372" s="13"/>
      <c r="BB372" s="13"/>
    </row>
    <row r="373" spans="7:54" ht="15.75" customHeight="1" x14ac:dyDescent="0.25">
      <c r="G373" s="2"/>
      <c r="O373" s="13"/>
      <c r="T373" s="4"/>
      <c r="AB373" s="13"/>
      <c r="AG373" s="6"/>
      <c r="AO373" s="13"/>
      <c r="BB373" s="13"/>
    </row>
    <row r="374" spans="7:54" ht="15.75" customHeight="1" x14ac:dyDescent="0.25">
      <c r="G374" s="2"/>
      <c r="O374" s="13"/>
      <c r="T374" s="4"/>
      <c r="AB374" s="13"/>
      <c r="AG374" s="6"/>
      <c r="AO374" s="13"/>
      <c r="BB374" s="13"/>
    </row>
    <row r="375" spans="7:54" ht="15.75" customHeight="1" x14ac:dyDescent="0.25">
      <c r="G375" s="2"/>
      <c r="O375" s="13"/>
      <c r="T375" s="4"/>
      <c r="AB375" s="13"/>
      <c r="AG375" s="6"/>
      <c r="AO375" s="13"/>
      <c r="BB375" s="13"/>
    </row>
    <row r="376" spans="7:54" ht="15.75" customHeight="1" x14ac:dyDescent="0.25">
      <c r="G376" s="2"/>
      <c r="O376" s="13"/>
      <c r="T376" s="4"/>
      <c r="AB376" s="13"/>
      <c r="AG376" s="6"/>
      <c r="AO376" s="13"/>
      <c r="BB376" s="13"/>
    </row>
    <row r="377" spans="7:54" ht="15.75" customHeight="1" x14ac:dyDescent="0.25">
      <c r="G377" s="2"/>
      <c r="O377" s="13"/>
      <c r="T377" s="4"/>
      <c r="AB377" s="13"/>
      <c r="AG377" s="6"/>
      <c r="AO377" s="13"/>
      <c r="BB377" s="13"/>
    </row>
    <row r="378" spans="7:54" ht="15.75" customHeight="1" x14ac:dyDescent="0.25">
      <c r="G378" s="2"/>
      <c r="O378" s="13"/>
      <c r="T378" s="4"/>
      <c r="AB378" s="13"/>
      <c r="AG378" s="6"/>
      <c r="AO378" s="13"/>
      <c r="BB378" s="13"/>
    </row>
    <row r="379" spans="7:54" ht="15.75" customHeight="1" x14ac:dyDescent="0.25">
      <c r="G379" s="2"/>
      <c r="O379" s="13"/>
      <c r="T379" s="4"/>
      <c r="AB379" s="13"/>
      <c r="AG379" s="6"/>
      <c r="AO379" s="13"/>
      <c r="BB379" s="13"/>
    </row>
    <row r="380" spans="7:54" ht="15.75" customHeight="1" x14ac:dyDescent="0.25">
      <c r="G380" s="2"/>
      <c r="O380" s="13"/>
      <c r="T380" s="4"/>
      <c r="AB380" s="13"/>
      <c r="AG380" s="6"/>
      <c r="AO380" s="13"/>
      <c r="BB380" s="13"/>
    </row>
    <row r="381" spans="7:54" ht="15.75" customHeight="1" x14ac:dyDescent="0.25">
      <c r="G381" s="2"/>
      <c r="O381" s="13"/>
      <c r="T381" s="4"/>
      <c r="AB381" s="13"/>
      <c r="AG381" s="6"/>
      <c r="AO381" s="13"/>
      <c r="BB381" s="13"/>
    </row>
    <row r="382" spans="7:54" ht="15.75" customHeight="1" x14ac:dyDescent="0.25">
      <c r="G382" s="2"/>
      <c r="O382" s="13"/>
      <c r="T382" s="4"/>
      <c r="AB382" s="13"/>
      <c r="AG382" s="6"/>
      <c r="AO382" s="13"/>
      <c r="BB382" s="13"/>
    </row>
    <row r="383" spans="7:54" ht="15.75" customHeight="1" x14ac:dyDescent="0.25">
      <c r="G383" s="2"/>
      <c r="O383" s="13"/>
      <c r="T383" s="4"/>
      <c r="AB383" s="13"/>
      <c r="AG383" s="6"/>
      <c r="AO383" s="13"/>
      <c r="BB383" s="13"/>
    </row>
    <row r="384" spans="7:54" ht="15.75" customHeight="1" x14ac:dyDescent="0.25">
      <c r="G384" s="2"/>
      <c r="O384" s="13"/>
      <c r="T384" s="4"/>
      <c r="AB384" s="13"/>
      <c r="AG384" s="6"/>
      <c r="AO384" s="13"/>
      <c r="BB384" s="13"/>
    </row>
    <row r="385" spans="7:54" ht="15.75" customHeight="1" x14ac:dyDescent="0.25">
      <c r="G385" s="2"/>
      <c r="O385" s="13"/>
      <c r="T385" s="4"/>
      <c r="AB385" s="13"/>
      <c r="AG385" s="6"/>
      <c r="AO385" s="13"/>
      <c r="BB385" s="13"/>
    </row>
    <row r="386" spans="7:54" ht="15.75" customHeight="1" x14ac:dyDescent="0.25">
      <c r="G386" s="2"/>
      <c r="O386" s="13"/>
      <c r="T386" s="4"/>
      <c r="AB386" s="13"/>
      <c r="AG386" s="6"/>
      <c r="AO386" s="13"/>
      <c r="BB386" s="13"/>
    </row>
    <row r="387" spans="7:54" ht="15.75" customHeight="1" x14ac:dyDescent="0.25">
      <c r="G387" s="2"/>
      <c r="O387" s="13"/>
      <c r="T387" s="4"/>
      <c r="AB387" s="13"/>
      <c r="AG387" s="6"/>
      <c r="AO387" s="13"/>
      <c r="BB387" s="13"/>
    </row>
    <row r="388" spans="7:54" ht="15.75" customHeight="1" x14ac:dyDescent="0.25">
      <c r="G388" s="2"/>
      <c r="O388" s="13"/>
      <c r="T388" s="4"/>
      <c r="AB388" s="13"/>
      <c r="AG388" s="6"/>
      <c r="AO388" s="13"/>
      <c r="BB388" s="13"/>
    </row>
    <row r="389" spans="7:54" ht="15.75" customHeight="1" x14ac:dyDescent="0.25">
      <c r="G389" s="2"/>
      <c r="O389" s="13"/>
      <c r="T389" s="4"/>
      <c r="AB389" s="13"/>
      <c r="AG389" s="6"/>
      <c r="AO389" s="13"/>
      <c r="BB389" s="13"/>
    </row>
    <row r="390" spans="7:54" ht="15.75" customHeight="1" x14ac:dyDescent="0.25">
      <c r="G390" s="2"/>
      <c r="O390" s="13"/>
      <c r="T390" s="4"/>
      <c r="AB390" s="13"/>
      <c r="AG390" s="6"/>
      <c r="AO390" s="13"/>
      <c r="BB390" s="13"/>
    </row>
    <row r="391" spans="7:54" ht="15.75" customHeight="1" x14ac:dyDescent="0.25">
      <c r="G391" s="2"/>
      <c r="O391" s="13"/>
      <c r="T391" s="4"/>
      <c r="AB391" s="13"/>
      <c r="AG391" s="6"/>
      <c r="AO391" s="13"/>
      <c r="BB391" s="13"/>
    </row>
    <row r="392" spans="7:54" ht="15.75" customHeight="1" x14ac:dyDescent="0.25">
      <c r="G392" s="2"/>
      <c r="O392" s="13"/>
      <c r="T392" s="4"/>
      <c r="AB392" s="13"/>
      <c r="AG392" s="6"/>
      <c r="AO392" s="13"/>
      <c r="BB392" s="13"/>
    </row>
    <row r="393" spans="7:54" ht="15.75" customHeight="1" x14ac:dyDescent="0.25">
      <c r="G393" s="2"/>
      <c r="O393" s="13"/>
      <c r="T393" s="4"/>
      <c r="AB393" s="13"/>
      <c r="AG393" s="6"/>
      <c r="AO393" s="13"/>
      <c r="BB393" s="13"/>
    </row>
    <row r="394" spans="7:54" ht="15.75" customHeight="1" x14ac:dyDescent="0.25">
      <c r="G394" s="2"/>
      <c r="O394" s="13"/>
      <c r="T394" s="4"/>
      <c r="AB394" s="13"/>
      <c r="AG394" s="6"/>
      <c r="AO394" s="13"/>
      <c r="BB394" s="13"/>
    </row>
    <row r="395" spans="7:54" ht="15.75" customHeight="1" x14ac:dyDescent="0.25">
      <c r="G395" s="2"/>
      <c r="O395" s="13"/>
      <c r="T395" s="4"/>
      <c r="AB395" s="13"/>
      <c r="AG395" s="6"/>
      <c r="AO395" s="13"/>
      <c r="BB395" s="13"/>
    </row>
    <row r="396" spans="7:54" ht="15.75" customHeight="1" x14ac:dyDescent="0.25">
      <c r="G396" s="2"/>
      <c r="O396" s="13"/>
      <c r="T396" s="4"/>
      <c r="AB396" s="13"/>
      <c r="AG396" s="6"/>
      <c r="AO396" s="13"/>
      <c r="BB396" s="13"/>
    </row>
    <row r="397" spans="7:54" ht="15.75" customHeight="1" x14ac:dyDescent="0.25">
      <c r="G397" s="2"/>
      <c r="O397" s="13"/>
      <c r="T397" s="4"/>
      <c r="AB397" s="13"/>
      <c r="AG397" s="6"/>
      <c r="AO397" s="13"/>
      <c r="BB397" s="13"/>
    </row>
    <row r="398" spans="7:54" ht="15.75" customHeight="1" x14ac:dyDescent="0.25">
      <c r="G398" s="2"/>
      <c r="O398" s="13"/>
      <c r="T398" s="4"/>
      <c r="AB398" s="13"/>
      <c r="AG398" s="6"/>
      <c r="AO398" s="13"/>
      <c r="BB398" s="13"/>
    </row>
    <row r="399" spans="7:54" ht="15.75" customHeight="1" x14ac:dyDescent="0.25">
      <c r="G399" s="2"/>
      <c r="O399" s="13"/>
      <c r="T399" s="4"/>
      <c r="AB399" s="13"/>
      <c r="AG399" s="6"/>
      <c r="AO399" s="13"/>
      <c r="BB399" s="13"/>
    </row>
    <row r="400" spans="7:54" ht="15.75" customHeight="1" x14ac:dyDescent="0.25">
      <c r="G400" s="2"/>
      <c r="O400" s="13"/>
      <c r="T400" s="4"/>
      <c r="AB400" s="13"/>
      <c r="AG400" s="6"/>
      <c r="AO400" s="13"/>
      <c r="BB400" s="13"/>
    </row>
    <row r="401" spans="7:54" ht="15.75" customHeight="1" x14ac:dyDescent="0.25">
      <c r="G401" s="2"/>
      <c r="O401" s="13"/>
      <c r="T401" s="4"/>
      <c r="AB401" s="13"/>
      <c r="AG401" s="6"/>
      <c r="AO401" s="13"/>
      <c r="BB401" s="13"/>
    </row>
    <row r="402" spans="7:54" ht="15.75" customHeight="1" x14ac:dyDescent="0.25">
      <c r="G402" s="2"/>
      <c r="O402" s="13"/>
      <c r="T402" s="4"/>
      <c r="AB402" s="13"/>
      <c r="AG402" s="6"/>
      <c r="AO402" s="13"/>
      <c r="BB402" s="13"/>
    </row>
    <row r="403" spans="7:54" ht="15.75" customHeight="1" x14ac:dyDescent="0.25">
      <c r="G403" s="2"/>
      <c r="O403" s="13"/>
      <c r="T403" s="4"/>
      <c r="AB403" s="13"/>
      <c r="AG403" s="6"/>
      <c r="AO403" s="13"/>
      <c r="BB403" s="13"/>
    </row>
    <row r="404" spans="7:54" ht="15.75" customHeight="1" x14ac:dyDescent="0.25">
      <c r="G404" s="2"/>
      <c r="O404" s="13"/>
      <c r="T404" s="4"/>
      <c r="AB404" s="13"/>
      <c r="AG404" s="6"/>
      <c r="AO404" s="13"/>
      <c r="BB404" s="13"/>
    </row>
    <row r="405" spans="7:54" ht="15.75" customHeight="1" x14ac:dyDescent="0.25">
      <c r="G405" s="2"/>
      <c r="O405" s="13"/>
      <c r="T405" s="4"/>
      <c r="AB405" s="13"/>
      <c r="AG405" s="6"/>
      <c r="AO405" s="13"/>
      <c r="BB405" s="13"/>
    </row>
    <row r="406" spans="7:54" ht="15.75" customHeight="1" x14ac:dyDescent="0.25">
      <c r="G406" s="2"/>
      <c r="O406" s="13"/>
      <c r="T406" s="4"/>
      <c r="AB406" s="13"/>
      <c r="AG406" s="6"/>
      <c r="AO406" s="13"/>
      <c r="BB406" s="13"/>
    </row>
    <row r="407" spans="7:54" ht="15.75" customHeight="1" x14ac:dyDescent="0.25">
      <c r="G407" s="2"/>
      <c r="O407" s="13"/>
      <c r="T407" s="4"/>
      <c r="AB407" s="13"/>
      <c r="AG407" s="6"/>
      <c r="AO407" s="13"/>
      <c r="BB407" s="13"/>
    </row>
    <row r="408" spans="7:54" ht="15.75" customHeight="1" x14ac:dyDescent="0.25">
      <c r="G408" s="2"/>
      <c r="O408" s="13"/>
      <c r="T408" s="4"/>
      <c r="AB408" s="13"/>
      <c r="AG408" s="6"/>
      <c r="AO408" s="13"/>
      <c r="BB408" s="13"/>
    </row>
    <row r="409" spans="7:54" ht="15.75" customHeight="1" x14ac:dyDescent="0.25">
      <c r="G409" s="2"/>
      <c r="O409" s="13"/>
      <c r="T409" s="4"/>
      <c r="AB409" s="13"/>
      <c r="AG409" s="6"/>
      <c r="AO409" s="13"/>
      <c r="BB409" s="13"/>
    </row>
    <row r="410" spans="7:54" ht="15.75" customHeight="1" x14ac:dyDescent="0.25">
      <c r="G410" s="2"/>
      <c r="O410" s="13"/>
      <c r="T410" s="4"/>
      <c r="AB410" s="13"/>
      <c r="AG410" s="6"/>
      <c r="AO410" s="13"/>
      <c r="BB410" s="13"/>
    </row>
    <row r="411" spans="7:54" ht="15.75" customHeight="1" x14ac:dyDescent="0.25">
      <c r="G411" s="2"/>
      <c r="O411" s="13"/>
      <c r="T411" s="4"/>
      <c r="AB411" s="13"/>
      <c r="AG411" s="6"/>
      <c r="AO411" s="13"/>
      <c r="BB411" s="13"/>
    </row>
    <row r="412" spans="7:54" ht="15.75" customHeight="1" x14ac:dyDescent="0.25">
      <c r="G412" s="2"/>
      <c r="O412" s="13"/>
      <c r="T412" s="4"/>
      <c r="AB412" s="13"/>
      <c r="AG412" s="6"/>
      <c r="AO412" s="13"/>
      <c r="BB412" s="13"/>
    </row>
    <row r="413" spans="7:54" ht="15.75" customHeight="1" x14ac:dyDescent="0.25">
      <c r="G413" s="2"/>
      <c r="O413" s="13"/>
      <c r="T413" s="4"/>
      <c r="AB413" s="13"/>
      <c r="AG413" s="6"/>
      <c r="AO413" s="13"/>
      <c r="BB413" s="13"/>
    </row>
    <row r="414" spans="7:54" ht="15.75" customHeight="1" x14ac:dyDescent="0.25">
      <c r="G414" s="2"/>
      <c r="O414" s="13"/>
      <c r="T414" s="4"/>
      <c r="AB414" s="13"/>
      <c r="AG414" s="6"/>
      <c r="AO414" s="13"/>
      <c r="BB414" s="13"/>
    </row>
    <row r="415" spans="7:54" ht="15.75" customHeight="1" x14ac:dyDescent="0.25">
      <c r="G415" s="2"/>
      <c r="O415" s="13"/>
      <c r="T415" s="4"/>
      <c r="AB415" s="13"/>
      <c r="AG415" s="6"/>
      <c r="AO415" s="13"/>
      <c r="BB415" s="13"/>
    </row>
    <row r="416" spans="7:54" ht="15.75" customHeight="1" x14ac:dyDescent="0.25">
      <c r="G416" s="2"/>
      <c r="O416" s="13"/>
      <c r="T416" s="4"/>
      <c r="AB416" s="13"/>
      <c r="AG416" s="6"/>
      <c r="AO416" s="13"/>
      <c r="BB416" s="13"/>
    </row>
    <row r="417" spans="7:54" ht="15.75" customHeight="1" x14ac:dyDescent="0.25">
      <c r="G417" s="2"/>
      <c r="O417" s="13"/>
      <c r="T417" s="4"/>
      <c r="AB417" s="13"/>
      <c r="AG417" s="6"/>
      <c r="AO417" s="13"/>
      <c r="BB417" s="13"/>
    </row>
    <row r="418" spans="7:54" ht="15.75" customHeight="1" x14ac:dyDescent="0.25">
      <c r="G418" s="2"/>
      <c r="O418" s="13"/>
      <c r="T418" s="4"/>
      <c r="AB418" s="13"/>
      <c r="AG418" s="6"/>
      <c r="AO418" s="13"/>
      <c r="BB418" s="13"/>
    </row>
    <row r="419" spans="7:54" ht="15.75" customHeight="1" x14ac:dyDescent="0.25">
      <c r="G419" s="2"/>
      <c r="O419" s="13"/>
      <c r="T419" s="4"/>
      <c r="AB419" s="13"/>
      <c r="AG419" s="6"/>
      <c r="AO419" s="13"/>
      <c r="BB419" s="13"/>
    </row>
    <row r="420" spans="7:54" ht="15.75" customHeight="1" x14ac:dyDescent="0.25">
      <c r="G420" s="2"/>
      <c r="O420" s="13"/>
      <c r="T420" s="4"/>
      <c r="AB420" s="13"/>
      <c r="AG420" s="6"/>
      <c r="AO420" s="13"/>
      <c r="BB420" s="13"/>
    </row>
    <row r="421" spans="7:54" ht="15.75" customHeight="1" x14ac:dyDescent="0.25">
      <c r="G421" s="2"/>
      <c r="O421" s="13"/>
      <c r="T421" s="4"/>
      <c r="AB421" s="13"/>
      <c r="AG421" s="6"/>
      <c r="AO421" s="13"/>
      <c r="BB421" s="13"/>
    </row>
    <row r="422" spans="7:54" ht="15.75" customHeight="1" x14ac:dyDescent="0.25">
      <c r="G422" s="2"/>
      <c r="O422" s="13"/>
      <c r="T422" s="4"/>
      <c r="AB422" s="13"/>
      <c r="AG422" s="6"/>
      <c r="AO422" s="13"/>
      <c r="BB422" s="13"/>
    </row>
    <row r="423" spans="7:54" ht="15.75" customHeight="1" x14ac:dyDescent="0.25">
      <c r="G423" s="2"/>
      <c r="O423" s="13"/>
      <c r="T423" s="4"/>
      <c r="AB423" s="13"/>
      <c r="AG423" s="6"/>
      <c r="AO423" s="13"/>
      <c r="BB423" s="13"/>
    </row>
    <row r="424" spans="7:54" ht="15.75" customHeight="1" x14ac:dyDescent="0.25">
      <c r="G424" s="2"/>
      <c r="O424" s="13"/>
      <c r="T424" s="4"/>
      <c r="AB424" s="13"/>
      <c r="AG424" s="6"/>
      <c r="AO424" s="13"/>
      <c r="BB424" s="13"/>
    </row>
    <row r="425" spans="7:54" ht="15.75" customHeight="1" x14ac:dyDescent="0.25">
      <c r="G425" s="2"/>
      <c r="O425" s="13"/>
      <c r="T425" s="4"/>
      <c r="AB425" s="13"/>
      <c r="AG425" s="6"/>
      <c r="AO425" s="13"/>
      <c r="BB425" s="13"/>
    </row>
    <row r="426" spans="7:54" ht="15.75" customHeight="1" x14ac:dyDescent="0.25">
      <c r="G426" s="2"/>
      <c r="O426" s="13"/>
      <c r="T426" s="4"/>
      <c r="AB426" s="13"/>
      <c r="AG426" s="6"/>
      <c r="AO426" s="13"/>
      <c r="BB426" s="13"/>
    </row>
    <row r="427" spans="7:54" ht="15.75" customHeight="1" x14ac:dyDescent="0.25">
      <c r="G427" s="2"/>
      <c r="O427" s="13"/>
      <c r="T427" s="4"/>
      <c r="AB427" s="13"/>
      <c r="AG427" s="6"/>
      <c r="AO427" s="13"/>
      <c r="BB427" s="13"/>
    </row>
    <row r="428" spans="7:54" ht="15.75" customHeight="1" x14ac:dyDescent="0.25">
      <c r="G428" s="2"/>
      <c r="O428" s="13"/>
      <c r="T428" s="4"/>
      <c r="AB428" s="13"/>
      <c r="AG428" s="6"/>
      <c r="AO428" s="13"/>
      <c r="BB428" s="13"/>
    </row>
    <row r="429" spans="7:54" ht="15.75" customHeight="1" x14ac:dyDescent="0.25">
      <c r="G429" s="2"/>
      <c r="O429" s="13"/>
      <c r="T429" s="4"/>
      <c r="AB429" s="13"/>
      <c r="AG429" s="6"/>
      <c r="AO429" s="13"/>
      <c r="BB429" s="13"/>
    </row>
    <row r="430" spans="7:54" ht="15.75" customHeight="1" x14ac:dyDescent="0.25">
      <c r="G430" s="2"/>
      <c r="O430" s="13"/>
      <c r="T430" s="4"/>
      <c r="AB430" s="13"/>
      <c r="AG430" s="6"/>
      <c r="AO430" s="13"/>
      <c r="BB430" s="13"/>
    </row>
    <row r="431" spans="7:54" ht="15.75" customHeight="1" x14ac:dyDescent="0.25">
      <c r="G431" s="2"/>
      <c r="O431" s="13"/>
      <c r="T431" s="4"/>
      <c r="AB431" s="13"/>
      <c r="AG431" s="6"/>
      <c r="AO431" s="13"/>
      <c r="BB431" s="13"/>
    </row>
    <row r="432" spans="7:54" ht="15.75" customHeight="1" x14ac:dyDescent="0.25">
      <c r="G432" s="2"/>
      <c r="O432" s="13"/>
      <c r="T432" s="4"/>
      <c r="AB432" s="13"/>
      <c r="AG432" s="6"/>
      <c r="AO432" s="13"/>
      <c r="BB432" s="13"/>
    </row>
    <row r="433" spans="7:54" ht="15.75" customHeight="1" x14ac:dyDescent="0.25">
      <c r="G433" s="2"/>
      <c r="O433" s="13"/>
      <c r="T433" s="4"/>
      <c r="AB433" s="13"/>
      <c r="AG433" s="6"/>
      <c r="AO433" s="13"/>
      <c r="BB433" s="13"/>
    </row>
    <row r="434" spans="7:54" ht="15.75" customHeight="1" x14ac:dyDescent="0.25">
      <c r="G434" s="2"/>
      <c r="O434" s="13"/>
      <c r="T434" s="4"/>
      <c r="AB434" s="13"/>
      <c r="AG434" s="6"/>
      <c r="AO434" s="13"/>
      <c r="BB434" s="13"/>
    </row>
    <row r="435" spans="7:54" ht="15.75" customHeight="1" x14ac:dyDescent="0.25">
      <c r="G435" s="2"/>
      <c r="O435" s="13"/>
      <c r="T435" s="4"/>
      <c r="AB435" s="13"/>
      <c r="AG435" s="6"/>
      <c r="AO435" s="13"/>
      <c r="BB435" s="13"/>
    </row>
    <row r="436" spans="7:54" ht="15.75" customHeight="1" x14ac:dyDescent="0.25">
      <c r="G436" s="2"/>
      <c r="O436" s="13"/>
      <c r="T436" s="4"/>
      <c r="AB436" s="13"/>
      <c r="AG436" s="6"/>
      <c r="AO436" s="13"/>
      <c r="BB436" s="13"/>
    </row>
    <row r="437" spans="7:54" ht="15.75" customHeight="1" x14ac:dyDescent="0.25">
      <c r="G437" s="2"/>
      <c r="O437" s="13"/>
      <c r="T437" s="4"/>
      <c r="AB437" s="13"/>
      <c r="AG437" s="6"/>
      <c r="AO437" s="13"/>
      <c r="BB437" s="13"/>
    </row>
    <row r="438" spans="7:54" ht="15.75" customHeight="1" x14ac:dyDescent="0.25">
      <c r="G438" s="2"/>
      <c r="O438" s="13"/>
      <c r="T438" s="4"/>
      <c r="AB438" s="13"/>
      <c r="AG438" s="6"/>
      <c r="AO438" s="13"/>
      <c r="BB438" s="13"/>
    </row>
    <row r="439" spans="7:54" ht="15.75" customHeight="1" x14ac:dyDescent="0.25">
      <c r="G439" s="2"/>
      <c r="O439" s="13"/>
      <c r="T439" s="4"/>
      <c r="AB439" s="13"/>
      <c r="AG439" s="6"/>
      <c r="AO439" s="13"/>
      <c r="BB439" s="13"/>
    </row>
    <row r="440" spans="7:54" ht="15.75" customHeight="1" x14ac:dyDescent="0.25">
      <c r="G440" s="2"/>
      <c r="O440" s="13"/>
      <c r="T440" s="4"/>
      <c r="AB440" s="13"/>
      <c r="AG440" s="6"/>
      <c r="AO440" s="13"/>
      <c r="BB440" s="13"/>
    </row>
    <row r="441" spans="7:54" ht="15.75" customHeight="1" x14ac:dyDescent="0.25">
      <c r="G441" s="2"/>
      <c r="O441" s="13"/>
      <c r="T441" s="4"/>
      <c r="AB441" s="13"/>
      <c r="AG441" s="6"/>
      <c r="AO441" s="13"/>
      <c r="BB441" s="13"/>
    </row>
    <row r="442" spans="7:54" ht="15.75" customHeight="1" x14ac:dyDescent="0.25">
      <c r="G442" s="2"/>
      <c r="O442" s="13"/>
      <c r="T442" s="4"/>
      <c r="AB442" s="13"/>
      <c r="AG442" s="6"/>
      <c r="AO442" s="13"/>
      <c r="BB442" s="13"/>
    </row>
    <row r="443" spans="7:54" ht="15.75" customHeight="1" x14ac:dyDescent="0.25">
      <c r="G443" s="2"/>
      <c r="O443" s="13"/>
      <c r="T443" s="4"/>
      <c r="AB443" s="13"/>
      <c r="AG443" s="6"/>
      <c r="AO443" s="13"/>
      <c r="BB443" s="13"/>
    </row>
    <row r="444" spans="7:54" ht="15.75" customHeight="1" x14ac:dyDescent="0.25">
      <c r="G444" s="2"/>
      <c r="O444" s="13"/>
      <c r="T444" s="4"/>
      <c r="AB444" s="13"/>
      <c r="AG444" s="6"/>
      <c r="AO444" s="13"/>
      <c r="BB444" s="13"/>
    </row>
    <row r="445" spans="7:54" ht="15.75" customHeight="1" x14ac:dyDescent="0.25">
      <c r="G445" s="2"/>
      <c r="O445" s="13"/>
      <c r="T445" s="4"/>
      <c r="AB445" s="13"/>
      <c r="AG445" s="6"/>
      <c r="AO445" s="13"/>
      <c r="BB445" s="13"/>
    </row>
    <row r="446" spans="7:54" ht="15.75" customHeight="1" x14ac:dyDescent="0.25">
      <c r="G446" s="2"/>
      <c r="O446" s="13"/>
      <c r="T446" s="4"/>
      <c r="AB446" s="13"/>
      <c r="AG446" s="6"/>
      <c r="AO446" s="13"/>
      <c r="BB446" s="13"/>
    </row>
    <row r="447" spans="7:54" ht="15.75" customHeight="1" x14ac:dyDescent="0.25">
      <c r="G447" s="2"/>
      <c r="O447" s="13"/>
      <c r="T447" s="4"/>
      <c r="AB447" s="13"/>
      <c r="AG447" s="6"/>
      <c r="AO447" s="13"/>
      <c r="BB447" s="13"/>
    </row>
    <row r="448" spans="7:54" ht="15.75" customHeight="1" x14ac:dyDescent="0.25">
      <c r="G448" s="2"/>
      <c r="O448" s="13"/>
      <c r="T448" s="4"/>
      <c r="AB448" s="13"/>
      <c r="AG448" s="6"/>
      <c r="AO448" s="13"/>
      <c r="BB448" s="13"/>
    </row>
    <row r="449" spans="7:54" ht="15.75" customHeight="1" x14ac:dyDescent="0.25">
      <c r="G449" s="2"/>
      <c r="O449" s="13"/>
      <c r="T449" s="4"/>
      <c r="AB449" s="13"/>
      <c r="AG449" s="6"/>
      <c r="AO449" s="13"/>
      <c r="BB449" s="13"/>
    </row>
    <row r="450" spans="7:54" ht="15.75" customHeight="1" x14ac:dyDescent="0.25">
      <c r="G450" s="2"/>
      <c r="O450" s="13"/>
      <c r="T450" s="4"/>
      <c r="AB450" s="13"/>
      <c r="AG450" s="6"/>
      <c r="AO450" s="13"/>
      <c r="BB450" s="13"/>
    </row>
    <row r="451" spans="7:54" ht="15.75" customHeight="1" x14ac:dyDescent="0.25">
      <c r="G451" s="2"/>
      <c r="O451" s="13"/>
      <c r="T451" s="4"/>
      <c r="AB451" s="13"/>
      <c r="AG451" s="6"/>
      <c r="AO451" s="13"/>
      <c r="BB451" s="13"/>
    </row>
    <row r="452" spans="7:54" ht="15.75" customHeight="1" x14ac:dyDescent="0.25">
      <c r="G452" s="2"/>
      <c r="O452" s="13"/>
      <c r="T452" s="4"/>
      <c r="AB452" s="13"/>
      <c r="AG452" s="6"/>
      <c r="AO452" s="13"/>
      <c r="BB452" s="13"/>
    </row>
    <row r="453" spans="7:54" ht="15.75" customHeight="1" x14ac:dyDescent="0.25">
      <c r="G453" s="2"/>
      <c r="O453" s="13"/>
      <c r="T453" s="4"/>
      <c r="AB453" s="13"/>
      <c r="AG453" s="6"/>
      <c r="AO453" s="13"/>
      <c r="BB453" s="13"/>
    </row>
    <row r="454" spans="7:54" ht="15.75" customHeight="1" x14ac:dyDescent="0.25">
      <c r="G454" s="2"/>
      <c r="O454" s="13"/>
      <c r="T454" s="4"/>
      <c r="AB454" s="13"/>
      <c r="AG454" s="6"/>
      <c r="AO454" s="13"/>
      <c r="BB454" s="13"/>
    </row>
    <row r="455" spans="7:54" ht="15.75" customHeight="1" x14ac:dyDescent="0.25">
      <c r="G455" s="2"/>
      <c r="O455" s="13"/>
      <c r="T455" s="4"/>
      <c r="AB455" s="13"/>
      <c r="AG455" s="6"/>
      <c r="AO455" s="13"/>
      <c r="BB455" s="13"/>
    </row>
    <row r="456" spans="7:54" ht="15.75" customHeight="1" x14ac:dyDescent="0.25">
      <c r="G456" s="2"/>
      <c r="O456" s="13"/>
      <c r="T456" s="4"/>
      <c r="AB456" s="13"/>
      <c r="AG456" s="6"/>
      <c r="AO456" s="13"/>
      <c r="BB456" s="13"/>
    </row>
    <row r="457" spans="7:54" ht="15.75" customHeight="1" x14ac:dyDescent="0.25">
      <c r="G457" s="2"/>
      <c r="O457" s="13"/>
      <c r="T457" s="4"/>
      <c r="AB457" s="13"/>
      <c r="AG457" s="6"/>
      <c r="AO457" s="13"/>
      <c r="BB457" s="13"/>
    </row>
    <row r="458" spans="7:54" ht="15.75" customHeight="1" x14ac:dyDescent="0.25">
      <c r="G458" s="2"/>
      <c r="O458" s="13"/>
      <c r="T458" s="4"/>
      <c r="AB458" s="13"/>
      <c r="AG458" s="6"/>
      <c r="AO458" s="13"/>
      <c r="BB458" s="13"/>
    </row>
    <row r="459" spans="7:54" ht="15.75" customHeight="1" x14ac:dyDescent="0.25">
      <c r="G459" s="2"/>
      <c r="O459" s="13"/>
      <c r="T459" s="4"/>
      <c r="AB459" s="13"/>
      <c r="AG459" s="6"/>
      <c r="AO459" s="13"/>
      <c r="BB459" s="13"/>
    </row>
    <row r="460" spans="7:54" ht="15.75" customHeight="1" x14ac:dyDescent="0.25">
      <c r="G460" s="2"/>
      <c r="O460" s="13"/>
      <c r="T460" s="4"/>
      <c r="AB460" s="13"/>
      <c r="AG460" s="6"/>
      <c r="AO460" s="13"/>
      <c r="BB460" s="13"/>
    </row>
    <row r="461" spans="7:54" ht="15.75" customHeight="1" x14ac:dyDescent="0.25">
      <c r="G461" s="2"/>
      <c r="O461" s="13"/>
      <c r="T461" s="4"/>
      <c r="AB461" s="13"/>
      <c r="AG461" s="6"/>
      <c r="AO461" s="13"/>
      <c r="BB461" s="13"/>
    </row>
    <row r="462" spans="7:54" ht="15.75" customHeight="1" x14ac:dyDescent="0.25">
      <c r="G462" s="2"/>
      <c r="O462" s="13"/>
      <c r="T462" s="4"/>
      <c r="AB462" s="13"/>
      <c r="AG462" s="6"/>
      <c r="AO462" s="13"/>
      <c r="BB462" s="13"/>
    </row>
    <row r="463" spans="7:54" ht="15.75" customHeight="1" x14ac:dyDescent="0.25">
      <c r="G463" s="2"/>
      <c r="O463" s="13"/>
      <c r="T463" s="4"/>
      <c r="AB463" s="13"/>
      <c r="AG463" s="6"/>
      <c r="AO463" s="13"/>
      <c r="BB463" s="13"/>
    </row>
    <row r="464" spans="7:54" ht="15.75" customHeight="1" x14ac:dyDescent="0.25">
      <c r="G464" s="2"/>
      <c r="O464" s="13"/>
      <c r="T464" s="4"/>
      <c r="AB464" s="13"/>
      <c r="AG464" s="6"/>
      <c r="AO464" s="13"/>
      <c r="BB464" s="13"/>
    </row>
    <row r="465" spans="7:54" ht="15.75" customHeight="1" x14ac:dyDescent="0.25">
      <c r="G465" s="2"/>
      <c r="O465" s="13"/>
      <c r="T465" s="4"/>
      <c r="AB465" s="13"/>
      <c r="AG465" s="6"/>
      <c r="AO465" s="13"/>
      <c r="BB465" s="13"/>
    </row>
    <row r="466" spans="7:54" ht="15.75" customHeight="1" x14ac:dyDescent="0.25">
      <c r="G466" s="2"/>
      <c r="O466" s="13"/>
      <c r="T466" s="4"/>
      <c r="AB466" s="13"/>
      <c r="AG466" s="6"/>
      <c r="AO466" s="13"/>
      <c r="BB466" s="13"/>
    </row>
    <row r="467" spans="7:54" ht="15.75" customHeight="1" x14ac:dyDescent="0.25">
      <c r="G467" s="2"/>
      <c r="O467" s="13"/>
      <c r="T467" s="4"/>
      <c r="AB467" s="13"/>
      <c r="AG467" s="6"/>
      <c r="AO467" s="13"/>
      <c r="BB467" s="13"/>
    </row>
    <row r="468" spans="7:54" ht="15.75" customHeight="1" x14ac:dyDescent="0.25">
      <c r="G468" s="2"/>
      <c r="O468" s="13"/>
      <c r="T468" s="4"/>
      <c r="AB468" s="13"/>
      <c r="AG468" s="6"/>
      <c r="AO468" s="13"/>
      <c r="BB468" s="13"/>
    </row>
    <row r="469" spans="7:54" ht="15.75" customHeight="1" x14ac:dyDescent="0.25">
      <c r="G469" s="2"/>
      <c r="O469" s="13"/>
      <c r="T469" s="4"/>
      <c r="AB469" s="13"/>
      <c r="AG469" s="6"/>
      <c r="AO469" s="13"/>
      <c r="BB469" s="13"/>
    </row>
    <row r="470" spans="7:54" ht="15.75" customHeight="1" x14ac:dyDescent="0.25">
      <c r="G470" s="2"/>
      <c r="O470" s="13"/>
      <c r="T470" s="4"/>
      <c r="AB470" s="13"/>
      <c r="AG470" s="6"/>
      <c r="AO470" s="13"/>
      <c r="BB470" s="13"/>
    </row>
    <row r="471" spans="7:54" ht="15.75" customHeight="1" x14ac:dyDescent="0.25">
      <c r="G471" s="2"/>
      <c r="O471" s="13"/>
      <c r="T471" s="4"/>
      <c r="AB471" s="13"/>
      <c r="AG471" s="6"/>
      <c r="AO471" s="13"/>
      <c r="BB471" s="13"/>
    </row>
    <row r="472" spans="7:54" ht="15.75" customHeight="1" x14ac:dyDescent="0.25">
      <c r="G472" s="2"/>
      <c r="O472" s="13"/>
      <c r="T472" s="4"/>
      <c r="AB472" s="13"/>
      <c r="AG472" s="6"/>
      <c r="AO472" s="13"/>
      <c r="BB472" s="13"/>
    </row>
    <row r="473" spans="7:54" ht="15.75" customHeight="1" x14ac:dyDescent="0.25">
      <c r="G473" s="2"/>
      <c r="O473" s="13"/>
      <c r="T473" s="4"/>
      <c r="AB473" s="13"/>
      <c r="AG473" s="6"/>
      <c r="AO473" s="13"/>
      <c r="BB473" s="13"/>
    </row>
    <row r="474" spans="7:54" ht="15.75" customHeight="1" x14ac:dyDescent="0.25">
      <c r="G474" s="2"/>
      <c r="O474" s="13"/>
      <c r="T474" s="4"/>
      <c r="AB474" s="13"/>
      <c r="AG474" s="6"/>
      <c r="AO474" s="13"/>
      <c r="BB474" s="13"/>
    </row>
    <row r="475" spans="7:54" ht="15.75" customHeight="1" x14ac:dyDescent="0.25">
      <c r="G475" s="2"/>
      <c r="O475" s="13"/>
      <c r="T475" s="4"/>
      <c r="AB475" s="13"/>
      <c r="AG475" s="6"/>
      <c r="AO475" s="13"/>
      <c r="BB475" s="13"/>
    </row>
    <row r="476" spans="7:54" ht="15.75" customHeight="1" x14ac:dyDescent="0.25">
      <c r="G476" s="2"/>
      <c r="O476" s="13"/>
      <c r="T476" s="4"/>
      <c r="AB476" s="13"/>
      <c r="AG476" s="6"/>
      <c r="AO476" s="13"/>
      <c r="BB476" s="13"/>
    </row>
    <row r="477" spans="7:54" ht="15.75" customHeight="1" x14ac:dyDescent="0.25">
      <c r="G477" s="2"/>
      <c r="O477" s="13"/>
      <c r="T477" s="4"/>
      <c r="AB477" s="13"/>
      <c r="AG477" s="6"/>
      <c r="AO477" s="13"/>
      <c r="BB477" s="13"/>
    </row>
    <row r="478" spans="7:54" ht="15.75" customHeight="1" x14ac:dyDescent="0.25">
      <c r="G478" s="2"/>
      <c r="O478" s="13"/>
      <c r="T478" s="4"/>
      <c r="AB478" s="13"/>
      <c r="AG478" s="6"/>
      <c r="AO478" s="13"/>
      <c r="BB478" s="13"/>
    </row>
    <row r="479" spans="7:54" ht="15.75" customHeight="1" x14ac:dyDescent="0.25">
      <c r="G479" s="2"/>
      <c r="O479" s="13"/>
      <c r="T479" s="4"/>
      <c r="AB479" s="13"/>
      <c r="AG479" s="6"/>
      <c r="AO479" s="13"/>
      <c r="BB479" s="13"/>
    </row>
    <row r="480" spans="7:54" ht="15.75" customHeight="1" x14ac:dyDescent="0.25">
      <c r="G480" s="2"/>
      <c r="O480" s="13"/>
      <c r="T480" s="4"/>
      <c r="AB480" s="13"/>
      <c r="AG480" s="6"/>
      <c r="AO480" s="13"/>
      <c r="BB480" s="13"/>
    </row>
    <row r="481" spans="7:54" ht="15.75" customHeight="1" x14ac:dyDescent="0.25">
      <c r="G481" s="2"/>
      <c r="O481" s="13"/>
      <c r="T481" s="4"/>
      <c r="AB481" s="13"/>
      <c r="AG481" s="6"/>
      <c r="AO481" s="13"/>
      <c r="BB481" s="13"/>
    </row>
    <row r="482" spans="7:54" ht="15.75" customHeight="1" x14ac:dyDescent="0.25">
      <c r="G482" s="2"/>
      <c r="O482" s="13"/>
      <c r="T482" s="4"/>
      <c r="AB482" s="13"/>
      <c r="AG482" s="6"/>
      <c r="AO482" s="13"/>
      <c r="BB482" s="13"/>
    </row>
    <row r="483" spans="7:54" ht="15.75" customHeight="1" x14ac:dyDescent="0.25">
      <c r="G483" s="2"/>
      <c r="O483" s="13"/>
      <c r="T483" s="4"/>
      <c r="AB483" s="13"/>
      <c r="AG483" s="6"/>
      <c r="AO483" s="13"/>
      <c r="BB483" s="13"/>
    </row>
    <row r="484" spans="7:54" ht="15.75" customHeight="1" x14ac:dyDescent="0.25">
      <c r="G484" s="2"/>
      <c r="O484" s="13"/>
      <c r="T484" s="4"/>
      <c r="AB484" s="13"/>
      <c r="AG484" s="6"/>
      <c r="AO484" s="13"/>
      <c r="BB484" s="13"/>
    </row>
    <row r="485" spans="7:54" ht="15.75" customHeight="1" x14ac:dyDescent="0.25">
      <c r="G485" s="2"/>
      <c r="O485" s="13"/>
      <c r="T485" s="4"/>
      <c r="AB485" s="13"/>
      <c r="AG485" s="6"/>
      <c r="AO485" s="13"/>
      <c r="BB485" s="13"/>
    </row>
    <row r="486" spans="7:54" ht="15.75" customHeight="1" x14ac:dyDescent="0.25">
      <c r="G486" s="2"/>
      <c r="O486" s="13"/>
      <c r="T486" s="4"/>
      <c r="AB486" s="13"/>
      <c r="AG486" s="6"/>
      <c r="AO486" s="13"/>
      <c r="BB486" s="13"/>
    </row>
    <row r="487" spans="7:54" ht="15.75" customHeight="1" x14ac:dyDescent="0.25">
      <c r="G487" s="2"/>
      <c r="O487" s="13"/>
      <c r="T487" s="4"/>
      <c r="AB487" s="13"/>
      <c r="AG487" s="6"/>
      <c r="AO487" s="13"/>
      <c r="BB487" s="13"/>
    </row>
    <row r="488" spans="7:54" ht="15.75" customHeight="1" x14ac:dyDescent="0.25">
      <c r="G488" s="2"/>
      <c r="O488" s="13"/>
      <c r="T488" s="4"/>
      <c r="AB488" s="13"/>
      <c r="AG488" s="6"/>
      <c r="AO488" s="13"/>
      <c r="BB488" s="13"/>
    </row>
    <row r="489" spans="7:54" ht="15.75" customHeight="1" x14ac:dyDescent="0.25">
      <c r="G489" s="2"/>
      <c r="O489" s="13"/>
      <c r="T489" s="4"/>
      <c r="AB489" s="13"/>
      <c r="AG489" s="6"/>
      <c r="AO489" s="13"/>
      <c r="BB489" s="13"/>
    </row>
    <row r="490" spans="7:54" ht="15.75" customHeight="1" x14ac:dyDescent="0.25">
      <c r="G490" s="2"/>
      <c r="O490" s="13"/>
      <c r="T490" s="4"/>
      <c r="AB490" s="13"/>
      <c r="AG490" s="6"/>
      <c r="AO490" s="13"/>
      <c r="BB490" s="13"/>
    </row>
    <row r="491" spans="7:54" ht="15.75" customHeight="1" x14ac:dyDescent="0.25">
      <c r="G491" s="2"/>
      <c r="O491" s="13"/>
      <c r="T491" s="4"/>
      <c r="AB491" s="13"/>
      <c r="AG491" s="6"/>
      <c r="AO491" s="13"/>
      <c r="BB491" s="13"/>
    </row>
    <row r="492" spans="7:54" ht="15.75" customHeight="1" x14ac:dyDescent="0.25">
      <c r="G492" s="2"/>
      <c r="O492" s="13"/>
      <c r="T492" s="4"/>
      <c r="AB492" s="13"/>
      <c r="AG492" s="6"/>
      <c r="AO492" s="13"/>
      <c r="BB492" s="13"/>
    </row>
    <row r="493" spans="7:54" ht="15.75" customHeight="1" x14ac:dyDescent="0.25">
      <c r="G493" s="2"/>
      <c r="O493" s="13"/>
      <c r="T493" s="4"/>
      <c r="AB493" s="13"/>
      <c r="AG493" s="6"/>
      <c r="AO493" s="13"/>
      <c r="BB493" s="13"/>
    </row>
    <row r="494" spans="7:54" ht="15.75" customHeight="1" x14ac:dyDescent="0.25">
      <c r="G494" s="2"/>
      <c r="O494" s="13"/>
      <c r="T494" s="4"/>
      <c r="AB494" s="13"/>
      <c r="AG494" s="6"/>
      <c r="AO494" s="13"/>
      <c r="BB494" s="13"/>
    </row>
    <row r="495" spans="7:54" ht="15.75" customHeight="1" x14ac:dyDescent="0.25">
      <c r="G495" s="2"/>
      <c r="O495" s="13"/>
      <c r="T495" s="4"/>
      <c r="AB495" s="13"/>
      <c r="AG495" s="6"/>
      <c r="AO495" s="13"/>
      <c r="BB495" s="13"/>
    </row>
    <row r="496" spans="7:54" ht="15.75" customHeight="1" x14ac:dyDescent="0.25">
      <c r="G496" s="2"/>
      <c r="O496" s="13"/>
      <c r="T496" s="4"/>
      <c r="AB496" s="13"/>
      <c r="AG496" s="6"/>
      <c r="AO496" s="13"/>
      <c r="BB496" s="13"/>
    </row>
    <row r="497" spans="7:54" ht="15.75" customHeight="1" x14ac:dyDescent="0.25">
      <c r="G497" s="2"/>
      <c r="O497" s="13"/>
      <c r="T497" s="4"/>
      <c r="AB497" s="13"/>
      <c r="AG497" s="6"/>
      <c r="AO497" s="13"/>
      <c r="BB497" s="13"/>
    </row>
    <row r="498" spans="7:54" ht="15.75" customHeight="1" x14ac:dyDescent="0.25">
      <c r="G498" s="2"/>
      <c r="O498" s="13"/>
      <c r="T498" s="4"/>
      <c r="AB498" s="13"/>
      <c r="AG498" s="6"/>
      <c r="AO498" s="13"/>
      <c r="BB498" s="13"/>
    </row>
    <row r="499" spans="7:54" ht="15.75" customHeight="1" x14ac:dyDescent="0.25">
      <c r="G499" s="2"/>
      <c r="O499" s="13"/>
      <c r="T499" s="4"/>
      <c r="AB499" s="13"/>
      <c r="AG499" s="6"/>
      <c r="AO499" s="13"/>
      <c r="BB499" s="13"/>
    </row>
    <row r="500" spans="7:54" ht="15.75" customHeight="1" x14ac:dyDescent="0.25">
      <c r="G500" s="2"/>
      <c r="O500" s="13"/>
      <c r="T500" s="4"/>
      <c r="AB500" s="13"/>
      <c r="AG500" s="6"/>
      <c r="AO500" s="13"/>
      <c r="BB500" s="13"/>
    </row>
    <row r="501" spans="7:54" ht="15.75" customHeight="1" x14ac:dyDescent="0.25">
      <c r="G501" s="2"/>
      <c r="O501" s="13"/>
      <c r="T501" s="4"/>
      <c r="AB501" s="13"/>
      <c r="AG501" s="6"/>
      <c r="AO501" s="13"/>
      <c r="BB501" s="13"/>
    </row>
    <row r="502" spans="7:54" ht="15.75" customHeight="1" x14ac:dyDescent="0.25">
      <c r="G502" s="2"/>
      <c r="O502" s="13"/>
      <c r="T502" s="4"/>
      <c r="AB502" s="13"/>
      <c r="AG502" s="6"/>
      <c r="AO502" s="13"/>
      <c r="BB502" s="13"/>
    </row>
    <row r="503" spans="7:54" ht="15.75" customHeight="1" x14ac:dyDescent="0.25">
      <c r="G503" s="2"/>
      <c r="O503" s="13"/>
      <c r="T503" s="4"/>
      <c r="AB503" s="13"/>
      <c r="AG503" s="6"/>
      <c r="AO503" s="13"/>
      <c r="BB503" s="13"/>
    </row>
    <row r="504" spans="7:54" ht="15.75" customHeight="1" x14ac:dyDescent="0.25">
      <c r="G504" s="2"/>
      <c r="O504" s="13"/>
      <c r="T504" s="4"/>
      <c r="AB504" s="13"/>
      <c r="AG504" s="6"/>
      <c r="AO504" s="13"/>
      <c r="BB504" s="13"/>
    </row>
    <row r="505" spans="7:54" ht="15.75" customHeight="1" x14ac:dyDescent="0.25">
      <c r="G505" s="2"/>
      <c r="O505" s="13"/>
      <c r="T505" s="4"/>
      <c r="AB505" s="13"/>
      <c r="AG505" s="6"/>
      <c r="AO505" s="13"/>
      <c r="BB505" s="13"/>
    </row>
    <row r="506" spans="7:54" ht="15.75" customHeight="1" x14ac:dyDescent="0.25">
      <c r="G506" s="2"/>
      <c r="O506" s="13"/>
      <c r="T506" s="4"/>
      <c r="AB506" s="13"/>
      <c r="AG506" s="6"/>
      <c r="AO506" s="13"/>
      <c r="BB506" s="13"/>
    </row>
    <row r="507" spans="7:54" ht="15.75" customHeight="1" x14ac:dyDescent="0.25">
      <c r="G507" s="2"/>
      <c r="O507" s="13"/>
      <c r="T507" s="4"/>
      <c r="AB507" s="13"/>
      <c r="AG507" s="6"/>
      <c r="AO507" s="13"/>
      <c r="BB507" s="13"/>
    </row>
    <row r="508" spans="7:54" ht="15.75" customHeight="1" x14ac:dyDescent="0.25">
      <c r="G508" s="2"/>
      <c r="O508" s="13"/>
      <c r="T508" s="4"/>
      <c r="AB508" s="13"/>
      <c r="AG508" s="6"/>
      <c r="AO508" s="13"/>
      <c r="BB508" s="13"/>
    </row>
    <row r="509" spans="7:54" ht="15.75" customHeight="1" x14ac:dyDescent="0.25">
      <c r="G509" s="2"/>
      <c r="O509" s="13"/>
      <c r="T509" s="4"/>
      <c r="AB509" s="13"/>
      <c r="AG509" s="6"/>
      <c r="AO509" s="13"/>
      <c r="BB509" s="13"/>
    </row>
    <row r="510" spans="7:54" ht="15.75" customHeight="1" x14ac:dyDescent="0.25">
      <c r="G510" s="2"/>
      <c r="O510" s="13"/>
      <c r="T510" s="4"/>
      <c r="AB510" s="13"/>
      <c r="AG510" s="6"/>
      <c r="AO510" s="13"/>
      <c r="BB510" s="13"/>
    </row>
    <row r="511" spans="7:54" ht="15.75" customHeight="1" x14ac:dyDescent="0.25">
      <c r="G511" s="2"/>
      <c r="O511" s="13"/>
      <c r="T511" s="4"/>
      <c r="AB511" s="13"/>
      <c r="AG511" s="6"/>
      <c r="AO511" s="13"/>
      <c r="BB511" s="13"/>
    </row>
    <row r="512" spans="7:54" ht="15.75" customHeight="1" x14ac:dyDescent="0.25">
      <c r="G512" s="2"/>
      <c r="O512" s="13"/>
      <c r="T512" s="4"/>
      <c r="AB512" s="13"/>
      <c r="AG512" s="6"/>
      <c r="AO512" s="13"/>
      <c r="BB512" s="13"/>
    </row>
    <row r="513" spans="7:54" ht="15.75" customHeight="1" x14ac:dyDescent="0.25">
      <c r="G513" s="2"/>
      <c r="O513" s="13"/>
      <c r="T513" s="4"/>
      <c r="AB513" s="13"/>
      <c r="AG513" s="6"/>
      <c r="AO513" s="13"/>
      <c r="BB513" s="13"/>
    </row>
    <row r="514" spans="7:54" ht="15.75" customHeight="1" x14ac:dyDescent="0.25">
      <c r="G514" s="2"/>
      <c r="O514" s="13"/>
      <c r="T514" s="4"/>
      <c r="AB514" s="13"/>
      <c r="AG514" s="6"/>
      <c r="AO514" s="13"/>
      <c r="BB514" s="13"/>
    </row>
    <row r="515" spans="7:54" ht="15.75" customHeight="1" x14ac:dyDescent="0.25">
      <c r="G515" s="2"/>
      <c r="O515" s="13"/>
      <c r="T515" s="4"/>
      <c r="AB515" s="13"/>
      <c r="AG515" s="6"/>
      <c r="AO515" s="13"/>
      <c r="BB515" s="13"/>
    </row>
    <row r="516" spans="7:54" ht="15.75" customHeight="1" x14ac:dyDescent="0.25">
      <c r="G516" s="2"/>
      <c r="O516" s="13"/>
      <c r="T516" s="4"/>
      <c r="AB516" s="13"/>
      <c r="AG516" s="6"/>
      <c r="AO516" s="13"/>
      <c r="BB516" s="13"/>
    </row>
    <row r="517" spans="7:54" ht="15.75" customHeight="1" x14ac:dyDescent="0.25">
      <c r="G517" s="2"/>
      <c r="O517" s="13"/>
      <c r="T517" s="4"/>
      <c r="AB517" s="13"/>
      <c r="AG517" s="6"/>
      <c r="AO517" s="13"/>
      <c r="BB517" s="13"/>
    </row>
    <row r="518" spans="7:54" ht="15.75" customHeight="1" x14ac:dyDescent="0.25">
      <c r="G518" s="2"/>
      <c r="O518" s="13"/>
      <c r="T518" s="4"/>
      <c r="AB518" s="13"/>
      <c r="AG518" s="6"/>
      <c r="AO518" s="13"/>
      <c r="BB518" s="13"/>
    </row>
    <row r="519" spans="7:54" ht="15.75" customHeight="1" x14ac:dyDescent="0.25">
      <c r="G519" s="2"/>
      <c r="O519" s="13"/>
      <c r="T519" s="4"/>
      <c r="AB519" s="13"/>
      <c r="AG519" s="6"/>
      <c r="AO519" s="13"/>
      <c r="BB519" s="13"/>
    </row>
    <row r="520" spans="7:54" ht="15.75" customHeight="1" x14ac:dyDescent="0.25">
      <c r="G520" s="2"/>
      <c r="O520" s="13"/>
      <c r="T520" s="4"/>
      <c r="AB520" s="13"/>
      <c r="AG520" s="6"/>
      <c r="AO520" s="13"/>
      <c r="BB520" s="13"/>
    </row>
    <row r="521" spans="7:54" ht="15.75" customHeight="1" x14ac:dyDescent="0.25">
      <c r="G521" s="2"/>
      <c r="O521" s="13"/>
      <c r="T521" s="4"/>
      <c r="AB521" s="13"/>
      <c r="AG521" s="6"/>
      <c r="AO521" s="13"/>
      <c r="BB521" s="13"/>
    </row>
    <row r="522" spans="7:54" ht="15.75" customHeight="1" x14ac:dyDescent="0.25">
      <c r="G522" s="2"/>
      <c r="O522" s="13"/>
      <c r="T522" s="4"/>
      <c r="AB522" s="13"/>
      <c r="AG522" s="6"/>
      <c r="AO522" s="13"/>
      <c r="BB522" s="13"/>
    </row>
    <row r="523" spans="7:54" ht="15.75" customHeight="1" x14ac:dyDescent="0.25">
      <c r="G523" s="2"/>
      <c r="O523" s="13"/>
      <c r="T523" s="4"/>
      <c r="AB523" s="13"/>
      <c r="AG523" s="6"/>
      <c r="AO523" s="13"/>
      <c r="BB523" s="13"/>
    </row>
    <row r="524" spans="7:54" ht="15.75" customHeight="1" x14ac:dyDescent="0.25">
      <c r="G524" s="2"/>
      <c r="O524" s="13"/>
      <c r="T524" s="4"/>
      <c r="AB524" s="13"/>
      <c r="AG524" s="6"/>
      <c r="AO524" s="13"/>
      <c r="BB524" s="13"/>
    </row>
    <row r="525" spans="7:54" ht="15.75" customHeight="1" x14ac:dyDescent="0.25">
      <c r="G525" s="2"/>
      <c r="O525" s="13"/>
      <c r="T525" s="4"/>
      <c r="AB525" s="13"/>
      <c r="AG525" s="6"/>
      <c r="AO525" s="13"/>
      <c r="BB525" s="13"/>
    </row>
    <row r="526" spans="7:54" ht="15.75" customHeight="1" x14ac:dyDescent="0.25">
      <c r="G526" s="2"/>
      <c r="O526" s="13"/>
      <c r="T526" s="4"/>
      <c r="AB526" s="13"/>
      <c r="AG526" s="6"/>
      <c r="AO526" s="13"/>
      <c r="BB526" s="13"/>
    </row>
    <row r="527" spans="7:54" ht="15.75" customHeight="1" x14ac:dyDescent="0.25">
      <c r="G527" s="2"/>
      <c r="O527" s="13"/>
      <c r="T527" s="4"/>
      <c r="AB527" s="13"/>
      <c r="AG527" s="6"/>
      <c r="AO527" s="13"/>
      <c r="BB527" s="13"/>
    </row>
    <row r="528" spans="7:54" ht="15.75" customHeight="1" x14ac:dyDescent="0.25">
      <c r="G528" s="2"/>
      <c r="O528" s="13"/>
      <c r="T528" s="4"/>
      <c r="AB528" s="13"/>
      <c r="AG528" s="6"/>
      <c r="AO528" s="13"/>
      <c r="BB528" s="13"/>
    </row>
    <row r="529" spans="7:54" ht="15.75" customHeight="1" x14ac:dyDescent="0.25">
      <c r="G529" s="2"/>
      <c r="O529" s="13"/>
      <c r="T529" s="4"/>
      <c r="AB529" s="13"/>
      <c r="AG529" s="6"/>
      <c r="AO529" s="13"/>
      <c r="BB529" s="13"/>
    </row>
    <row r="530" spans="7:54" ht="15.75" customHeight="1" x14ac:dyDescent="0.25">
      <c r="G530" s="2"/>
      <c r="O530" s="13"/>
      <c r="T530" s="4"/>
      <c r="AB530" s="13"/>
      <c r="AG530" s="6"/>
      <c r="AO530" s="13"/>
      <c r="BB530" s="13"/>
    </row>
    <row r="531" spans="7:54" ht="15.75" customHeight="1" x14ac:dyDescent="0.25">
      <c r="G531" s="2"/>
      <c r="O531" s="13"/>
      <c r="T531" s="4"/>
      <c r="AB531" s="13"/>
      <c r="AG531" s="6"/>
      <c r="AO531" s="13"/>
      <c r="BB531" s="13"/>
    </row>
    <row r="532" spans="7:54" ht="15.75" customHeight="1" x14ac:dyDescent="0.25">
      <c r="G532" s="2"/>
      <c r="O532" s="13"/>
      <c r="T532" s="4"/>
      <c r="AB532" s="13"/>
      <c r="AG532" s="6"/>
      <c r="AO532" s="13"/>
      <c r="BB532" s="13"/>
    </row>
    <row r="533" spans="7:54" ht="15.75" customHeight="1" x14ac:dyDescent="0.25">
      <c r="G533" s="2"/>
      <c r="O533" s="13"/>
      <c r="T533" s="4"/>
      <c r="AB533" s="13"/>
      <c r="AG533" s="6"/>
      <c r="AO533" s="13"/>
      <c r="BB533" s="13"/>
    </row>
    <row r="534" spans="7:54" ht="15.75" customHeight="1" x14ac:dyDescent="0.25">
      <c r="G534" s="2"/>
      <c r="O534" s="13"/>
      <c r="T534" s="4"/>
      <c r="AB534" s="13"/>
      <c r="AG534" s="6"/>
      <c r="AO534" s="13"/>
      <c r="BB534" s="13"/>
    </row>
    <row r="535" spans="7:54" ht="15.75" customHeight="1" x14ac:dyDescent="0.25">
      <c r="G535" s="2"/>
      <c r="O535" s="13"/>
      <c r="T535" s="4"/>
      <c r="AB535" s="13"/>
      <c r="AG535" s="6"/>
      <c r="AO535" s="13"/>
      <c r="BB535" s="13"/>
    </row>
    <row r="536" spans="7:54" ht="15.75" customHeight="1" x14ac:dyDescent="0.25">
      <c r="G536" s="2"/>
      <c r="O536" s="13"/>
      <c r="T536" s="4"/>
      <c r="AB536" s="13"/>
      <c r="AG536" s="6"/>
      <c r="AO536" s="13"/>
      <c r="BB536" s="13"/>
    </row>
    <row r="537" spans="7:54" ht="15.75" customHeight="1" x14ac:dyDescent="0.25">
      <c r="G537" s="2"/>
      <c r="O537" s="13"/>
      <c r="T537" s="4"/>
      <c r="AB537" s="13"/>
      <c r="AG537" s="6"/>
      <c r="AO537" s="13"/>
      <c r="BB537" s="13"/>
    </row>
    <row r="538" spans="7:54" ht="15.75" customHeight="1" x14ac:dyDescent="0.25">
      <c r="G538" s="2"/>
      <c r="O538" s="13"/>
      <c r="T538" s="4"/>
      <c r="AB538" s="13"/>
      <c r="AG538" s="6"/>
      <c r="AO538" s="13"/>
      <c r="BB538" s="13"/>
    </row>
    <row r="539" spans="7:54" ht="15.75" customHeight="1" x14ac:dyDescent="0.25">
      <c r="G539" s="2"/>
      <c r="O539" s="13"/>
      <c r="T539" s="4"/>
      <c r="AB539" s="13"/>
      <c r="AG539" s="6"/>
      <c r="AO539" s="13"/>
      <c r="BB539" s="13"/>
    </row>
    <row r="540" spans="7:54" ht="15.75" customHeight="1" x14ac:dyDescent="0.25">
      <c r="G540" s="2"/>
      <c r="O540" s="13"/>
      <c r="T540" s="4"/>
      <c r="AB540" s="13"/>
      <c r="AG540" s="6"/>
      <c r="AO540" s="13"/>
      <c r="BB540" s="13"/>
    </row>
    <row r="541" spans="7:54" ht="15.75" customHeight="1" x14ac:dyDescent="0.25">
      <c r="G541" s="2"/>
      <c r="O541" s="13"/>
      <c r="T541" s="4"/>
      <c r="AB541" s="13"/>
      <c r="AG541" s="6"/>
      <c r="AO541" s="13"/>
      <c r="BB541" s="13"/>
    </row>
    <row r="542" spans="7:54" ht="15.75" customHeight="1" x14ac:dyDescent="0.25">
      <c r="G542" s="2"/>
      <c r="O542" s="13"/>
      <c r="T542" s="4"/>
      <c r="AB542" s="13"/>
      <c r="AG542" s="6"/>
      <c r="AO542" s="13"/>
      <c r="BB542" s="13"/>
    </row>
    <row r="543" spans="7:54" ht="15.75" customHeight="1" x14ac:dyDescent="0.25">
      <c r="G543" s="2"/>
      <c r="O543" s="13"/>
      <c r="T543" s="4"/>
      <c r="AB543" s="13"/>
      <c r="AG543" s="6"/>
      <c r="AO543" s="13"/>
      <c r="BB543" s="13"/>
    </row>
    <row r="544" spans="7:54" ht="15.75" customHeight="1" x14ac:dyDescent="0.25">
      <c r="G544" s="2"/>
      <c r="O544" s="13"/>
      <c r="T544" s="4"/>
      <c r="AB544" s="13"/>
      <c r="AG544" s="6"/>
      <c r="AO544" s="13"/>
      <c r="BB544" s="13"/>
    </row>
    <row r="545" spans="7:54" ht="15.75" customHeight="1" x14ac:dyDescent="0.25">
      <c r="G545" s="2"/>
      <c r="O545" s="13"/>
      <c r="T545" s="4"/>
      <c r="AB545" s="13"/>
      <c r="AG545" s="6"/>
      <c r="AO545" s="13"/>
      <c r="BB545" s="13"/>
    </row>
    <row r="546" spans="7:54" ht="15.75" customHeight="1" x14ac:dyDescent="0.25">
      <c r="G546" s="2"/>
      <c r="O546" s="13"/>
      <c r="T546" s="4"/>
      <c r="AB546" s="13"/>
      <c r="AG546" s="6"/>
      <c r="AO546" s="13"/>
      <c r="BB546" s="13"/>
    </row>
    <row r="547" spans="7:54" ht="15.75" customHeight="1" x14ac:dyDescent="0.25">
      <c r="G547" s="2"/>
      <c r="O547" s="13"/>
      <c r="T547" s="4"/>
      <c r="AB547" s="13"/>
      <c r="AG547" s="6"/>
      <c r="AO547" s="13"/>
      <c r="BB547" s="13"/>
    </row>
    <row r="548" spans="7:54" ht="15.75" customHeight="1" x14ac:dyDescent="0.25">
      <c r="G548" s="2"/>
      <c r="O548" s="13"/>
      <c r="T548" s="4"/>
      <c r="AB548" s="13"/>
      <c r="AG548" s="6"/>
      <c r="AO548" s="13"/>
      <c r="BB548" s="13"/>
    </row>
    <row r="549" spans="7:54" ht="15.75" customHeight="1" x14ac:dyDescent="0.25">
      <c r="G549" s="2"/>
      <c r="O549" s="13"/>
      <c r="T549" s="4"/>
      <c r="AB549" s="13"/>
      <c r="AG549" s="6"/>
      <c r="AO549" s="13"/>
      <c r="BB549" s="13"/>
    </row>
    <row r="550" spans="7:54" ht="15.75" customHeight="1" x14ac:dyDescent="0.25">
      <c r="G550" s="2"/>
      <c r="O550" s="13"/>
      <c r="T550" s="4"/>
      <c r="AB550" s="13"/>
      <c r="AG550" s="6"/>
      <c r="AO550" s="13"/>
      <c r="BB550" s="13"/>
    </row>
    <row r="551" spans="7:54" ht="15.75" customHeight="1" x14ac:dyDescent="0.25">
      <c r="G551" s="2"/>
      <c r="O551" s="13"/>
      <c r="T551" s="4"/>
      <c r="AB551" s="13"/>
      <c r="AG551" s="6"/>
      <c r="AO551" s="13"/>
      <c r="BB551" s="13"/>
    </row>
    <row r="552" spans="7:54" ht="15.75" customHeight="1" x14ac:dyDescent="0.25">
      <c r="G552" s="2"/>
      <c r="O552" s="13"/>
      <c r="T552" s="4"/>
      <c r="AB552" s="13"/>
      <c r="AG552" s="6"/>
      <c r="AO552" s="13"/>
      <c r="BB552" s="13"/>
    </row>
    <row r="553" spans="7:54" ht="15.75" customHeight="1" x14ac:dyDescent="0.25">
      <c r="G553" s="2"/>
      <c r="O553" s="13"/>
      <c r="T553" s="4"/>
      <c r="AB553" s="13"/>
      <c r="AG553" s="6"/>
      <c r="AO553" s="13"/>
      <c r="BB553" s="13"/>
    </row>
    <row r="554" spans="7:54" ht="15.75" customHeight="1" x14ac:dyDescent="0.25">
      <c r="G554" s="2"/>
      <c r="O554" s="13"/>
      <c r="T554" s="4"/>
      <c r="AB554" s="13"/>
      <c r="AG554" s="6"/>
      <c r="AO554" s="13"/>
      <c r="BB554" s="13"/>
    </row>
    <row r="555" spans="7:54" ht="15.75" customHeight="1" x14ac:dyDescent="0.25">
      <c r="G555" s="2"/>
      <c r="O555" s="13"/>
      <c r="T555" s="4"/>
      <c r="AB555" s="13"/>
      <c r="AG555" s="6"/>
      <c r="AO555" s="13"/>
      <c r="BB555" s="13"/>
    </row>
    <row r="556" spans="7:54" ht="15.75" customHeight="1" x14ac:dyDescent="0.25">
      <c r="G556" s="2"/>
      <c r="O556" s="13"/>
      <c r="T556" s="4"/>
      <c r="AB556" s="13"/>
      <c r="AG556" s="6"/>
      <c r="AO556" s="13"/>
      <c r="BB556" s="13"/>
    </row>
    <row r="557" spans="7:54" ht="15.75" customHeight="1" x14ac:dyDescent="0.25">
      <c r="G557" s="2"/>
      <c r="O557" s="13"/>
      <c r="T557" s="4"/>
      <c r="AB557" s="13"/>
      <c r="AG557" s="6"/>
      <c r="AO557" s="13"/>
      <c r="BB557" s="13"/>
    </row>
    <row r="558" spans="7:54" ht="15.75" customHeight="1" x14ac:dyDescent="0.25">
      <c r="G558" s="2"/>
      <c r="O558" s="13"/>
      <c r="T558" s="4"/>
      <c r="AB558" s="13"/>
      <c r="AG558" s="6"/>
      <c r="AO558" s="13"/>
      <c r="BB558" s="13"/>
    </row>
    <row r="559" spans="7:54" ht="15.75" customHeight="1" x14ac:dyDescent="0.25">
      <c r="G559" s="2"/>
      <c r="O559" s="13"/>
      <c r="T559" s="4"/>
      <c r="AB559" s="13"/>
      <c r="AG559" s="6"/>
      <c r="AO559" s="13"/>
      <c r="BB559" s="13"/>
    </row>
    <row r="560" spans="7:54" ht="15.75" customHeight="1" x14ac:dyDescent="0.25">
      <c r="G560" s="2"/>
      <c r="O560" s="13"/>
      <c r="T560" s="4"/>
      <c r="AB560" s="13"/>
      <c r="AG560" s="6"/>
      <c r="AO560" s="13"/>
      <c r="BB560" s="13"/>
    </row>
    <row r="561" spans="7:54" ht="15.75" customHeight="1" x14ac:dyDescent="0.25">
      <c r="G561" s="2"/>
      <c r="O561" s="13"/>
      <c r="T561" s="4"/>
      <c r="AB561" s="13"/>
      <c r="AG561" s="6"/>
      <c r="AO561" s="13"/>
      <c r="BB561" s="13"/>
    </row>
    <row r="562" spans="7:54" ht="15.75" customHeight="1" x14ac:dyDescent="0.25">
      <c r="G562" s="2"/>
      <c r="O562" s="13"/>
      <c r="T562" s="4"/>
      <c r="AB562" s="13"/>
      <c r="AG562" s="6"/>
      <c r="AO562" s="13"/>
      <c r="BB562" s="13"/>
    </row>
    <row r="563" spans="7:54" ht="15.75" customHeight="1" x14ac:dyDescent="0.25">
      <c r="G563" s="2"/>
      <c r="O563" s="13"/>
      <c r="T563" s="4"/>
      <c r="AB563" s="13"/>
      <c r="AG563" s="6"/>
      <c r="AO563" s="13"/>
      <c r="BB563" s="13"/>
    </row>
    <row r="564" spans="7:54" ht="15.75" customHeight="1" x14ac:dyDescent="0.25">
      <c r="G564" s="2"/>
      <c r="O564" s="13"/>
      <c r="T564" s="4"/>
      <c r="AB564" s="13"/>
      <c r="AG564" s="6"/>
      <c r="AO564" s="13"/>
      <c r="BB564" s="13"/>
    </row>
    <row r="565" spans="7:54" ht="15.75" customHeight="1" x14ac:dyDescent="0.25">
      <c r="G565" s="2"/>
      <c r="O565" s="13"/>
      <c r="T565" s="4"/>
      <c r="AB565" s="13"/>
      <c r="AG565" s="6"/>
      <c r="AO565" s="13"/>
      <c r="BB565" s="13"/>
    </row>
    <row r="566" spans="7:54" ht="15.75" customHeight="1" x14ac:dyDescent="0.25">
      <c r="G566" s="2"/>
      <c r="O566" s="13"/>
      <c r="T566" s="4"/>
      <c r="AB566" s="13"/>
      <c r="AG566" s="6"/>
      <c r="AO566" s="13"/>
      <c r="BB566" s="13"/>
    </row>
    <row r="567" spans="7:54" ht="15.75" customHeight="1" x14ac:dyDescent="0.25">
      <c r="G567" s="2"/>
      <c r="O567" s="13"/>
      <c r="T567" s="4"/>
      <c r="AB567" s="13"/>
      <c r="AG567" s="6"/>
      <c r="AO567" s="13"/>
      <c r="BB567" s="13"/>
    </row>
    <row r="568" spans="7:54" ht="15.75" customHeight="1" x14ac:dyDescent="0.25">
      <c r="G568" s="2"/>
      <c r="O568" s="13"/>
      <c r="T568" s="4"/>
      <c r="AB568" s="13"/>
      <c r="AG568" s="6"/>
      <c r="AO568" s="13"/>
      <c r="BB568" s="13"/>
    </row>
    <row r="569" spans="7:54" ht="15.75" customHeight="1" x14ac:dyDescent="0.25">
      <c r="G569" s="2"/>
      <c r="O569" s="13"/>
      <c r="T569" s="4"/>
      <c r="AB569" s="13"/>
      <c r="AG569" s="6"/>
      <c r="AO569" s="13"/>
      <c r="BB569" s="13"/>
    </row>
    <row r="570" spans="7:54" ht="15.75" customHeight="1" x14ac:dyDescent="0.25">
      <c r="G570" s="2"/>
      <c r="O570" s="13"/>
      <c r="T570" s="4"/>
      <c r="AB570" s="13"/>
      <c r="AG570" s="6"/>
      <c r="AO570" s="13"/>
      <c r="BB570" s="13"/>
    </row>
    <row r="571" spans="7:54" ht="15.75" customHeight="1" x14ac:dyDescent="0.25">
      <c r="G571" s="2"/>
      <c r="O571" s="13"/>
      <c r="T571" s="4"/>
      <c r="AB571" s="13"/>
      <c r="AG571" s="6"/>
      <c r="AO571" s="13"/>
      <c r="BB571" s="13"/>
    </row>
    <row r="572" spans="7:54" ht="15.75" customHeight="1" x14ac:dyDescent="0.25">
      <c r="G572" s="2"/>
      <c r="O572" s="13"/>
      <c r="T572" s="4"/>
      <c r="AB572" s="13"/>
      <c r="AG572" s="6"/>
      <c r="AO572" s="13"/>
      <c r="BB572" s="13"/>
    </row>
    <row r="573" spans="7:54" ht="15.75" customHeight="1" x14ac:dyDescent="0.25">
      <c r="G573" s="2"/>
      <c r="O573" s="13"/>
      <c r="T573" s="4"/>
      <c r="AB573" s="13"/>
      <c r="AG573" s="6"/>
      <c r="AO573" s="13"/>
      <c r="BB573" s="13"/>
    </row>
    <row r="574" spans="7:54" ht="15.75" customHeight="1" x14ac:dyDescent="0.25">
      <c r="G574" s="2"/>
      <c r="O574" s="13"/>
      <c r="T574" s="4"/>
      <c r="AB574" s="13"/>
      <c r="AG574" s="6"/>
      <c r="AO574" s="13"/>
      <c r="BB574" s="13"/>
    </row>
    <row r="575" spans="7:54" ht="15.75" customHeight="1" x14ac:dyDescent="0.25">
      <c r="G575" s="2"/>
      <c r="O575" s="13"/>
      <c r="T575" s="4"/>
      <c r="AB575" s="13"/>
      <c r="AG575" s="6"/>
      <c r="AO575" s="13"/>
      <c r="BB575" s="13"/>
    </row>
    <row r="576" spans="7:54" ht="15.75" customHeight="1" x14ac:dyDescent="0.25">
      <c r="G576" s="2"/>
      <c r="O576" s="13"/>
      <c r="T576" s="4"/>
      <c r="AB576" s="13"/>
      <c r="AG576" s="6"/>
      <c r="AO576" s="13"/>
      <c r="BB576" s="13"/>
    </row>
    <row r="577" spans="7:54" ht="15.75" customHeight="1" x14ac:dyDescent="0.25">
      <c r="G577" s="2"/>
      <c r="O577" s="13"/>
      <c r="T577" s="4"/>
      <c r="AB577" s="13"/>
      <c r="AG577" s="6"/>
      <c r="AO577" s="13"/>
      <c r="BB577" s="13"/>
    </row>
    <row r="578" spans="7:54" ht="15.75" customHeight="1" x14ac:dyDescent="0.25">
      <c r="G578" s="2"/>
      <c r="O578" s="13"/>
      <c r="T578" s="4"/>
      <c r="AB578" s="13"/>
      <c r="AG578" s="6"/>
      <c r="AO578" s="13"/>
      <c r="BB578" s="13"/>
    </row>
    <row r="579" spans="7:54" ht="15.75" customHeight="1" x14ac:dyDescent="0.25">
      <c r="G579" s="2"/>
      <c r="O579" s="13"/>
      <c r="T579" s="4"/>
      <c r="AB579" s="13"/>
      <c r="AG579" s="6"/>
      <c r="AO579" s="13"/>
      <c r="BB579" s="13"/>
    </row>
    <row r="580" spans="7:54" ht="15.75" customHeight="1" x14ac:dyDescent="0.25">
      <c r="G580" s="2"/>
      <c r="O580" s="13"/>
      <c r="T580" s="4"/>
      <c r="AB580" s="13"/>
      <c r="AG580" s="6"/>
      <c r="AO580" s="13"/>
      <c r="BB580" s="13"/>
    </row>
    <row r="581" spans="7:54" ht="15.75" customHeight="1" x14ac:dyDescent="0.25">
      <c r="G581" s="2"/>
      <c r="O581" s="13"/>
      <c r="T581" s="4"/>
      <c r="AB581" s="13"/>
      <c r="AG581" s="6"/>
      <c r="AO581" s="13"/>
      <c r="BB581" s="13"/>
    </row>
    <row r="582" spans="7:54" ht="15.75" customHeight="1" x14ac:dyDescent="0.25">
      <c r="G582" s="2"/>
      <c r="O582" s="13"/>
      <c r="T582" s="4"/>
      <c r="AB582" s="13"/>
      <c r="AG582" s="6"/>
      <c r="AO582" s="13"/>
      <c r="BB582" s="13"/>
    </row>
    <row r="583" spans="7:54" ht="15.75" customHeight="1" x14ac:dyDescent="0.25">
      <c r="G583" s="2"/>
      <c r="O583" s="13"/>
      <c r="T583" s="4"/>
      <c r="AB583" s="13"/>
      <c r="AG583" s="6"/>
      <c r="AO583" s="13"/>
      <c r="BB583" s="13"/>
    </row>
    <row r="584" spans="7:54" ht="15.75" customHeight="1" x14ac:dyDescent="0.25">
      <c r="G584" s="2"/>
      <c r="O584" s="13"/>
      <c r="T584" s="4"/>
      <c r="AB584" s="13"/>
      <c r="AG584" s="6"/>
      <c r="AO584" s="13"/>
      <c r="BB584" s="13"/>
    </row>
    <row r="585" spans="7:54" ht="15.75" customHeight="1" x14ac:dyDescent="0.25">
      <c r="G585" s="2"/>
      <c r="O585" s="13"/>
      <c r="T585" s="4"/>
      <c r="AB585" s="13"/>
      <c r="AG585" s="6"/>
      <c r="AO585" s="13"/>
      <c r="BB585" s="13"/>
    </row>
    <row r="586" spans="7:54" ht="15.75" customHeight="1" x14ac:dyDescent="0.25">
      <c r="G586" s="2"/>
      <c r="O586" s="13"/>
      <c r="T586" s="4"/>
      <c r="AB586" s="13"/>
      <c r="AG586" s="6"/>
      <c r="AO586" s="13"/>
      <c r="BB586" s="13"/>
    </row>
    <row r="587" spans="7:54" ht="15.75" customHeight="1" x14ac:dyDescent="0.25">
      <c r="G587" s="2"/>
      <c r="O587" s="13"/>
      <c r="T587" s="4"/>
      <c r="AB587" s="13"/>
      <c r="AG587" s="6"/>
      <c r="AO587" s="13"/>
      <c r="BB587" s="13"/>
    </row>
    <row r="588" spans="7:54" ht="15.75" customHeight="1" x14ac:dyDescent="0.25">
      <c r="G588" s="2"/>
      <c r="O588" s="13"/>
      <c r="T588" s="4"/>
      <c r="AB588" s="13"/>
      <c r="AG588" s="6"/>
      <c r="AO588" s="13"/>
      <c r="BB588" s="13"/>
    </row>
    <row r="589" spans="7:54" ht="15.75" customHeight="1" x14ac:dyDescent="0.25">
      <c r="G589" s="2"/>
      <c r="O589" s="13"/>
      <c r="T589" s="4"/>
      <c r="AB589" s="13"/>
      <c r="AG589" s="6"/>
      <c r="AO589" s="13"/>
      <c r="BB589" s="13"/>
    </row>
    <row r="590" spans="7:54" ht="15.75" customHeight="1" x14ac:dyDescent="0.25">
      <c r="G590" s="2"/>
      <c r="O590" s="13"/>
      <c r="T590" s="4"/>
      <c r="AB590" s="13"/>
      <c r="AG590" s="6"/>
      <c r="AO590" s="13"/>
      <c r="BB590" s="13"/>
    </row>
    <row r="591" spans="7:54" ht="15.75" customHeight="1" x14ac:dyDescent="0.25">
      <c r="G591" s="2"/>
      <c r="O591" s="13"/>
      <c r="T591" s="4"/>
      <c r="AB591" s="13"/>
      <c r="AG591" s="6"/>
      <c r="AO591" s="13"/>
      <c r="BB591" s="13"/>
    </row>
    <row r="592" spans="7:54" ht="15.75" customHeight="1" x14ac:dyDescent="0.25">
      <c r="G592" s="2"/>
      <c r="O592" s="13"/>
      <c r="T592" s="4"/>
      <c r="AB592" s="13"/>
      <c r="AG592" s="6"/>
      <c r="AO592" s="13"/>
      <c r="BB592" s="13"/>
    </row>
    <row r="593" spans="7:54" ht="15.75" customHeight="1" x14ac:dyDescent="0.25">
      <c r="G593" s="2"/>
      <c r="O593" s="13"/>
      <c r="T593" s="4"/>
      <c r="AB593" s="13"/>
      <c r="AG593" s="6"/>
      <c r="AO593" s="13"/>
      <c r="BB593" s="13"/>
    </row>
    <row r="594" spans="7:54" ht="15.75" customHeight="1" x14ac:dyDescent="0.25">
      <c r="G594" s="2"/>
      <c r="O594" s="13"/>
      <c r="T594" s="4"/>
      <c r="AB594" s="13"/>
      <c r="AG594" s="6"/>
      <c r="AO594" s="13"/>
      <c r="BB594" s="13"/>
    </row>
    <row r="595" spans="7:54" ht="15.75" customHeight="1" x14ac:dyDescent="0.25">
      <c r="G595" s="2"/>
      <c r="O595" s="13"/>
      <c r="T595" s="4"/>
      <c r="AB595" s="13"/>
      <c r="AG595" s="6"/>
      <c r="AO595" s="13"/>
      <c r="BB595" s="13"/>
    </row>
    <row r="596" spans="7:54" ht="15.75" customHeight="1" x14ac:dyDescent="0.25">
      <c r="G596" s="2"/>
      <c r="O596" s="13"/>
      <c r="T596" s="4"/>
      <c r="AB596" s="13"/>
      <c r="AG596" s="6"/>
      <c r="AO596" s="13"/>
      <c r="BB596" s="13"/>
    </row>
    <row r="597" spans="7:54" ht="15.75" customHeight="1" x14ac:dyDescent="0.25">
      <c r="G597" s="2"/>
      <c r="O597" s="13"/>
      <c r="T597" s="4"/>
      <c r="AB597" s="13"/>
      <c r="AG597" s="6"/>
      <c r="AO597" s="13"/>
      <c r="BB597" s="13"/>
    </row>
    <row r="598" spans="7:54" ht="15.75" customHeight="1" x14ac:dyDescent="0.25">
      <c r="G598" s="2"/>
      <c r="O598" s="13"/>
      <c r="T598" s="4"/>
      <c r="AB598" s="13"/>
      <c r="AG598" s="6"/>
      <c r="AO598" s="13"/>
      <c r="BB598" s="13"/>
    </row>
    <row r="599" spans="7:54" ht="15.75" customHeight="1" x14ac:dyDescent="0.25">
      <c r="G599" s="2"/>
      <c r="O599" s="13"/>
      <c r="T599" s="4"/>
      <c r="AB599" s="13"/>
      <c r="AG599" s="6"/>
      <c r="AO599" s="13"/>
      <c r="BB599" s="13"/>
    </row>
    <row r="600" spans="7:54" ht="15.75" customHeight="1" x14ac:dyDescent="0.25">
      <c r="G600" s="2"/>
      <c r="O600" s="13"/>
      <c r="T600" s="4"/>
      <c r="AB600" s="13"/>
      <c r="AG600" s="6"/>
      <c r="AO600" s="13"/>
      <c r="BB600" s="13"/>
    </row>
    <row r="601" spans="7:54" ht="15.75" customHeight="1" x14ac:dyDescent="0.25">
      <c r="G601" s="2"/>
      <c r="O601" s="13"/>
      <c r="T601" s="4"/>
      <c r="AB601" s="13"/>
      <c r="AG601" s="6"/>
      <c r="AO601" s="13"/>
      <c r="BB601" s="13"/>
    </row>
    <row r="602" spans="7:54" ht="15.75" customHeight="1" x14ac:dyDescent="0.25">
      <c r="G602" s="2"/>
      <c r="O602" s="13"/>
      <c r="T602" s="4"/>
      <c r="AB602" s="13"/>
      <c r="AG602" s="6"/>
      <c r="AO602" s="13"/>
      <c r="BB602" s="13"/>
    </row>
    <row r="603" spans="7:54" ht="15.75" customHeight="1" x14ac:dyDescent="0.25">
      <c r="G603" s="2"/>
      <c r="O603" s="13"/>
      <c r="T603" s="4"/>
      <c r="AB603" s="13"/>
      <c r="AG603" s="6"/>
      <c r="AO603" s="13"/>
      <c r="BB603" s="13"/>
    </row>
    <row r="604" spans="7:54" ht="15.75" customHeight="1" x14ac:dyDescent="0.25">
      <c r="G604" s="2"/>
      <c r="O604" s="13"/>
      <c r="T604" s="4"/>
      <c r="AB604" s="13"/>
      <c r="AG604" s="6"/>
      <c r="AO604" s="13"/>
      <c r="BB604" s="13"/>
    </row>
    <row r="605" spans="7:54" ht="15.75" customHeight="1" x14ac:dyDescent="0.25">
      <c r="G605" s="2"/>
      <c r="O605" s="13"/>
      <c r="T605" s="4"/>
      <c r="AB605" s="13"/>
      <c r="AG605" s="6"/>
      <c r="AO605" s="13"/>
      <c r="BB605" s="13"/>
    </row>
    <row r="606" spans="7:54" ht="15.75" customHeight="1" x14ac:dyDescent="0.25">
      <c r="G606" s="2"/>
      <c r="O606" s="13"/>
      <c r="T606" s="4"/>
      <c r="AB606" s="13"/>
      <c r="AG606" s="6"/>
      <c r="AO606" s="13"/>
      <c r="BB606" s="13"/>
    </row>
    <row r="607" spans="7:54" ht="15.75" customHeight="1" x14ac:dyDescent="0.25">
      <c r="G607" s="2"/>
      <c r="O607" s="13"/>
      <c r="T607" s="4"/>
      <c r="AB607" s="13"/>
      <c r="AG607" s="6"/>
      <c r="AO607" s="13"/>
      <c r="BB607" s="13"/>
    </row>
    <row r="608" spans="7:54" ht="15.75" customHeight="1" x14ac:dyDescent="0.25">
      <c r="G608" s="2"/>
      <c r="O608" s="13"/>
      <c r="T608" s="4"/>
      <c r="AB608" s="13"/>
      <c r="AG608" s="6"/>
      <c r="AO608" s="13"/>
      <c r="BB608" s="13"/>
    </row>
    <row r="609" spans="7:54" ht="15.75" customHeight="1" x14ac:dyDescent="0.25">
      <c r="G609" s="2"/>
      <c r="O609" s="13"/>
      <c r="T609" s="4"/>
      <c r="AB609" s="13"/>
      <c r="AG609" s="6"/>
      <c r="AO609" s="13"/>
      <c r="BB609" s="13"/>
    </row>
    <row r="610" spans="7:54" ht="15.75" customHeight="1" x14ac:dyDescent="0.25">
      <c r="G610" s="2"/>
      <c r="O610" s="13"/>
      <c r="T610" s="4"/>
      <c r="AB610" s="13"/>
      <c r="AG610" s="6"/>
      <c r="AO610" s="13"/>
      <c r="BB610" s="13"/>
    </row>
    <row r="611" spans="7:54" ht="15.75" customHeight="1" x14ac:dyDescent="0.25">
      <c r="G611" s="2"/>
      <c r="O611" s="13"/>
      <c r="T611" s="4"/>
      <c r="AB611" s="13"/>
      <c r="AG611" s="6"/>
      <c r="AO611" s="13"/>
      <c r="BB611" s="13"/>
    </row>
    <row r="612" spans="7:54" ht="15.75" customHeight="1" x14ac:dyDescent="0.25">
      <c r="G612" s="2"/>
      <c r="O612" s="13"/>
      <c r="T612" s="4"/>
      <c r="AB612" s="13"/>
      <c r="AG612" s="6"/>
      <c r="AO612" s="13"/>
      <c r="BB612" s="13"/>
    </row>
    <row r="613" spans="7:54" ht="15.75" customHeight="1" x14ac:dyDescent="0.25">
      <c r="G613" s="2"/>
      <c r="O613" s="13"/>
      <c r="T613" s="4"/>
      <c r="AB613" s="13"/>
      <c r="AG613" s="6"/>
      <c r="AO613" s="13"/>
      <c r="BB613" s="13"/>
    </row>
    <row r="614" spans="7:54" ht="15.75" customHeight="1" x14ac:dyDescent="0.25">
      <c r="G614" s="2"/>
      <c r="O614" s="13"/>
      <c r="T614" s="4"/>
      <c r="AB614" s="13"/>
      <c r="AG614" s="6"/>
      <c r="AO614" s="13"/>
      <c r="BB614" s="13"/>
    </row>
    <row r="615" spans="7:54" ht="15.75" customHeight="1" x14ac:dyDescent="0.25">
      <c r="G615" s="2"/>
      <c r="O615" s="13"/>
      <c r="T615" s="4"/>
      <c r="AB615" s="13"/>
      <c r="AG615" s="6"/>
      <c r="AO615" s="13"/>
      <c r="BB615" s="13"/>
    </row>
    <row r="616" spans="7:54" ht="15.75" customHeight="1" x14ac:dyDescent="0.25">
      <c r="G616" s="2"/>
      <c r="O616" s="13"/>
      <c r="T616" s="4"/>
      <c r="AB616" s="13"/>
      <c r="AG616" s="6"/>
      <c r="AO616" s="13"/>
      <c r="BB616" s="13"/>
    </row>
    <row r="617" spans="7:54" ht="15.75" customHeight="1" x14ac:dyDescent="0.25">
      <c r="G617" s="2"/>
      <c r="O617" s="13"/>
      <c r="T617" s="4"/>
      <c r="AB617" s="13"/>
      <c r="AG617" s="6"/>
      <c r="AO617" s="13"/>
      <c r="BB617" s="13"/>
    </row>
    <row r="618" spans="7:54" ht="15.75" customHeight="1" x14ac:dyDescent="0.25">
      <c r="G618" s="2"/>
      <c r="O618" s="13"/>
      <c r="T618" s="4"/>
      <c r="AB618" s="13"/>
      <c r="AG618" s="6"/>
      <c r="AO618" s="13"/>
      <c r="BB618" s="13"/>
    </row>
    <row r="619" spans="7:54" ht="15.75" customHeight="1" x14ac:dyDescent="0.25">
      <c r="G619" s="2"/>
      <c r="O619" s="13"/>
      <c r="T619" s="4"/>
      <c r="AB619" s="13"/>
      <c r="AG619" s="6"/>
      <c r="AO619" s="13"/>
      <c r="BB619" s="13"/>
    </row>
    <row r="620" spans="7:54" ht="15.75" customHeight="1" x14ac:dyDescent="0.25">
      <c r="G620" s="2"/>
      <c r="O620" s="13"/>
      <c r="T620" s="4"/>
      <c r="AB620" s="13"/>
      <c r="AG620" s="6"/>
      <c r="AO620" s="13"/>
      <c r="BB620" s="13"/>
    </row>
    <row r="621" spans="7:54" ht="15.75" customHeight="1" x14ac:dyDescent="0.25">
      <c r="G621" s="2"/>
      <c r="O621" s="13"/>
      <c r="T621" s="4"/>
      <c r="AB621" s="13"/>
      <c r="AG621" s="6"/>
      <c r="AO621" s="13"/>
      <c r="BB621" s="13"/>
    </row>
    <row r="622" spans="7:54" ht="15.75" customHeight="1" x14ac:dyDescent="0.25">
      <c r="G622" s="2"/>
      <c r="O622" s="13"/>
      <c r="T622" s="4"/>
      <c r="AB622" s="13"/>
      <c r="AG622" s="6"/>
      <c r="AO622" s="13"/>
      <c r="BB622" s="13"/>
    </row>
    <row r="623" spans="7:54" ht="15.75" customHeight="1" x14ac:dyDescent="0.25">
      <c r="G623" s="2"/>
      <c r="O623" s="13"/>
      <c r="T623" s="4"/>
      <c r="AB623" s="13"/>
      <c r="AG623" s="6"/>
      <c r="AO623" s="13"/>
      <c r="BB623" s="13"/>
    </row>
    <row r="624" spans="7:54" ht="15.75" customHeight="1" x14ac:dyDescent="0.25">
      <c r="G624" s="2"/>
      <c r="O624" s="13"/>
      <c r="T624" s="4"/>
      <c r="AB624" s="13"/>
      <c r="AG624" s="6"/>
      <c r="AO624" s="13"/>
      <c r="BB624" s="13"/>
    </row>
    <row r="625" spans="7:54" ht="15.75" customHeight="1" x14ac:dyDescent="0.25">
      <c r="G625" s="2"/>
      <c r="O625" s="13"/>
      <c r="T625" s="4"/>
      <c r="AB625" s="13"/>
      <c r="AG625" s="6"/>
      <c r="AO625" s="13"/>
      <c r="BB625" s="13"/>
    </row>
    <row r="626" spans="7:54" ht="15.75" customHeight="1" x14ac:dyDescent="0.25">
      <c r="G626" s="2"/>
      <c r="O626" s="13"/>
      <c r="T626" s="4"/>
      <c r="AB626" s="13"/>
      <c r="AG626" s="6"/>
      <c r="AO626" s="13"/>
      <c r="BB626" s="13"/>
    </row>
    <row r="627" spans="7:54" ht="15.75" customHeight="1" x14ac:dyDescent="0.25">
      <c r="G627" s="2"/>
      <c r="O627" s="13"/>
      <c r="T627" s="4"/>
      <c r="AB627" s="13"/>
      <c r="AG627" s="6"/>
      <c r="AO627" s="13"/>
      <c r="BB627" s="13"/>
    </row>
    <row r="628" spans="7:54" ht="15.75" customHeight="1" x14ac:dyDescent="0.25">
      <c r="G628" s="2"/>
      <c r="O628" s="13"/>
      <c r="T628" s="4"/>
      <c r="AB628" s="13"/>
      <c r="AG628" s="6"/>
      <c r="AO628" s="13"/>
      <c r="BB628" s="13"/>
    </row>
    <row r="629" spans="7:54" ht="15.75" customHeight="1" x14ac:dyDescent="0.25">
      <c r="G629" s="2"/>
      <c r="O629" s="13"/>
      <c r="T629" s="4"/>
      <c r="AB629" s="13"/>
      <c r="AG629" s="6"/>
      <c r="AO629" s="13"/>
      <c r="BB629" s="13"/>
    </row>
    <row r="630" spans="7:54" ht="15.75" customHeight="1" x14ac:dyDescent="0.25">
      <c r="G630" s="2"/>
      <c r="O630" s="13"/>
      <c r="T630" s="4"/>
      <c r="AB630" s="13"/>
      <c r="AG630" s="6"/>
      <c r="AO630" s="13"/>
      <c r="BB630" s="13"/>
    </row>
    <row r="631" spans="7:54" ht="15.75" customHeight="1" x14ac:dyDescent="0.25">
      <c r="G631" s="2"/>
      <c r="O631" s="13"/>
      <c r="T631" s="4"/>
      <c r="AB631" s="13"/>
      <c r="AG631" s="6"/>
      <c r="AO631" s="13"/>
      <c r="BB631" s="13"/>
    </row>
    <row r="632" spans="7:54" ht="15.75" customHeight="1" x14ac:dyDescent="0.25">
      <c r="G632" s="2"/>
      <c r="O632" s="13"/>
      <c r="T632" s="4"/>
      <c r="AB632" s="13"/>
      <c r="AG632" s="6"/>
      <c r="AO632" s="13"/>
      <c r="BB632" s="13"/>
    </row>
    <row r="633" spans="7:54" ht="15.75" customHeight="1" x14ac:dyDescent="0.25">
      <c r="G633" s="2"/>
      <c r="O633" s="13"/>
      <c r="T633" s="4"/>
      <c r="AB633" s="13"/>
      <c r="AG633" s="6"/>
      <c r="AO633" s="13"/>
      <c r="BB633" s="13"/>
    </row>
    <row r="634" spans="7:54" ht="15.75" customHeight="1" x14ac:dyDescent="0.25">
      <c r="G634" s="2"/>
      <c r="O634" s="13"/>
      <c r="T634" s="4"/>
      <c r="AB634" s="13"/>
      <c r="AG634" s="6"/>
      <c r="AO634" s="13"/>
      <c r="BB634" s="13"/>
    </row>
    <row r="635" spans="7:54" ht="15.75" customHeight="1" x14ac:dyDescent="0.25">
      <c r="G635" s="2"/>
      <c r="O635" s="13"/>
      <c r="T635" s="4"/>
      <c r="AB635" s="13"/>
      <c r="AG635" s="6"/>
      <c r="AO635" s="13"/>
      <c r="BB635" s="13"/>
    </row>
    <row r="636" spans="7:54" ht="15.75" customHeight="1" x14ac:dyDescent="0.25">
      <c r="G636" s="2"/>
      <c r="O636" s="13"/>
      <c r="T636" s="4"/>
      <c r="AB636" s="13"/>
      <c r="AG636" s="6"/>
      <c r="AO636" s="13"/>
      <c r="BB636" s="13"/>
    </row>
    <row r="637" spans="7:54" ht="15.75" customHeight="1" x14ac:dyDescent="0.25">
      <c r="G637" s="2"/>
      <c r="O637" s="13"/>
      <c r="T637" s="4"/>
      <c r="AB637" s="13"/>
      <c r="AG637" s="6"/>
      <c r="AO637" s="13"/>
      <c r="BB637" s="13"/>
    </row>
    <row r="638" spans="7:54" ht="15.75" customHeight="1" x14ac:dyDescent="0.25">
      <c r="G638" s="2"/>
      <c r="O638" s="13"/>
      <c r="T638" s="4"/>
      <c r="AB638" s="13"/>
      <c r="AG638" s="6"/>
      <c r="AO638" s="13"/>
      <c r="BB638" s="13"/>
    </row>
    <row r="639" spans="7:54" ht="15.75" customHeight="1" x14ac:dyDescent="0.25">
      <c r="G639" s="2"/>
      <c r="O639" s="13"/>
      <c r="T639" s="4"/>
      <c r="AB639" s="13"/>
      <c r="AG639" s="6"/>
      <c r="AO639" s="13"/>
      <c r="BB639" s="13"/>
    </row>
    <row r="640" spans="7:54" ht="15.75" customHeight="1" x14ac:dyDescent="0.25">
      <c r="G640" s="2"/>
      <c r="O640" s="13"/>
      <c r="T640" s="4"/>
      <c r="AB640" s="13"/>
      <c r="AG640" s="6"/>
      <c r="AO640" s="13"/>
      <c r="BB640" s="13"/>
    </row>
    <row r="641" spans="7:54" ht="15.75" customHeight="1" x14ac:dyDescent="0.25">
      <c r="G641" s="2"/>
      <c r="O641" s="13"/>
      <c r="T641" s="4"/>
      <c r="AB641" s="13"/>
      <c r="AG641" s="6"/>
      <c r="AO641" s="13"/>
      <c r="BB641" s="13"/>
    </row>
    <row r="642" spans="7:54" ht="15.75" customHeight="1" x14ac:dyDescent="0.25">
      <c r="G642" s="2"/>
      <c r="O642" s="13"/>
      <c r="T642" s="4"/>
      <c r="AB642" s="13"/>
      <c r="AG642" s="6"/>
      <c r="AO642" s="13"/>
      <c r="BB642" s="13"/>
    </row>
    <row r="643" spans="7:54" ht="15.75" customHeight="1" x14ac:dyDescent="0.25">
      <c r="G643" s="2"/>
      <c r="O643" s="13"/>
      <c r="T643" s="4"/>
      <c r="AB643" s="13"/>
      <c r="AG643" s="6"/>
      <c r="AO643" s="13"/>
      <c r="BB643" s="13"/>
    </row>
    <row r="644" spans="7:54" ht="15.75" customHeight="1" x14ac:dyDescent="0.25">
      <c r="G644" s="2"/>
      <c r="O644" s="13"/>
      <c r="T644" s="4"/>
      <c r="AB644" s="13"/>
      <c r="AG644" s="6"/>
      <c r="AO644" s="13"/>
      <c r="BB644" s="13"/>
    </row>
    <row r="645" spans="7:54" ht="15.75" customHeight="1" x14ac:dyDescent="0.25">
      <c r="G645" s="2"/>
      <c r="O645" s="13"/>
      <c r="T645" s="4"/>
      <c r="AB645" s="13"/>
      <c r="AG645" s="6"/>
      <c r="AO645" s="13"/>
      <c r="BB645" s="13"/>
    </row>
    <row r="646" spans="7:54" ht="15.75" customHeight="1" x14ac:dyDescent="0.25">
      <c r="G646" s="2"/>
      <c r="O646" s="13"/>
      <c r="T646" s="4"/>
      <c r="AB646" s="13"/>
      <c r="AG646" s="6"/>
      <c r="AO646" s="13"/>
      <c r="BB646" s="13"/>
    </row>
    <row r="647" spans="7:54" ht="15.75" customHeight="1" x14ac:dyDescent="0.25">
      <c r="G647" s="2"/>
      <c r="O647" s="13"/>
      <c r="T647" s="4"/>
      <c r="AB647" s="13"/>
      <c r="AG647" s="6"/>
      <c r="AO647" s="13"/>
      <c r="BB647" s="13"/>
    </row>
    <row r="648" spans="7:54" ht="15.75" customHeight="1" x14ac:dyDescent="0.25">
      <c r="G648" s="2"/>
      <c r="O648" s="13"/>
      <c r="T648" s="4"/>
      <c r="AB648" s="13"/>
      <c r="AG648" s="6"/>
      <c r="AO648" s="13"/>
      <c r="BB648" s="13"/>
    </row>
    <row r="649" spans="7:54" ht="15.75" customHeight="1" x14ac:dyDescent="0.25">
      <c r="G649" s="2"/>
      <c r="O649" s="13"/>
      <c r="T649" s="4"/>
      <c r="AB649" s="13"/>
      <c r="AG649" s="6"/>
      <c r="AO649" s="13"/>
      <c r="BB649" s="13"/>
    </row>
    <row r="650" spans="7:54" ht="15.75" customHeight="1" x14ac:dyDescent="0.25">
      <c r="G650" s="2"/>
      <c r="O650" s="13"/>
      <c r="T650" s="4"/>
      <c r="AB650" s="13"/>
      <c r="AG650" s="6"/>
      <c r="AO650" s="13"/>
      <c r="BB650" s="13"/>
    </row>
    <row r="651" spans="7:54" ht="15.75" customHeight="1" x14ac:dyDescent="0.25">
      <c r="G651" s="2"/>
      <c r="O651" s="13"/>
      <c r="T651" s="4"/>
      <c r="AB651" s="13"/>
      <c r="AG651" s="6"/>
      <c r="AO651" s="13"/>
      <c r="BB651" s="13"/>
    </row>
    <row r="652" spans="7:54" ht="15.75" customHeight="1" x14ac:dyDescent="0.25">
      <c r="G652" s="2"/>
      <c r="O652" s="13"/>
      <c r="T652" s="4"/>
      <c r="AB652" s="13"/>
      <c r="AG652" s="6"/>
      <c r="AO652" s="13"/>
      <c r="BB652" s="13"/>
    </row>
    <row r="653" spans="7:54" ht="15.75" customHeight="1" x14ac:dyDescent="0.25">
      <c r="G653" s="2"/>
      <c r="O653" s="13"/>
      <c r="T653" s="4"/>
      <c r="AB653" s="13"/>
      <c r="AG653" s="6"/>
      <c r="AO653" s="13"/>
      <c r="BB653" s="13"/>
    </row>
    <row r="654" spans="7:54" ht="15.75" customHeight="1" x14ac:dyDescent="0.25">
      <c r="G654" s="2"/>
      <c r="O654" s="13"/>
      <c r="T654" s="4"/>
      <c r="AB654" s="13"/>
      <c r="AG654" s="6"/>
      <c r="AO654" s="13"/>
      <c r="BB654" s="13"/>
    </row>
    <row r="655" spans="7:54" ht="15.75" customHeight="1" x14ac:dyDescent="0.25">
      <c r="G655" s="2"/>
      <c r="O655" s="13"/>
      <c r="T655" s="4"/>
      <c r="AB655" s="13"/>
      <c r="AG655" s="6"/>
      <c r="AO655" s="13"/>
      <c r="BB655" s="13"/>
    </row>
    <row r="656" spans="7:54" ht="15.75" customHeight="1" x14ac:dyDescent="0.25">
      <c r="G656" s="2"/>
      <c r="O656" s="13"/>
      <c r="T656" s="4"/>
      <c r="AB656" s="13"/>
      <c r="AG656" s="6"/>
      <c r="AO656" s="13"/>
      <c r="BB656" s="13"/>
    </row>
    <row r="657" spans="7:54" ht="15.75" customHeight="1" x14ac:dyDescent="0.25">
      <c r="G657" s="2"/>
      <c r="O657" s="13"/>
      <c r="T657" s="4"/>
      <c r="AB657" s="13"/>
      <c r="AG657" s="6"/>
      <c r="AO657" s="13"/>
      <c r="BB657" s="13"/>
    </row>
    <row r="658" spans="7:54" ht="15.75" customHeight="1" x14ac:dyDescent="0.25">
      <c r="G658" s="2"/>
      <c r="O658" s="13"/>
      <c r="T658" s="4"/>
      <c r="AB658" s="13"/>
      <c r="AG658" s="6"/>
      <c r="AO658" s="13"/>
      <c r="BB658" s="13"/>
    </row>
    <row r="659" spans="7:54" ht="15.75" customHeight="1" x14ac:dyDescent="0.25">
      <c r="G659" s="2"/>
      <c r="O659" s="13"/>
      <c r="T659" s="4"/>
      <c r="AB659" s="13"/>
      <c r="AG659" s="6"/>
      <c r="AO659" s="13"/>
      <c r="BB659" s="13"/>
    </row>
    <row r="660" spans="7:54" ht="15.75" customHeight="1" x14ac:dyDescent="0.25">
      <c r="G660" s="2"/>
      <c r="O660" s="13"/>
      <c r="T660" s="4"/>
      <c r="AB660" s="13"/>
      <c r="AG660" s="6"/>
      <c r="AO660" s="13"/>
      <c r="BB660" s="13"/>
    </row>
    <row r="661" spans="7:54" ht="15.75" customHeight="1" x14ac:dyDescent="0.25">
      <c r="G661" s="2"/>
      <c r="O661" s="13"/>
      <c r="T661" s="4"/>
      <c r="AB661" s="13"/>
      <c r="AG661" s="6"/>
      <c r="AO661" s="13"/>
      <c r="BB661" s="13"/>
    </row>
    <row r="662" spans="7:54" ht="15.75" customHeight="1" x14ac:dyDescent="0.25">
      <c r="G662" s="2"/>
      <c r="O662" s="13"/>
      <c r="T662" s="4"/>
      <c r="AB662" s="13"/>
      <c r="AG662" s="6"/>
      <c r="AO662" s="13"/>
      <c r="BB662" s="13"/>
    </row>
    <row r="663" spans="7:54" ht="15.75" customHeight="1" x14ac:dyDescent="0.25">
      <c r="G663" s="2"/>
      <c r="O663" s="13"/>
      <c r="T663" s="4"/>
      <c r="AB663" s="13"/>
      <c r="AG663" s="6"/>
      <c r="AO663" s="13"/>
      <c r="BB663" s="13"/>
    </row>
    <row r="664" spans="7:54" ht="15.75" customHeight="1" x14ac:dyDescent="0.25">
      <c r="G664" s="2"/>
      <c r="O664" s="13"/>
      <c r="T664" s="4"/>
      <c r="AB664" s="13"/>
      <c r="AG664" s="6"/>
      <c r="AO664" s="13"/>
      <c r="BB664" s="13"/>
    </row>
    <row r="665" spans="7:54" ht="15.75" customHeight="1" x14ac:dyDescent="0.25">
      <c r="G665" s="2"/>
      <c r="O665" s="13"/>
      <c r="T665" s="4"/>
      <c r="AB665" s="13"/>
      <c r="AG665" s="6"/>
      <c r="AO665" s="13"/>
      <c r="BB665" s="13"/>
    </row>
    <row r="666" spans="7:54" ht="15.75" customHeight="1" x14ac:dyDescent="0.25">
      <c r="G666" s="2"/>
      <c r="O666" s="13"/>
      <c r="T666" s="4"/>
      <c r="AB666" s="13"/>
      <c r="AG666" s="6"/>
      <c r="AO666" s="13"/>
      <c r="BB666" s="13"/>
    </row>
    <row r="667" spans="7:54" ht="15.75" customHeight="1" x14ac:dyDescent="0.25">
      <c r="G667" s="2"/>
      <c r="O667" s="13"/>
      <c r="T667" s="4"/>
      <c r="AB667" s="13"/>
      <c r="AG667" s="6"/>
      <c r="AO667" s="13"/>
      <c r="BB667" s="13"/>
    </row>
    <row r="668" spans="7:54" ht="15.75" customHeight="1" x14ac:dyDescent="0.25">
      <c r="G668" s="2"/>
      <c r="O668" s="13"/>
      <c r="T668" s="4"/>
      <c r="AB668" s="13"/>
      <c r="AG668" s="6"/>
      <c r="AO668" s="13"/>
      <c r="BB668" s="13"/>
    </row>
    <row r="669" spans="7:54" ht="15.75" customHeight="1" x14ac:dyDescent="0.25">
      <c r="G669" s="2"/>
      <c r="O669" s="13"/>
      <c r="T669" s="4"/>
      <c r="AB669" s="13"/>
      <c r="AG669" s="6"/>
      <c r="AO669" s="13"/>
      <c r="BB669" s="13"/>
    </row>
    <row r="670" spans="7:54" ht="15.75" customHeight="1" x14ac:dyDescent="0.25">
      <c r="G670" s="2"/>
      <c r="O670" s="13"/>
      <c r="T670" s="4"/>
      <c r="AB670" s="13"/>
      <c r="AG670" s="6"/>
      <c r="AO670" s="13"/>
      <c r="BB670" s="13"/>
    </row>
    <row r="671" spans="7:54" ht="15.75" customHeight="1" x14ac:dyDescent="0.25">
      <c r="G671" s="2"/>
      <c r="O671" s="13"/>
      <c r="T671" s="4"/>
      <c r="AB671" s="13"/>
      <c r="AG671" s="6"/>
      <c r="AO671" s="13"/>
      <c r="BB671" s="13"/>
    </row>
    <row r="672" spans="7:54" ht="15.75" customHeight="1" x14ac:dyDescent="0.25">
      <c r="G672" s="2"/>
      <c r="O672" s="13"/>
      <c r="T672" s="4"/>
      <c r="AB672" s="13"/>
      <c r="AG672" s="6"/>
      <c r="AO672" s="13"/>
      <c r="BB672" s="13"/>
    </row>
    <row r="673" spans="7:54" ht="15.75" customHeight="1" x14ac:dyDescent="0.25">
      <c r="G673" s="2"/>
      <c r="O673" s="13"/>
      <c r="T673" s="4"/>
      <c r="AB673" s="13"/>
      <c r="AG673" s="6"/>
      <c r="AO673" s="13"/>
      <c r="BB673" s="13"/>
    </row>
    <row r="674" spans="7:54" ht="15.75" customHeight="1" x14ac:dyDescent="0.25">
      <c r="G674" s="2"/>
      <c r="O674" s="13"/>
      <c r="T674" s="4"/>
      <c r="AB674" s="13"/>
      <c r="AG674" s="6"/>
      <c r="AO674" s="13"/>
      <c r="BB674" s="13"/>
    </row>
    <row r="675" spans="7:54" ht="15.75" customHeight="1" x14ac:dyDescent="0.25">
      <c r="G675" s="2"/>
      <c r="O675" s="13"/>
      <c r="T675" s="4"/>
      <c r="AB675" s="13"/>
      <c r="AG675" s="6"/>
      <c r="AO675" s="13"/>
      <c r="BB675" s="13"/>
    </row>
    <row r="676" spans="7:54" ht="15.75" customHeight="1" x14ac:dyDescent="0.25">
      <c r="G676" s="2"/>
      <c r="O676" s="13"/>
      <c r="T676" s="4"/>
      <c r="AB676" s="13"/>
      <c r="AG676" s="6"/>
      <c r="AO676" s="13"/>
      <c r="BB676" s="13"/>
    </row>
    <row r="677" spans="7:54" ht="15.75" customHeight="1" x14ac:dyDescent="0.25">
      <c r="G677" s="2"/>
      <c r="O677" s="13"/>
      <c r="T677" s="4"/>
      <c r="AB677" s="13"/>
      <c r="AG677" s="6"/>
      <c r="AO677" s="13"/>
      <c r="BB677" s="13"/>
    </row>
    <row r="678" spans="7:54" ht="15.75" customHeight="1" x14ac:dyDescent="0.25">
      <c r="G678" s="2"/>
      <c r="O678" s="13"/>
      <c r="T678" s="4"/>
      <c r="AB678" s="13"/>
      <c r="AG678" s="6"/>
      <c r="AO678" s="13"/>
      <c r="BB678" s="13"/>
    </row>
    <row r="679" spans="7:54" ht="15.75" customHeight="1" x14ac:dyDescent="0.25">
      <c r="G679" s="2"/>
      <c r="O679" s="13"/>
      <c r="T679" s="4"/>
      <c r="AB679" s="13"/>
      <c r="AG679" s="6"/>
      <c r="AO679" s="13"/>
      <c r="BB679" s="13"/>
    </row>
    <row r="680" spans="7:54" ht="15.75" customHeight="1" x14ac:dyDescent="0.25">
      <c r="G680" s="2"/>
      <c r="O680" s="13"/>
      <c r="T680" s="4"/>
      <c r="AB680" s="13"/>
      <c r="AG680" s="6"/>
      <c r="AO680" s="13"/>
      <c r="BB680" s="13"/>
    </row>
    <row r="681" spans="7:54" ht="15.75" customHeight="1" x14ac:dyDescent="0.25">
      <c r="G681" s="2"/>
      <c r="O681" s="13"/>
      <c r="T681" s="4"/>
      <c r="AB681" s="13"/>
      <c r="AG681" s="6"/>
      <c r="AO681" s="13"/>
      <c r="BB681" s="13"/>
    </row>
    <row r="682" spans="7:54" ht="15.75" customHeight="1" x14ac:dyDescent="0.25">
      <c r="G682" s="2"/>
      <c r="O682" s="13"/>
      <c r="T682" s="4"/>
      <c r="AB682" s="13"/>
      <c r="AG682" s="6"/>
      <c r="AO682" s="13"/>
      <c r="BB682" s="13"/>
    </row>
    <row r="683" spans="7:54" ht="15.75" customHeight="1" x14ac:dyDescent="0.25">
      <c r="G683" s="2"/>
      <c r="O683" s="13"/>
      <c r="T683" s="4"/>
      <c r="AB683" s="13"/>
      <c r="AG683" s="6"/>
      <c r="AO683" s="13"/>
      <c r="BB683" s="13"/>
    </row>
    <row r="684" spans="7:54" ht="15.75" customHeight="1" x14ac:dyDescent="0.25">
      <c r="G684" s="2"/>
      <c r="O684" s="13"/>
      <c r="T684" s="4"/>
      <c r="AB684" s="13"/>
      <c r="AG684" s="6"/>
      <c r="AO684" s="13"/>
      <c r="BB684" s="13"/>
    </row>
    <row r="685" spans="7:54" ht="15.75" customHeight="1" x14ac:dyDescent="0.25">
      <c r="G685" s="2"/>
      <c r="O685" s="13"/>
      <c r="T685" s="4"/>
      <c r="AB685" s="13"/>
      <c r="AG685" s="6"/>
      <c r="AO685" s="13"/>
      <c r="BB685" s="13"/>
    </row>
    <row r="686" spans="7:54" ht="15.75" customHeight="1" x14ac:dyDescent="0.25">
      <c r="G686" s="2"/>
      <c r="O686" s="13"/>
      <c r="T686" s="4"/>
      <c r="AB686" s="13"/>
      <c r="AG686" s="6"/>
      <c r="AO686" s="13"/>
      <c r="BB686" s="13"/>
    </row>
    <row r="687" spans="7:54" ht="15.75" customHeight="1" x14ac:dyDescent="0.25">
      <c r="G687" s="2"/>
      <c r="O687" s="13"/>
      <c r="T687" s="4"/>
      <c r="AB687" s="13"/>
      <c r="AG687" s="6"/>
      <c r="AO687" s="13"/>
      <c r="BB687" s="13"/>
    </row>
    <row r="688" spans="7:54" ht="15.75" customHeight="1" x14ac:dyDescent="0.25">
      <c r="G688" s="2"/>
      <c r="O688" s="13"/>
      <c r="T688" s="4"/>
      <c r="AB688" s="13"/>
      <c r="AG688" s="6"/>
      <c r="AO688" s="13"/>
      <c r="BB688" s="13"/>
    </row>
    <row r="689" spans="7:54" ht="15.75" customHeight="1" x14ac:dyDescent="0.25">
      <c r="G689" s="2"/>
      <c r="O689" s="13"/>
      <c r="T689" s="4"/>
      <c r="AB689" s="13"/>
      <c r="AG689" s="6"/>
      <c r="AO689" s="13"/>
      <c r="BB689" s="13"/>
    </row>
    <row r="690" spans="7:54" ht="15.75" customHeight="1" x14ac:dyDescent="0.25">
      <c r="G690" s="2"/>
      <c r="O690" s="13"/>
      <c r="T690" s="4"/>
      <c r="AB690" s="13"/>
      <c r="AG690" s="6"/>
      <c r="AO690" s="13"/>
      <c r="BB690" s="13"/>
    </row>
    <row r="691" spans="7:54" ht="15.75" customHeight="1" x14ac:dyDescent="0.25">
      <c r="G691" s="2"/>
      <c r="O691" s="13"/>
      <c r="T691" s="4"/>
      <c r="AB691" s="13"/>
      <c r="AG691" s="6"/>
      <c r="AO691" s="13"/>
      <c r="BB691" s="13"/>
    </row>
    <row r="692" spans="7:54" ht="15.75" customHeight="1" x14ac:dyDescent="0.25">
      <c r="G692" s="2"/>
      <c r="O692" s="13"/>
      <c r="T692" s="4"/>
      <c r="AB692" s="13"/>
      <c r="AG692" s="6"/>
      <c r="AO692" s="13"/>
      <c r="BB692" s="13"/>
    </row>
    <row r="693" spans="7:54" ht="15.75" customHeight="1" x14ac:dyDescent="0.25">
      <c r="G693" s="2"/>
      <c r="O693" s="13"/>
      <c r="T693" s="4"/>
      <c r="AB693" s="13"/>
      <c r="AG693" s="6"/>
      <c r="AO693" s="13"/>
      <c r="BB693" s="13"/>
    </row>
    <row r="694" spans="7:54" ht="15.75" customHeight="1" x14ac:dyDescent="0.25">
      <c r="G694" s="2"/>
      <c r="O694" s="13"/>
      <c r="T694" s="4"/>
      <c r="AB694" s="13"/>
      <c r="AG694" s="6"/>
      <c r="AO694" s="13"/>
      <c r="BB694" s="13"/>
    </row>
    <row r="695" spans="7:54" ht="15.75" customHeight="1" x14ac:dyDescent="0.25">
      <c r="G695" s="2"/>
      <c r="O695" s="13"/>
      <c r="T695" s="4"/>
      <c r="AB695" s="13"/>
      <c r="AG695" s="6"/>
      <c r="AO695" s="13"/>
      <c r="BB695" s="13"/>
    </row>
    <row r="696" spans="7:54" ht="15.75" customHeight="1" x14ac:dyDescent="0.25">
      <c r="G696" s="2"/>
      <c r="O696" s="13"/>
      <c r="T696" s="4"/>
      <c r="AB696" s="13"/>
      <c r="AG696" s="6"/>
      <c r="AO696" s="13"/>
      <c r="BB696" s="13"/>
    </row>
    <row r="697" spans="7:54" ht="15.75" customHeight="1" x14ac:dyDescent="0.25">
      <c r="G697" s="2"/>
      <c r="O697" s="13"/>
      <c r="T697" s="4"/>
      <c r="AB697" s="13"/>
      <c r="AG697" s="6"/>
      <c r="AO697" s="13"/>
      <c r="BB697" s="13"/>
    </row>
    <row r="698" spans="7:54" ht="15.75" customHeight="1" x14ac:dyDescent="0.25">
      <c r="G698" s="2"/>
      <c r="O698" s="13"/>
      <c r="T698" s="4"/>
      <c r="AB698" s="13"/>
      <c r="AG698" s="6"/>
      <c r="AO698" s="13"/>
      <c r="BB698" s="13"/>
    </row>
    <row r="699" spans="7:54" ht="15.75" customHeight="1" x14ac:dyDescent="0.25">
      <c r="G699" s="2"/>
      <c r="O699" s="13"/>
      <c r="T699" s="4"/>
      <c r="AB699" s="13"/>
      <c r="AG699" s="6"/>
      <c r="AO699" s="13"/>
      <c r="BB699" s="13"/>
    </row>
    <row r="700" spans="7:54" ht="15.75" customHeight="1" x14ac:dyDescent="0.25">
      <c r="G700" s="2"/>
      <c r="O700" s="13"/>
      <c r="T700" s="4"/>
      <c r="AB700" s="13"/>
      <c r="AG700" s="6"/>
      <c r="AO700" s="13"/>
      <c r="BB700" s="13"/>
    </row>
    <row r="701" spans="7:54" ht="15.75" customHeight="1" x14ac:dyDescent="0.25">
      <c r="G701" s="2"/>
      <c r="O701" s="13"/>
      <c r="T701" s="4"/>
      <c r="AB701" s="13"/>
      <c r="AG701" s="6"/>
      <c r="AO701" s="13"/>
      <c r="BB701" s="13"/>
    </row>
    <row r="702" spans="7:54" ht="15.75" customHeight="1" x14ac:dyDescent="0.25">
      <c r="G702" s="2"/>
      <c r="O702" s="13"/>
      <c r="T702" s="4"/>
      <c r="AB702" s="13"/>
      <c r="AG702" s="6"/>
      <c r="AO702" s="13"/>
      <c r="BB702" s="13"/>
    </row>
    <row r="703" spans="7:54" ht="15.75" customHeight="1" x14ac:dyDescent="0.25">
      <c r="G703" s="2"/>
      <c r="O703" s="13"/>
      <c r="T703" s="4"/>
      <c r="AB703" s="13"/>
      <c r="AG703" s="6"/>
      <c r="AO703" s="13"/>
      <c r="BB703" s="13"/>
    </row>
    <row r="704" spans="7:54" ht="15.75" customHeight="1" x14ac:dyDescent="0.25">
      <c r="G704" s="2"/>
      <c r="O704" s="13"/>
      <c r="T704" s="4"/>
      <c r="AB704" s="13"/>
      <c r="AG704" s="6"/>
      <c r="AO704" s="13"/>
      <c r="BB704" s="13"/>
    </row>
    <row r="705" spans="7:54" ht="15.75" customHeight="1" x14ac:dyDescent="0.25">
      <c r="G705" s="2"/>
      <c r="O705" s="13"/>
      <c r="T705" s="4"/>
      <c r="AB705" s="13"/>
      <c r="AG705" s="6"/>
      <c r="AO705" s="13"/>
      <c r="BB705" s="13"/>
    </row>
    <row r="706" spans="7:54" ht="15.75" customHeight="1" x14ac:dyDescent="0.25">
      <c r="G706" s="2"/>
      <c r="O706" s="13"/>
      <c r="T706" s="4"/>
      <c r="AB706" s="13"/>
      <c r="AG706" s="6"/>
      <c r="AO706" s="13"/>
      <c r="BB706" s="13"/>
    </row>
    <row r="707" spans="7:54" ht="15.75" customHeight="1" x14ac:dyDescent="0.25">
      <c r="G707" s="2"/>
      <c r="O707" s="13"/>
      <c r="T707" s="4"/>
      <c r="AB707" s="13"/>
      <c r="AG707" s="6"/>
      <c r="AO707" s="13"/>
      <c r="BB707" s="13"/>
    </row>
    <row r="708" spans="7:54" ht="15.75" customHeight="1" x14ac:dyDescent="0.25">
      <c r="G708" s="2"/>
      <c r="O708" s="13"/>
      <c r="T708" s="4"/>
      <c r="AB708" s="13"/>
      <c r="AG708" s="6"/>
      <c r="AO708" s="13"/>
      <c r="BB708" s="13"/>
    </row>
    <row r="709" spans="7:54" ht="15.75" customHeight="1" x14ac:dyDescent="0.25">
      <c r="G709" s="2"/>
      <c r="O709" s="13"/>
      <c r="T709" s="4"/>
      <c r="AB709" s="13"/>
      <c r="AG709" s="6"/>
      <c r="AO709" s="13"/>
      <c r="BB709" s="13"/>
    </row>
    <row r="710" spans="7:54" ht="15.75" customHeight="1" x14ac:dyDescent="0.25">
      <c r="G710" s="2"/>
      <c r="O710" s="13"/>
      <c r="T710" s="4"/>
      <c r="AB710" s="13"/>
      <c r="AG710" s="6"/>
      <c r="AO710" s="13"/>
      <c r="BB710" s="13"/>
    </row>
    <row r="711" spans="7:54" ht="15.75" customHeight="1" x14ac:dyDescent="0.25">
      <c r="G711" s="2"/>
      <c r="O711" s="13"/>
      <c r="T711" s="4"/>
      <c r="AB711" s="13"/>
      <c r="AG711" s="6"/>
      <c r="AO711" s="13"/>
      <c r="BB711" s="13"/>
    </row>
    <row r="712" spans="7:54" ht="15.75" customHeight="1" x14ac:dyDescent="0.25">
      <c r="G712" s="2"/>
      <c r="O712" s="13"/>
      <c r="T712" s="4"/>
      <c r="AB712" s="13"/>
      <c r="AG712" s="6"/>
      <c r="AO712" s="13"/>
      <c r="BB712" s="13"/>
    </row>
    <row r="713" spans="7:54" ht="15.75" customHeight="1" x14ac:dyDescent="0.25">
      <c r="G713" s="2"/>
      <c r="O713" s="13"/>
      <c r="T713" s="4"/>
      <c r="AB713" s="13"/>
      <c r="AG713" s="6"/>
      <c r="AO713" s="13"/>
      <c r="BB713" s="13"/>
    </row>
    <row r="714" spans="7:54" ht="15.75" customHeight="1" x14ac:dyDescent="0.25">
      <c r="G714" s="2"/>
      <c r="O714" s="13"/>
      <c r="T714" s="4"/>
      <c r="AB714" s="13"/>
      <c r="AG714" s="6"/>
      <c r="AO714" s="13"/>
      <c r="BB714" s="13"/>
    </row>
    <row r="715" spans="7:54" ht="15.75" customHeight="1" x14ac:dyDescent="0.25">
      <c r="G715" s="2"/>
      <c r="O715" s="13"/>
      <c r="T715" s="4"/>
      <c r="AB715" s="13"/>
      <c r="AG715" s="6"/>
      <c r="AO715" s="13"/>
      <c r="BB715" s="13"/>
    </row>
    <row r="716" spans="7:54" ht="15.75" customHeight="1" x14ac:dyDescent="0.25">
      <c r="G716" s="2"/>
      <c r="O716" s="13"/>
      <c r="T716" s="4"/>
      <c r="AB716" s="13"/>
      <c r="AG716" s="6"/>
      <c r="AO716" s="13"/>
      <c r="BB716" s="13"/>
    </row>
    <row r="717" spans="7:54" ht="15.75" customHeight="1" x14ac:dyDescent="0.25">
      <c r="G717" s="2"/>
      <c r="O717" s="13"/>
      <c r="T717" s="4"/>
      <c r="AB717" s="13"/>
      <c r="AG717" s="6"/>
      <c r="AO717" s="13"/>
      <c r="BB717" s="13"/>
    </row>
    <row r="718" spans="7:54" ht="15.75" customHeight="1" x14ac:dyDescent="0.25">
      <c r="G718" s="2"/>
      <c r="O718" s="13"/>
      <c r="T718" s="4"/>
      <c r="AB718" s="13"/>
      <c r="AG718" s="6"/>
      <c r="AO718" s="13"/>
      <c r="BB718" s="13"/>
    </row>
    <row r="719" spans="7:54" ht="15.75" customHeight="1" x14ac:dyDescent="0.25">
      <c r="G719" s="2"/>
      <c r="O719" s="13"/>
      <c r="T719" s="4"/>
      <c r="AB719" s="13"/>
      <c r="AG719" s="6"/>
      <c r="AO719" s="13"/>
      <c r="BB719" s="13"/>
    </row>
    <row r="720" spans="7:54" ht="15.75" customHeight="1" x14ac:dyDescent="0.25">
      <c r="G720" s="2"/>
      <c r="O720" s="13"/>
      <c r="T720" s="4"/>
      <c r="AB720" s="13"/>
      <c r="AG720" s="6"/>
      <c r="AO720" s="13"/>
      <c r="BB720" s="13"/>
    </row>
    <row r="721" spans="7:54" ht="15.75" customHeight="1" x14ac:dyDescent="0.25">
      <c r="G721" s="2"/>
      <c r="O721" s="13"/>
      <c r="T721" s="4"/>
      <c r="AB721" s="13"/>
      <c r="AG721" s="6"/>
      <c r="AO721" s="13"/>
      <c r="BB721" s="13"/>
    </row>
    <row r="722" spans="7:54" ht="15.75" customHeight="1" x14ac:dyDescent="0.25">
      <c r="G722" s="2"/>
      <c r="O722" s="13"/>
      <c r="T722" s="4"/>
      <c r="AB722" s="13"/>
      <c r="AG722" s="6"/>
      <c r="AO722" s="13"/>
      <c r="BB722" s="13"/>
    </row>
    <row r="723" spans="7:54" ht="15.75" customHeight="1" x14ac:dyDescent="0.25">
      <c r="G723" s="2"/>
      <c r="O723" s="13"/>
      <c r="T723" s="4"/>
      <c r="AB723" s="13"/>
      <c r="AG723" s="6"/>
      <c r="AO723" s="13"/>
      <c r="BB723" s="13"/>
    </row>
    <row r="724" spans="7:54" ht="15.75" customHeight="1" x14ac:dyDescent="0.25">
      <c r="G724" s="2"/>
      <c r="O724" s="13"/>
      <c r="T724" s="4"/>
      <c r="AB724" s="13"/>
      <c r="AG724" s="6"/>
      <c r="AO724" s="13"/>
      <c r="BB724" s="13"/>
    </row>
    <row r="725" spans="7:54" ht="15.75" customHeight="1" x14ac:dyDescent="0.25">
      <c r="G725" s="2"/>
      <c r="O725" s="13"/>
      <c r="T725" s="4"/>
      <c r="AB725" s="13"/>
      <c r="AG725" s="6"/>
      <c r="AO725" s="13"/>
      <c r="BB725" s="13"/>
    </row>
    <row r="726" spans="7:54" ht="15.75" customHeight="1" x14ac:dyDescent="0.25">
      <c r="G726" s="2"/>
      <c r="O726" s="13"/>
      <c r="T726" s="4"/>
      <c r="AB726" s="13"/>
      <c r="AG726" s="6"/>
      <c r="AO726" s="13"/>
      <c r="BB726" s="13"/>
    </row>
    <row r="727" spans="7:54" ht="15.75" customHeight="1" x14ac:dyDescent="0.25">
      <c r="G727" s="2"/>
      <c r="O727" s="13"/>
      <c r="T727" s="4"/>
      <c r="AB727" s="13"/>
      <c r="AG727" s="6"/>
      <c r="AO727" s="13"/>
      <c r="BB727" s="13"/>
    </row>
    <row r="728" spans="7:54" ht="15.75" customHeight="1" x14ac:dyDescent="0.25">
      <c r="G728" s="2"/>
      <c r="O728" s="13"/>
      <c r="T728" s="4"/>
      <c r="AB728" s="13"/>
      <c r="AG728" s="6"/>
      <c r="AO728" s="13"/>
      <c r="BB728" s="13"/>
    </row>
    <row r="729" spans="7:54" ht="15.75" customHeight="1" x14ac:dyDescent="0.25">
      <c r="G729" s="2"/>
      <c r="O729" s="13"/>
      <c r="T729" s="4"/>
      <c r="AB729" s="13"/>
      <c r="AG729" s="6"/>
      <c r="AO729" s="13"/>
      <c r="BB729" s="13"/>
    </row>
    <row r="730" spans="7:54" ht="15.75" customHeight="1" x14ac:dyDescent="0.25">
      <c r="G730" s="2"/>
      <c r="O730" s="13"/>
      <c r="T730" s="4"/>
      <c r="AB730" s="13"/>
      <c r="AG730" s="6"/>
      <c r="AO730" s="13"/>
      <c r="BB730" s="13"/>
    </row>
    <row r="731" spans="7:54" ht="15.75" customHeight="1" x14ac:dyDescent="0.25">
      <c r="G731" s="2"/>
      <c r="O731" s="13"/>
      <c r="T731" s="4"/>
      <c r="AB731" s="13"/>
      <c r="AG731" s="6"/>
      <c r="AO731" s="13"/>
      <c r="BB731" s="13"/>
    </row>
    <row r="732" spans="7:54" ht="15.75" customHeight="1" x14ac:dyDescent="0.25">
      <c r="G732" s="2"/>
      <c r="O732" s="13"/>
      <c r="T732" s="4"/>
      <c r="AB732" s="13"/>
      <c r="AG732" s="6"/>
      <c r="AO732" s="13"/>
      <c r="BB732" s="13"/>
    </row>
    <row r="733" spans="7:54" ht="15.75" customHeight="1" x14ac:dyDescent="0.25">
      <c r="G733" s="2"/>
      <c r="O733" s="13"/>
      <c r="T733" s="4"/>
      <c r="AB733" s="13"/>
      <c r="AG733" s="6"/>
      <c r="AO733" s="13"/>
      <c r="BB733" s="13"/>
    </row>
    <row r="734" spans="7:54" ht="15.75" customHeight="1" x14ac:dyDescent="0.25">
      <c r="G734" s="2"/>
      <c r="O734" s="13"/>
      <c r="T734" s="4"/>
      <c r="AB734" s="13"/>
      <c r="AG734" s="6"/>
      <c r="AO734" s="13"/>
      <c r="BB734" s="13"/>
    </row>
    <row r="735" spans="7:54" ht="15.75" customHeight="1" x14ac:dyDescent="0.25">
      <c r="G735" s="2"/>
      <c r="O735" s="13"/>
      <c r="T735" s="4"/>
      <c r="AB735" s="13"/>
      <c r="AG735" s="6"/>
      <c r="AO735" s="13"/>
      <c r="BB735" s="13"/>
    </row>
    <row r="736" spans="7:54" ht="15.75" customHeight="1" x14ac:dyDescent="0.25">
      <c r="G736" s="2"/>
      <c r="O736" s="13"/>
      <c r="T736" s="4"/>
      <c r="AB736" s="13"/>
      <c r="AG736" s="6"/>
      <c r="AO736" s="13"/>
      <c r="BB736" s="13"/>
    </row>
    <row r="737" spans="7:54" ht="15.75" customHeight="1" x14ac:dyDescent="0.25">
      <c r="G737" s="2"/>
      <c r="O737" s="13"/>
      <c r="T737" s="4"/>
      <c r="AB737" s="13"/>
      <c r="AG737" s="6"/>
      <c r="AO737" s="13"/>
      <c r="BB737" s="13"/>
    </row>
    <row r="738" spans="7:54" ht="15.75" customHeight="1" x14ac:dyDescent="0.25">
      <c r="G738" s="2"/>
      <c r="O738" s="13"/>
      <c r="T738" s="4"/>
      <c r="AB738" s="13"/>
      <c r="AG738" s="6"/>
      <c r="AO738" s="13"/>
      <c r="BB738" s="13"/>
    </row>
    <row r="739" spans="7:54" ht="15.75" customHeight="1" x14ac:dyDescent="0.25">
      <c r="G739" s="2"/>
      <c r="O739" s="13"/>
      <c r="T739" s="4"/>
      <c r="AB739" s="13"/>
      <c r="AG739" s="6"/>
      <c r="AO739" s="13"/>
      <c r="BB739" s="13"/>
    </row>
    <row r="740" spans="7:54" ht="15.75" customHeight="1" x14ac:dyDescent="0.25">
      <c r="G740" s="2"/>
      <c r="O740" s="13"/>
      <c r="T740" s="4"/>
      <c r="AB740" s="13"/>
      <c r="AG740" s="6"/>
      <c r="AO740" s="13"/>
      <c r="BB740" s="13"/>
    </row>
    <row r="741" spans="7:54" ht="15.75" customHeight="1" x14ac:dyDescent="0.25">
      <c r="G741" s="2"/>
      <c r="O741" s="13"/>
      <c r="T741" s="4"/>
      <c r="AB741" s="13"/>
      <c r="AG741" s="6"/>
      <c r="AO741" s="13"/>
      <c r="BB741" s="13"/>
    </row>
    <row r="742" spans="7:54" ht="15.75" customHeight="1" x14ac:dyDescent="0.25">
      <c r="G742" s="2"/>
      <c r="O742" s="13"/>
      <c r="T742" s="4"/>
      <c r="AB742" s="13"/>
      <c r="AG742" s="6"/>
      <c r="AO742" s="13"/>
      <c r="BB742" s="13"/>
    </row>
    <row r="743" spans="7:54" ht="15.75" customHeight="1" x14ac:dyDescent="0.25">
      <c r="G743" s="2"/>
      <c r="O743" s="13"/>
      <c r="T743" s="4"/>
      <c r="AB743" s="13"/>
      <c r="AG743" s="6"/>
      <c r="AO743" s="13"/>
      <c r="BB743" s="13"/>
    </row>
    <row r="744" spans="7:54" ht="15.75" customHeight="1" x14ac:dyDescent="0.25">
      <c r="G744" s="2"/>
      <c r="O744" s="13"/>
      <c r="T744" s="4"/>
      <c r="AB744" s="13"/>
      <c r="AG744" s="6"/>
      <c r="AO744" s="13"/>
      <c r="BB744" s="13"/>
    </row>
    <row r="745" spans="7:54" ht="15.75" customHeight="1" x14ac:dyDescent="0.25">
      <c r="G745" s="2"/>
      <c r="O745" s="13"/>
      <c r="T745" s="4"/>
      <c r="AB745" s="13"/>
      <c r="AG745" s="6"/>
      <c r="AO745" s="13"/>
      <c r="BB745" s="13"/>
    </row>
    <row r="746" spans="7:54" ht="15.75" customHeight="1" x14ac:dyDescent="0.25">
      <c r="G746" s="2"/>
      <c r="O746" s="13"/>
      <c r="T746" s="4"/>
      <c r="AB746" s="13"/>
      <c r="AG746" s="6"/>
      <c r="AO746" s="13"/>
      <c r="BB746" s="13"/>
    </row>
    <row r="747" spans="7:54" ht="15.75" customHeight="1" x14ac:dyDescent="0.25">
      <c r="G747" s="2"/>
      <c r="O747" s="13"/>
      <c r="T747" s="4"/>
      <c r="AB747" s="13"/>
      <c r="AG747" s="6"/>
      <c r="AO747" s="13"/>
      <c r="BB747" s="13"/>
    </row>
    <row r="748" spans="7:54" ht="15.75" customHeight="1" x14ac:dyDescent="0.25">
      <c r="G748" s="2"/>
      <c r="O748" s="13"/>
      <c r="T748" s="4"/>
      <c r="AB748" s="13"/>
      <c r="AG748" s="6"/>
      <c r="AO748" s="13"/>
      <c r="BB748" s="13"/>
    </row>
    <row r="749" spans="7:54" ht="15.75" customHeight="1" x14ac:dyDescent="0.25">
      <c r="G749" s="2"/>
      <c r="O749" s="13"/>
      <c r="T749" s="4"/>
      <c r="AB749" s="13"/>
      <c r="AG749" s="6"/>
      <c r="AO749" s="13"/>
      <c r="BB749" s="13"/>
    </row>
    <row r="750" spans="7:54" ht="15.75" customHeight="1" x14ac:dyDescent="0.25">
      <c r="G750" s="2"/>
      <c r="O750" s="13"/>
      <c r="T750" s="4"/>
      <c r="AB750" s="13"/>
      <c r="AG750" s="6"/>
      <c r="AO750" s="13"/>
      <c r="BB750" s="13"/>
    </row>
    <row r="751" spans="7:54" ht="15.75" customHeight="1" x14ac:dyDescent="0.25">
      <c r="G751" s="2"/>
      <c r="O751" s="13"/>
      <c r="T751" s="4"/>
      <c r="AB751" s="13"/>
      <c r="AG751" s="6"/>
      <c r="AO751" s="13"/>
      <c r="BB751" s="13"/>
    </row>
    <row r="752" spans="7:54" ht="15.75" customHeight="1" x14ac:dyDescent="0.25">
      <c r="G752" s="2"/>
      <c r="O752" s="13"/>
      <c r="T752" s="4"/>
      <c r="AB752" s="13"/>
      <c r="AG752" s="6"/>
      <c r="AO752" s="13"/>
      <c r="BB752" s="13"/>
    </row>
    <row r="753" spans="7:54" ht="15.75" customHeight="1" x14ac:dyDescent="0.25">
      <c r="G753" s="2"/>
      <c r="O753" s="13"/>
      <c r="T753" s="4"/>
      <c r="AB753" s="13"/>
      <c r="AG753" s="6"/>
      <c r="AO753" s="13"/>
      <c r="BB753" s="13"/>
    </row>
    <row r="754" spans="7:54" ht="15.75" customHeight="1" x14ac:dyDescent="0.25">
      <c r="G754" s="2"/>
      <c r="O754" s="13"/>
      <c r="T754" s="4"/>
      <c r="AB754" s="13"/>
      <c r="AG754" s="6"/>
      <c r="AO754" s="13"/>
      <c r="BB754" s="13"/>
    </row>
    <row r="755" spans="7:54" ht="15.75" customHeight="1" x14ac:dyDescent="0.25">
      <c r="G755" s="2"/>
      <c r="O755" s="13"/>
      <c r="T755" s="4"/>
      <c r="AB755" s="13"/>
      <c r="AG755" s="6"/>
      <c r="AO755" s="13"/>
      <c r="BB755" s="13"/>
    </row>
    <row r="756" spans="7:54" ht="15.75" customHeight="1" x14ac:dyDescent="0.25">
      <c r="G756" s="2"/>
      <c r="O756" s="13"/>
      <c r="T756" s="4"/>
      <c r="AB756" s="13"/>
      <c r="AG756" s="6"/>
      <c r="AO756" s="13"/>
      <c r="BB756" s="13"/>
    </row>
    <row r="757" spans="7:54" ht="15.75" customHeight="1" x14ac:dyDescent="0.25">
      <c r="G757" s="2"/>
      <c r="O757" s="13"/>
      <c r="T757" s="4"/>
      <c r="AB757" s="13"/>
      <c r="AG757" s="6"/>
      <c r="AO757" s="13"/>
      <c r="BB757" s="13"/>
    </row>
    <row r="758" spans="7:54" ht="15.75" customHeight="1" x14ac:dyDescent="0.25">
      <c r="G758" s="2"/>
      <c r="O758" s="13"/>
      <c r="T758" s="4"/>
      <c r="AB758" s="13"/>
      <c r="AG758" s="6"/>
      <c r="AO758" s="13"/>
      <c r="BB758" s="13"/>
    </row>
    <row r="759" spans="7:54" ht="15.75" customHeight="1" x14ac:dyDescent="0.25">
      <c r="G759" s="2"/>
      <c r="O759" s="13"/>
      <c r="T759" s="4"/>
      <c r="AB759" s="13"/>
      <c r="AG759" s="6"/>
      <c r="AO759" s="13"/>
      <c r="BB759" s="13"/>
    </row>
    <row r="760" spans="7:54" ht="15.75" customHeight="1" x14ac:dyDescent="0.25">
      <c r="G760" s="2"/>
      <c r="O760" s="13"/>
      <c r="T760" s="4"/>
      <c r="AB760" s="13"/>
      <c r="AG760" s="6"/>
      <c r="AO760" s="13"/>
      <c r="BB760" s="13"/>
    </row>
    <row r="761" spans="7:54" ht="15.75" customHeight="1" x14ac:dyDescent="0.25">
      <c r="G761" s="2"/>
      <c r="O761" s="13"/>
      <c r="T761" s="4"/>
      <c r="AB761" s="13"/>
      <c r="AG761" s="6"/>
      <c r="AO761" s="13"/>
      <c r="BB761" s="13"/>
    </row>
    <row r="762" spans="7:54" ht="15.75" customHeight="1" x14ac:dyDescent="0.25">
      <c r="G762" s="2"/>
      <c r="O762" s="13"/>
      <c r="T762" s="4"/>
      <c r="AB762" s="13"/>
      <c r="AG762" s="6"/>
      <c r="AO762" s="13"/>
      <c r="BB762" s="13"/>
    </row>
    <row r="763" spans="7:54" ht="15.75" customHeight="1" x14ac:dyDescent="0.25">
      <c r="G763" s="2"/>
      <c r="O763" s="13"/>
      <c r="T763" s="4"/>
      <c r="AB763" s="13"/>
      <c r="AG763" s="6"/>
      <c r="AO763" s="13"/>
      <c r="BB763" s="13"/>
    </row>
    <row r="764" spans="7:54" ht="15.75" customHeight="1" x14ac:dyDescent="0.25">
      <c r="G764" s="2"/>
      <c r="O764" s="13"/>
      <c r="T764" s="4"/>
      <c r="AB764" s="13"/>
      <c r="AG764" s="6"/>
      <c r="AO764" s="13"/>
      <c r="BB764" s="13"/>
    </row>
    <row r="765" spans="7:54" ht="15.75" customHeight="1" x14ac:dyDescent="0.25">
      <c r="G765" s="2"/>
      <c r="O765" s="13"/>
      <c r="T765" s="4"/>
      <c r="AB765" s="13"/>
      <c r="AG765" s="6"/>
      <c r="AO765" s="13"/>
      <c r="BB765" s="13"/>
    </row>
    <row r="766" spans="7:54" ht="15.75" customHeight="1" x14ac:dyDescent="0.25">
      <c r="G766" s="2"/>
      <c r="O766" s="13"/>
      <c r="T766" s="4"/>
      <c r="AB766" s="13"/>
      <c r="AG766" s="6"/>
      <c r="AO766" s="13"/>
      <c r="BB766" s="13"/>
    </row>
    <row r="767" spans="7:54" ht="15.75" customHeight="1" x14ac:dyDescent="0.25">
      <c r="G767" s="2"/>
      <c r="O767" s="13"/>
      <c r="T767" s="4"/>
      <c r="AB767" s="13"/>
      <c r="AG767" s="6"/>
      <c r="AO767" s="13"/>
      <c r="BB767" s="13"/>
    </row>
    <row r="768" spans="7:54" ht="15.75" customHeight="1" x14ac:dyDescent="0.25">
      <c r="G768" s="2"/>
      <c r="O768" s="13"/>
      <c r="T768" s="4"/>
      <c r="AB768" s="13"/>
      <c r="AG768" s="6"/>
      <c r="AO768" s="13"/>
      <c r="BB768" s="13"/>
    </row>
    <row r="769" spans="7:54" ht="15.75" customHeight="1" x14ac:dyDescent="0.25">
      <c r="G769" s="2"/>
      <c r="O769" s="13"/>
      <c r="T769" s="4"/>
      <c r="AB769" s="13"/>
      <c r="AG769" s="6"/>
      <c r="AO769" s="13"/>
      <c r="BB769" s="13"/>
    </row>
    <row r="770" spans="7:54" ht="15.75" customHeight="1" x14ac:dyDescent="0.25">
      <c r="G770" s="2"/>
      <c r="O770" s="13"/>
      <c r="T770" s="4"/>
      <c r="AB770" s="13"/>
      <c r="AG770" s="6"/>
      <c r="AO770" s="13"/>
      <c r="BB770" s="13"/>
    </row>
    <row r="771" spans="7:54" ht="15.75" customHeight="1" x14ac:dyDescent="0.25">
      <c r="G771" s="2"/>
      <c r="O771" s="13"/>
      <c r="T771" s="4"/>
      <c r="AB771" s="13"/>
      <c r="AG771" s="6"/>
      <c r="AO771" s="13"/>
      <c r="BB771" s="13"/>
    </row>
    <row r="772" spans="7:54" ht="15.75" customHeight="1" x14ac:dyDescent="0.25">
      <c r="G772" s="2"/>
      <c r="O772" s="13"/>
      <c r="T772" s="4"/>
      <c r="AB772" s="13"/>
      <c r="AG772" s="6"/>
      <c r="AO772" s="13"/>
      <c r="BB772" s="13"/>
    </row>
    <row r="773" spans="7:54" ht="15.75" customHeight="1" x14ac:dyDescent="0.25">
      <c r="G773" s="2"/>
      <c r="O773" s="13"/>
      <c r="T773" s="4"/>
      <c r="AB773" s="13"/>
      <c r="AG773" s="6"/>
      <c r="AO773" s="13"/>
      <c r="BB773" s="13"/>
    </row>
    <row r="774" spans="7:54" ht="15.75" customHeight="1" x14ac:dyDescent="0.25">
      <c r="G774" s="2"/>
      <c r="O774" s="13"/>
      <c r="T774" s="4"/>
      <c r="AB774" s="13"/>
      <c r="AG774" s="6"/>
      <c r="AO774" s="13"/>
      <c r="BB774" s="13"/>
    </row>
    <row r="775" spans="7:54" ht="15.75" customHeight="1" x14ac:dyDescent="0.25">
      <c r="G775" s="2"/>
      <c r="O775" s="13"/>
      <c r="T775" s="4"/>
      <c r="AB775" s="13"/>
      <c r="AG775" s="6"/>
      <c r="AO775" s="13"/>
      <c r="BB775" s="13"/>
    </row>
    <row r="776" spans="7:54" ht="15.75" customHeight="1" x14ac:dyDescent="0.25">
      <c r="G776" s="2"/>
      <c r="O776" s="13"/>
      <c r="T776" s="4"/>
      <c r="AB776" s="13"/>
      <c r="AG776" s="6"/>
      <c r="AO776" s="13"/>
      <c r="BB776" s="13"/>
    </row>
    <row r="777" spans="7:54" ht="15.75" customHeight="1" x14ac:dyDescent="0.25">
      <c r="G777" s="2"/>
      <c r="O777" s="13"/>
      <c r="T777" s="4"/>
      <c r="AB777" s="13"/>
      <c r="AG777" s="6"/>
      <c r="AO777" s="13"/>
      <c r="BB777" s="13"/>
    </row>
    <row r="778" spans="7:54" ht="15.75" customHeight="1" x14ac:dyDescent="0.25">
      <c r="G778" s="2"/>
      <c r="O778" s="13"/>
      <c r="T778" s="4"/>
      <c r="AB778" s="13"/>
      <c r="AG778" s="6"/>
      <c r="AO778" s="13"/>
      <c r="BB778" s="13"/>
    </row>
    <row r="779" spans="7:54" ht="15.75" customHeight="1" x14ac:dyDescent="0.25">
      <c r="G779" s="2"/>
      <c r="O779" s="13"/>
      <c r="T779" s="4"/>
      <c r="AB779" s="13"/>
      <c r="AG779" s="6"/>
      <c r="AO779" s="13"/>
      <c r="BB779" s="13"/>
    </row>
    <row r="780" spans="7:54" ht="15.75" customHeight="1" x14ac:dyDescent="0.25">
      <c r="G780" s="2"/>
      <c r="O780" s="13"/>
      <c r="T780" s="4"/>
      <c r="AB780" s="13"/>
      <c r="AG780" s="6"/>
      <c r="AO780" s="13"/>
      <c r="BB780" s="13"/>
    </row>
    <row r="781" spans="7:54" ht="15.75" customHeight="1" x14ac:dyDescent="0.25">
      <c r="G781" s="2"/>
      <c r="O781" s="13"/>
      <c r="T781" s="4"/>
      <c r="AB781" s="13"/>
      <c r="AG781" s="6"/>
      <c r="AO781" s="13"/>
      <c r="BB781" s="13"/>
    </row>
    <row r="782" spans="7:54" ht="15.75" customHeight="1" x14ac:dyDescent="0.25">
      <c r="G782" s="2"/>
      <c r="O782" s="13"/>
      <c r="T782" s="4"/>
      <c r="AB782" s="13"/>
      <c r="AG782" s="6"/>
      <c r="AO782" s="13"/>
      <c r="BB782" s="13"/>
    </row>
    <row r="783" spans="7:54" ht="15.75" customHeight="1" x14ac:dyDescent="0.25">
      <c r="G783" s="2"/>
      <c r="O783" s="13"/>
      <c r="T783" s="4"/>
      <c r="AB783" s="13"/>
      <c r="AG783" s="6"/>
      <c r="AO783" s="13"/>
      <c r="BB783" s="13"/>
    </row>
    <row r="784" spans="7:54" ht="15.75" customHeight="1" x14ac:dyDescent="0.25">
      <c r="G784" s="2"/>
      <c r="O784" s="13"/>
      <c r="T784" s="4"/>
      <c r="AB784" s="13"/>
      <c r="AG784" s="6"/>
      <c r="AO784" s="13"/>
      <c r="BB784" s="13"/>
    </row>
    <row r="785" spans="7:54" ht="15.75" customHeight="1" x14ac:dyDescent="0.25">
      <c r="G785" s="2"/>
      <c r="O785" s="13"/>
      <c r="T785" s="4"/>
      <c r="AB785" s="13"/>
      <c r="AG785" s="6"/>
      <c r="AO785" s="13"/>
      <c r="BB785" s="13"/>
    </row>
    <row r="786" spans="7:54" ht="15.75" customHeight="1" x14ac:dyDescent="0.25">
      <c r="G786" s="2"/>
      <c r="O786" s="13"/>
      <c r="T786" s="4"/>
      <c r="AB786" s="13"/>
      <c r="AG786" s="6"/>
      <c r="AO786" s="13"/>
      <c r="BB786" s="13"/>
    </row>
    <row r="787" spans="7:54" ht="15.75" customHeight="1" x14ac:dyDescent="0.25">
      <c r="G787" s="2"/>
      <c r="O787" s="13"/>
      <c r="T787" s="4"/>
      <c r="AB787" s="13"/>
      <c r="AG787" s="6"/>
      <c r="AO787" s="13"/>
      <c r="BB787" s="13"/>
    </row>
    <row r="788" spans="7:54" ht="15.75" customHeight="1" x14ac:dyDescent="0.25">
      <c r="G788" s="2"/>
      <c r="O788" s="13"/>
      <c r="T788" s="4"/>
      <c r="AB788" s="13"/>
      <c r="AG788" s="6"/>
      <c r="AO788" s="13"/>
      <c r="BB788" s="13"/>
    </row>
    <row r="789" spans="7:54" ht="15.75" customHeight="1" x14ac:dyDescent="0.25">
      <c r="G789" s="2"/>
      <c r="O789" s="13"/>
      <c r="T789" s="4"/>
      <c r="AB789" s="13"/>
      <c r="AG789" s="6"/>
      <c r="AO789" s="13"/>
      <c r="BB789" s="13"/>
    </row>
    <row r="790" spans="7:54" ht="15.75" customHeight="1" x14ac:dyDescent="0.25">
      <c r="G790" s="2"/>
      <c r="O790" s="13"/>
      <c r="T790" s="4"/>
      <c r="AB790" s="13"/>
      <c r="AG790" s="6"/>
      <c r="AO790" s="13"/>
      <c r="BB790" s="13"/>
    </row>
    <row r="791" spans="7:54" ht="15.75" customHeight="1" x14ac:dyDescent="0.25">
      <c r="G791" s="2"/>
      <c r="O791" s="13"/>
      <c r="T791" s="4"/>
      <c r="AB791" s="13"/>
      <c r="AG791" s="6"/>
      <c r="AO791" s="13"/>
      <c r="BB791" s="13"/>
    </row>
    <row r="792" spans="7:54" ht="15.75" customHeight="1" x14ac:dyDescent="0.25">
      <c r="G792" s="2"/>
      <c r="O792" s="13"/>
      <c r="T792" s="4"/>
      <c r="AB792" s="13"/>
      <c r="AG792" s="6"/>
      <c r="AO792" s="13"/>
      <c r="BB792" s="13"/>
    </row>
    <row r="793" spans="7:54" ht="15.75" customHeight="1" x14ac:dyDescent="0.25">
      <c r="G793" s="2"/>
      <c r="O793" s="13"/>
      <c r="T793" s="4"/>
      <c r="AB793" s="13"/>
      <c r="AG793" s="6"/>
      <c r="AO793" s="13"/>
      <c r="BB793" s="13"/>
    </row>
    <row r="794" spans="7:54" ht="15.75" customHeight="1" x14ac:dyDescent="0.25">
      <c r="G794" s="2"/>
      <c r="O794" s="13"/>
      <c r="T794" s="4"/>
      <c r="AB794" s="13"/>
      <c r="AG794" s="6"/>
      <c r="AO794" s="13"/>
      <c r="BB794" s="13"/>
    </row>
    <row r="795" spans="7:54" ht="15.75" customHeight="1" x14ac:dyDescent="0.25">
      <c r="G795" s="2"/>
      <c r="O795" s="13"/>
      <c r="T795" s="4"/>
      <c r="AB795" s="13"/>
      <c r="AG795" s="6"/>
      <c r="AO795" s="13"/>
      <c r="BB795" s="13"/>
    </row>
    <row r="796" spans="7:54" ht="15.75" customHeight="1" x14ac:dyDescent="0.25">
      <c r="G796" s="2"/>
      <c r="O796" s="13"/>
      <c r="T796" s="4"/>
      <c r="AB796" s="13"/>
      <c r="AG796" s="6"/>
      <c r="AO796" s="13"/>
      <c r="BB796" s="13"/>
    </row>
    <row r="797" spans="7:54" ht="15.75" customHeight="1" x14ac:dyDescent="0.25">
      <c r="G797" s="2"/>
      <c r="O797" s="13"/>
      <c r="T797" s="4"/>
      <c r="AB797" s="13"/>
      <c r="AG797" s="6"/>
      <c r="AO797" s="13"/>
      <c r="BB797" s="13"/>
    </row>
    <row r="798" spans="7:54" ht="15.75" customHeight="1" x14ac:dyDescent="0.25">
      <c r="G798" s="2"/>
      <c r="O798" s="13"/>
      <c r="T798" s="4"/>
      <c r="AB798" s="13"/>
      <c r="AG798" s="6"/>
      <c r="AO798" s="13"/>
      <c r="BB798" s="13"/>
    </row>
    <row r="799" spans="7:54" ht="15.75" customHeight="1" x14ac:dyDescent="0.25">
      <c r="G799" s="2"/>
      <c r="O799" s="13"/>
      <c r="T799" s="4"/>
      <c r="AB799" s="13"/>
      <c r="AG799" s="6"/>
      <c r="AO799" s="13"/>
      <c r="BB799" s="13"/>
    </row>
    <row r="800" spans="7:54" ht="15.75" customHeight="1" x14ac:dyDescent="0.25">
      <c r="G800" s="2"/>
      <c r="O800" s="13"/>
      <c r="T800" s="4"/>
      <c r="AB800" s="13"/>
      <c r="AG800" s="6"/>
      <c r="AO800" s="13"/>
      <c r="BB800" s="13"/>
    </row>
    <row r="801" spans="7:54" ht="15.75" customHeight="1" x14ac:dyDescent="0.25">
      <c r="G801" s="2"/>
      <c r="O801" s="13"/>
      <c r="T801" s="4"/>
      <c r="AB801" s="13"/>
      <c r="AG801" s="6"/>
      <c r="AO801" s="13"/>
      <c r="BB801" s="13"/>
    </row>
    <row r="802" spans="7:54" ht="15.75" customHeight="1" x14ac:dyDescent="0.25">
      <c r="G802" s="2"/>
      <c r="O802" s="13"/>
      <c r="T802" s="4"/>
      <c r="AB802" s="13"/>
      <c r="AG802" s="6"/>
      <c r="AO802" s="13"/>
      <c r="BB802" s="13"/>
    </row>
    <row r="803" spans="7:54" ht="15.75" customHeight="1" x14ac:dyDescent="0.25">
      <c r="G803" s="2"/>
      <c r="O803" s="13"/>
      <c r="T803" s="4"/>
      <c r="AB803" s="13"/>
      <c r="AG803" s="6"/>
      <c r="AO803" s="13"/>
      <c r="BB803" s="13"/>
    </row>
    <row r="804" spans="7:54" ht="15.75" customHeight="1" x14ac:dyDescent="0.25">
      <c r="G804" s="2"/>
      <c r="O804" s="13"/>
      <c r="T804" s="4"/>
      <c r="AB804" s="13"/>
      <c r="AG804" s="6"/>
      <c r="AO804" s="13"/>
      <c r="BB804" s="13"/>
    </row>
    <row r="805" spans="7:54" ht="15.75" customHeight="1" x14ac:dyDescent="0.25">
      <c r="G805" s="2"/>
      <c r="O805" s="13"/>
      <c r="T805" s="4"/>
      <c r="AB805" s="13"/>
      <c r="AG805" s="6"/>
      <c r="AO805" s="13"/>
      <c r="BB805" s="13"/>
    </row>
    <row r="806" spans="7:54" ht="15.75" customHeight="1" x14ac:dyDescent="0.25">
      <c r="G806" s="2"/>
      <c r="O806" s="13"/>
      <c r="T806" s="4"/>
      <c r="AB806" s="13"/>
      <c r="AG806" s="6"/>
      <c r="AO806" s="13"/>
      <c r="BB806" s="13"/>
    </row>
    <row r="807" spans="7:54" ht="15.75" customHeight="1" x14ac:dyDescent="0.25">
      <c r="G807" s="2"/>
      <c r="O807" s="13"/>
      <c r="T807" s="4"/>
      <c r="AB807" s="13"/>
      <c r="AG807" s="6"/>
      <c r="AO807" s="13"/>
      <c r="BB807" s="13"/>
    </row>
    <row r="808" spans="7:54" ht="15.75" customHeight="1" x14ac:dyDescent="0.25">
      <c r="G808" s="2"/>
      <c r="O808" s="13"/>
      <c r="T808" s="4"/>
      <c r="AB808" s="13"/>
      <c r="AG808" s="6"/>
      <c r="AO808" s="13"/>
      <c r="BB808" s="13"/>
    </row>
    <row r="809" spans="7:54" ht="15.75" customHeight="1" x14ac:dyDescent="0.25">
      <c r="G809" s="2"/>
      <c r="O809" s="13"/>
      <c r="T809" s="4"/>
      <c r="AB809" s="13"/>
      <c r="AG809" s="6"/>
      <c r="AO809" s="13"/>
      <c r="BB809" s="13"/>
    </row>
    <row r="810" spans="7:54" ht="15.75" customHeight="1" x14ac:dyDescent="0.25">
      <c r="G810" s="2"/>
      <c r="O810" s="13"/>
      <c r="T810" s="4"/>
      <c r="AB810" s="13"/>
      <c r="AG810" s="6"/>
      <c r="AO810" s="13"/>
      <c r="BB810" s="13"/>
    </row>
    <row r="811" spans="7:54" ht="15.75" customHeight="1" x14ac:dyDescent="0.25">
      <c r="G811" s="2"/>
      <c r="O811" s="13"/>
      <c r="T811" s="4"/>
      <c r="AB811" s="13"/>
      <c r="AG811" s="6"/>
      <c r="AO811" s="13"/>
      <c r="BB811" s="13"/>
    </row>
    <row r="812" spans="7:54" ht="15.75" customHeight="1" x14ac:dyDescent="0.25">
      <c r="G812" s="2"/>
      <c r="O812" s="13"/>
      <c r="T812" s="4"/>
      <c r="AB812" s="13"/>
      <c r="AG812" s="6"/>
      <c r="AO812" s="13"/>
      <c r="BB812" s="13"/>
    </row>
    <row r="813" spans="7:54" ht="15.75" customHeight="1" x14ac:dyDescent="0.25">
      <c r="G813" s="2"/>
      <c r="O813" s="13"/>
      <c r="T813" s="4"/>
      <c r="AB813" s="13"/>
      <c r="AG813" s="6"/>
      <c r="AO813" s="13"/>
      <c r="BB813" s="13"/>
    </row>
    <row r="814" spans="7:54" ht="15.75" customHeight="1" x14ac:dyDescent="0.25">
      <c r="G814" s="2"/>
      <c r="O814" s="13"/>
      <c r="T814" s="4"/>
      <c r="AB814" s="13"/>
      <c r="AG814" s="6"/>
      <c r="AO814" s="13"/>
      <c r="BB814" s="13"/>
    </row>
    <row r="815" spans="7:54" ht="15.75" customHeight="1" x14ac:dyDescent="0.25">
      <c r="G815" s="2"/>
      <c r="O815" s="13"/>
      <c r="T815" s="4"/>
      <c r="AB815" s="13"/>
      <c r="AG815" s="6"/>
      <c r="AO815" s="13"/>
      <c r="BB815" s="13"/>
    </row>
    <row r="816" spans="7:54" ht="15.75" customHeight="1" x14ac:dyDescent="0.25">
      <c r="G816" s="2"/>
      <c r="O816" s="13"/>
      <c r="T816" s="4"/>
      <c r="AB816" s="13"/>
      <c r="AG816" s="6"/>
      <c r="AO816" s="13"/>
      <c r="BB816" s="13"/>
    </row>
    <row r="817" spans="7:54" ht="15.75" customHeight="1" x14ac:dyDescent="0.25">
      <c r="G817" s="2"/>
      <c r="O817" s="13"/>
      <c r="T817" s="4"/>
      <c r="AB817" s="13"/>
      <c r="AG817" s="6"/>
      <c r="AO817" s="13"/>
      <c r="BB817" s="13"/>
    </row>
    <row r="818" spans="7:54" ht="15.75" customHeight="1" x14ac:dyDescent="0.25">
      <c r="G818" s="2"/>
      <c r="O818" s="13"/>
      <c r="T818" s="4"/>
      <c r="AB818" s="13"/>
      <c r="AG818" s="6"/>
      <c r="AO818" s="13"/>
      <c r="BB818" s="13"/>
    </row>
    <row r="819" spans="7:54" ht="15.75" customHeight="1" x14ac:dyDescent="0.25">
      <c r="G819" s="2"/>
      <c r="O819" s="13"/>
      <c r="T819" s="4"/>
      <c r="AB819" s="13"/>
      <c r="AG819" s="6"/>
      <c r="AO819" s="13"/>
      <c r="BB819" s="13"/>
    </row>
    <row r="820" spans="7:54" ht="15.75" customHeight="1" x14ac:dyDescent="0.25">
      <c r="G820" s="2"/>
      <c r="O820" s="13"/>
      <c r="T820" s="4"/>
      <c r="AB820" s="13"/>
      <c r="AG820" s="6"/>
      <c r="AO820" s="13"/>
      <c r="BB820" s="13"/>
    </row>
    <row r="821" spans="7:54" ht="15.75" customHeight="1" x14ac:dyDescent="0.25">
      <c r="G821" s="2"/>
      <c r="O821" s="13"/>
      <c r="T821" s="4"/>
      <c r="AB821" s="13"/>
      <c r="AG821" s="6"/>
      <c r="AO821" s="13"/>
      <c r="BB821" s="13"/>
    </row>
    <row r="822" spans="7:54" ht="15.75" customHeight="1" x14ac:dyDescent="0.25">
      <c r="G822" s="2"/>
      <c r="O822" s="13"/>
      <c r="T822" s="4"/>
      <c r="AB822" s="13"/>
      <c r="AG822" s="6"/>
      <c r="AO822" s="13"/>
      <c r="BB822" s="13"/>
    </row>
    <row r="823" spans="7:54" ht="15.75" customHeight="1" x14ac:dyDescent="0.25">
      <c r="G823" s="2"/>
      <c r="O823" s="13"/>
      <c r="T823" s="4"/>
      <c r="AB823" s="13"/>
      <c r="AG823" s="6"/>
      <c r="AO823" s="13"/>
      <c r="BB823" s="13"/>
    </row>
    <row r="824" spans="7:54" ht="15.75" customHeight="1" x14ac:dyDescent="0.25">
      <c r="G824" s="2"/>
      <c r="O824" s="13"/>
      <c r="T824" s="4"/>
      <c r="AB824" s="13"/>
      <c r="AG824" s="6"/>
      <c r="AO824" s="13"/>
      <c r="BB824" s="13"/>
    </row>
    <row r="825" spans="7:54" ht="15.75" customHeight="1" x14ac:dyDescent="0.25">
      <c r="G825" s="2"/>
      <c r="O825" s="13"/>
      <c r="T825" s="4"/>
      <c r="AB825" s="13"/>
      <c r="AG825" s="6"/>
      <c r="AO825" s="13"/>
      <c r="BB825" s="13"/>
    </row>
    <row r="826" spans="7:54" ht="15.75" customHeight="1" x14ac:dyDescent="0.25">
      <c r="G826" s="2"/>
      <c r="O826" s="13"/>
      <c r="T826" s="4"/>
      <c r="AB826" s="13"/>
      <c r="AG826" s="6"/>
      <c r="AO826" s="13"/>
      <c r="BB826" s="13"/>
    </row>
    <row r="827" spans="7:54" ht="15.75" customHeight="1" x14ac:dyDescent="0.25">
      <c r="G827" s="2"/>
      <c r="O827" s="13"/>
      <c r="T827" s="4"/>
      <c r="AB827" s="13"/>
      <c r="AG827" s="6"/>
      <c r="AO827" s="13"/>
      <c r="BB827" s="13"/>
    </row>
    <row r="828" spans="7:54" ht="15.75" customHeight="1" x14ac:dyDescent="0.25">
      <c r="G828" s="2"/>
      <c r="O828" s="13"/>
      <c r="T828" s="4"/>
      <c r="AB828" s="13"/>
      <c r="AG828" s="6"/>
      <c r="AO828" s="13"/>
      <c r="BB828" s="13"/>
    </row>
    <row r="829" spans="7:54" ht="15.75" customHeight="1" x14ac:dyDescent="0.25">
      <c r="G829" s="2"/>
      <c r="O829" s="13"/>
      <c r="T829" s="4"/>
      <c r="AB829" s="13"/>
      <c r="AG829" s="6"/>
      <c r="AO829" s="13"/>
      <c r="BB829" s="13"/>
    </row>
    <row r="830" spans="7:54" ht="15.75" customHeight="1" x14ac:dyDescent="0.25">
      <c r="G830" s="2"/>
      <c r="O830" s="13"/>
      <c r="T830" s="4"/>
      <c r="AB830" s="13"/>
      <c r="AG830" s="6"/>
      <c r="AO830" s="13"/>
      <c r="BB830" s="13"/>
    </row>
    <row r="831" spans="7:54" ht="15.75" customHeight="1" x14ac:dyDescent="0.25">
      <c r="G831" s="2"/>
      <c r="O831" s="13"/>
      <c r="T831" s="4"/>
      <c r="AB831" s="13"/>
      <c r="AG831" s="6"/>
      <c r="AO831" s="13"/>
      <c r="BB831" s="13"/>
    </row>
    <row r="832" spans="7:54" ht="15.75" customHeight="1" x14ac:dyDescent="0.25">
      <c r="G832" s="2"/>
      <c r="O832" s="13"/>
      <c r="T832" s="4"/>
      <c r="AB832" s="13"/>
      <c r="AG832" s="6"/>
      <c r="AO832" s="13"/>
      <c r="BB832" s="13"/>
    </row>
    <row r="833" spans="7:54" ht="15.75" customHeight="1" x14ac:dyDescent="0.25">
      <c r="G833" s="2"/>
      <c r="O833" s="13"/>
      <c r="T833" s="4"/>
      <c r="AB833" s="13"/>
      <c r="AG833" s="6"/>
      <c r="AO833" s="13"/>
      <c r="BB833" s="13"/>
    </row>
    <row r="834" spans="7:54" ht="15.75" customHeight="1" x14ac:dyDescent="0.25">
      <c r="G834" s="2"/>
      <c r="O834" s="13"/>
      <c r="T834" s="4"/>
      <c r="AB834" s="13"/>
      <c r="AG834" s="6"/>
      <c r="AO834" s="13"/>
      <c r="BB834" s="13"/>
    </row>
    <row r="835" spans="7:54" ht="15.75" customHeight="1" x14ac:dyDescent="0.25">
      <c r="G835" s="2"/>
      <c r="O835" s="13"/>
      <c r="T835" s="4"/>
      <c r="AB835" s="13"/>
      <c r="AG835" s="6"/>
      <c r="AO835" s="13"/>
      <c r="BB835" s="13"/>
    </row>
    <row r="836" spans="7:54" ht="15.75" customHeight="1" x14ac:dyDescent="0.25">
      <c r="G836" s="2"/>
      <c r="O836" s="13"/>
      <c r="T836" s="4"/>
      <c r="AB836" s="13"/>
      <c r="AG836" s="6"/>
      <c r="AO836" s="13"/>
      <c r="BB836" s="13"/>
    </row>
    <row r="837" spans="7:54" ht="15.75" customHeight="1" x14ac:dyDescent="0.25">
      <c r="G837" s="2"/>
      <c r="O837" s="13"/>
      <c r="T837" s="4"/>
      <c r="AB837" s="13"/>
      <c r="AG837" s="6"/>
      <c r="AO837" s="13"/>
      <c r="BB837" s="13"/>
    </row>
    <row r="838" spans="7:54" ht="15.75" customHeight="1" x14ac:dyDescent="0.25">
      <c r="G838" s="2"/>
      <c r="O838" s="13"/>
      <c r="T838" s="4"/>
      <c r="AB838" s="13"/>
      <c r="AG838" s="6"/>
      <c r="AO838" s="13"/>
      <c r="BB838" s="13"/>
    </row>
    <row r="839" spans="7:54" ht="15.75" customHeight="1" x14ac:dyDescent="0.25">
      <c r="G839" s="2"/>
      <c r="O839" s="13"/>
      <c r="T839" s="4"/>
      <c r="AB839" s="13"/>
      <c r="AG839" s="6"/>
      <c r="AO839" s="13"/>
      <c r="BB839" s="13"/>
    </row>
    <row r="840" spans="7:54" ht="15.75" customHeight="1" x14ac:dyDescent="0.25">
      <c r="G840" s="2"/>
      <c r="O840" s="13"/>
      <c r="T840" s="4"/>
      <c r="AB840" s="13"/>
      <c r="AG840" s="6"/>
      <c r="AO840" s="13"/>
      <c r="BB840" s="13"/>
    </row>
    <row r="841" spans="7:54" ht="15.75" customHeight="1" x14ac:dyDescent="0.25">
      <c r="G841" s="2"/>
      <c r="O841" s="13"/>
      <c r="T841" s="4"/>
      <c r="AB841" s="13"/>
      <c r="AG841" s="6"/>
      <c r="AO841" s="13"/>
      <c r="BB841" s="13"/>
    </row>
    <row r="842" spans="7:54" ht="15.75" customHeight="1" x14ac:dyDescent="0.25">
      <c r="G842" s="2"/>
      <c r="O842" s="13"/>
      <c r="T842" s="4"/>
      <c r="AB842" s="13"/>
      <c r="AG842" s="6"/>
      <c r="AO842" s="13"/>
      <c r="BB842" s="13"/>
    </row>
    <row r="843" spans="7:54" ht="15.75" customHeight="1" x14ac:dyDescent="0.25">
      <c r="G843" s="2"/>
      <c r="O843" s="13"/>
      <c r="T843" s="4"/>
      <c r="AB843" s="13"/>
      <c r="AG843" s="6"/>
      <c r="AO843" s="13"/>
      <c r="BB843" s="13"/>
    </row>
    <row r="844" spans="7:54" ht="15.75" customHeight="1" x14ac:dyDescent="0.25">
      <c r="G844" s="2"/>
      <c r="O844" s="13"/>
      <c r="T844" s="4"/>
      <c r="AB844" s="13"/>
      <c r="AG844" s="6"/>
      <c r="AO844" s="13"/>
      <c r="BB844" s="13"/>
    </row>
    <row r="845" spans="7:54" ht="15.75" customHeight="1" x14ac:dyDescent="0.25">
      <c r="G845" s="2"/>
      <c r="O845" s="13"/>
      <c r="T845" s="4"/>
      <c r="AB845" s="13"/>
      <c r="AG845" s="6"/>
      <c r="AO845" s="13"/>
      <c r="BB845" s="13"/>
    </row>
    <row r="846" spans="7:54" ht="15.75" customHeight="1" x14ac:dyDescent="0.25">
      <c r="G846" s="2"/>
      <c r="O846" s="13"/>
      <c r="T846" s="4"/>
      <c r="AB846" s="13"/>
      <c r="AG846" s="6"/>
      <c r="AO846" s="13"/>
      <c r="BB846" s="13"/>
    </row>
    <row r="847" spans="7:54" ht="15.75" customHeight="1" x14ac:dyDescent="0.25">
      <c r="G847" s="2"/>
      <c r="O847" s="13"/>
      <c r="T847" s="4"/>
      <c r="AB847" s="13"/>
      <c r="AG847" s="6"/>
      <c r="AO847" s="13"/>
      <c r="BB847" s="13"/>
    </row>
    <row r="848" spans="7:54" ht="15.75" customHeight="1" x14ac:dyDescent="0.25">
      <c r="G848" s="2"/>
      <c r="O848" s="13"/>
      <c r="T848" s="4"/>
      <c r="AB848" s="13"/>
      <c r="AG848" s="6"/>
      <c r="AO848" s="13"/>
      <c r="BB848" s="13"/>
    </row>
    <row r="849" spans="7:54" ht="15.75" customHeight="1" x14ac:dyDescent="0.25">
      <c r="G849" s="2"/>
      <c r="O849" s="13"/>
      <c r="T849" s="4"/>
      <c r="AB849" s="13"/>
      <c r="AG849" s="6"/>
      <c r="AO849" s="13"/>
      <c r="BB849" s="13"/>
    </row>
    <row r="850" spans="7:54" ht="15.75" customHeight="1" x14ac:dyDescent="0.25">
      <c r="G850" s="2"/>
      <c r="O850" s="13"/>
      <c r="T850" s="4"/>
      <c r="AB850" s="13"/>
      <c r="AG850" s="6"/>
      <c r="AO850" s="13"/>
      <c r="BB850" s="13"/>
    </row>
    <row r="851" spans="7:54" ht="15.75" customHeight="1" x14ac:dyDescent="0.25">
      <c r="G851" s="2"/>
      <c r="O851" s="13"/>
      <c r="T851" s="4"/>
      <c r="AB851" s="13"/>
      <c r="AG851" s="6"/>
      <c r="AO851" s="13"/>
      <c r="BB851" s="13"/>
    </row>
    <row r="852" spans="7:54" ht="15.75" customHeight="1" x14ac:dyDescent="0.25">
      <c r="G852" s="2"/>
      <c r="O852" s="13"/>
      <c r="T852" s="4"/>
      <c r="AB852" s="13"/>
      <c r="AG852" s="6"/>
      <c r="AO852" s="13"/>
      <c r="BB852" s="13"/>
    </row>
    <row r="853" spans="7:54" ht="15.75" customHeight="1" x14ac:dyDescent="0.25">
      <c r="G853" s="2"/>
      <c r="O853" s="13"/>
      <c r="T853" s="4"/>
      <c r="AB853" s="13"/>
      <c r="AG853" s="6"/>
      <c r="AO853" s="13"/>
      <c r="BB853" s="13"/>
    </row>
    <row r="854" spans="7:54" ht="15.75" customHeight="1" x14ac:dyDescent="0.25">
      <c r="G854" s="2"/>
      <c r="O854" s="13"/>
      <c r="T854" s="4"/>
      <c r="AB854" s="13"/>
      <c r="AG854" s="6"/>
      <c r="AO854" s="13"/>
      <c r="BB854" s="13"/>
    </row>
    <row r="855" spans="7:54" ht="15.75" customHeight="1" x14ac:dyDescent="0.25">
      <c r="G855" s="2"/>
      <c r="O855" s="13"/>
      <c r="T855" s="4"/>
      <c r="AB855" s="13"/>
      <c r="AG855" s="6"/>
      <c r="AO855" s="13"/>
      <c r="BB855" s="13"/>
    </row>
    <row r="856" spans="7:54" ht="15.75" customHeight="1" x14ac:dyDescent="0.25">
      <c r="G856" s="2"/>
      <c r="O856" s="13"/>
      <c r="T856" s="4"/>
      <c r="AB856" s="13"/>
      <c r="AG856" s="6"/>
      <c r="AO856" s="13"/>
      <c r="BB856" s="13"/>
    </row>
    <row r="857" spans="7:54" ht="15.75" customHeight="1" x14ac:dyDescent="0.25">
      <c r="G857" s="2"/>
      <c r="O857" s="13"/>
      <c r="T857" s="4"/>
      <c r="AB857" s="13"/>
      <c r="AG857" s="6"/>
      <c r="AO857" s="13"/>
      <c r="BB857" s="13"/>
    </row>
    <row r="858" spans="7:54" ht="15.75" customHeight="1" x14ac:dyDescent="0.25">
      <c r="G858" s="2"/>
      <c r="O858" s="13"/>
      <c r="T858" s="4"/>
      <c r="AB858" s="13"/>
      <c r="AG858" s="6"/>
      <c r="AO858" s="13"/>
      <c r="BB858" s="13"/>
    </row>
    <row r="859" spans="7:54" ht="15.75" customHeight="1" x14ac:dyDescent="0.25">
      <c r="G859" s="2"/>
      <c r="O859" s="13"/>
      <c r="T859" s="4"/>
      <c r="AB859" s="13"/>
      <c r="AG859" s="6"/>
      <c r="AO859" s="13"/>
      <c r="BB859" s="13"/>
    </row>
    <row r="860" spans="7:54" ht="15.75" customHeight="1" x14ac:dyDescent="0.25">
      <c r="G860" s="2"/>
      <c r="O860" s="13"/>
      <c r="T860" s="4"/>
      <c r="AB860" s="13"/>
      <c r="AG860" s="6"/>
      <c r="AO860" s="13"/>
      <c r="BB860" s="13"/>
    </row>
    <row r="861" spans="7:54" ht="15.75" customHeight="1" x14ac:dyDescent="0.25">
      <c r="G861" s="2"/>
      <c r="O861" s="13"/>
      <c r="T861" s="4"/>
      <c r="AB861" s="13"/>
      <c r="AG861" s="6"/>
      <c r="AO861" s="13"/>
      <c r="BB861" s="13"/>
    </row>
    <row r="862" spans="7:54" ht="15.75" customHeight="1" x14ac:dyDescent="0.25">
      <c r="G862" s="2"/>
      <c r="O862" s="13"/>
      <c r="T862" s="4"/>
      <c r="AB862" s="13"/>
      <c r="AG862" s="6"/>
      <c r="AO862" s="13"/>
      <c r="BB862" s="13"/>
    </row>
    <row r="863" spans="7:54" ht="15.75" customHeight="1" x14ac:dyDescent="0.25">
      <c r="G863" s="2"/>
      <c r="O863" s="13"/>
      <c r="T863" s="4"/>
      <c r="AB863" s="13"/>
      <c r="AG863" s="6"/>
      <c r="AO863" s="13"/>
      <c r="BB863" s="13"/>
    </row>
    <row r="864" spans="7:54" ht="15.75" customHeight="1" x14ac:dyDescent="0.25">
      <c r="G864" s="2"/>
      <c r="O864" s="13"/>
      <c r="T864" s="4"/>
      <c r="AB864" s="13"/>
      <c r="AG864" s="6"/>
      <c r="AO864" s="13"/>
      <c r="BB864" s="13"/>
    </row>
    <row r="865" spans="7:54" ht="15.75" customHeight="1" x14ac:dyDescent="0.25">
      <c r="G865" s="2"/>
      <c r="O865" s="13"/>
      <c r="T865" s="4"/>
      <c r="AB865" s="13"/>
      <c r="AG865" s="6"/>
      <c r="AO865" s="13"/>
      <c r="BB865" s="13"/>
    </row>
    <row r="866" spans="7:54" ht="15.75" customHeight="1" x14ac:dyDescent="0.25">
      <c r="G866" s="2"/>
      <c r="O866" s="13"/>
      <c r="T866" s="4"/>
      <c r="AB866" s="13"/>
      <c r="AG866" s="6"/>
      <c r="AO866" s="13"/>
      <c r="BB866" s="13"/>
    </row>
    <row r="867" spans="7:54" ht="15.75" customHeight="1" x14ac:dyDescent="0.25">
      <c r="G867" s="2"/>
      <c r="O867" s="13"/>
      <c r="T867" s="4"/>
      <c r="AB867" s="13"/>
      <c r="AG867" s="6"/>
      <c r="AO867" s="13"/>
      <c r="BB867" s="13"/>
    </row>
    <row r="868" spans="7:54" ht="15.75" customHeight="1" x14ac:dyDescent="0.25">
      <c r="G868" s="2"/>
      <c r="O868" s="13"/>
      <c r="T868" s="4"/>
      <c r="AB868" s="13"/>
      <c r="AG868" s="6"/>
      <c r="AO868" s="13"/>
      <c r="BB868" s="13"/>
    </row>
    <row r="869" spans="7:54" ht="15.75" customHeight="1" x14ac:dyDescent="0.25">
      <c r="G869" s="2"/>
      <c r="O869" s="13"/>
      <c r="T869" s="4"/>
      <c r="AB869" s="13"/>
      <c r="AG869" s="6"/>
      <c r="AO869" s="13"/>
      <c r="BB869" s="13"/>
    </row>
    <row r="870" spans="7:54" ht="15.75" customHeight="1" x14ac:dyDescent="0.25">
      <c r="G870" s="2"/>
      <c r="O870" s="13"/>
      <c r="T870" s="4"/>
      <c r="AB870" s="13"/>
      <c r="AG870" s="6"/>
      <c r="AO870" s="13"/>
      <c r="BB870" s="13"/>
    </row>
    <row r="871" spans="7:54" ht="15.75" customHeight="1" x14ac:dyDescent="0.25">
      <c r="G871" s="2"/>
      <c r="O871" s="13"/>
      <c r="T871" s="4"/>
      <c r="AB871" s="13"/>
      <c r="AG871" s="6"/>
      <c r="AO871" s="13"/>
      <c r="BB871" s="13"/>
    </row>
    <row r="872" spans="7:54" ht="15.75" customHeight="1" x14ac:dyDescent="0.25">
      <c r="G872" s="2"/>
      <c r="O872" s="13"/>
      <c r="T872" s="4"/>
      <c r="AB872" s="13"/>
      <c r="AG872" s="6"/>
      <c r="AO872" s="13"/>
      <c r="BB872" s="13"/>
    </row>
    <row r="873" spans="7:54" ht="15.75" customHeight="1" x14ac:dyDescent="0.25">
      <c r="G873" s="2"/>
      <c r="O873" s="13"/>
      <c r="T873" s="4"/>
      <c r="AB873" s="13"/>
      <c r="AG873" s="6"/>
      <c r="AO873" s="13"/>
      <c r="BB873" s="13"/>
    </row>
    <row r="874" spans="7:54" ht="15.75" customHeight="1" x14ac:dyDescent="0.25">
      <c r="G874" s="2"/>
      <c r="O874" s="13"/>
      <c r="T874" s="4"/>
      <c r="AB874" s="13"/>
      <c r="AG874" s="6"/>
      <c r="AO874" s="13"/>
      <c r="BB874" s="13"/>
    </row>
    <row r="875" spans="7:54" ht="15.75" customHeight="1" x14ac:dyDescent="0.25">
      <c r="G875" s="2"/>
      <c r="O875" s="13"/>
      <c r="T875" s="4"/>
      <c r="AB875" s="13"/>
      <c r="AG875" s="6"/>
      <c r="AO875" s="13"/>
      <c r="BB875" s="13"/>
    </row>
    <row r="876" spans="7:54" ht="15.75" customHeight="1" x14ac:dyDescent="0.25">
      <c r="G876" s="2"/>
      <c r="O876" s="13"/>
      <c r="T876" s="4"/>
      <c r="AB876" s="13"/>
      <c r="AG876" s="6"/>
      <c r="AO876" s="13"/>
      <c r="BB876" s="13"/>
    </row>
    <row r="877" spans="7:54" ht="15.75" customHeight="1" x14ac:dyDescent="0.25">
      <c r="G877" s="2"/>
      <c r="O877" s="13"/>
      <c r="T877" s="4"/>
      <c r="AB877" s="13"/>
      <c r="AG877" s="6"/>
      <c r="AO877" s="13"/>
      <c r="BB877" s="13"/>
    </row>
    <row r="878" spans="7:54" ht="15.75" customHeight="1" x14ac:dyDescent="0.25">
      <c r="G878" s="2"/>
      <c r="O878" s="13"/>
      <c r="T878" s="4"/>
      <c r="AB878" s="13"/>
      <c r="AG878" s="6"/>
      <c r="AO878" s="13"/>
      <c r="BB878" s="13"/>
    </row>
    <row r="879" spans="7:54" ht="15.75" customHeight="1" x14ac:dyDescent="0.25">
      <c r="G879" s="2"/>
      <c r="O879" s="13"/>
      <c r="T879" s="4"/>
      <c r="AB879" s="13"/>
      <c r="AG879" s="6"/>
      <c r="AO879" s="13"/>
      <c r="BB879" s="13"/>
    </row>
    <row r="880" spans="7:54" ht="15.75" customHeight="1" x14ac:dyDescent="0.25">
      <c r="G880" s="2"/>
      <c r="O880" s="13"/>
      <c r="T880" s="4"/>
      <c r="AB880" s="13"/>
      <c r="AG880" s="6"/>
      <c r="AO880" s="13"/>
      <c r="BB880" s="13"/>
    </row>
    <row r="881" spans="7:54" ht="15.75" customHeight="1" x14ac:dyDescent="0.25">
      <c r="G881" s="2"/>
      <c r="O881" s="13"/>
      <c r="T881" s="4"/>
      <c r="AB881" s="13"/>
      <c r="AG881" s="6"/>
      <c r="AO881" s="13"/>
      <c r="BB881" s="13"/>
    </row>
    <row r="882" spans="7:54" ht="15.75" customHeight="1" x14ac:dyDescent="0.25">
      <c r="G882" s="2"/>
      <c r="O882" s="13"/>
      <c r="T882" s="4"/>
      <c r="AB882" s="13"/>
      <c r="AG882" s="6"/>
      <c r="AO882" s="13"/>
      <c r="BB882" s="13"/>
    </row>
    <row r="883" spans="7:54" ht="15.75" customHeight="1" x14ac:dyDescent="0.25">
      <c r="G883" s="2"/>
      <c r="O883" s="13"/>
      <c r="T883" s="4"/>
      <c r="AB883" s="13"/>
      <c r="AG883" s="6"/>
      <c r="AO883" s="13"/>
      <c r="BB883" s="13"/>
    </row>
    <row r="884" spans="7:54" ht="15.75" customHeight="1" x14ac:dyDescent="0.25">
      <c r="G884" s="2"/>
      <c r="O884" s="13"/>
      <c r="T884" s="4"/>
      <c r="AB884" s="13"/>
      <c r="AG884" s="6"/>
      <c r="AO884" s="13"/>
      <c r="BB884" s="13"/>
    </row>
    <row r="885" spans="7:54" ht="15.75" customHeight="1" x14ac:dyDescent="0.25">
      <c r="G885" s="2"/>
      <c r="O885" s="13"/>
      <c r="T885" s="4"/>
      <c r="AB885" s="13"/>
      <c r="AG885" s="6"/>
      <c r="AO885" s="13"/>
      <c r="BB885" s="13"/>
    </row>
    <row r="886" spans="7:54" ht="15.75" customHeight="1" x14ac:dyDescent="0.25">
      <c r="G886" s="2"/>
      <c r="O886" s="13"/>
      <c r="T886" s="4"/>
      <c r="AB886" s="13"/>
      <c r="AG886" s="6"/>
      <c r="AO886" s="13"/>
      <c r="BB886" s="13"/>
    </row>
    <row r="887" spans="7:54" ht="15.75" customHeight="1" x14ac:dyDescent="0.25">
      <c r="G887" s="2"/>
      <c r="O887" s="13"/>
      <c r="T887" s="4"/>
      <c r="AB887" s="13"/>
      <c r="AG887" s="6"/>
      <c r="AO887" s="13"/>
      <c r="BB887" s="13"/>
    </row>
    <row r="888" spans="7:54" ht="15.75" customHeight="1" x14ac:dyDescent="0.25">
      <c r="G888" s="2"/>
      <c r="O888" s="13"/>
      <c r="T888" s="4"/>
      <c r="AB888" s="13"/>
      <c r="AG888" s="6"/>
      <c r="AO888" s="13"/>
      <c r="BB888" s="13"/>
    </row>
    <row r="889" spans="7:54" ht="15.75" customHeight="1" x14ac:dyDescent="0.25">
      <c r="G889" s="2"/>
      <c r="O889" s="13"/>
      <c r="T889" s="4"/>
      <c r="AB889" s="13"/>
      <c r="AG889" s="6"/>
      <c r="AO889" s="13"/>
      <c r="BB889" s="13"/>
    </row>
    <row r="890" spans="7:54" ht="15.75" customHeight="1" x14ac:dyDescent="0.25">
      <c r="G890" s="2"/>
      <c r="O890" s="13"/>
      <c r="T890" s="4"/>
      <c r="AB890" s="13"/>
      <c r="AG890" s="6"/>
      <c r="AO890" s="13"/>
      <c r="BB890" s="13"/>
    </row>
    <row r="891" spans="7:54" ht="15.75" customHeight="1" x14ac:dyDescent="0.25">
      <c r="G891" s="2"/>
      <c r="O891" s="13"/>
      <c r="T891" s="4"/>
      <c r="AB891" s="13"/>
      <c r="AG891" s="6"/>
      <c r="AO891" s="13"/>
      <c r="BB891" s="13"/>
    </row>
    <row r="892" spans="7:54" ht="15.75" customHeight="1" x14ac:dyDescent="0.25">
      <c r="G892" s="2"/>
      <c r="O892" s="13"/>
      <c r="T892" s="4"/>
      <c r="AB892" s="13"/>
      <c r="AG892" s="6"/>
      <c r="AO892" s="13"/>
      <c r="BB892" s="13"/>
    </row>
    <row r="893" spans="7:54" ht="15.75" customHeight="1" x14ac:dyDescent="0.25">
      <c r="G893" s="2"/>
      <c r="O893" s="13"/>
      <c r="T893" s="4"/>
      <c r="AB893" s="13"/>
      <c r="AG893" s="6"/>
      <c r="AO893" s="13"/>
      <c r="BB893" s="13"/>
    </row>
    <row r="894" spans="7:54" ht="15.75" customHeight="1" x14ac:dyDescent="0.25">
      <c r="G894" s="2"/>
      <c r="O894" s="13"/>
      <c r="T894" s="4"/>
      <c r="AB894" s="13"/>
      <c r="AG894" s="6"/>
      <c r="AO894" s="13"/>
      <c r="BB894" s="13"/>
    </row>
    <row r="895" spans="7:54" ht="15.75" customHeight="1" x14ac:dyDescent="0.25">
      <c r="G895" s="2"/>
      <c r="O895" s="13"/>
      <c r="T895" s="4"/>
      <c r="AB895" s="13"/>
      <c r="AG895" s="6"/>
      <c r="AO895" s="13"/>
      <c r="BB895" s="13"/>
    </row>
    <row r="896" spans="7:54" ht="15.75" customHeight="1" x14ac:dyDescent="0.25">
      <c r="G896" s="2"/>
      <c r="O896" s="13"/>
      <c r="T896" s="4"/>
      <c r="AB896" s="13"/>
      <c r="AG896" s="6"/>
      <c r="AO896" s="13"/>
      <c r="BB896" s="13"/>
    </row>
    <row r="897" spans="7:54" ht="15.75" customHeight="1" x14ac:dyDescent="0.25">
      <c r="G897" s="2"/>
      <c r="O897" s="13"/>
      <c r="T897" s="4"/>
      <c r="AB897" s="13"/>
      <c r="AG897" s="6"/>
      <c r="AO897" s="13"/>
      <c r="BB897" s="13"/>
    </row>
    <row r="898" spans="7:54" ht="15.75" customHeight="1" x14ac:dyDescent="0.25">
      <c r="G898" s="2"/>
      <c r="O898" s="13"/>
      <c r="T898" s="4"/>
      <c r="AB898" s="13"/>
      <c r="AG898" s="6"/>
      <c r="AO898" s="13"/>
      <c r="BB898" s="13"/>
    </row>
    <row r="899" spans="7:54" ht="15.75" customHeight="1" x14ac:dyDescent="0.25">
      <c r="G899" s="2"/>
      <c r="O899" s="13"/>
      <c r="T899" s="4"/>
      <c r="AB899" s="13"/>
      <c r="AG899" s="6"/>
      <c r="AO899" s="13"/>
      <c r="BB899" s="13"/>
    </row>
    <row r="900" spans="7:54" ht="15.75" customHeight="1" x14ac:dyDescent="0.25">
      <c r="G900" s="2"/>
      <c r="O900" s="13"/>
      <c r="T900" s="4"/>
      <c r="AB900" s="13"/>
      <c r="AG900" s="6"/>
      <c r="AO900" s="13"/>
      <c r="BB900" s="13"/>
    </row>
    <row r="901" spans="7:54" ht="15.75" customHeight="1" x14ac:dyDescent="0.25">
      <c r="G901" s="2"/>
      <c r="O901" s="13"/>
      <c r="T901" s="4"/>
      <c r="AB901" s="13"/>
      <c r="AG901" s="6"/>
      <c r="AO901" s="13"/>
      <c r="BB901" s="13"/>
    </row>
    <row r="902" spans="7:54" ht="15.75" customHeight="1" x14ac:dyDescent="0.25">
      <c r="G902" s="2"/>
      <c r="O902" s="13"/>
      <c r="T902" s="4"/>
      <c r="AB902" s="13"/>
      <c r="AG902" s="6"/>
      <c r="AO902" s="13"/>
      <c r="BB902" s="13"/>
    </row>
    <row r="903" spans="7:54" ht="15.75" customHeight="1" x14ac:dyDescent="0.25">
      <c r="G903" s="2"/>
      <c r="O903" s="13"/>
      <c r="T903" s="4"/>
      <c r="AB903" s="13"/>
      <c r="AG903" s="6"/>
      <c r="AO903" s="13"/>
      <c r="BB903" s="13"/>
    </row>
    <row r="904" spans="7:54" ht="15.75" customHeight="1" x14ac:dyDescent="0.25">
      <c r="G904" s="2"/>
      <c r="O904" s="13"/>
      <c r="T904" s="4"/>
      <c r="AB904" s="13"/>
      <c r="AG904" s="6"/>
      <c r="AO904" s="13"/>
      <c r="BB904" s="13"/>
    </row>
    <row r="905" spans="7:54" ht="15.75" customHeight="1" x14ac:dyDescent="0.25">
      <c r="G905" s="2"/>
      <c r="O905" s="13"/>
      <c r="T905" s="4"/>
      <c r="AB905" s="13"/>
      <c r="AG905" s="6"/>
      <c r="AO905" s="13"/>
      <c r="BB905" s="13"/>
    </row>
    <row r="906" spans="7:54" ht="15.75" customHeight="1" x14ac:dyDescent="0.25">
      <c r="G906" s="2"/>
      <c r="O906" s="13"/>
      <c r="T906" s="4"/>
      <c r="AB906" s="13"/>
      <c r="AG906" s="6"/>
      <c r="AO906" s="13"/>
      <c r="BB906" s="13"/>
    </row>
    <row r="907" spans="7:54" ht="15.75" customHeight="1" x14ac:dyDescent="0.25">
      <c r="G907" s="2"/>
      <c r="O907" s="13"/>
      <c r="T907" s="4"/>
      <c r="AB907" s="13"/>
      <c r="AG907" s="6"/>
      <c r="AO907" s="13"/>
      <c r="BB907" s="13"/>
    </row>
    <row r="908" spans="7:54" ht="15.75" customHeight="1" x14ac:dyDescent="0.25">
      <c r="G908" s="2"/>
      <c r="O908" s="13"/>
      <c r="T908" s="4"/>
      <c r="AB908" s="13"/>
      <c r="AG908" s="6"/>
      <c r="AO908" s="13"/>
      <c r="BB908" s="13"/>
    </row>
    <row r="909" spans="7:54" ht="15.75" customHeight="1" x14ac:dyDescent="0.25">
      <c r="G909" s="2"/>
      <c r="O909" s="13"/>
      <c r="T909" s="4"/>
      <c r="AB909" s="13"/>
      <c r="AG909" s="6"/>
      <c r="AO909" s="13"/>
      <c r="BB909" s="13"/>
    </row>
    <row r="910" spans="7:54" ht="15.75" customHeight="1" x14ac:dyDescent="0.25">
      <c r="G910" s="2"/>
      <c r="O910" s="13"/>
      <c r="T910" s="4"/>
      <c r="AB910" s="13"/>
      <c r="AG910" s="6"/>
      <c r="AO910" s="13"/>
      <c r="BB910" s="13"/>
    </row>
    <row r="911" spans="7:54" ht="15.75" customHeight="1" x14ac:dyDescent="0.25">
      <c r="G911" s="2"/>
      <c r="O911" s="13"/>
      <c r="T911" s="4"/>
      <c r="AB911" s="13"/>
      <c r="AG911" s="6"/>
      <c r="AO911" s="13"/>
      <c r="BB911" s="13"/>
    </row>
    <row r="912" spans="7:54" ht="15.75" customHeight="1" x14ac:dyDescent="0.25">
      <c r="G912" s="2"/>
      <c r="O912" s="13"/>
      <c r="T912" s="4"/>
      <c r="AB912" s="13"/>
      <c r="AG912" s="6"/>
      <c r="AO912" s="13"/>
      <c r="BB912" s="13"/>
    </row>
    <row r="913" spans="7:54" ht="15.75" customHeight="1" x14ac:dyDescent="0.25">
      <c r="G913" s="2"/>
      <c r="O913" s="13"/>
      <c r="T913" s="4"/>
      <c r="AB913" s="13"/>
      <c r="AG913" s="6"/>
      <c r="AO913" s="13"/>
      <c r="BB913" s="13"/>
    </row>
    <row r="914" spans="7:54" ht="15.75" customHeight="1" x14ac:dyDescent="0.25">
      <c r="G914" s="2"/>
      <c r="O914" s="13"/>
      <c r="T914" s="4"/>
      <c r="AB914" s="13"/>
      <c r="AG914" s="6"/>
      <c r="AO914" s="13"/>
      <c r="BB914" s="13"/>
    </row>
    <row r="915" spans="7:54" ht="15.75" customHeight="1" x14ac:dyDescent="0.25">
      <c r="G915" s="2"/>
      <c r="O915" s="13"/>
      <c r="T915" s="4"/>
      <c r="AB915" s="13"/>
      <c r="AG915" s="6"/>
      <c r="AO915" s="13"/>
      <c r="BB915" s="13"/>
    </row>
    <row r="916" spans="7:54" ht="15.75" customHeight="1" x14ac:dyDescent="0.25">
      <c r="G916" s="2"/>
      <c r="O916" s="13"/>
      <c r="T916" s="4"/>
      <c r="AB916" s="13"/>
      <c r="AG916" s="6"/>
      <c r="AO916" s="13"/>
      <c r="BB916" s="13"/>
    </row>
    <row r="917" spans="7:54" ht="15.75" customHeight="1" x14ac:dyDescent="0.25">
      <c r="G917" s="2"/>
      <c r="O917" s="13"/>
      <c r="T917" s="4"/>
      <c r="AB917" s="13"/>
      <c r="AG917" s="6"/>
      <c r="AO917" s="13"/>
      <c r="BB917" s="13"/>
    </row>
    <row r="918" spans="7:54" ht="15.75" customHeight="1" x14ac:dyDescent="0.25">
      <c r="G918" s="2"/>
      <c r="O918" s="13"/>
      <c r="T918" s="4"/>
      <c r="AB918" s="13"/>
      <c r="AG918" s="6"/>
      <c r="AO918" s="13"/>
      <c r="BB918" s="13"/>
    </row>
    <row r="919" spans="7:54" ht="15.75" customHeight="1" x14ac:dyDescent="0.25">
      <c r="G919" s="2"/>
      <c r="O919" s="13"/>
      <c r="T919" s="4"/>
      <c r="AB919" s="13"/>
      <c r="AG919" s="6"/>
      <c r="AO919" s="13"/>
      <c r="BB919" s="13"/>
    </row>
    <row r="920" spans="7:54" ht="15.75" customHeight="1" x14ac:dyDescent="0.25">
      <c r="G920" s="2"/>
      <c r="O920" s="13"/>
      <c r="T920" s="4"/>
      <c r="AB920" s="13"/>
      <c r="AG920" s="6"/>
      <c r="AO920" s="13"/>
      <c r="BB920" s="13"/>
    </row>
    <row r="921" spans="7:54" ht="15.75" customHeight="1" x14ac:dyDescent="0.25">
      <c r="G921" s="2"/>
      <c r="O921" s="13"/>
      <c r="T921" s="4"/>
      <c r="AB921" s="13"/>
      <c r="AG921" s="6"/>
      <c r="AO921" s="13"/>
      <c r="BB921" s="13"/>
    </row>
    <row r="922" spans="7:54" ht="15.75" customHeight="1" x14ac:dyDescent="0.25">
      <c r="G922" s="2"/>
      <c r="O922" s="13"/>
      <c r="T922" s="4"/>
      <c r="AB922" s="13"/>
      <c r="AG922" s="6"/>
      <c r="AO922" s="13"/>
      <c r="BB922" s="13"/>
    </row>
    <row r="923" spans="7:54" ht="15.75" customHeight="1" x14ac:dyDescent="0.25">
      <c r="G923" s="2"/>
      <c r="O923" s="13"/>
      <c r="T923" s="4"/>
      <c r="AB923" s="13"/>
      <c r="AG923" s="6"/>
      <c r="AO923" s="13"/>
      <c r="BB923" s="13"/>
    </row>
    <row r="924" spans="7:54" ht="15.75" customHeight="1" x14ac:dyDescent="0.25">
      <c r="G924" s="2"/>
      <c r="O924" s="13"/>
      <c r="T924" s="4"/>
      <c r="AB924" s="13"/>
      <c r="AG924" s="6"/>
      <c r="AO924" s="13"/>
      <c r="BB924" s="13"/>
    </row>
    <row r="925" spans="7:54" ht="15.75" customHeight="1" x14ac:dyDescent="0.25">
      <c r="G925" s="2"/>
      <c r="O925" s="13"/>
      <c r="T925" s="4"/>
      <c r="AB925" s="13"/>
      <c r="AG925" s="6"/>
      <c r="AO925" s="13"/>
      <c r="BB925" s="13"/>
    </row>
    <row r="926" spans="7:54" ht="15.75" customHeight="1" x14ac:dyDescent="0.25">
      <c r="G926" s="2"/>
      <c r="O926" s="13"/>
      <c r="T926" s="4"/>
      <c r="AB926" s="13"/>
      <c r="AG926" s="6"/>
      <c r="AO926" s="13"/>
      <c r="BB926" s="13"/>
    </row>
    <row r="927" spans="7:54" ht="15.75" customHeight="1" x14ac:dyDescent="0.25">
      <c r="G927" s="2"/>
      <c r="O927" s="13"/>
      <c r="T927" s="4"/>
      <c r="AB927" s="13"/>
      <c r="AG927" s="6"/>
      <c r="AO927" s="13"/>
      <c r="BB927" s="13"/>
    </row>
    <row r="928" spans="7:54" ht="15.75" customHeight="1" x14ac:dyDescent="0.25">
      <c r="G928" s="2"/>
      <c r="O928" s="13"/>
      <c r="T928" s="4"/>
      <c r="AB928" s="13"/>
      <c r="AG928" s="6"/>
      <c r="AO928" s="13"/>
      <c r="BB928" s="13"/>
    </row>
    <row r="929" spans="7:54" ht="15.75" customHeight="1" x14ac:dyDescent="0.25">
      <c r="G929" s="2"/>
      <c r="O929" s="13"/>
      <c r="T929" s="4"/>
      <c r="AB929" s="13"/>
      <c r="AG929" s="6"/>
      <c r="AO929" s="13"/>
      <c r="BB929" s="13"/>
    </row>
    <row r="930" spans="7:54" ht="15.75" customHeight="1" x14ac:dyDescent="0.25">
      <c r="G930" s="2"/>
      <c r="O930" s="13"/>
      <c r="T930" s="4"/>
      <c r="AB930" s="13"/>
      <c r="AG930" s="6"/>
      <c r="AO930" s="13"/>
      <c r="BB930" s="13"/>
    </row>
    <row r="931" spans="7:54" ht="15.75" customHeight="1" x14ac:dyDescent="0.25">
      <c r="G931" s="2"/>
      <c r="O931" s="13"/>
      <c r="T931" s="4"/>
      <c r="AB931" s="13"/>
      <c r="AG931" s="6"/>
      <c r="AO931" s="13"/>
      <c r="BB931" s="13"/>
    </row>
    <row r="932" spans="7:54" ht="15.75" customHeight="1" x14ac:dyDescent="0.25">
      <c r="G932" s="2"/>
      <c r="O932" s="13"/>
      <c r="T932" s="4"/>
      <c r="AB932" s="13"/>
      <c r="AG932" s="6"/>
      <c r="AO932" s="13"/>
      <c r="BB932" s="13"/>
    </row>
    <row r="933" spans="7:54" ht="15.75" customHeight="1" x14ac:dyDescent="0.25">
      <c r="G933" s="2"/>
      <c r="O933" s="13"/>
      <c r="T933" s="4"/>
      <c r="AB933" s="13"/>
      <c r="AG933" s="6"/>
      <c r="AO933" s="13"/>
      <c r="BB933" s="13"/>
    </row>
    <row r="934" spans="7:54" ht="15.75" customHeight="1" x14ac:dyDescent="0.25">
      <c r="G934" s="2"/>
      <c r="O934" s="13"/>
      <c r="T934" s="4"/>
      <c r="AB934" s="13"/>
      <c r="AG934" s="6"/>
      <c r="AO934" s="13"/>
      <c r="BB934" s="13"/>
    </row>
    <row r="935" spans="7:54" ht="15.75" customHeight="1" x14ac:dyDescent="0.25">
      <c r="G935" s="2"/>
      <c r="O935" s="13"/>
      <c r="T935" s="4"/>
      <c r="AB935" s="13"/>
      <c r="AG935" s="6"/>
      <c r="AO935" s="13"/>
      <c r="BB935" s="13"/>
    </row>
    <row r="936" spans="7:54" ht="15.75" customHeight="1" x14ac:dyDescent="0.25">
      <c r="G936" s="2"/>
      <c r="O936" s="13"/>
      <c r="T936" s="4"/>
      <c r="AB936" s="13"/>
      <c r="AG936" s="6"/>
      <c r="AO936" s="13"/>
      <c r="BB936" s="13"/>
    </row>
    <row r="937" spans="7:54" ht="15.75" customHeight="1" x14ac:dyDescent="0.25">
      <c r="G937" s="2"/>
      <c r="O937" s="13"/>
      <c r="T937" s="4"/>
      <c r="AB937" s="13"/>
      <c r="AG937" s="6"/>
      <c r="AO937" s="13"/>
      <c r="BB937" s="13"/>
    </row>
    <row r="938" spans="7:54" ht="15.75" customHeight="1" x14ac:dyDescent="0.25">
      <c r="G938" s="2"/>
      <c r="O938" s="13"/>
      <c r="T938" s="4"/>
      <c r="AB938" s="13"/>
      <c r="AG938" s="6"/>
      <c r="AO938" s="13"/>
      <c r="BB938" s="13"/>
    </row>
    <row r="939" spans="7:54" ht="15.75" customHeight="1" x14ac:dyDescent="0.25">
      <c r="G939" s="2"/>
      <c r="O939" s="13"/>
      <c r="T939" s="4"/>
      <c r="AB939" s="13"/>
      <c r="AG939" s="6"/>
      <c r="AO939" s="13"/>
      <c r="BB939" s="13"/>
    </row>
    <row r="940" spans="7:54" ht="15.75" customHeight="1" x14ac:dyDescent="0.25">
      <c r="G940" s="2"/>
      <c r="O940" s="13"/>
      <c r="T940" s="4"/>
      <c r="AB940" s="13"/>
      <c r="AG940" s="6"/>
      <c r="AO940" s="13"/>
      <c r="BB940" s="13"/>
    </row>
    <row r="941" spans="7:54" ht="15.75" customHeight="1" x14ac:dyDescent="0.25">
      <c r="G941" s="2"/>
      <c r="O941" s="13"/>
      <c r="T941" s="4"/>
      <c r="AB941" s="13"/>
      <c r="AG941" s="6"/>
      <c r="AO941" s="13"/>
      <c r="BB941" s="13"/>
    </row>
    <row r="942" spans="7:54" ht="15.75" customHeight="1" x14ac:dyDescent="0.25">
      <c r="G942" s="2"/>
      <c r="O942" s="13"/>
      <c r="T942" s="4"/>
      <c r="AB942" s="13"/>
      <c r="AG942" s="6"/>
      <c r="AO942" s="13"/>
      <c r="BB942" s="13"/>
    </row>
    <row r="943" spans="7:54" ht="15.75" customHeight="1" x14ac:dyDescent="0.25">
      <c r="G943" s="2"/>
      <c r="O943" s="13"/>
      <c r="T943" s="4"/>
      <c r="AB943" s="13"/>
      <c r="AG943" s="6"/>
      <c r="AO943" s="13"/>
      <c r="BB943" s="13"/>
    </row>
    <row r="944" spans="7:54" ht="15.75" customHeight="1" x14ac:dyDescent="0.25">
      <c r="G944" s="2"/>
      <c r="O944" s="13"/>
      <c r="T944" s="4"/>
      <c r="AB944" s="13"/>
      <c r="AG944" s="6"/>
      <c r="AO944" s="13"/>
      <c r="BB944" s="13"/>
    </row>
    <row r="945" spans="7:54" ht="15.75" customHeight="1" x14ac:dyDescent="0.25">
      <c r="G945" s="2"/>
      <c r="O945" s="13"/>
      <c r="T945" s="4"/>
      <c r="AB945" s="13"/>
      <c r="AG945" s="6"/>
      <c r="AO945" s="13"/>
      <c r="BB945" s="13"/>
    </row>
    <row r="946" spans="7:54" ht="15.75" customHeight="1" x14ac:dyDescent="0.25">
      <c r="G946" s="2"/>
      <c r="O946" s="13"/>
      <c r="T946" s="4"/>
      <c r="AB946" s="13"/>
      <c r="AG946" s="6"/>
      <c r="AO946" s="13"/>
      <c r="BB946" s="13"/>
    </row>
    <row r="947" spans="7:54" ht="15.75" customHeight="1" x14ac:dyDescent="0.25">
      <c r="G947" s="2"/>
      <c r="O947" s="13"/>
      <c r="T947" s="4"/>
      <c r="AB947" s="13"/>
      <c r="AG947" s="6"/>
      <c r="AO947" s="13"/>
      <c r="BB947" s="13"/>
    </row>
    <row r="948" spans="7:54" ht="15.75" customHeight="1" x14ac:dyDescent="0.25">
      <c r="G948" s="2"/>
      <c r="O948" s="13"/>
      <c r="T948" s="4"/>
      <c r="AB948" s="13"/>
      <c r="AG948" s="6"/>
      <c r="AO948" s="13"/>
      <c r="BB948" s="13"/>
    </row>
    <row r="949" spans="7:54" ht="15.75" customHeight="1" x14ac:dyDescent="0.25">
      <c r="G949" s="2"/>
      <c r="O949" s="13"/>
      <c r="T949" s="4"/>
      <c r="AB949" s="13"/>
      <c r="AG949" s="6"/>
      <c r="AO949" s="13"/>
      <c r="BB949" s="13"/>
    </row>
    <row r="950" spans="7:54" ht="15.75" customHeight="1" x14ac:dyDescent="0.25">
      <c r="G950" s="2"/>
      <c r="O950" s="13"/>
      <c r="T950" s="4"/>
      <c r="AB950" s="13"/>
      <c r="AG950" s="6"/>
      <c r="AO950" s="13"/>
      <c r="BB950" s="13"/>
    </row>
    <row r="951" spans="7:54" ht="15.75" customHeight="1" x14ac:dyDescent="0.25">
      <c r="G951" s="2"/>
      <c r="O951" s="13"/>
      <c r="T951" s="4"/>
      <c r="AB951" s="13"/>
      <c r="AG951" s="6"/>
      <c r="AO951" s="13"/>
      <c r="BB951" s="13"/>
    </row>
    <row r="952" spans="7:54" ht="15.75" customHeight="1" x14ac:dyDescent="0.25">
      <c r="G952" s="2"/>
      <c r="O952" s="13"/>
      <c r="T952" s="4"/>
      <c r="AB952" s="13"/>
      <c r="AG952" s="6"/>
      <c r="AO952" s="13"/>
      <c r="BB952" s="13"/>
    </row>
    <row r="953" spans="7:54" ht="15.75" customHeight="1" x14ac:dyDescent="0.25">
      <c r="G953" s="2"/>
      <c r="O953" s="13"/>
      <c r="T953" s="4"/>
      <c r="AB953" s="13"/>
      <c r="AG953" s="6"/>
      <c r="AO953" s="13"/>
      <c r="BB953" s="13"/>
    </row>
    <row r="954" spans="7:54" ht="15.75" customHeight="1" x14ac:dyDescent="0.25">
      <c r="G954" s="2"/>
      <c r="O954" s="13"/>
      <c r="T954" s="4"/>
      <c r="AB954" s="13"/>
      <c r="AG954" s="6"/>
      <c r="AO954" s="13"/>
      <c r="BB954" s="13"/>
    </row>
    <row r="955" spans="7:54" ht="15.75" customHeight="1" x14ac:dyDescent="0.25">
      <c r="G955" s="2"/>
      <c r="O955" s="13"/>
      <c r="T955" s="4"/>
      <c r="AB955" s="13"/>
      <c r="AG955" s="6"/>
      <c r="AO955" s="13"/>
      <c r="BB955" s="13"/>
    </row>
    <row r="956" spans="7:54" ht="15.75" customHeight="1" x14ac:dyDescent="0.25">
      <c r="G956" s="2"/>
      <c r="O956" s="13"/>
      <c r="T956" s="4"/>
      <c r="AB956" s="13"/>
      <c r="AG956" s="6"/>
      <c r="AO956" s="13"/>
      <c r="BB956" s="13"/>
    </row>
    <row r="957" spans="7:54" ht="15.75" customHeight="1" x14ac:dyDescent="0.25">
      <c r="G957" s="2"/>
      <c r="O957" s="13"/>
      <c r="T957" s="4"/>
      <c r="AB957" s="13"/>
      <c r="AG957" s="6"/>
      <c r="AO957" s="13"/>
      <c r="BB957" s="13"/>
    </row>
    <row r="958" spans="7:54" ht="15.75" customHeight="1" x14ac:dyDescent="0.25">
      <c r="G958" s="2"/>
      <c r="O958" s="13"/>
      <c r="T958" s="4"/>
      <c r="AB958" s="13"/>
      <c r="AG958" s="6"/>
      <c r="AO958" s="13"/>
      <c r="BB958" s="13"/>
    </row>
    <row r="959" spans="7:54" ht="15.75" customHeight="1" x14ac:dyDescent="0.25">
      <c r="G959" s="2"/>
      <c r="O959" s="13"/>
      <c r="T959" s="4"/>
      <c r="AB959" s="13"/>
      <c r="AG959" s="6"/>
      <c r="AO959" s="13"/>
      <c r="BB959" s="13"/>
    </row>
    <row r="960" spans="7:54" ht="15.75" customHeight="1" x14ac:dyDescent="0.25">
      <c r="G960" s="2"/>
      <c r="O960" s="13"/>
      <c r="T960" s="4"/>
      <c r="AB960" s="13"/>
      <c r="AG960" s="6"/>
      <c r="AO960" s="13"/>
      <c r="BB960" s="13"/>
    </row>
    <row r="961" spans="7:54" ht="15.75" customHeight="1" x14ac:dyDescent="0.25">
      <c r="G961" s="2"/>
      <c r="O961" s="13"/>
      <c r="T961" s="4"/>
      <c r="AB961" s="13"/>
      <c r="AG961" s="6"/>
      <c r="AO961" s="13"/>
      <c r="BB961" s="13"/>
    </row>
    <row r="962" spans="7:54" ht="15.75" customHeight="1" x14ac:dyDescent="0.25">
      <c r="G962" s="2"/>
      <c r="O962" s="13"/>
      <c r="T962" s="4"/>
      <c r="AB962" s="13"/>
      <c r="AG962" s="6"/>
      <c r="AO962" s="13"/>
      <c r="BB962" s="13"/>
    </row>
    <row r="963" spans="7:54" ht="15.75" customHeight="1" x14ac:dyDescent="0.25">
      <c r="G963" s="2"/>
      <c r="O963" s="13"/>
      <c r="T963" s="4"/>
      <c r="AB963" s="13"/>
      <c r="AG963" s="6"/>
      <c r="AO963" s="13"/>
      <c r="BB963" s="13"/>
    </row>
    <row r="964" spans="7:54" ht="15.75" customHeight="1" x14ac:dyDescent="0.25">
      <c r="G964" s="2"/>
      <c r="O964" s="13"/>
      <c r="T964" s="4"/>
      <c r="AB964" s="13"/>
      <c r="AG964" s="6"/>
      <c r="AO964" s="13"/>
      <c r="BB964" s="13"/>
    </row>
    <row r="965" spans="7:54" ht="15.75" customHeight="1" x14ac:dyDescent="0.25">
      <c r="G965" s="2"/>
      <c r="O965" s="13"/>
      <c r="T965" s="4"/>
      <c r="AB965" s="13"/>
      <c r="AG965" s="6"/>
      <c r="AO965" s="13"/>
      <c r="BB965" s="13"/>
    </row>
    <row r="966" spans="7:54" ht="15.75" customHeight="1" x14ac:dyDescent="0.25">
      <c r="G966" s="2"/>
      <c r="O966" s="13"/>
      <c r="T966" s="4"/>
      <c r="AB966" s="13"/>
      <c r="AG966" s="6"/>
      <c r="AO966" s="13"/>
      <c r="BB966" s="13"/>
    </row>
    <row r="967" spans="7:54" ht="15.75" customHeight="1" x14ac:dyDescent="0.25">
      <c r="G967" s="2"/>
      <c r="O967" s="13"/>
      <c r="T967" s="4"/>
      <c r="AB967" s="13"/>
      <c r="AG967" s="6"/>
      <c r="AO967" s="13"/>
      <c r="BB967" s="13"/>
    </row>
    <row r="968" spans="7:54" ht="15.75" customHeight="1" x14ac:dyDescent="0.25">
      <c r="G968" s="2"/>
      <c r="O968" s="13"/>
      <c r="T968" s="4"/>
      <c r="AB968" s="13"/>
      <c r="AG968" s="6"/>
      <c r="AO968" s="13"/>
      <c r="BB968" s="13"/>
    </row>
    <row r="969" spans="7:54" ht="15.75" customHeight="1" x14ac:dyDescent="0.25">
      <c r="G969" s="2"/>
      <c r="O969" s="13"/>
      <c r="T969" s="4"/>
      <c r="AB969" s="13"/>
      <c r="AG969" s="6"/>
      <c r="AO969" s="13"/>
      <c r="BB969" s="13"/>
    </row>
    <row r="970" spans="7:54" ht="15.75" customHeight="1" x14ac:dyDescent="0.25">
      <c r="G970" s="2"/>
      <c r="O970" s="13"/>
      <c r="T970" s="4"/>
      <c r="AB970" s="13"/>
      <c r="AG970" s="6"/>
      <c r="AO970" s="13"/>
      <c r="BB970" s="13"/>
    </row>
    <row r="971" spans="7:54" ht="15.75" customHeight="1" x14ac:dyDescent="0.25">
      <c r="G971" s="2"/>
      <c r="O971" s="13"/>
      <c r="T971" s="4"/>
      <c r="AB971" s="13"/>
      <c r="AG971" s="6"/>
      <c r="AO971" s="13"/>
      <c r="BB971" s="13"/>
    </row>
    <row r="972" spans="7:54" ht="15.75" customHeight="1" x14ac:dyDescent="0.25">
      <c r="G972" s="2"/>
      <c r="O972" s="13"/>
      <c r="T972" s="4"/>
      <c r="AB972" s="13"/>
      <c r="AG972" s="6"/>
      <c r="AO972" s="13"/>
      <c r="BB972" s="13"/>
    </row>
    <row r="973" spans="7:54" ht="15.75" customHeight="1" x14ac:dyDescent="0.25">
      <c r="G973" s="2"/>
      <c r="O973" s="13"/>
      <c r="T973" s="4"/>
      <c r="AB973" s="13"/>
      <c r="AG973" s="6"/>
      <c r="AO973" s="13"/>
      <c r="BB973" s="13"/>
    </row>
    <row r="974" spans="7:54" ht="15.75" customHeight="1" x14ac:dyDescent="0.25">
      <c r="G974" s="2"/>
      <c r="O974" s="13"/>
      <c r="T974" s="4"/>
      <c r="AB974" s="13"/>
      <c r="AG974" s="6"/>
      <c r="AO974" s="13"/>
      <c r="BB974" s="13"/>
    </row>
    <row r="975" spans="7:54" ht="15.75" customHeight="1" x14ac:dyDescent="0.25">
      <c r="G975" s="2"/>
      <c r="O975" s="13"/>
      <c r="T975" s="4"/>
      <c r="AB975" s="13"/>
      <c r="AG975" s="6"/>
      <c r="AO975" s="13"/>
      <c r="BB975" s="13"/>
    </row>
    <row r="976" spans="7:54" ht="15.75" customHeight="1" x14ac:dyDescent="0.25">
      <c r="G976" s="2"/>
      <c r="O976" s="13"/>
      <c r="T976" s="4"/>
      <c r="AB976" s="13"/>
      <c r="AG976" s="6"/>
      <c r="AO976" s="13"/>
      <c r="BB976" s="13"/>
    </row>
    <row r="977" spans="7:54" ht="15.75" customHeight="1" x14ac:dyDescent="0.25">
      <c r="G977" s="2"/>
      <c r="O977" s="13"/>
      <c r="T977" s="4"/>
      <c r="AB977" s="13"/>
      <c r="AG977" s="6"/>
      <c r="AO977" s="13"/>
      <c r="BB977" s="13"/>
    </row>
    <row r="978" spans="7:54" ht="15.75" customHeight="1" x14ac:dyDescent="0.25">
      <c r="G978" s="2"/>
      <c r="O978" s="13"/>
      <c r="T978" s="4"/>
      <c r="AB978" s="13"/>
      <c r="AG978" s="6"/>
      <c r="AO978" s="13"/>
      <c r="BB978" s="13"/>
    </row>
    <row r="979" spans="7:54" ht="15.75" customHeight="1" x14ac:dyDescent="0.25">
      <c r="G979" s="2"/>
      <c r="O979" s="13"/>
      <c r="T979" s="4"/>
      <c r="AB979" s="13"/>
      <c r="AG979" s="6"/>
      <c r="AO979" s="13"/>
      <c r="BB979" s="13"/>
    </row>
    <row r="980" spans="7:54" ht="15.75" customHeight="1" x14ac:dyDescent="0.25">
      <c r="G980" s="2"/>
      <c r="O980" s="13"/>
      <c r="T980" s="4"/>
      <c r="AB980" s="13"/>
      <c r="AG980" s="6"/>
      <c r="AO980" s="13"/>
      <c r="BB980" s="13"/>
    </row>
    <row r="981" spans="7:54" ht="15.75" customHeight="1" x14ac:dyDescent="0.25">
      <c r="G981" s="2"/>
      <c r="O981" s="13"/>
      <c r="T981" s="4"/>
      <c r="AB981" s="13"/>
      <c r="AG981" s="6"/>
      <c r="AO981" s="13"/>
      <c r="BB981" s="13"/>
    </row>
    <row r="982" spans="7:54" ht="15.75" customHeight="1" x14ac:dyDescent="0.25">
      <c r="G982" s="2"/>
      <c r="O982" s="13"/>
      <c r="T982" s="4"/>
      <c r="AB982" s="13"/>
      <c r="AG982" s="6"/>
      <c r="AO982" s="13"/>
      <c r="BB982" s="13"/>
    </row>
    <row r="983" spans="7:54" ht="15.75" customHeight="1" x14ac:dyDescent="0.25">
      <c r="G983" s="2"/>
      <c r="O983" s="13"/>
      <c r="T983" s="4"/>
      <c r="AB983" s="13"/>
      <c r="AG983" s="6"/>
      <c r="AO983" s="13"/>
      <c r="BB983" s="13"/>
    </row>
    <row r="984" spans="7:54" ht="15.75" customHeight="1" x14ac:dyDescent="0.25">
      <c r="G984" s="2"/>
      <c r="O984" s="13"/>
      <c r="T984" s="4"/>
      <c r="AB984" s="13"/>
      <c r="AG984" s="6"/>
      <c r="AO984" s="13"/>
      <c r="BB984" s="13"/>
    </row>
    <row r="985" spans="7:54" ht="15.75" customHeight="1" x14ac:dyDescent="0.25">
      <c r="G985" s="2"/>
      <c r="O985" s="13"/>
      <c r="T985" s="4"/>
      <c r="AB985" s="13"/>
      <c r="AG985" s="6"/>
      <c r="AO985" s="13"/>
      <c r="BB985" s="13"/>
    </row>
    <row r="986" spans="7:54" ht="15.75" customHeight="1" x14ac:dyDescent="0.25">
      <c r="G986" s="2"/>
      <c r="O986" s="13"/>
      <c r="T986" s="4"/>
      <c r="AB986" s="13"/>
      <c r="AG986" s="6"/>
      <c r="AO986" s="13"/>
      <c r="BB986" s="13"/>
    </row>
    <row r="987" spans="7:54" ht="15.75" customHeight="1" x14ac:dyDescent="0.25">
      <c r="G987" s="2"/>
      <c r="O987" s="13"/>
      <c r="T987" s="4"/>
      <c r="AB987" s="13"/>
      <c r="AG987" s="6"/>
      <c r="AO987" s="13"/>
      <c r="BB987" s="13"/>
    </row>
    <row r="988" spans="7:54" ht="15.75" customHeight="1" x14ac:dyDescent="0.25">
      <c r="G988" s="2"/>
      <c r="O988" s="13"/>
      <c r="T988" s="4"/>
      <c r="AB988" s="13"/>
      <c r="AG988" s="6"/>
      <c r="AO988" s="13"/>
      <c r="BB988" s="13"/>
    </row>
    <row r="989" spans="7:54" ht="15.75" customHeight="1" x14ac:dyDescent="0.25">
      <c r="G989" s="2"/>
      <c r="O989" s="13"/>
      <c r="T989" s="4"/>
      <c r="AB989" s="13"/>
      <c r="AG989" s="6"/>
      <c r="AO989" s="13"/>
      <c r="BB989" s="13"/>
    </row>
    <row r="990" spans="7:54" ht="15.75" customHeight="1" x14ac:dyDescent="0.25">
      <c r="G990" s="2"/>
      <c r="O990" s="13"/>
      <c r="T990" s="4"/>
      <c r="AB990" s="13"/>
      <c r="AG990" s="6"/>
      <c r="AO990" s="13"/>
      <c r="BB990" s="13"/>
    </row>
    <row r="991" spans="7:54" ht="15.75" customHeight="1" x14ac:dyDescent="0.25">
      <c r="G991" s="2"/>
      <c r="O991" s="13"/>
      <c r="T991" s="4"/>
      <c r="AB991" s="13"/>
      <c r="AG991" s="6"/>
      <c r="AO991" s="13"/>
      <c r="BB991" s="13"/>
    </row>
    <row r="992" spans="7:54" ht="15.75" customHeight="1" x14ac:dyDescent="0.25">
      <c r="G992" s="2"/>
      <c r="O992" s="13"/>
      <c r="T992" s="4"/>
      <c r="AB992" s="13"/>
      <c r="AG992" s="6"/>
      <c r="AO992" s="13"/>
      <c r="BB992" s="13"/>
    </row>
    <row r="993" spans="7:54" ht="15.75" customHeight="1" x14ac:dyDescent="0.25">
      <c r="G993" s="2"/>
      <c r="O993" s="13"/>
      <c r="T993" s="4"/>
      <c r="AB993" s="13"/>
      <c r="AG993" s="6"/>
      <c r="AO993" s="13"/>
      <c r="BB993" s="13"/>
    </row>
    <row r="994" spans="7:54" ht="15.75" customHeight="1" x14ac:dyDescent="0.25">
      <c r="G994" s="2"/>
      <c r="O994" s="13"/>
      <c r="T994" s="4"/>
      <c r="AB994" s="13"/>
      <c r="AG994" s="6"/>
      <c r="AO994" s="13"/>
      <c r="BB994" s="13"/>
    </row>
    <row r="995" spans="7:54" ht="15.75" customHeight="1" x14ac:dyDescent="0.25">
      <c r="G995" s="2"/>
      <c r="O995" s="13"/>
      <c r="T995" s="4"/>
      <c r="AB995" s="13"/>
      <c r="AG995" s="6"/>
      <c r="AO995" s="13"/>
      <c r="BB995" s="13"/>
    </row>
    <row r="996" spans="7:54" ht="15.75" customHeight="1" x14ac:dyDescent="0.25">
      <c r="G996" s="2"/>
      <c r="O996" s="13"/>
      <c r="T996" s="4"/>
      <c r="AB996" s="13"/>
      <c r="AG996" s="6"/>
      <c r="AO996" s="13"/>
      <c r="BB996" s="13"/>
    </row>
    <row r="997" spans="7:54" ht="15.75" customHeight="1" x14ac:dyDescent="0.25">
      <c r="G997" s="2"/>
      <c r="O997" s="13"/>
      <c r="T997" s="4"/>
      <c r="AB997" s="13"/>
      <c r="AG997" s="6"/>
      <c r="AO997" s="13"/>
      <c r="BB997" s="13"/>
    </row>
    <row r="998" spans="7:54" ht="15.75" customHeight="1" x14ac:dyDescent="0.25">
      <c r="G998" s="2"/>
      <c r="O998" s="13"/>
      <c r="T998" s="4"/>
      <c r="AB998" s="13"/>
      <c r="AG998" s="6"/>
      <c r="AO998" s="13"/>
      <c r="BB998" s="13"/>
    </row>
    <row r="999" spans="7:54" ht="15.75" customHeight="1" x14ac:dyDescent="0.25">
      <c r="G999" s="2"/>
      <c r="O999" s="13"/>
      <c r="T999" s="4"/>
      <c r="AB999" s="13"/>
      <c r="AG999" s="6"/>
      <c r="AO999" s="13"/>
      <c r="BB999" s="13"/>
    </row>
    <row r="1000" spans="7:54" ht="15.75" customHeight="1" x14ac:dyDescent="0.25">
      <c r="G1000" s="2"/>
      <c r="O1000" s="13"/>
      <c r="T1000" s="4"/>
      <c r="AB1000" s="13"/>
      <c r="AG1000" s="6"/>
      <c r="AO1000" s="13"/>
      <c r="BB1000" s="13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000"/>
  <sheetViews>
    <sheetView topLeftCell="A268" workbookViewId="0"/>
  </sheetViews>
  <sheetFormatPr defaultColWidth="14.42578125" defaultRowHeight="15" customHeight="1" x14ac:dyDescent="0.25"/>
  <cols>
    <col min="1" max="1" width="13.85546875" customWidth="1"/>
    <col min="2" max="2" width="8.7109375" customWidth="1"/>
    <col min="3" max="3" width="11" customWidth="1"/>
    <col min="4" max="27" width="8.7109375" customWidth="1"/>
  </cols>
  <sheetData>
    <row r="1" spans="1:27" x14ac:dyDescent="0.25">
      <c r="B1" s="1" t="s">
        <v>84</v>
      </c>
      <c r="C1" s="1" t="s">
        <v>1</v>
      </c>
      <c r="D1" s="1" t="s">
        <v>323</v>
      </c>
      <c r="G1" s="1" t="s">
        <v>371</v>
      </c>
      <c r="I1" s="1">
        <v>28</v>
      </c>
    </row>
    <row r="2" spans="1:27" x14ac:dyDescent="0.25">
      <c r="A2" s="12">
        <v>45319</v>
      </c>
      <c r="B2" s="2"/>
      <c r="C2" s="2"/>
      <c r="D2" s="2"/>
    </row>
    <row r="3" spans="1:27" x14ac:dyDescent="0.25">
      <c r="A3" s="1" t="s">
        <v>372</v>
      </c>
      <c r="B3" s="1">
        <v>1.54</v>
      </c>
      <c r="C3" s="1">
        <v>1.07</v>
      </c>
      <c r="F3" s="54" t="s">
        <v>373</v>
      </c>
      <c r="G3" s="55"/>
      <c r="H3" s="55"/>
      <c r="I3" s="54" t="s">
        <v>374</v>
      </c>
      <c r="J3" s="55"/>
      <c r="K3" s="55"/>
      <c r="L3" s="54" t="s">
        <v>375</v>
      </c>
      <c r="M3" s="55"/>
      <c r="N3" s="55"/>
      <c r="O3" s="54" t="s">
        <v>376</v>
      </c>
      <c r="P3" s="55"/>
      <c r="Q3" s="55"/>
      <c r="R3" s="54" t="s">
        <v>377</v>
      </c>
      <c r="S3" s="55"/>
      <c r="T3" s="54" t="s">
        <v>378</v>
      </c>
      <c r="U3" s="55"/>
      <c r="V3" s="54" t="s">
        <v>379</v>
      </c>
      <c r="W3" s="55"/>
      <c r="X3" s="55"/>
      <c r="Y3" s="54" t="s">
        <v>380</v>
      </c>
      <c r="Z3" s="55"/>
      <c r="AA3" s="55"/>
    </row>
    <row r="4" spans="1:27" x14ac:dyDescent="0.25">
      <c r="A4" s="1" t="s">
        <v>381</v>
      </c>
      <c r="B4" s="1">
        <v>0.8</v>
      </c>
      <c r="C4" s="1">
        <v>0.76</v>
      </c>
      <c r="F4" s="1">
        <f>AVERAGE(B9,B5,B18,B19,B22,B27,B32,B34,B35,B38,B53,B54,B58,B61,B63,B66,B67,B68,B73,B79,B99,B105,B107,B112,B113,B125,B127,B148,B171,B173,B177,B178,B179,B182,B150,B153,B160,B185,B186,B190,B201,B216,B225,B238,B240,B244,B247,B251,B260,B270,B271,B289)</f>
        <v>1.3780769230769228</v>
      </c>
      <c r="G4" s="1">
        <f>AVERAGE(C9,C5,C18,C19,C22,C27,C32,C34,C35,C38,C53,C54,C58,C61,C63,C66,C67,C68,C73,C79,C99,C105,C107,C112,C113,C125,C127,C148,C171,C173,C177,C178,C179,C182,C150,C153,C160,C185,C186,C190,C201,C216,C225,C238,C240,C244,C247,C251,C260,C270,C271)</f>
        <v>1.3319607843137253</v>
      </c>
      <c r="H4" s="1">
        <f>D289</f>
        <v>0.43</v>
      </c>
      <c r="I4" s="1">
        <f>AVERAGE(B3,B4,B10,B11,B13,B15,B23,B31,B39,B40,B43,B47,B55,B57,B60,B62,B64,B65,B90,B100,B101,B108,B110,B114,B115,B122,B129,B130,B131,B132,B133,B134,B135,B136,B139,B141,B142,B163,B164,B168,B174,B176,B158,B184,B187,B189,B192,B197,B198,B204,B217,B224,B231,B232,B237,B250,B259,B266,B268,B282)</f>
        <v>1.2551666666666672</v>
      </c>
      <c r="J4" s="1">
        <f>AVERAGE(C3,C4,C10,C11,C13,C15,C23,C31,C39,C40,C43,C47,C55,C57,C60,C62,C64,C65,C90,C100,C101,C108,C110,C114,C115,C122,C129,C130,C131,C132,C133,C134,C135,C136,C139,C141,C142,C163,C164,C168,C174,C176,C158,C184,C187,C189,C192,C197,C198,C204,C217,C224,C231,C232,C237,C250,C259,C266,C268)</f>
        <v>1.2464406779661017</v>
      </c>
      <c r="K4" s="1">
        <f>D282</f>
        <v>0.43</v>
      </c>
      <c r="L4" s="1">
        <f>AVERAGE(B6,B7,B8,B16,B17,B24,B25,B30,B33,B36,B41,B42,B50,B51,B56,B69,B74,B77,B80,B82,B89,B94,B96,B98,B106,B123,B120,B128,B149,B165,B180,B156,B151,B193,B205,B211,B213,B215,B223,B234,B246,B249,B252,B253,B261,B262,B263,B273,B287)</f>
        <v>1.2042857142857146</v>
      </c>
      <c r="M4" s="1">
        <f>AVERAGE(C6,C7,C8,C16,C17,C24,C25,C30,C33,C36,C41,C42,C50,C51,C56,C69,C74,C77,C80,C82,C89,C94,C96,C98,C106,C123,C120,C128,C149,C165,C180,C156,C151,C193,C205,C211,C213,C215,C223,C234,C246,C249,C252,C253,C261,C262,C263,C273)</f>
        <v>1.1091666666666669</v>
      </c>
      <c r="N4" s="1">
        <f>D287</f>
        <v>0.89</v>
      </c>
      <c r="O4" s="1">
        <f>AVERAGE(B14,B21,B29,B37,B44,B45,B46,B49,B59,B71,B72,B76,B78,B81,B83,B85,B86,B88,B91,B93,B95,B97,B102,B103,B104,B109,B111,B117,B124,B126,B144,B145,B146,B166,B167,B169,B175,B157,B188,B199,B207,B208,B210,B219,B221,B226,B235,B239,B241,B248,B256,B257,B269,B274,B275,B276,B283:B284)</f>
        <v>1.270344827586207</v>
      </c>
      <c r="P4" s="1">
        <f>AVERAGE(C14,C21,C29,C37,C44,C45,C46,C49,C59,C71,C72,C76,C78,C81,C83,C85,C86,C88,C91,C93,C95,C97,C102,C103,C104,C109,C111,C117,C124,C126,C144,C145,C146,C166,C167,C169,C175,C157,C188,C199,C207,C208,C210,C219,C221,C226,C235,C239,C241,C248,C256,C257,C269,C274,C275,C276)</f>
        <v>1.2782142857142855</v>
      </c>
      <c r="Q4" s="1">
        <f>AVERAGE(D283:D284)</f>
        <v>1.4650000000000001</v>
      </c>
      <c r="R4" s="1">
        <f t="shared" ref="R4:S4" si="0">AVERAGE(B119,B121,B140,B143,B181,B159,B195,B203,B209,B227,B229,B233,B236,B243,B245,B258,B264,B265,B272,B278)</f>
        <v>1.5029999999999999</v>
      </c>
      <c r="S4" s="1">
        <f t="shared" si="0"/>
        <v>1.2310000000000001</v>
      </c>
      <c r="T4" s="1">
        <f t="shared" ref="T4:U4" si="1">AVERAGE(B137,B147,B162,B170,B152,B154,B155,B194,B200,B206,B218,B220,B228,B255,B277,B279,B280)</f>
        <v>1.3141176470588236</v>
      </c>
      <c r="U4" s="1">
        <f t="shared" si="1"/>
        <v>1.3094117647058823</v>
      </c>
      <c r="V4" s="1">
        <f>AVERAGE(B285:B286)</f>
        <v>1.385</v>
      </c>
      <c r="X4" s="1">
        <f>AVERAGE(D285:D286)</f>
        <v>0.85999999999999988</v>
      </c>
      <c r="Y4" s="1">
        <f>B288</f>
        <v>1.22</v>
      </c>
      <c r="AA4" s="1">
        <f>D288</f>
        <v>0.83</v>
      </c>
    </row>
    <row r="5" spans="1:27" x14ac:dyDescent="0.25">
      <c r="A5" s="1" t="s">
        <v>382</v>
      </c>
      <c r="B5" s="1">
        <v>1.37</v>
      </c>
      <c r="C5" s="1">
        <v>1.1299999999999999</v>
      </c>
    </row>
    <row r="6" spans="1:27" x14ac:dyDescent="0.25">
      <c r="A6" s="1" t="s">
        <v>383</v>
      </c>
      <c r="B6" s="1">
        <v>1.88</v>
      </c>
      <c r="C6" s="1">
        <v>1.1499999999999999</v>
      </c>
    </row>
    <row r="7" spans="1:27" x14ac:dyDescent="0.25">
      <c r="A7" s="1" t="s">
        <v>384</v>
      </c>
      <c r="B7" s="1">
        <v>1.52</v>
      </c>
      <c r="C7" s="1">
        <v>0.92</v>
      </c>
    </row>
    <row r="8" spans="1:27" x14ac:dyDescent="0.25">
      <c r="A8" s="1" t="s">
        <v>385</v>
      </c>
      <c r="B8" s="1">
        <v>1.42</v>
      </c>
      <c r="C8" s="1">
        <v>0.93</v>
      </c>
    </row>
    <row r="9" spans="1:27" x14ac:dyDescent="0.25">
      <c r="A9" s="1" t="s">
        <v>386</v>
      </c>
      <c r="B9" s="1">
        <v>0.79</v>
      </c>
      <c r="C9" s="1">
        <v>0.13</v>
      </c>
    </row>
    <row r="10" spans="1:27" x14ac:dyDescent="0.25">
      <c r="A10" s="1" t="s">
        <v>387</v>
      </c>
      <c r="B10" s="1">
        <v>1.66</v>
      </c>
      <c r="C10" s="1">
        <v>1.35</v>
      </c>
    </row>
    <row r="11" spans="1:27" x14ac:dyDescent="0.25">
      <c r="A11" s="1" t="s">
        <v>388</v>
      </c>
      <c r="B11" s="1">
        <v>1.73</v>
      </c>
      <c r="C11" s="1">
        <v>1.51</v>
      </c>
    </row>
    <row r="12" spans="1:27" x14ac:dyDescent="0.25">
      <c r="A12" s="12">
        <v>45326</v>
      </c>
      <c r="B12" s="2"/>
      <c r="C12" s="2"/>
      <c r="D12" s="2"/>
    </row>
    <row r="13" spans="1:27" x14ac:dyDescent="0.25">
      <c r="A13" s="1" t="s">
        <v>389</v>
      </c>
      <c r="B13" s="1">
        <v>0.63</v>
      </c>
      <c r="C13" s="1">
        <v>0.28999999999999998</v>
      </c>
    </row>
    <row r="14" spans="1:27" x14ac:dyDescent="0.25">
      <c r="A14" s="1" t="s">
        <v>390</v>
      </c>
      <c r="B14" s="1">
        <v>1.42</v>
      </c>
      <c r="C14" s="1">
        <v>1.03</v>
      </c>
    </row>
    <row r="15" spans="1:27" x14ac:dyDescent="0.25">
      <c r="A15" s="1" t="s">
        <v>391</v>
      </c>
      <c r="B15" s="1">
        <v>1.57</v>
      </c>
      <c r="C15" s="1">
        <v>1.74</v>
      </c>
    </row>
    <row r="16" spans="1:27" x14ac:dyDescent="0.25">
      <c r="A16" s="1" t="s">
        <v>392</v>
      </c>
      <c r="B16" s="1">
        <v>0.86</v>
      </c>
      <c r="C16" s="1">
        <v>0.52</v>
      </c>
    </row>
    <row r="17" spans="1:4" x14ac:dyDescent="0.25">
      <c r="A17" s="1" t="s">
        <v>393</v>
      </c>
      <c r="B17" s="1">
        <v>1.22</v>
      </c>
      <c r="C17" s="1">
        <v>0.71</v>
      </c>
    </row>
    <row r="18" spans="1:4" x14ac:dyDescent="0.25">
      <c r="A18" s="1" t="s">
        <v>394</v>
      </c>
      <c r="B18" s="1">
        <v>2.21</v>
      </c>
      <c r="C18" s="1">
        <v>1.69</v>
      </c>
    </row>
    <row r="19" spans="1:4" x14ac:dyDescent="0.25">
      <c r="A19" s="1" t="s">
        <v>395</v>
      </c>
      <c r="B19" s="1">
        <v>1.47</v>
      </c>
      <c r="C19" s="1">
        <v>1.88</v>
      </c>
    </row>
    <row r="20" spans="1:4" x14ac:dyDescent="0.25">
      <c r="A20" s="14">
        <v>45332</v>
      </c>
      <c r="B20" s="6"/>
      <c r="C20" s="6"/>
      <c r="D20" s="6"/>
    </row>
    <row r="21" spans="1:4" ht="15.75" customHeight="1" x14ac:dyDescent="0.25">
      <c r="A21" s="1" t="s">
        <v>396</v>
      </c>
      <c r="B21" s="1">
        <v>0.86</v>
      </c>
      <c r="C21" s="1">
        <v>0.8</v>
      </c>
    </row>
    <row r="22" spans="1:4" ht="15.75" customHeight="1" x14ac:dyDescent="0.25">
      <c r="A22" s="1" t="s">
        <v>397</v>
      </c>
      <c r="B22" s="1">
        <v>1.76</v>
      </c>
      <c r="C22" s="1">
        <v>1.39</v>
      </c>
    </row>
    <row r="23" spans="1:4" ht="15.75" customHeight="1" x14ac:dyDescent="0.25">
      <c r="A23" s="1" t="s">
        <v>398</v>
      </c>
      <c r="B23" s="1">
        <v>0.72</v>
      </c>
      <c r="C23" s="1">
        <v>0.95</v>
      </c>
    </row>
    <row r="24" spans="1:4" ht="15.75" customHeight="1" x14ac:dyDescent="0.25">
      <c r="A24" s="1" t="s">
        <v>399</v>
      </c>
      <c r="B24" s="1">
        <v>1.59</v>
      </c>
      <c r="C24" s="1">
        <v>1.36</v>
      </c>
    </row>
    <row r="25" spans="1:4" ht="15.75" customHeight="1" x14ac:dyDescent="0.25">
      <c r="A25" s="1" t="s">
        <v>400</v>
      </c>
      <c r="B25" s="1">
        <v>0.49</v>
      </c>
      <c r="C25" s="1">
        <v>1.04</v>
      </c>
    </row>
    <row r="26" spans="1:4" ht="15.75" customHeight="1" x14ac:dyDescent="0.25">
      <c r="A26" s="14">
        <v>45333</v>
      </c>
      <c r="B26" s="6"/>
      <c r="C26" s="6"/>
      <c r="D26" s="6"/>
    </row>
    <row r="27" spans="1:4" ht="15.75" customHeight="1" x14ac:dyDescent="0.25">
      <c r="A27" s="1" t="s">
        <v>401</v>
      </c>
      <c r="B27" s="1">
        <v>1.47</v>
      </c>
      <c r="C27" s="1">
        <v>1.04</v>
      </c>
    </row>
    <row r="28" spans="1:4" ht="15.75" customHeight="1" x14ac:dyDescent="0.25">
      <c r="A28" s="12">
        <v>45412</v>
      </c>
      <c r="B28" s="2"/>
      <c r="C28" s="2"/>
      <c r="D28" s="2"/>
    </row>
    <row r="29" spans="1:4" ht="15.75" customHeight="1" x14ac:dyDescent="0.25">
      <c r="A29" s="1" t="s">
        <v>402</v>
      </c>
      <c r="B29" s="1">
        <v>0.82</v>
      </c>
      <c r="C29" s="1">
        <v>1.32</v>
      </c>
    </row>
    <row r="30" spans="1:4" ht="15.75" customHeight="1" x14ac:dyDescent="0.25">
      <c r="A30" s="1" t="s">
        <v>403</v>
      </c>
      <c r="B30" s="1">
        <v>1.39</v>
      </c>
      <c r="C30" s="1">
        <v>1.03</v>
      </c>
    </row>
    <row r="31" spans="1:4" ht="15.75" customHeight="1" x14ac:dyDescent="0.25">
      <c r="A31" s="1" t="s">
        <v>404</v>
      </c>
      <c r="B31" s="1">
        <v>1.18</v>
      </c>
      <c r="C31" s="1">
        <v>0.61</v>
      </c>
    </row>
    <row r="32" spans="1:4" ht="15.75" customHeight="1" x14ac:dyDescent="0.25">
      <c r="A32" s="1" t="s">
        <v>405</v>
      </c>
      <c r="B32" s="1">
        <v>1.59</v>
      </c>
      <c r="C32" s="1">
        <v>0.95</v>
      </c>
    </row>
    <row r="33" spans="1:4" ht="15.75" customHeight="1" x14ac:dyDescent="0.25">
      <c r="A33" s="1" t="s">
        <v>406</v>
      </c>
      <c r="B33" s="1">
        <v>1.57</v>
      </c>
      <c r="C33" s="1">
        <v>1.19</v>
      </c>
    </row>
    <row r="34" spans="1:4" ht="15.75" customHeight="1" x14ac:dyDescent="0.25">
      <c r="A34" s="1" t="s">
        <v>407</v>
      </c>
      <c r="B34" s="1">
        <v>0.74</v>
      </c>
      <c r="C34" s="1">
        <v>1.87</v>
      </c>
    </row>
    <row r="35" spans="1:4" ht="15.75" customHeight="1" x14ac:dyDescent="0.25">
      <c r="A35" s="1" t="s">
        <v>408</v>
      </c>
      <c r="B35" s="1">
        <v>0.55000000000000004</v>
      </c>
      <c r="C35" s="1">
        <v>0.42</v>
      </c>
    </row>
    <row r="36" spans="1:4" ht="15.75" customHeight="1" x14ac:dyDescent="0.25">
      <c r="A36" s="1" t="s">
        <v>409</v>
      </c>
      <c r="B36" s="1">
        <v>1.01</v>
      </c>
      <c r="C36" s="1">
        <v>1.37</v>
      </c>
    </row>
    <row r="37" spans="1:4" ht="15.75" customHeight="1" x14ac:dyDescent="0.25">
      <c r="A37" s="1" t="s">
        <v>410</v>
      </c>
      <c r="B37" s="1">
        <v>0.78</v>
      </c>
      <c r="C37" s="1">
        <v>2.06</v>
      </c>
    </row>
    <row r="38" spans="1:4" ht="15.75" customHeight="1" x14ac:dyDescent="0.25">
      <c r="A38" s="1" t="s">
        <v>411</v>
      </c>
      <c r="B38" s="1">
        <v>0.01</v>
      </c>
      <c r="C38" s="1">
        <v>0.43</v>
      </c>
    </row>
    <row r="39" spans="1:4" ht="15.75" customHeight="1" x14ac:dyDescent="0.25">
      <c r="A39" s="1" t="s">
        <v>412</v>
      </c>
      <c r="B39" s="1">
        <v>1.48</v>
      </c>
      <c r="C39" s="1">
        <v>0.67</v>
      </c>
    </row>
    <row r="40" spans="1:4" ht="15.75" customHeight="1" x14ac:dyDescent="0.25">
      <c r="A40" s="1" t="s">
        <v>413</v>
      </c>
      <c r="B40" s="1">
        <v>1.73</v>
      </c>
      <c r="C40" s="1">
        <v>1.66</v>
      </c>
    </row>
    <row r="41" spans="1:4" ht="15.75" customHeight="1" x14ac:dyDescent="0.25">
      <c r="A41" s="1" t="s">
        <v>414</v>
      </c>
      <c r="B41" s="1">
        <v>1.22</v>
      </c>
      <c r="C41" s="1">
        <v>0.97</v>
      </c>
    </row>
    <row r="42" spans="1:4" ht="15.75" customHeight="1" x14ac:dyDescent="0.25">
      <c r="A42" s="1" t="s">
        <v>415</v>
      </c>
      <c r="B42" s="1">
        <v>0.56999999999999995</v>
      </c>
      <c r="C42" s="1">
        <v>0.85</v>
      </c>
    </row>
    <row r="43" spans="1:4" ht="15.75" customHeight="1" x14ac:dyDescent="0.25">
      <c r="A43" s="1" t="s">
        <v>416</v>
      </c>
      <c r="B43" s="1">
        <v>0.83</v>
      </c>
      <c r="C43" s="1">
        <v>0.63</v>
      </c>
    </row>
    <row r="44" spans="1:4" ht="15.75" customHeight="1" x14ac:dyDescent="0.25">
      <c r="A44" s="1" t="s">
        <v>417</v>
      </c>
      <c r="B44" s="1">
        <v>0.9</v>
      </c>
      <c r="C44" s="1">
        <v>1.62</v>
      </c>
    </row>
    <row r="45" spans="1:4" ht="15.75" customHeight="1" x14ac:dyDescent="0.25">
      <c r="A45" s="1" t="s">
        <v>418</v>
      </c>
      <c r="B45" s="1">
        <v>1.48</v>
      </c>
      <c r="C45" s="1">
        <v>1.72</v>
      </c>
    </row>
    <row r="46" spans="1:4" ht="15.75" customHeight="1" x14ac:dyDescent="0.25">
      <c r="A46" s="1" t="s">
        <v>419</v>
      </c>
      <c r="B46" s="1">
        <v>0.88</v>
      </c>
      <c r="C46" s="1">
        <v>0.92</v>
      </c>
    </row>
    <row r="47" spans="1:4" ht="15.75" customHeight="1" x14ac:dyDescent="0.25">
      <c r="A47" s="1" t="s">
        <v>420</v>
      </c>
      <c r="B47" s="1">
        <v>1.47</v>
      </c>
      <c r="C47" s="1">
        <v>1.24</v>
      </c>
    </row>
    <row r="48" spans="1:4" ht="15.75" customHeight="1" x14ac:dyDescent="0.25">
      <c r="A48" s="12">
        <v>45413</v>
      </c>
      <c r="B48" s="2"/>
      <c r="C48" s="2"/>
      <c r="D48" s="2"/>
    </row>
    <row r="49" spans="1:4" ht="15.75" customHeight="1" x14ac:dyDescent="0.25">
      <c r="A49" s="1" t="s">
        <v>421</v>
      </c>
      <c r="B49" s="1">
        <v>0.43</v>
      </c>
      <c r="C49" s="1">
        <v>1.1399999999999999</v>
      </c>
    </row>
    <row r="50" spans="1:4" ht="15.75" customHeight="1" x14ac:dyDescent="0.25">
      <c r="A50" s="1" t="s">
        <v>422</v>
      </c>
      <c r="B50" s="1">
        <v>0.87</v>
      </c>
      <c r="C50" s="1">
        <v>1.23</v>
      </c>
    </row>
    <row r="51" spans="1:4" ht="15.75" customHeight="1" x14ac:dyDescent="0.25">
      <c r="A51" s="1" t="s">
        <v>423</v>
      </c>
      <c r="B51" s="1">
        <v>1.57</v>
      </c>
      <c r="C51" s="1">
        <v>1.07</v>
      </c>
    </row>
    <row r="52" spans="1:4" ht="15.75" customHeight="1" x14ac:dyDescent="0.25">
      <c r="A52" s="14">
        <v>45422</v>
      </c>
      <c r="B52" s="6"/>
      <c r="C52" s="6"/>
      <c r="D52" s="6"/>
    </row>
    <row r="53" spans="1:4" ht="15.75" customHeight="1" x14ac:dyDescent="0.25">
      <c r="A53" s="1" t="s">
        <v>424</v>
      </c>
      <c r="B53" s="1">
        <v>2.8</v>
      </c>
      <c r="C53" s="1">
        <v>1.44</v>
      </c>
    </row>
    <row r="54" spans="1:4" ht="15.75" customHeight="1" x14ac:dyDescent="0.25">
      <c r="A54" s="1" t="s">
        <v>425</v>
      </c>
      <c r="B54" s="1">
        <v>1.94</v>
      </c>
      <c r="C54" s="1">
        <v>1.79</v>
      </c>
    </row>
    <row r="55" spans="1:4" ht="15.75" customHeight="1" x14ac:dyDescent="0.25">
      <c r="A55" s="1" t="s">
        <v>426</v>
      </c>
      <c r="B55" s="1">
        <v>1.26</v>
      </c>
      <c r="C55" s="1">
        <v>1.78</v>
      </c>
    </row>
    <row r="56" spans="1:4" ht="15.75" customHeight="1" x14ac:dyDescent="0.25">
      <c r="A56" s="1" t="s">
        <v>427</v>
      </c>
      <c r="B56" s="1">
        <v>1.39</v>
      </c>
      <c r="C56" s="1">
        <v>0.66</v>
      </c>
    </row>
    <row r="57" spans="1:4" ht="15.75" customHeight="1" x14ac:dyDescent="0.25">
      <c r="A57" s="1" t="s">
        <v>428</v>
      </c>
      <c r="B57" s="1">
        <v>1.06</v>
      </c>
      <c r="C57" s="1">
        <v>1.57</v>
      </c>
    </row>
    <row r="58" spans="1:4" ht="15.75" customHeight="1" x14ac:dyDescent="0.25">
      <c r="A58" s="1" t="s">
        <v>429</v>
      </c>
      <c r="B58" s="1">
        <v>1.8</v>
      </c>
      <c r="C58" s="1">
        <v>1.79</v>
      </c>
    </row>
    <row r="59" spans="1:4" ht="15.75" customHeight="1" x14ac:dyDescent="0.25">
      <c r="A59" s="1" t="s">
        <v>430</v>
      </c>
      <c r="B59" s="1">
        <v>1.31</v>
      </c>
      <c r="C59" s="1">
        <v>0.68</v>
      </c>
    </row>
    <row r="60" spans="1:4" ht="15.75" customHeight="1" x14ac:dyDescent="0.25">
      <c r="A60" s="1" t="s">
        <v>431</v>
      </c>
      <c r="B60" s="1">
        <v>1.01</v>
      </c>
      <c r="C60" s="1">
        <v>1.33</v>
      </c>
    </row>
    <row r="61" spans="1:4" ht="15.75" customHeight="1" x14ac:dyDescent="0.25">
      <c r="A61" s="1" t="s">
        <v>432</v>
      </c>
      <c r="B61" s="1">
        <v>1.81</v>
      </c>
      <c r="C61" s="1">
        <v>1.69</v>
      </c>
    </row>
    <row r="62" spans="1:4" ht="15.75" customHeight="1" x14ac:dyDescent="0.25">
      <c r="A62" s="1" t="s">
        <v>433</v>
      </c>
      <c r="B62" s="1">
        <v>1.32</v>
      </c>
      <c r="C62" s="1">
        <v>1.3</v>
      </c>
    </row>
    <row r="63" spans="1:4" ht="15.75" customHeight="1" x14ac:dyDescent="0.25">
      <c r="A63" s="1" t="s">
        <v>434</v>
      </c>
      <c r="B63" s="1">
        <v>1.58</v>
      </c>
      <c r="C63" s="1">
        <v>2.0699999999999998</v>
      </c>
    </row>
    <row r="64" spans="1:4" ht="15.75" customHeight="1" x14ac:dyDescent="0.25">
      <c r="A64" s="1" t="s">
        <v>435</v>
      </c>
      <c r="B64" s="1">
        <v>1.55</v>
      </c>
      <c r="C64" s="1">
        <v>1.18</v>
      </c>
    </row>
    <row r="65" spans="1:4" ht="15.75" customHeight="1" x14ac:dyDescent="0.25">
      <c r="A65" s="1" t="s">
        <v>436</v>
      </c>
      <c r="B65" s="1">
        <v>0.99</v>
      </c>
      <c r="C65" s="1">
        <v>0.92</v>
      </c>
    </row>
    <row r="66" spans="1:4" ht="15.75" customHeight="1" x14ac:dyDescent="0.25">
      <c r="A66" s="1" t="s">
        <v>437</v>
      </c>
      <c r="B66" s="1">
        <v>1.43</v>
      </c>
      <c r="C66" s="1">
        <v>1.07</v>
      </c>
    </row>
    <row r="67" spans="1:4" ht="15.75" customHeight="1" x14ac:dyDescent="0.25">
      <c r="A67" s="1" t="s">
        <v>438</v>
      </c>
      <c r="B67" s="1">
        <v>1.78</v>
      </c>
      <c r="C67" s="1">
        <v>1.82</v>
      </c>
    </row>
    <row r="68" spans="1:4" ht="15.75" customHeight="1" x14ac:dyDescent="0.25">
      <c r="A68" s="1" t="s">
        <v>439</v>
      </c>
      <c r="B68" s="1">
        <v>0.66</v>
      </c>
      <c r="C68" s="1">
        <v>1.2</v>
      </c>
    </row>
    <row r="69" spans="1:4" ht="15.75" customHeight="1" x14ac:dyDescent="0.25">
      <c r="A69" s="1" t="s">
        <v>440</v>
      </c>
      <c r="B69" s="1">
        <v>0.82</v>
      </c>
      <c r="C69" s="1">
        <v>0.78</v>
      </c>
    </row>
    <row r="70" spans="1:4" ht="15.75" customHeight="1" x14ac:dyDescent="0.25">
      <c r="A70" s="12">
        <v>45423</v>
      </c>
      <c r="B70" s="2"/>
      <c r="C70" s="2"/>
      <c r="D70" s="2"/>
    </row>
    <row r="71" spans="1:4" ht="15.75" customHeight="1" x14ac:dyDescent="0.25">
      <c r="A71" s="1" t="s">
        <v>441</v>
      </c>
      <c r="B71" s="1">
        <v>0.87</v>
      </c>
      <c r="C71" s="1">
        <v>1.51</v>
      </c>
    </row>
    <row r="72" spans="1:4" ht="15.75" customHeight="1" x14ac:dyDescent="0.25">
      <c r="A72" s="1" t="s">
        <v>442</v>
      </c>
      <c r="B72" s="1">
        <v>1.4</v>
      </c>
      <c r="C72" s="1">
        <v>1.8</v>
      </c>
    </row>
    <row r="73" spans="1:4" ht="15.75" customHeight="1" x14ac:dyDescent="0.25">
      <c r="A73" s="1" t="s">
        <v>443</v>
      </c>
      <c r="B73" s="1">
        <v>2.09</v>
      </c>
      <c r="C73" s="1">
        <v>1.53</v>
      </c>
    </row>
    <row r="74" spans="1:4" ht="15.75" customHeight="1" x14ac:dyDescent="0.25">
      <c r="A74" s="1" t="s">
        <v>444</v>
      </c>
      <c r="B74" s="1">
        <v>1.43</v>
      </c>
      <c r="C74" s="1">
        <v>1.48</v>
      </c>
    </row>
    <row r="75" spans="1:4" ht="15.75" customHeight="1" x14ac:dyDescent="0.25">
      <c r="A75" s="12">
        <v>45451</v>
      </c>
      <c r="B75" s="2"/>
      <c r="C75" s="2"/>
      <c r="D75" s="2"/>
    </row>
    <row r="76" spans="1:4" ht="15.75" customHeight="1" x14ac:dyDescent="0.25">
      <c r="A76" s="1" t="s">
        <v>445</v>
      </c>
      <c r="B76" s="1">
        <v>0.97</v>
      </c>
      <c r="C76" s="1">
        <v>1.04</v>
      </c>
    </row>
    <row r="77" spans="1:4" ht="15.75" customHeight="1" x14ac:dyDescent="0.25">
      <c r="A77" s="1" t="s">
        <v>446</v>
      </c>
      <c r="B77" s="1">
        <v>1</v>
      </c>
      <c r="C77" s="1">
        <v>1.1499999999999999</v>
      </c>
    </row>
    <row r="78" spans="1:4" ht="15.75" customHeight="1" x14ac:dyDescent="0.25">
      <c r="A78" s="1" t="s">
        <v>447</v>
      </c>
      <c r="B78" s="1">
        <v>0.8</v>
      </c>
      <c r="C78" s="1">
        <v>1.24</v>
      </c>
    </row>
    <row r="79" spans="1:4" ht="15.75" customHeight="1" x14ac:dyDescent="0.25">
      <c r="A79" s="1" t="s">
        <v>448</v>
      </c>
      <c r="B79" s="1">
        <v>0.75</v>
      </c>
      <c r="C79" s="1">
        <v>0.97</v>
      </c>
    </row>
    <row r="80" spans="1:4" ht="15.75" customHeight="1" x14ac:dyDescent="0.25">
      <c r="A80" s="1" t="s">
        <v>449</v>
      </c>
      <c r="B80" s="1">
        <v>1.04</v>
      </c>
      <c r="C80" s="1">
        <v>0.8</v>
      </c>
    </row>
    <row r="81" spans="1:4" ht="15.75" customHeight="1" x14ac:dyDescent="0.25">
      <c r="A81" s="1" t="s">
        <v>450</v>
      </c>
      <c r="B81" s="1">
        <v>2.13</v>
      </c>
      <c r="C81" s="1">
        <v>1.47</v>
      </c>
    </row>
    <row r="82" spans="1:4" ht="15.75" customHeight="1" x14ac:dyDescent="0.25">
      <c r="A82" s="1" t="s">
        <v>451</v>
      </c>
      <c r="B82" s="1">
        <v>1.3</v>
      </c>
      <c r="C82" s="1">
        <v>0.79</v>
      </c>
    </row>
    <row r="83" spans="1:4" ht="15.75" customHeight="1" x14ac:dyDescent="0.25">
      <c r="A83" s="1" t="s">
        <v>452</v>
      </c>
      <c r="B83" s="1">
        <v>0.9</v>
      </c>
      <c r="C83" s="1">
        <v>1.26</v>
      </c>
    </row>
    <row r="84" spans="1:4" ht="15.75" customHeight="1" x14ac:dyDescent="0.25">
      <c r="A84" s="12">
        <v>45465</v>
      </c>
      <c r="B84" s="2"/>
      <c r="C84" s="2"/>
      <c r="D84" s="2"/>
    </row>
    <row r="85" spans="1:4" ht="15.75" customHeight="1" x14ac:dyDescent="0.25">
      <c r="A85" s="1" t="s">
        <v>453</v>
      </c>
      <c r="B85" s="1">
        <v>2.17</v>
      </c>
      <c r="C85" s="1">
        <v>1.45</v>
      </c>
    </row>
    <row r="86" spans="1:4" ht="15.75" customHeight="1" x14ac:dyDescent="0.25">
      <c r="A86" s="1" t="s">
        <v>454</v>
      </c>
      <c r="B86" s="1">
        <v>0.98</v>
      </c>
      <c r="C86" s="1">
        <v>1.04</v>
      </c>
    </row>
    <row r="87" spans="1:4" ht="15.75" customHeight="1" x14ac:dyDescent="0.25">
      <c r="A87" s="12">
        <v>45466</v>
      </c>
      <c r="B87" s="2"/>
      <c r="C87" s="2"/>
      <c r="D87" s="2"/>
    </row>
    <row r="88" spans="1:4" ht="15.75" customHeight="1" x14ac:dyDescent="0.25">
      <c r="A88" s="1" t="s">
        <v>455</v>
      </c>
      <c r="B88" s="1">
        <v>2.1800000000000002</v>
      </c>
      <c r="C88" s="1">
        <v>1.1399999999999999</v>
      </c>
    </row>
    <row r="89" spans="1:4" ht="15.75" customHeight="1" x14ac:dyDescent="0.25">
      <c r="A89" s="1" t="s">
        <v>456</v>
      </c>
      <c r="B89" s="1">
        <v>1.69</v>
      </c>
      <c r="C89" s="1">
        <v>1.25</v>
      </c>
    </row>
    <row r="90" spans="1:4" ht="15.75" customHeight="1" x14ac:dyDescent="0.25">
      <c r="A90" s="1" t="s">
        <v>457</v>
      </c>
      <c r="B90" s="1">
        <v>1.5</v>
      </c>
      <c r="C90" s="1">
        <v>0.93</v>
      </c>
    </row>
    <row r="91" spans="1:4" ht="15.75" customHeight="1" x14ac:dyDescent="0.25">
      <c r="A91" s="1" t="s">
        <v>458</v>
      </c>
      <c r="B91" s="1">
        <v>0.59</v>
      </c>
      <c r="C91" s="1">
        <v>0.4</v>
      </c>
    </row>
    <row r="92" spans="1:4" ht="15.75" customHeight="1" x14ac:dyDescent="0.25">
      <c r="A92" s="1" t="s">
        <v>459</v>
      </c>
      <c r="B92" s="1">
        <v>2.25</v>
      </c>
      <c r="C92" s="1">
        <v>1.55</v>
      </c>
    </row>
    <row r="93" spans="1:4" ht="15.75" customHeight="1" x14ac:dyDescent="0.25">
      <c r="A93" s="1" t="s">
        <v>460</v>
      </c>
      <c r="B93" s="1">
        <v>0.83</v>
      </c>
      <c r="C93" s="1">
        <v>0.69</v>
      </c>
    </row>
    <row r="94" spans="1:4" ht="15.75" customHeight="1" x14ac:dyDescent="0.25">
      <c r="A94" s="1" t="s">
        <v>461</v>
      </c>
      <c r="B94" s="1">
        <v>1.3</v>
      </c>
      <c r="C94" s="1">
        <v>1.1100000000000001</v>
      </c>
    </row>
    <row r="95" spans="1:4" ht="15.75" customHeight="1" x14ac:dyDescent="0.25">
      <c r="A95" s="1" t="s">
        <v>462</v>
      </c>
      <c r="B95" s="1">
        <v>1.63</v>
      </c>
      <c r="C95" s="1">
        <v>1.62</v>
      </c>
    </row>
    <row r="96" spans="1:4" ht="15.75" customHeight="1" x14ac:dyDescent="0.25">
      <c r="A96" s="1" t="s">
        <v>463</v>
      </c>
      <c r="B96" s="1">
        <v>1.21</v>
      </c>
      <c r="C96" s="1">
        <v>1.26</v>
      </c>
    </row>
    <row r="97" spans="1:3" ht="15.75" customHeight="1" x14ac:dyDescent="0.25">
      <c r="A97" s="1" t="s">
        <v>464</v>
      </c>
      <c r="B97" s="1">
        <v>1.65</v>
      </c>
      <c r="C97" s="1">
        <v>1.6</v>
      </c>
    </row>
    <row r="98" spans="1:3" ht="15.75" customHeight="1" x14ac:dyDescent="0.25">
      <c r="A98" s="1" t="s">
        <v>465</v>
      </c>
      <c r="B98" s="1">
        <v>0.45</v>
      </c>
      <c r="C98" s="1">
        <v>1.53</v>
      </c>
    </row>
    <row r="99" spans="1:3" ht="15.75" customHeight="1" x14ac:dyDescent="0.25">
      <c r="A99" s="1" t="s">
        <v>466</v>
      </c>
      <c r="B99" s="1">
        <v>0.56000000000000005</v>
      </c>
      <c r="C99" s="1">
        <v>1.1599999999999999</v>
      </c>
    </row>
    <row r="100" spans="1:3" ht="15.75" customHeight="1" x14ac:dyDescent="0.25">
      <c r="A100" s="1" t="s">
        <v>467</v>
      </c>
      <c r="B100" s="1">
        <v>1.1000000000000001</v>
      </c>
      <c r="C100" s="1">
        <v>2.62</v>
      </c>
    </row>
    <row r="101" spans="1:3" ht="15.75" customHeight="1" x14ac:dyDescent="0.25">
      <c r="A101" s="1" t="s">
        <v>468</v>
      </c>
      <c r="B101" s="1">
        <v>1.78</v>
      </c>
      <c r="C101" s="1">
        <v>1.34</v>
      </c>
    </row>
    <row r="102" spans="1:3" ht="15.75" customHeight="1" x14ac:dyDescent="0.25">
      <c r="A102" s="1" t="s">
        <v>469</v>
      </c>
      <c r="B102" s="1">
        <v>1.35</v>
      </c>
      <c r="C102" s="1">
        <v>0.71</v>
      </c>
    </row>
    <row r="103" spans="1:3" ht="15.75" customHeight="1" x14ac:dyDescent="0.25">
      <c r="A103" s="1" t="s">
        <v>470</v>
      </c>
      <c r="B103" s="1">
        <v>1.54</v>
      </c>
      <c r="C103" s="1">
        <v>1.81</v>
      </c>
    </row>
    <row r="104" spans="1:3" ht="15.75" customHeight="1" x14ac:dyDescent="0.25">
      <c r="A104" s="1" t="s">
        <v>471</v>
      </c>
      <c r="B104" s="1">
        <v>1.5</v>
      </c>
      <c r="C104" s="1">
        <v>1.44</v>
      </c>
    </row>
    <row r="105" spans="1:3" ht="15.75" customHeight="1" x14ac:dyDescent="0.25">
      <c r="A105" s="1" t="s">
        <v>472</v>
      </c>
      <c r="B105" s="1">
        <v>1.71</v>
      </c>
      <c r="C105" s="1">
        <v>1.67</v>
      </c>
    </row>
    <row r="106" spans="1:3" ht="15.75" customHeight="1" x14ac:dyDescent="0.25">
      <c r="A106" s="1" t="s">
        <v>473</v>
      </c>
      <c r="B106" s="1">
        <v>7.0000000000000007E-2</v>
      </c>
      <c r="C106" s="1">
        <v>0.64</v>
      </c>
    </row>
    <row r="107" spans="1:3" ht="15.75" customHeight="1" x14ac:dyDescent="0.25">
      <c r="A107" s="1" t="s">
        <v>474</v>
      </c>
      <c r="B107" s="1">
        <v>2.41</v>
      </c>
      <c r="C107" s="1">
        <v>1.22</v>
      </c>
    </row>
    <row r="108" spans="1:3" ht="15.75" customHeight="1" x14ac:dyDescent="0.25">
      <c r="A108" s="1" t="s">
        <v>475</v>
      </c>
      <c r="B108" s="1">
        <v>1.5</v>
      </c>
      <c r="C108" s="1">
        <v>0.99</v>
      </c>
    </row>
    <row r="109" spans="1:3" ht="15.75" customHeight="1" x14ac:dyDescent="0.25">
      <c r="A109" s="1" t="s">
        <v>476</v>
      </c>
      <c r="B109" s="1">
        <v>1.91</v>
      </c>
      <c r="C109" s="1">
        <v>2.37</v>
      </c>
    </row>
    <row r="110" spans="1:3" ht="15.75" customHeight="1" x14ac:dyDescent="0.25">
      <c r="A110" s="1" t="s">
        <v>477</v>
      </c>
      <c r="B110" s="1">
        <v>1.1399999999999999</v>
      </c>
      <c r="C110" s="1">
        <v>1.1399999999999999</v>
      </c>
    </row>
    <row r="111" spans="1:3" ht="15.75" customHeight="1" x14ac:dyDescent="0.25">
      <c r="A111" s="1" t="s">
        <v>478</v>
      </c>
      <c r="B111" s="1">
        <v>1.3</v>
      </c>
      <c r="C111" s="1">
        <v>0.76</v>
      </c>
    </row>
    <row r="112" spans="1:3" ht="15.75" customHeight="1" x14ac:dyDescent="0.25">
      <c r="A112" s="1" t="s">
        <v>479</v>
      </c>
      <c r="B112" s="1">
        <v>0.81</v>
      </c>
      <c r="C112" s="1">
        <v>1.58</v>
      </c>
    </row>
    <row r="113" spans="1:4" ht="15.75" customHeight="1" x14ac:dyDescent="0.25">
      <c r="A113" s="1" t="s">
        <v>480</v>
      </c>
      <c r="B113" s="1">
        <v>0.01</v>
      </c>
      <c r="C113" s="1">
        <v>0.01</v>
      </c>
    </row>
    <row r="114" spans="1:4" ht="15.75" customHeight="1" x14ac:dyDescent="0.25">
      <c r="A114" s="1" t="s">
        <v>481</v>
      </c>
      <c r="B114" s="1">
        <v>1.5</v>
      </c>
      <c r="C114" s="1">
        <v>1.83</v>
      </c>
    </row>
    <row r="115" spans="1:4" ht="15.75" customHeight="1" x14ac:dyDescent="0.25">
      <c r="A115" s="1" t="s">
        <v>482</v>
      </c>
      <c r="B115" s="1">
        <v>1.39</v>
      </c>
      <c r="C115" s="1">
        <v>1.5</v>
      </c>
    </row>
    <row r="116" spans="1:4" ht="15.75" customHeight="1" x14ac:dyDescent="0.25">
      <c r="A116" s="12">
        <v>45472</v>
      </c>
      <c r="B116" s="2"/>
      <c r="C116" s="2"/>
      <c r="D116" s="2"/>
    </row>
    <row r="117" spans="1:4" ht="15.75" customHeight="1" x14ac:dyDescent="0.25">
      <c r="A117" s="1" t="s">
        <v>483</v>
      </c>
      <c r="B117" s="1">
        <v>1.29</v>
      </c>
      <c r="C117" s="1">
        <v>1.24</v>
      </c>
    </row>
    <row r="118" spans="1:4" ht="15.75" customHeight="1" x14ac:dyDescent="0.25">
      <c r="A118" s="15">
        <v>45486</v>
      </c>
      <c r="B118" s="4"/>
      <c r="C118" s="4"/>
      <c r="D118" s="4"/>
    </row>
    <row r="119" spans="1:4" ht="15.75" customHeight="1" x14ac:dyDescent="0.25">
      <c r="A119" s="1" t="s">
        <v>484</v>
      </c>
      <c r="B119" s="1">
        <v>2.15</v>
      </c>
      <c r="C119" s="1">
        <v>0.85</v>
      </c>
    </row>
    <row r="120" spans="1:4" ht="15.75" customHeight="1" x14ac:dyDescent="0.25">
      <c r="A120" s="1" t="s">
        <v>485</v>
      </c>
      <c r="B120" s="1">
        <v>1.1000000000000001</v>
      </c>
      <c r="C120" s="1">
        <v>0.74</v>
      </c>
    </row>
    <row r="121" spans="1:4" ht="15.75" customHeight="1" x14ac:dyDescent="0.25">
      <c r="A121" s="1" t="s">
        <v>486</v>
      </c>
      <c r="B121" s="1">
        <v>1.85</v>
      </c>
      <c r="C121" s="1">
        <v>1.3</v>
      </c>
    </row>
    <row r="122" spans="1:4" ht="15.75" customHeight="1" x14ac:dyDescent="0.25">
      <c r="A122" s="1" t="s">
        <v>487</v>
      </c>
      <c r="B122" s="1">
        <v>1.57</v>
      </c>
      <c r="C122" s="1">
        <v>1.61</v>
      </c>
    </row>
    <row r="123" spans="1:4" ht="15.75" customHeight="1" x14ac:dyDescent="0.25">
      <c r="A123" s="1" t="s">
        <v>488</v>
      </c>
      <c r="B123" s="1">
        <v>2.2000000000000002</v>
      </c>
      <c r="C123" s="1">
        <v>1.85</v>
      </c>
    </row>
    <row r="124" spans="1:4" ht="15.75" customHeight="1" x14ac:dyDescent="0.25">
      <c r="A124" s="1" t="s">
        <v>489</v>
      </c>
      <c r="B124" s="1">
        <v>0.81</v>
      </c>
      <c r="C124" s="1">
        <v>1.05</v>
      </c>
    </row>
    <row r="125" spans="1:4" ht="15.75" customHeight="1" x14ac:dyDescent="0.25">
      <c r="A125" s="1" t="s">
        <v>490</v>
      </c>
      <c r="B125" s="1">
        <v>1.67</v>
      </c>
      <c r="C125" s="1">
        <v>1.74</v>
      </c>
    </row>
    <row r="126" spans="1:4" ht="15.75" customHeight="1" x14ac:dyDescent="0.25">
      <c r="A126" s="1" t="s">
        <v>491</v>
      </c>
      <c r="B126" s="1">
        <v>0.6</v>
      </c>
      <c r="C126" s="1">
        <v>0.95</v>
      </c>
    </row>
    <row r="127" spans="1:4" ht="15.75" customHeight="1" x14ac:dyDescent="0.25">
      <c r="A127" s="1" t="s">
        <v>492</v>
      </c>
      <c r="B127" s="1">
        <v>0.41</v>
      </c>
      <c r="C127" s="1">
        <v>1.18</v>
      </c>
    </row>
    <row r="128" spans="1:4" ht="15.75" customHeight="1" x14ac:dyDescent="0.25">
      <c r="A128" s="1" t="s">
        <v>493</v>
      </c>
      <c r="B128" s="1">
        <v>1.57</v>
      </c>
      <c r="C128" s="1">
        <v>1.56</v>
      </c>
    </row>
    <row r="129" spans="1:4" ht="15.75" customHeight="1" x14ac:dyDescent="0.25">
      <c r="A129" s="1" t="s">
        <v>494</v>
      </c>
      <c r="B129" s="1">
        <v>1.88</v>
      </c>
      <c r="C129" s="1">
        <v>1.53</v>
      </c>
    </row>
    <row r="130" spans="1:4" ht="15.75" customHeight="1" x14ac:dyDescent="0.25">
      <c r="A130" s="1" t="s">
        <v>495</v>
      </c>
      <c r="B130" s="1">
        <v>0.9</v>
      </c>
      <c r="C130" s="1">
        <v>1.41</v>
      </c>
    </row>
    <row r="131" spans="1:4" ht="15.75" customHeight="1" x14ac:dyDescent="0.25">
      <c r="A131" s="1" t="s">
        <v>496</v>
      </c>
      <c r="B131" s="1">
        <v>1.04</v>
      </c>
      <c r="C131" s="1">
        <v>1.88</v>
      </c>
    </row>
    <row r="132" spans="1:4" ht="15.75" customHeight="1" x14ac:dyDescent="0.25">
      <c r="A132" s="1" t="s">
        <v>497</v>
      </c>
      <c r="B132" s="1">
        <v>1.28</v>
      </c>
      <c r="C132" s="1">
        <v>0.96</v>
      </c>
    </row>
    <row r="133" spans="1:4" ht="15.75" customHeight="1" x14ac:dyDescent="0.25">
      <c r="A133" s="1" t="s">
        <v>498</v>
      </c>
      <c r="B133" s="1">
        <v>1.95</v>
      </c>
      <c r="C133" s="1">
        <v>2.13</v>
      </c>
    </row>
    <row r="134" spans="1:4" ht="15.75" customHeight="1" x14ac:dyDescent="0.25">
      <c r="A134" s="1" t="s">
        <v>499</v>
      </c>
      <c r="B134" s="1">
        <v>1.03</v>
      </c>
      <c r="C134" s="1">
        <v>1.79</v>
      </c>
    </row>
    <row r="135" spans="1:4" ht="15.75" customHeight="1" x14ac:dyDescent="0.25">
      <c r="A135" s="1" t="s">
        <v>500</v>
      </c>
      <c r="B135" s="1">
        <v>0.39</v>
      </c>
      <c r="C135" s="1">
        <v>1.22</v>
      </c>
    </row>
    <row r="136" spans="1:4" ht="15.75" customHeight="1" x14ac:dyDescent="0.25">
      <c r="A136" s="1" t="s">
        <v>501</v>
      </c>
      <c r="B136" s="1">
        <v>0.82</v>
      </c>
      <c r="C136" s="1">
        <v>1.63</v>
      </c>
    </row>
    <row r="137" spans="1:4" ht="15.75" customHeight="1" x14ac:dyDescent="0.25">
      <c r="A137" s="1" t="s">
        <v>502</v>
      </c>
      <c r="B137" s="1">
        <v>1.1599999999999999</v>
      </c>
      <c r="C137" s="1">
        <v>1.1499999999999999</v>
      </c>
    </row>
    <row r="138" spans="1:4" ht="15.75" customHeight="1" x14ac:dyDescent="0.25">
      <c r="A138" s="15">
        <v>45494</v>
      </c>
      <c r="B138" s="4"/>
      <c r="C138" s="4"/>
      <c r="D138" s="4"/>
    </row>
    <row r="139" spans="1:4" ht="15.75" customHeight="1" x14ac:dyDescent="0.25">
      <c r="A139" s="1" t="s">
        <v>503</v>
      </c>
      <c r="B139" s="1">
        <v>1.97</v>
      </c>
      <c r="C139" s="1">
        <v>0.91</v>
      </c>
    </row>
    <row r="140" spans="1:4" ht="15.75" customHeight="1" x14ac:dyDescent="0.25">
      <c r="A140" s="1" t="s">
        <v>504</v>
      </c>
      <c r="B140" s="1">
        <v>1.5</v>
      </c>
      <c r="C140" s="1">
        <v>0.59</v>
      </c>
    </row>
    <row r="141" spans="1:4" ht="15.75" customHeight="1" x14ac:dyDescent="0.25">
      <c r="A141" s="1" t="s">
        <v>505</v>
      </c>
      <c r="B141" s="1">
        <v>1.76</v>
      </c>
      <c r="C141" s="1">
        <v>1.1100000000000001</v>
      </c>
    </row>
    <row r="142" spans="1:4" ht="15.75" customHeight="1" x14ac:dyDescent="0.25">
      <c r="A142" s="1" t="s">
        <v>506</v>
      </c>
      <c r="B142" s="1">
        <v>0.62</v>
      </c>
      <c r="C142" s="1">
        <v>1.29</v>
      </c>
    </row>
    <row r="143" spans="1:4" ht="15.75" customHeight="1" x14ac:dyDescent="0.25">
      <c r="A143" s="1" t="s">
        <v>507</v>
      </c>
      <c r="B143" s="1">
        <v>0.91</v>
      </c>
      <c r="C143" s="1">
        <v>0.69</v>
      </c>
    </row>
    <row r="144" spans="1:4" ht="15.75" customHeight="1" x14ac:dyDescent="0.25">
      <c r="A144" s="1" t="s">
        <v>508</v>
      </c>
      <c r="B144" s="1">
        <v>1.63</v>
      </c>
      <c r="C144" s="1">
        <v>1.23</v>
      </c>
    </row>
    <row r="145" spans="1:3" ht="15.75" customHeight="1" x14ac:dyDescent="0.25">
      <c r="A145" s="1" t="s">
        <v>509</v>
      </c>
      <c r="B145" s="1">
        <v>1.1599999999999999</v>
      </c>
      <c r="C145" s="1">
        <v>1.65</v>
      </c>
    </row>
    <row r="146" spans="1:3" ht="15.75" customHeight="1" x14ac:dyDescent="0.25">
      <c r="A146" s="1" t="s">
        <v>510</v>
      </c>
      <c r="B146" s="1">
        <v>1.1100000000000001</v>
      </c>
      <c r="C146" s="1">
        <v>1.17</v>
      </c>
    </row>
    <row r="147" spans="1:3" ht="15.75" customHeight="1" x14ac:dyDescent="0.25">
      <c r="A147" s="1" t="s">
        <v>511</v>
      </c>
      <c r="B147" s="1">
        <v>2.31</v>
      </c>
      <c r="C147" s="1">
        <v>1.26</v>
      </c>
    </row>
    <row r="148" spans="1:3" ht="15.75" customHeight="1" x14ac:dyDescent="0.25">
      <c r="A148" s="1" t="s">
        <v>512</v>
      </c>
      <c r="B148" s="1">
        <v>1.88</v>
      </c>
      <c r="C148" s="1">
        <v>1.65</v>
      </c>
    </row>
    <row r="149" spans="1:3" ht="15.75" customHeight="1" x14ac:dyDescent="0.25">
      <c r="A149" s="1" t="s">
        <v>513</v>
      </c>
      <c r="B149" s="1">
        <v>2.09</v>
      </c>
      <c r="C149" s="1">
        <v>1.51</v>
      </c>
    </row>
    <row r="150" spans="1:3" ht="15.75" customHeight="1" x14ac:dyDescent="0.25">
      <c r="A150" s="1" t="s">
        <v>514</v>
      </c>
      <c r="B150" s="1">
        <v>2.15</v>
      </c>
      <c r="C150" s="1">
        <v>1.24</v>
      </c>
    </row>
    <row r="151" spans="1:3" ht="15.75" customHeight="1" x14ac:dyDescent="0.25">
      <c r="A151" s="1" t="s">
        <v>515</v>
      </c>
      <c r="B151" s="1">
        <v>0.01</v>
      </c>
      <c r="C151" s="1">
        <v>0.76</v>
      </c>
    </row>
    <row r="152" spans="1:3" ht="15.75" customHeight="1" x14ac:dyDescent="0.25">
      <c r="A152" s="1" t="s">
        <v>516</v>
      </c>
      <c r="B152" s="1">
        <v>1.67</v>
      </c>
      <c r="C152" s="1">
        <v>1.73</v>
      </c>
    </row>
    <row r="153" spans="1:3" ht="15.75" customHeight="1" x14ac:dyDescent="0.25">
      <c r="A153" s="1" t="s">
        <v>517</v>
      </c>
      <c r="B153" s="1">
        <v>1.45</v>
      </c>
      <c r="C153" s="1">
        <v>0.98</v>
      </c>
    </row>
    <row r="154" spans="1:3" ht="15.75" customHeight="1" x14ac:dyDescent="0.25">
      <c r="A154" s="1" t="s">
        <v>518</v>
      </c>
      <c r="B154" s="1">
        <v>1.65</v>
      </c>
      <c r="C154" s="1">
        <v>1.27</v>
      </c>
    </row>
    <row r="155" spans="1:3" ht="15.75" customHeight="1" x14ac:dyDescent="0.25">
      <c r="A155" s="1" t="s">
        <v>519</v>
      </c>
      <c r="B155" s="1">
        <v>0.18</v>
      </c>
      <c r="C155" s="1">
        <v>1.58</v>
      </c>
    </row>
    <row r="156" spans="1:3" ht="15.75" customHeight="1" x14ac:dyDescent="0.25">
      <c r="A156" s="1" t="s">
        <v>520</v>
      </c>
      <c r="B156" s="1">
        <v>1.1000000000000001</v>
      </c>
      <c r="C156" s="1">
        <v>0.84</v>
      </c>
    </row>
    <row r="157" spans="1:3" ht="15.75" customHeight="1" x14ac:dyDescent="0.25">
      <c r="A157" s="1" t="s">
        <v>521</v>
      </c>
      <c r="B157" s="1">
        <v>1.93</v>
      </c>
      <c r="C157" s="1">
        <v>1.59</v>
      </c>
    </row>
    <row r="158" spans="1:3" ht="15.75" customHeight="1" x14ac:dyDescent="0.25">
      <c r="A158" s="1" t="s">
        <v>522</v>
      </c>
      <c r="B158" s="1">
        <v>0.89</v>
      </c>
      <c r="C158" s="1">
        <v>0.93</v>
      </c>
    </row>
    <row r="159" spans="1:3" ht="15.75" customHeight="1" x14ac:dyDescent="0.25">
      <c r="A159" s="1" t="s">
        <v>523</v>
      </c>
      <c r="B159" s="1">
        <v>1.24</v>
      </c>
      <c r="C159" s="1">
        <v>1.1599999999999999</v>
      </c>
    </row>
    <row r="160" spans="1:3" ht="15.75" customHeight="1" x14ac:dyDescent="0.25">
      <c r="A160" s="1" t="s">
        <v>524</v>
      </c>
      <c r="B160" s="1">
        <v>1</v>
      </c>
      <c r="C160" s="1">
        <v>1.59</v>
      </c>
    </row>
    <row r="161" spans="1:4" ht="15.75" customHeight="1" x14ac:dyDescent="0.25">
      <c r="A161" s="12">
        <v>45501</v>
      </c>
      <c r="B161" s="2"/>
      <c r="C161" s="2"/>
      <c r="D161" s="2"/>
    </row>
    <row r="162" spans="1:4" ht="15.75" customHeight="1" x14ac:dyDescent="0.25">
      <c r="A162" s="1" t="s">
        <v>525</v>
      </c>
      <c r="B162" s="1">
        <v>1.51</v>
      </c>
      <c r="C162" s="1">
        <v>1.98</v>
      </c>
    </row>
    <row r="163" spans="1:4" ht="15.75" customHeight="1" x14ac:dyDescent="0.25">
      <c r="A163" s="1" t="s">
        <v>526</v>
      </c>
      <c r="B163" s="1">
        <v>1.21</v>
      </c>
      <c r="C163" s="1">
        <v>1.4</v>
      </c>
    </row>
    <row r="164" spans="1:4" ht="15.75" customHeight="1" x14ac:dyDescent="0.25">
      <c r="A164" s="1" t="s">
        <v>527</v>
      </c>
      <c r="B164" s="1">
        <v>1.59</v>
      </c>
      <c r="C164" s="1">
        <v>1.52</v>
      </c>
    </row>
    <row r="165" spans="1:4" ht="15.75" customHeight="1" x14ac:dyDescent="0.25">
      <c r="A165" s="1" t="s">
        <v>528</v>
      </c>
      <c r="B165" s="1">
        <v>1.27</v>
      </c>
      <c r="C165" s="1">
        <v>1.04</v>
      </c>
    </row>
    <row r="166" spans="1:4" ht="15.75" customHeight="1" x14ac:dyDescent="0.25">
      <c r="A166" s="1" t="s">
        <v>529</v>
      </c>
      <c r="B166" s="1">
        <v>2.25</v>
      </c>
      <c r="C166" s="1">
        <v>1.83</v>
      </c>
    </row>
    <row r="167" spans="1:4" ht="15.75" customHeight="1" x14ac:dyDescent="0.25">
      <c r="A167" s="1" t="s">
        <v>530</v>
      </c>
      <c r="B167" s="1">
        <v>2.09</v>
      </c>
      <c r="C167" s="1">
        <v>1.61</v>
      </c>
    </row>
    <row r="168" spans="1:4" ht="15.75" customHeight="1" x14ac:dyDescent="0.25">
      <c r="A168" s="1" t="s">
        <v>531</v>
      </c>
      <c r="B168" s="1">
        <v>1.84</v>
      </c>
      <c r="C168" s="1">
        <v>1.29</v>
      </c>
    </row>
    <row r="169" spans="1:4" ht="15.75" customHeight="1" x14ac:dyDescent="0.25">
      <c r="A169" s="1" t="s">
        <v>532</v>
      </c>
      <c r="B169" s="1">
        <v>1.63</v>
      </c>
      <c r="C169" s="1">
        <v>1.33</v>
      </c>
    </row>
    <row r="170" spans="1:4" ht="15.75" customHeight="1" x14ac:dyDescent="0.25">
      <c r="A170" s="1" t="s">
        <v>533</v>
      </c>
      <c r="B170" s="1">
        <v>1.08</v>
      </c>
      <c r="C170" s="1">
        <v>1.7</v>
      </c>
    </row>
    <row r="171" spans="1:4" ht="15.75" customHeight="1" x14ac:dyDescent="0.25">
      <c r="A171" s="1" t="s">
        <v>534</v>
      </c>
      <c r="B171" s="1">
        <v>1.85</v>
      </c>
      <c r="C171" s="1">
        <v>1.4</v>
      </c>
    </row>
    <row r="172" spans="1:4" ht="15.75" customHeight="1" x14ac:dyDescent="0.25">
      <c r="A172" s="15">
        <v>45507</v>
      </c>
      <c r="B172" s="4"/>
      <c r="C172" s="4"/>
      <c r="D172" s="4"/>
    </row>
    <row r="173" spans="1:4" ht="15.75" customHeight="1" x14ac:dyDescent="0.25">
      <c r="A173" s="1" t="s">
        <v>535</v>
      </c>
      <c r="B173" s="1">
        <v>1.1399999999999999</v>
      </c>
      <c r="C173" s="1">
        <v>1.26</v>
      </c>
    </row>
    <row r="174" spans="1:4" ht="15.75" customHeight="1" x14ac:dyDescent="0.25">
      <c r="A174" s="1" t="s">
        <v>536</v>
      </c>
      <c r="B174" s="1">
        <v>1.76</v>
      </c>
      <c r="C174" s="1">
        <v>1.27</v>
      </c>
    </row>
    <row r="175" spans="1:4" ht="15.75" customHeight="1" x14ac:dyDescent="0.25">
      <c r="A175" s="1" t="s">
        <v>537</v>
      </c>
      <c r="B175" s="1">
        <v>0.52</v>
      </c>
      <c r="C175" s="1">
        <v>1.07</v>
      </c>
    </row>
    <row r="176" spans="1:4" ht="15.75" customHeight="1" x14ac:dyDescent="0.25">
      <c r="A176" s="1" t="s">
        <v>538</v>
      </c>
      <c r="B176" s="1">
        <v>1.6</v>
      </c>
      <c r="C176" s="1">
        <v>1.23</v>
      </c>
    </row>
    <row r="177" spans="1:4" ht="15.75" customHeight="1" x14ac:dyDescent="0.25">
      <c r="A177" s="1" t="s">
        <v>539</v>
      </c>
      <c r="B177" s="1">
        <v>1.23</v>
      </c>
      <c r="C177" s="1">
        <v>1.34</v>
      </c>
    </row>
    <row r="178" spans="1:4" ht="15.75" customHeight="1" x14ac:dyDescent="0.25">
      <c r="A178" s="1" t="s">
        <v>540</v>
      </c>
      <c r="B178" s="1">
        <v>1.62</v>
      </c>
      <c r="C178" s="1">
        <v>1.41</v>
      </c>
    </row>
    <row r="179" spans="1:4" ht="15.75" customHeight="1" x14ac:dyDescent="0.25">
      <c r="A179" s="1" t="s">
        <v>541</v>
      </c>
      <c r="B179" s="1">
        <v>1.34</v>
      </c>
      <c r="C179" s="1">
        <v>2.25</v>
      </c>
    </row>
    <row r="180" spans="1:4" ht="15.75" customHeight="1" x14ac:dyDescent="0.25">
      <c r="A180" s="1" t="s">
        <v>542</v>
      </c>
      <c r="B180" s="1">
        <v>1.31</v>
      </c>
      <c r="C180" s="1">
        <v>1.45</v>
      </c>
    </row>
    <row r="181" spans="1:4" ht="15.75" customHeight="1" x14ac:dyDescent="0.25">
      <c r="A181" s="1" t="s">
        <v>543</v>
      </c>
      <c r="B181" s="1">
        <v>1.17</v>
      </c>
      <c r="C181" s="1">
        <v>0.38</v>
      </c>
    </row>
    <row r="182" spans="1:4" ht="15.75" customHeight="1" x14ac:dyDescent="0.25">
      <c r="A182" s="1" t="s">
        <v>544</v>
      </c>
      <c r="B182" s="1">
        <v>1.63</v>
      </c>
      <c r="C182" s="1">
        <v>1.84</v>
      </c>
    </row>
    <row r="183" spans="1:4" ht="15.75" customHeight="1" x14ac:dyDescent="0.25">
      <c r="A183" s="15">
        <v>45508</v>
      </c>
      <c r="B183" s="4"/>
      <c r="C183" s="4"/>
      <c r="D183" s="4"/>
    </row>
    <row r="184" spans="1:4" ht="15.75" customHeight="1" x14ac:dyDescent="0.25">
      <c r="A184" s="1" t="s">
        <v>545</v>
      </c>
      <c r="B184" s="1">
        <v>1.05</v>
      </c>
      <c r="C184" s="1">
        <v>1.38</v>
      </c>
    </row>
    <row r="185" spans="1:4" ht="15.75" customHeight="1" x14ac:dyDescent="0.25">
      <c r="A185" s="1" t="s">
        <v>546</v>
      </c>
      <c r="B185" s="1">
        <v>1.08</v>
      </c>
      <c r="C185" s="1">
        <v>1.55</v>
      </c>
    </row>
    <row r="186" spans="1:4" ht="15.75" customHeight="1" x14ac:dyDescent="0.25">
      <c r="A186" s="1" t="s">
        <v>547</v>
      </c>
      <c r="B186" s="1">
        <v>2.0299999999999998</v>
      </c>
      <c r="C186" s="1">
        <v>1.64</v>
      </c>
    </row>
    <row r="187" spans="1:4" ht="15.75" customHeight="1" x14ac:dyDescent="0.25">
      <c r="A187" s="1" t="s">
        <v>548</v>
      </c>
      <c r="B187" s="1">
        <v>1.69</v>
      </c>
      <c r="C187" s="1">
        <v>1.84</v>
      </c>
    </row>
    <row r="188" spans="1:4" ht="15.75" customHeight="1" x14ac:dyDescent="0.25">
      <c r="A188" s="1" t="s">
        <v>549</v>
      </c>
      <c r="B188" s="1">
        <v>0.35</v>
      </c>
      <c r="C188" s="1">
        <v>0.79</v>
      </c>
    </row>
    <row r="189" spans="1:4" ht="15.75" customHeight="1" x14ac:dyDescent="0.25">
      <c r="A189" s="1" t="s">
        <v>550</v>
      </c>
      <c r="B189" s="1">
        <v>1.57</v>
      </c>
      <c r="C189" s="1">
        <v>1.39</v>
      </c>
    </row>
    <row r="190" spans="1:4" ht="15.75" customHeight="1" x14ac:dyDescent="0.25">
      <c r="A190" s="1" t="s">
        <v>551</v>
      </c>
      <c r="B190" s="1">
        <v>1.04</v>
      </c>
      <c r="C190" s="1">
        <v>1.21</v>
      </c>
    </row>
    <row r="191" spans="1:4" ht="15.75" customHeight="1" x14ac:dyDescent="0.25">
      <c r="A191" s="1" t="s">
        <v>552</v>
      </c>
      <c r="B191" s="1">
        <v>1.64</v>
      </c>
      <c r="C191" s="1">
        <v>1.07</v>
      </c>
    </row>
    <row r="192" spans="1:4" ht="15.75" customHeight="1" x14ac:dyDescent="0.25">
      <c r="A192" s="1" t="s">
        <v>553</v>
      </c>
      <c r="B192" s="1">
        <v>0.01</v>
      </c>
      <c r="C192" s="1">
        <v>0.47</v>
      </c>
    </row>
    <row r="193" spans="1:4" ht="15.75" customHeight="1" x14ac:dyDescent="0.25">
      <c r="A193" s="1" t="s">
        <v>554</v>
      </c>
      <c r="B193" s="1">
        <v>1.71</v>
      </c>
      <c r="C193" s="1">
        <v>1.36</v>
      </c>
    </row>
    <row r="194" spans="1:4" ht="15.75" customHeight="1" x14ac:dyDescent="0.25">
      <c r="A194" s="1" t="s">
        <v>555</v>
      </c>
      <c r="B194" s="1">
        <v>1.35</v>
      </c>
      <c r="C194" s="1">
        <v>1.38</v>
      </c>
    </row>
    <row r="195" spans="1:4" ht="15.75" customHeight="1" x14ac:dyDescent="0.25">
      <c r="A195" s="1" t="s">
        <v>556</v>
      </c>
      <c r="B195" s="1">
        <v>1.19</v>
      </c>
      <c r="C195" s="1">
        <v>1.61</v>
      </c>
    </row>
    <row r="196" spans="1:4" ht="15.75" customHeight="1" x14ac:dyDescent="0.25">
      <c r="A196" s="15">
        <v>45514</v>
      </c>
      <c r="B196" s="4"/>
      <c r="C196" s="4"/>
      <c r="D196" s="4"/>
    </row>
    <row r="197" spans="1:4" ht="15.75" customHeight="1" x14ac:dyDescent="0.25">
      <c r="A197" s="1" t="s">
        <v>557</v>
      </c>
      <c r="B197" s="1">
        <v>1.27</v>
      </c>
      <c r="C197" s="1">
        <v>1.1200000000000001</v>
      </c>
    </row>
    <row r="198" spans="1:4" ht="15.75" customHeight="1" x14ac:dyDescent="0.25">
      <c r="A198" s="1" t="s">
        <v>558</v>
      </c>
      <c r="B198" s="1">
        <v>0.85</v>
      </c>
      <c r="C198" s="1">
        <v>1.1299999999999999</v>
      </c>
    </row>
    <row r="199" spans="1:4" ht="15.75" customHeight="1" x14ac:dyDescent="0.25">
      <c r="A199" s="1" t="s">
        <v>559</v>
      </c>
      <c r="B199" s="1">
        <v>1.47</v>
      </c>
      <c r="C199" s="1">
        <v>0.91</v>
      </c>
    </row>
    <row r="200" spans="1:4" ht="15.75" customHeight="1" x14ac:dyDescent="0.25">
      <c r="A200" s="1" t="s">
        <v>560</v>
      </c>
      <c r="B200" s="1">
        <v>0.99</v>
      </c>
      <c r="C200" s="1">
        <v>0.24</v>
      </c>
    </row>
    <row r="201" spans="1:4" ht="15.75" customHeight="1" x14ac:dyDescent="0.25">
      <c r="A201" s="1" t="s">
        <v>561</v>
      </c>
      <c r="B201" s="1">
        <v>1.1200000000000001</v>
      </c>
      <c r="C201" s="1">
        <v>0.77</v>
      </c>
    </row>
    <row r="202" spans="1:4" ht="15.75" customHeight="1" x14ac:dyDescent="0.25">
      <c r="A202" s="15">
        <v>45528</v>
      </c>
      <c r="B202" s="4"/>
      <c r="C202" s="4"/>
      <c r="D202" s="4"/>
    </row>
    <row r="203" spans="1:4" ht="15.75" customHeight="1" x14ac:dyDescent="0.25">
      <c r="A203" s="1" t="s">
        <v>562</v>
      </c>
      <c r="B203" s="1">
        <v>1.74</v>
      </c>
      <c r="C203" s="1">
        <v>0.81</v>
      </c>
    </row>
    <row r="204" spans="1:4" ht="15.75" customHeight="1" x14ac:dyDescent="0.25">
      <c r="A204" s="1" t="s">
        <v>563</v>
      </c>
      <c r="B204" s="1">
        <v>1</v>
      </c>
      <c r="C204" s="1">
        <v>0.72</v>
      </c>
    </row>
    <row r="205" spans="1:4" ht="15.75" customHeight="1" x14ac:dyDescent="0.25">
      <c r="A205" s="1" t="s">
        <v>564</v>
      </c>
      <c r="B205" s="1">
        <v>2</v>
      </c>
      <c r="C205" s="1">
        <v>1.41</v>
      </c>
    </row>
    <row r="206" spans="1:4" ht="15.75" customHeight="1" x14ac:dyDescent="0.25">
      <c r="A206" s="1" t="s">
        <v>565</v>
      </c>
      <c r="B206" s="1">
        <v>1.05</v>
      </c>
      <c r="C206" s="1">
        <v>1.48</v>
      </c>
    </row>
    <row r="207" spans="1:4" ht="15.75" customHeight="1" x14ac:dyDescent="0.25">
      <c r="A207" s="1" t="s">
        <v>566</v>
      </c>
      <c r="B207" s="1">
        <v>1.03</v>
      </c>
      <c r="C207" s="1">
        <v>1.83</v>
      </c>
    </row>
    <row r="208" spans="1:4" ht="15.75" customHeight="1" x14ac:dyDescent="0.25">
      <c r="A208" s="1" t="s">
        <v>567</v>
      </c>
      <c r="B208" s="1">
        <v>2.0299999999999998</v>
      </c>
      <c r="C208" s="1">
        <v>0.56000000000000005</v>
      </c>
    </row>
    <row r="209" spans="1:4" ht="15.75" customHeight="1" x14ac:dyDescent="0.25">
      <c r="A209" s="1" t="s">
        <v>568</v>
      </c>
      <c r="B209" s="1">
        <v>1.36</v>
      </c>
      <c r="C209" s="1">
        <v>1.76</v>
      </c>
    </row>
    <row r="210" spans="1:4" ht="15.75" customHeight="1" x14ac:dyDescent="0.25">
      <c r="A210" s="1" t="s">
        <v>569</v>
      </c>
      <c r="B210" s="1">
        <v>0.63</v>
      </c>
      <c r="C210" s="1">
        <v>2.2799999999999998</v>
      </c>
    </row>
    <row r="211" spans="1:4" ht="15.75" customHeight="1" x14ac:dyDescent="0.25">
      <c r="A211" s="1" t="s">
        <v>570</v>
      </c>
      <c r="B211" s="1">
        <v>0.6</v>
      </c>
      <c r="C211" s="1">
        <v>1.36</v>
      </c>
    </row>
    <row r="212" spans="1:4" ht="15.75" customHeight="1" x14ac:dyDescent="0.25">
      <c r="A212" s="12">
        <v>45529</v>
      </c>
      <c r="B212" s="2"/>
      <c r="C212" s="2"/>
      <c r="D212" s="2"/>
    </row>
    <row r="213" spans="1:4" ht="15.75" customHeight="1" x14ac:dyDescent="0.25">
      <c r="A213" s="1" t="s">
        <v>571</v>
      </c>
      <c r="B213" s="1">
        <v>1.64</v>
      </c>
      <c r="C213" s="1">
        <v>1.67</v>
      </c>
    </row>
    <row r="214" spans="1:4" ht="15.75" customHeight="1" x14ac:dyDescent="0.25">
      <c r="A214" s="15">
        <v>45534</v>
      </c>
      <c r="B214" s="4"/>
      <c r="C214" s="4"/>
      <c r="D214" s="4"/>
    </row>
    <row r="215" spans="1:4" ht="15.75" customHeight="1" x14ac:dyDescent="0.25">
      <c r="A215" s="1" t="s">
        <v>572</v>
      </c>
      <c r="B215" s="1">
        <v>0.78</v>
      </c>
      <c r="C215" s="1">
        <v>0.88</v>
      </c>
    </row>
    <row r="216" spans="1:4" ht="15.75" customHeight="1" x14ac:dyDescent="0.25">
      <c r="A216" s="1" t="s">
        <v>573</v>
      </c>
      <c r="B216" s="1">
        <v>1.32</v>
      </c>
      <c r="C216" s="1">
        <v>1.34</v>
      </c>
    </row>
    <row r="217" spans="1:4" ht="15.75" customHeight="1" x14ac:dyDescent="0.25">
      <c r="A217" s="1" t="s">
        <v>574</v>
      </c>
      <c r="B217" s="1">
        <v>1.1100000000000001</v>
      </c>
      <c r="C217" s="1">
        <v>0.99</v>
      </c>
    </row>
    <row r="218" spans="1:4" ht="15.75" customHeight="1" x14ac:dyDescent="0.25">
      <c r="A218" s="1" t="s">
        <v>575</v>
      </c>
      <c r="B218" s="1">
        <v>1.43</v>
      </c>
      <c r="C218" s="1">
        <v>1.55</v>
      </c>
    </row>
    <row r="219" spans="1:4" ht="15.75" customHeight="1" x14ac:dyDescent="0.25">
      <c r="A219" s="1" t="s">
        <v>576</v>
      </c>
      <c r="B219" s="1">
        <v>1.1399999999999999</v>
      </c>
      <c r="C219" s="1">
        <v>1.28</v>
      </c>
    </row>
    <row r="220" spans="1:4" ht="15.75" customHeight="1" x14ac:dyDescent="0.25">
      <c r="A220" s="1" t="s">
        <v>577</v>
      </c>
      <c r="B220" s="1">
        <v>2.41</v>
      </c>
      <c r="C220" s="1">
        <v>1.23</v>
      </c>
    </row>
    <row r="221" spans="1:4" ht="15.75" customHeight="1" x14ac:dyDescent="0.25">
      <c r="A221" s="1" t="s">
        <v>578</v>
      </c>
      <c r="B221" s="1">
        <v>1.19</v>
      </c>
      <c r="C221" s="1">
        <v>0.82</v>
      </c>
    </row>
    <row r="222" spans="1:4" ht="15.75" customHeight="1" x14ac:dyDescent="0.25">
      <c r="A222" s="15">
        <v>45536</v>
      </c>
      <c r="B222" s="4"/>
      <c r="C222" s="4"/>
      <c r="D222" s="4"/>
    </row>
    <row r="223" spans="1:4" ht="15.75" customHeight="1" x14ac:dyDescent="0.25">
      <c r="A223" s="1" t="s">
        <v>579</v>
      </c>
      <c r="B223" s="1">
        <v>0.88</v>
      </c>
      <c r="C223" s="1">
        <v>1.41</v>
      </c>
    </row>
    <row r="224" spans="1:4" ht="15.75" customHeight="1" x14ac:dyDescent="0.25">
      <c r="A224" s="1" t="s">
        <v>580</v>
      </c>
      <c r="B224" s="1">
        <v>1.0900000000000001</v>
      </c>
      <c r="C224" s="1">
        <v>0.73</v>
      </c>
    </row>
    <row r="225" spans="1:4" ht="15.75" customHeight="1" x14ac:dyDescent="0.25">
      <c r="A225" s="1" t="s">
        <v>581</v>
      </c>
      <c r="B225" s="1">
        <v>1.01</v>
      </c>
      <c r="C225" s="1">
        <v>1.08</v>
      </c>
    </row>
    <row r="226" spans="1:4" ht="15.75" customHeight="1" x14ac:dyDescent="0.25">
      <c r="A226" s="1" t="s">
        <v>582</v>
      </c>
      <c r="B226" s="1">
        <v>0.98</v>
      </c>
      <c r="C226" s="1">
        <v>0.65</v>
      </c>
    </row>
    <row r="227" spans="1:4" ht="15.75" customHeight="1" x14ac:dyDescent="0.25">
      <c r="A227" s="1" t="s">
        <v>583</v>
      </c>
      <c r="B227" s="1">
        <v>1.98</v>
      </c>
      <c r="C227" s="1">
        <v>1.62</v>
      </c>
    </row>
    <row r="228" spans="1:4" ht="15.75" customHeight="1" x14ac:dyDescent="0.25">
      <c r="A228" s="1" t="s">
        <v>584</v>
      </c>
      <c r="B228" s="1">
        <v>0.75</v>
      </c>
      <c r="C228" s="1">
        <v>0.66</v>
      </c>
    </row>
    <row r="229" spans="1:4" ht="15.75" customHeight="1" x14ac:dyDescent="0.25">
      <c r="A229" s="1" t="s">
        <v>585</v>
      </c>
      <c r="B229" s="1">
        <v>1.49</v>
      </c>
      <c r="C229" s="1">
        <v>2.34</v>
      </c>
    </row>
    <row r="230" spans="1:4" ht="15.75" customHeight="1" x14ac:dyDescent="0.25">
      <c r="A230" s="15">
        <v>45542</v>
      </c>
      <c r="B230" s="4"/>
      <c r="C230" s="4"/>
      <c r="D230" s="4"/>
    </row>
    <row r="231" spans="1:4" ht="15.75" customHeight="1" x14ac:dyDescent="0.25">
      <c r="A231" s="1" t="s">
        <v>586</v>
      </c>
      <c r="B231" s="1">
        <v>1.51</v>
      </c>
      <c r="C231" s="1">
        <v>1.21</v>
      </c>
    </row>
    <row r="232" spans="1:4" ht="15.75" customHeight="1" x14ac:dyDescent="0.25">
      <c r="A232" s="1" t="s">
        <v>587</v>
      </c>
      <c r="B232" s="1">
        <v>2.23</v>
      </c>
      <c r="C232" s="1">
        <v>2.0099999999999998</v>
      </c>
    </row>
    <row r="233" spans="1:4" ht="15.75" customHeight="1" x14ac:dyDescent="0.25">
      <c r="A233" s="1" t="s">
        <v>588</v>
      </c>
      <c r="B233" s="1">
        <v>1.96</v>
      </c>
      <c r="C233" s="1">
        <v>1.37</v>
      </c>
    </row>
    <row r="234" spans="1:4" ht="15.75" customHeight="1" x14ac:dyDescent="0.25">
      <c r="A234" s="1" t="s">
        <v>589</v>
      </c>
      <c r="B234" s="1">
        <v>1.1499999999999999</v>
      </c>
      <c r="C234" s="1">
        <v>0.96</v>
      </c>
    </row>
    <row r="235" spans="1:4" ht="15.75" customHeight="1" x14ac:dyDescent="0.25">
      <c r="A235" s="1" t="s">
        <v>590</v>
      </c>
      <c r="B235" s="1">
        <v>1.41</v>
      </c>
      <c r="C235" s="1">
        <v>0.97</v>
      </c>
    </row>
    <row r="236" spans="1:4" ht="15.75" customHeight="1" x14ac:dyDescent="0.25">
      <c r="A236" s="1" t="s">
        <v>591</v>
      </c>
      <c r="B236" s="1">
        <v>0.62</v>
      </c>
      <c r="C236" s="1">
        <v>1.07</v>
      </c>
    </row>
    <row r="237" spans="1:4" ht="15.75" customHeight="1" x14ac:dyDescent="0.25">
      <c r="A237" s="1" t="s">
        <v>592</v>
      </c>
      <c r="B237" s="1">
        <v>0.65</v>
      </c>
      <c r="C237" s="1">
        <v>1.04</v>
      </c>
    </row>
    <row r="238" spans="1:4" ht="15.75" customHeight="1" x14ac:dyDescent="0.25">
      <c r="A238" s="1" t="s">
        <v>593</v>
      </c>
      <c r="B238" s="1">
        <v>1.73</v>
      </c>
      <c r="C238" s="1">
        <v>1.5</v>
      </c>
    </row>
    <row r="239" spans="1:4" ht="15.75" customHeight="1" x14ac:dyDescent="0.25">
      <c r="A239" s="1" t="s">
        <v>594</v>
      </c>
      <c r="B239" s="1">
        <v>1.67</v>
      </c>
      <c r="C239" s="1">
        <v>1.48</v>
      </c>
    </row>
    <row r="240" spans="1:4" ht="15.75" customHeight="1" x14ac:dyDescent="0.25">
      <c r="A240" s="1" t="s">
        <v>595</v>
      </c>
      <c r="B240" s="1">
        <v>1.38</v>
      </c>
      <c r="C240" s="1">
        <v>1.39</v>
      </c>
    </row>
    <row r="241" spans="1:4" ht="15.75" customHeight="1" x14ac:dyDescent="0.25">
      <c r="A241" s="1" t="s">
        <v>596</v>
      </c>
      <c r="B241" s="1">
        <v>1.43</v>
      </c>
      <c r="C241" s="1">
        <v>2.0299999999999998</v>
      </c>
    </row>
    <row r="242" spans="1:4" ht="15.75" customHeight="1" x14ac:dyDescent="0.25">
      <c r="A242" s="15">
        <v>45545</v>
      </c>
      <c r="B242" s="4"/>
      <c r="C242" s="4"/>
      <c r="D242" s="4"/>
    </row>
    <row r="243" spans="1:4" ht="15.75" customHeight="1" x14ac:dyDescent="0.25">
      <c r="A243" s="1" t="s">
        <v>597</v>
      </c>
      <c r="B243" s="1">
        <v>1.18</v>
      </c>
      <c r="C243" s="1">
        <v>0.99</v>
      </c>
    </row>
    <row r="244" spans="1:4" ht="15.75" customHeight="1" x14ac:dyDescent="0.25">
      <c r="A244" s="1" t="s">
        <v>598</v>
      </c>
      <c r="B244" s="1">
        <v>2.2799999999999998</v>
      </c>
      <c r="C244" s="1">
        <v>1.5</v>
      </c>
    </row>
    <row r="245" spans="1:4" ht="15.75" customHeight="1" x14ac:dyDescent="0.25">
      <c r="A245" s="1" t="s">
        <v>599</v>
      </c>
      <c r="B245" s="1">
        <v>1.97</v>
      </c>
      <c r="C245" s="1">
        <v>1.01</v>
      </c>
    </row>
    <row r="246" spans="1:4" ht="15.75" customHeight="1" x14ac:dyDescent="0.25">
      <c r="A246" s="1" t="s">
        <v>600</v>
      </c>
      <c r="B246" s="1">
        <v>1.52</v>
      </c>
      <c r="C246" s="1">
        <v>1.05</v>
      </c>
    </row>
    <row r="247" spans="1:4" ht="15.75" customHeight="1" x14ac:dyDescent="0.25">
      <c r="A247" s="1" t="s">
        <v>601</v>
      </c>
      <c r="B247" s="1">
        <v>1.83</v>
      </c>
      <c r="C247" s="1">
        <v>2.09</v>
      </c>
    </row>
    <row r="248" spans="1:4" ht="15.75" customHeight="1" x14ac:dyDescent="0.25">
      <c r="A248" s="1" t="s">
        <v>602</v>
      </c>
      <c r="B248" s="1">
        <v>1.0900000000000001</v>
      </c>
      <c r="C248" s="1">
        <v>0.97</v>
      </c>
    </row>
    <row r="249" spans="1:4" ht="15.75" customHeight="1" x14ac:dyDescent="0.25">
      <c r="A249" s="1" t="s">
        <v>603</v>
      </c>
      <c r="B249" s="1">
        <v>1.2</v>
      </c>
      <c r="C249" s="1">
        <v>1.26</v>
      </c>
    </row>
    <row r="250" spans="1:4" ht="15.75" customHeight="1" x14ac:dyDescent="0.25">
      <c r="A250" s="1" t="s">
        <v>604</v>
      </c>
      <c r="B250" s="1">
        <v>0.19</v>
      </c>
      <c r="C250" s="1">
        <v>0.32</v>
      </c>
    </row>
    <row r="251" spans="1:4" ht="15.75" customHeight="1" x14ac:dyDescent="0.25">
      <c r="A251" s="1" t="s">
        <v>605</v>
      </c>
      <c r="B251" s="1">
        <v>1.51</v>
      </c>
      <c r="C251" s="1">
        <v>0.92</v>
      </c>
    </row>
    <row r="252" spans="1:4" ht="15.75" customHeight="1" x14ac:dyDescent="0.25">
      <c r="A252" s="1" t="s">
        <v>606</v>
      </c>
      <c r="B252" s="1">
        <v>1.39</v>
      </c>
      <c r="C252" s="1">
        <v>1.44</v>
      </c>
    </row>
    <row r="253" spans="1:4" ht="15.75" customHeight="1" x14ac:dyDescent="0.25">
      <c r="A253" s="1" t="s">
        <v>607</v>
      </c>
      <c r="B253" s="1">
        <v>0.62</v>
      </c>
      <c r="C253" s="1">
        <v>0.56000000000000005</v>
      </c>
    </row>
    <row r="254" spans="1:4" ht="15.75" customHeight="1" x14ac:dyDescent="0.25">
      <c r="A254" s="15">
        <v>45550</v>
      </c>
      <c r="B254" s="4"/>
      <c r="C254" s="4"/>
      <c r="D254" s="4"/>
    </row>
    <row r="255" spans="1:4" ht="15.75" customHeight="1" x14ac:dyDescent="0.25">
      <c r="A255" s="1" t="s">
        <v>608</v>
      </c>
      <c r="B255" s="1">
        <v>0.66</v>
      </c>
      <c r="C255" s="1">
        <v>0.79</v>
      </c>
    </row>
    <row r="256" spans="1:4" ht="15.75" customHeight="1" x14ac:dyDescent="0.25">
      <c r="A256" s="1" t="s">
        <v>609</v>
      </c>
      <c r="B256" s="1">
        <v>1.41</v>
      </c>
      <c r="C256" s="1">
        <v>1.89</v>
      </c>
    </row>
    <row r="257" spans="1:4" ht="15.75" customHeight="1" x14ac:dyDescent="0.25">
      <c r="A257" s="1" t="s">
        <v>610</v>
      </c>
      <c r="B257" s="1">
        <v>0.88</v>
      </c>
      <c r="C257" s="1">
        <v>1.21</v>
      </c>
    </row>
    <row r="258" spans="1:4" ht="15.75" customHeight="1" x14ac:dyDescent="0.25">
      <c r="A258" s="1" t="s">
        <v>611</v>
      </c>
      <c r="B258" s="1">
        <v>1.6</v>
      </c>
      <c r="C258" s="1">
        <v>1.85</v>
      </c>
    </row>
    <row r="259" spans="1:4" ht="15.75" customHeight="1" x14ac:dyDescent="0.25">
      <c r="A259" s="1" t="s">
        <v>612</v>
      </c>
      <c r="B259" s="1">
        <v>1.3</v>
      </c>
      <c r="C259" s="1">
        <v>1.1000000000000001</v>
      </c>
    </row>
    <row r="260" spans="1:4" ht="15.75" customHeight="1" x14ac:dyDescent="0.25">
      <c r="A260" s="1" t="s">
        <v>613</v>
      </c>
      <c r="B260" s="1">
        <v>0.41</v>
      </c>
      <c r="C260" s="1">
        <v>0.99</v>
      </c>
    </row>
    <row r="261" spans="1:4" ht="15.75" customHeight="1" x14ac:dyDescent="0.25">
      <c r="A261" s="1" t="s">
        <v>614</v>
      </c>
      <c r="B261" s="1">
        <v>1.51</v>
      </c>
      <c r="C261" s="1">
        <v>1.2</v>
      </c>
    </row>
    <row r="262" spans="1:4" ht="15.75" customHeight="1" x14ac:dyDescent="0.25">
      <c r="A262" s="1" t="s">
        <v>615</v>
      </c>
      <c r="B262" s="1">
        <v>1.32</v>
      </c>
      <c r="C262" s="1">
        <v>1.2</v>
      </c>
    </row>
    <row r="263" spans="1:4" ht="15.75" customHeight="1" x14ac:dyDescent="0.25">
      <c r="A263" s="1" t="s">
        <v>616</v>
      </c>
      <c r="B263" s="1">
        <v>0.9</v>
      </c>
      <c r="C263" s="1">
        <v>0.85</v>
      </c>
    </row>
    <row r="264" spans="1:4" ht="15.75" customHeight="1" x14ac:dyDescent="0.25">
      <c r="A264" s="1" t="s">
        <v>617</v>
      </c>
      <c r="B264" s="1">
        <v>1.58</v>
      </c>
      <c r="C264" s="1">
        <v>1.31</v>
      </c>
    </row>
    <row r="265" spans="1:4" ht="15.75" customHeight="1" x14ac:dyDescent="0.25">
      <c r="A265" s="1" t="s">
        <v>618</v>
      </c>
      <c r="B265" s="1">
        <v>1.72</v>
      </c>
      <c r="C265" s="1">
        <v>2</v>
      </c>
    </row>
    <row r="266" spans="1:4" ht="15.75" customHeight="1" x14ac:dyDescent="0.25">
      <c r="A266" s="1" t="s">
        <v>619</v>
      </c>
      <c r="B266" s="1">
        <v>1.9</v>
      </c>
      <c r="C266" s="1">
        <v>1.39</v>
      </c>
    </row>
    <row r="267" spans="1:4" ht="15.75" customHeight="1" x14ac:dyDescent="0.25">
      <c r="A267" s="15">
        <v>45556</v>
      </c>
      <c r="B267" s="4"/>
      <c r="C267" s="4"/>
      <c r="D267" s="4"/>
    </row>
    <row r="268" spans="1:4" ht="15.75" customHeight="1" x14ac:dyDescent="0.25">
      <c r="A268" s="1" t="s">
        <v>620</v>
      </c>
      <c r="B268" s="1">
        <v>1.1000000000000001</v>
      </c>
      <c r="C268" s="1">
        <v>0.68</v>
      </c>
    </row>
    <row r="269" spans="1:4" ht="15.75" customHeight="1" x14ac:dyDescent="0.25">
      <c r="A269" s="1" t="s">
        <v>621</v>
      </c>
      <c r="B269" s="1">
        <v>1.72</v>
      </c>
      <c r="C269" s="1">
        <v>1.21</v>
      </c>
    </row>
    <row r="270" spans="1:4" ht="15.75" customHeight="1" x14ac:dyDescent="0.25">
      <c r="A270" s="1" t="s">
        <v>622</v>
      </c>
      <c r="B270" s="1">
        <v>1.39</v>
      </c>
      <c r="C270" s="1">
        <v>1.24</v>
      </c>
    </row>
    <row r="271" spans="1:4" ht="15.75" customHeight="1" x14ac:dyDescent="0.25">
      <c r="A271" s="1" t="s">
        <v>623</v>
      </c>
      <c r="B271" s="1">
        <v>1.07</v>
      </c>
      <c r="C271" s="1">
        <v>0.89</v>
      </c>
    </row>
    <row r="272" spans="1:4" ht="15.75" customHeight="1" x14ac:dyDescent="0.25">
      <c r="A272" s="1" t="s">
        <v>624</v>
      </c>
      <c r="B272" s="1">
        <v>1.24</v>
      </c>
      <c r="C272" s="1">
        <v>1.1000000000000001</v>
      </c>
    </row>
    <row r="273" spans="1:4" ht="15.75" customHeight="1" x14ac:dyDescent="0.25">
      <c r="A273" s="1" t="s">
        <v>625</v>
      </c>
      <c r="B273" s="1">
        <v>0.73</v>
      </c>
      <c r="C273" s="1">
        <v>1.0900000000000001</v>
      </c>
    </row>
    <row r="274" spans="1:4" ht="15.75" customHeight="1" x14ac:dyDescent="0.25">
      <c r="A274" s="1" t="s">
        <v>626</v>
      </c>
      <c r="B274" s="1">
        <v>1.08</v>
      </c>
      <c r="C274" s="1">
        <v>1.05</v>
      </c>
    </row>
    <row r="275" spans="1:4" ht="15.75" customHeight="1" x14ac:dyDescent="0.25">
      <c r="A275" s="1" t="s">
        <v>627</v>
      </c>
      <c r="B275" s="1">
        <v>1.61</v>
      </c>
      <c r="C275" s="1">
        <v>1.37</v>
      </c>
    </row>
    <row r="276" spans="1:4" ht="15.75" customHeight="1" x14ac:dyDescent="0.25">
      <c r="A276" s="1" t="s">
        <v>628</v>
      </c>
      <c r="B276" s="1">
        <v>0.93</v>
      </c>
      <c r="C276" s="1">
        <v>0.92</v>
      </c>
    </row>
    <row r="277" spans="1:4" ht="15.75" customHeight="1" x14ac:dyDescent="0.25">
      <c r="A277" s="1" t="s">
        <v>629</v>
      </c>
      <c r="B277" s="1">
        <v>1.38</v>
      </c>
      <c r="C277" s="1">
        <v>1.05</v>
      </c>
    </row>
    <row r="278" spans="1:4" ht="15.75" customHeight="1" x14ac:dyDescent="0.25">
      <c r="A278" s="1" t="s">
        <v>630</v>
      </c>
      <c r="B278" s="1">
        <v>1.61</v>
      </c>
      <c r="C278" s="1">
        <v>0.81</v>
      </c>
    </row>
    <row r="279" spans="1:4" ht="15.75" customHeight="1" x14ac:dyDescent="0.25">
      <c r="A279" s="1" t="s">
        <v>631</v>
      </c>
      <c r="B279" s="1">
        <v>1.35</v>
      </c>
      <c r="C279" s="1">
        <v>1.17</v>
      </c>
    </row>
    <row r="280" spans="1:4" ht="15.75" customHeight="1" x14ac:dyDescent="0.25">
      <c r="A280" s="1" t="s">
        <v>632</v>
      </c>
      <c r="B280" s="1">
        <v>1.41</v>
      </c>
      <c r="C280" s="1">
        <v>2.04</v>
      </c>
    </row>
    <row r="281" spans="1:4" ht="15.75" customHeight="1" x14ac:dyDescent="0.25">
      <c r="A281" s="15">
        <v>45656</v>
      </c>
      <c r="B281" s="4"/>
      <c r="C281" s="4"/>
      <c r="D281" s="4"/>
    </row>
    <row r="282" spans="1:4" ht="15.75" customHeight="1" x14ac:dyDescent="0.25">
      <c r="A282" s="1" t="s">
        <v>633</v>
      </c>
      <c r="B282" s="1">
        <v>0.25</v>
      </c>
      <c r="D282" s="1">
        <v>0.43</v>
      </c>
    </row>
    <row r="283" spans="1:4" ht="15.75" customHeight="1" x14ac:dyDescent="0.25">
      <c r="A283" s="1" t="s">
        <v>634</v>
      </c>
      <c r="B283" s="1">
        <v>1.69</v>
      </c>
      <c r="D283" s="1">
        <v>1.81</v>
      </c>
    </row>
    <row r="284" spans="1:4" ht="15.75" customHeight="1" x14ac:dyDescent="0.25">
      <c r="A284" s="1" t="s">
        <v>635</v>
      </c>
      <c r="B284" s="1">
        <v>1.34</v>
      </c>
      <c r="D284" s="1">
        <v>1.1200000000000001</v>
      </c>
    </row>
    <row r="285" spans="1:4" ht="15.75" customHeight="1" x14ac:dyDescent="0.25">
      <c r="A285" s="1" t="s">
        <v>636</v>
      </c>
      <c r="B285" s="1">
        <v>1.68</v>
      </c>
      <c r="D285" s="1">
        <v>0.57999999999999996</v>
      </c>
    </row>
    <row r="286" spans="1:4" ht="15.75" customHeight="1" x14ac:dyDescent="0.25">
      <c r="A286" s="1" t="s">
        <v>637</v>
      </c>
      <c r="B286" s="1">
        <v>1.0900000000000001</v>
      </c>
      <c r="D286" s="1">
        <v>1.1399999999999999</v>
      </c>
    </row>
    <row r="287" spans="1:4" ht="15.75" customHeight="1" x14ac:dyDescent="0.25">
      <c r="A287" s="1" t="s">
        <v>638</v>
      </c>
      <c r="B287" s="1">
        <v>1.53</v>
      </c>
      <c r="D287" s="1">
        <v>0.89</v>
      </c>
    </row>
    <row r="288" spans="1:4" ht="15.75" customHeight="1" x14ac:dyDescent="0.25">
      <c r="A288" s="1" t="s">
        <v>639</v>
      </c>
      <c r="B288" s="1">
        <v>1.22</v>
      </c>
      <c r="D288" s="1">
        <v>0.83</v>
      </c>
    </row>
    <row r="289" spans="1:4" ht="15.75" customHeight="1" x14ac:dyDescent="0.25">
      <c r="A289" s="1" t="s">
        <v>640</v>
      </c>
      <c r="B289" s="1">
        <v>0.99</v>
      </c>
      <c r="D289" s="1">
        <v>0.43</v>
      </c>
    </row>
    <row r="290" spans="1:4" ht="15.75" customHeight="1" x14ac:dyDescent="0.25">
      <c r="B290" s="1">
        <f t="shared" ref="B290:D290" si="2">AVERAGE(B3:B289)</f>
        <v>1.3024521072796933</v>
      </c>
      <c r="C290" s="1">
        <f t="shared" si="2"/>
        <v>1.2481818181818185</v>
      </c>
      <c r="D290" s="1">
        <f t="shared" si="2"/>
        <v>0.90374999999999994</v>
      </c>
    </row>
    <row r="291" spans="1:4" ht="15.75" customHeight="1" x14ac:dyDescent="0.25"/>
    <row r="292" spans="1:4" ht="15.75" customHeight="1" x14ac:dyDescent="0.25"/>
    <row r="293" spans="1:4" ht="15.75" customHeight="1" x14ac:dyDescent="0.25"/>
    <row r="294" spans="1:4" ht="15.75" customHeight="1" x14ac:dyDescent="0.25"/>
    <row r="295" spans="1:4" ht="15.75" customHeight="1" x14ac:dyDescent="0.25"/>
    <row r="296" spans="1:4" ht="15.75" customHeight="1" x14ac:dyDescent="0.25"/>
    <row r="297" spans="1:4" ht="15.75" customHeight="1" x14ac:dyDescent="0.25"/>
    <row r="298" spans="1:4" ht="15.75" customHeight="1" x14ac:dyDescent="0.25"/>
    <row r="299" spans="1:4" ht="15.75" customHeight="1" x14ac:dyDescent="0.25"/>
    <row r="300" spans="1:4" ht="15.75" customHeight="1" x14ac:dyDescent="0.25"/>
    <row r="301" spans="1:4" ht="15.75" customHeight="1" x14ac:dyDescent="0.25"/>
    <row r="302" spans="1:4" ht="15.75" customHeight="1" x14ac:dyDescent="0.25"/>
    <row r="303" spans="1:4" ht="15.75" customHeight="1" x14ac:dyDescent="0.25"/>
    <row r="304" spans="1: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T3:U3"/>
    <mergeCell ref="V3:X3"/>
    <mergeCell ref="Y3:AA3"/>
    <mergeCell ref="F3:H3"/>
    <mergeCell ref="I3:K3"/>
    <mergeCell ref="L3:N3"/>
    <mergeCell ref="O3:Q3"/>
    <mergeCell ref="R3:S3"/>
  </mergeCells>
  <pageMargins left="0.7" right="0.7" top="0.75" bottom="0.75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1000"/>
  <sheetViews>
    <sheetView workbookViewId="0"/>
  </sheetViews>
  <sheetFormatPr defaultColWidth="14.42578125" defaultRowHeight="15" customHeight="1" x14ac:dyDescent="0.25"/>
  <cols>
    <col min="1" max="1" width="11.42578125" customWidth="1"/>
    <col min="2" max="3" width="8.7109375" customWidth="1"/>
    <col min="4" max="4" width="12.140625" customWidth="1"/>
    <col min="5" max="5" width="10.5703125" customWidth="1"/>
    <col min="6" max="9" width="8.7109375" customWidth="1"/>
    <col min="10" max="10" width="12.28515625" customWidth="1"/>
    <col min="11" max="11" width="10" customWidth="1"/>
    <col min="12" max="12" width="8.7109375" customWidth="1"/>
    <col min="13" max="13" width="10.7109375" customWidth="1"/>
    <col min="14" max="14" width="8.7109375" customWidth="1"/>
    <col min="15" max="15" width="10.140625" customWidth="1"/>
    <col min="16" max="16" width="8.7109375" customWidth="1"/>
    <col min="17" max="17" width="9.140625" customWidth="1"/>
    <col min="18" max="20" width="8.7109375" customWidth="1"/>
    <col min="21" max="21" width="11.28515625" customWidth="1"/>
    <col min="22" max="26" width="8.7109375" customWidth="1"/>
    <col min="27" max="27" width="10.140625" customWidth="1"/>
    <col min="28" max="33" width="8.7109375" customWidth="1"/>
  </cols>
  <sheetData>
    <row r="1" spans="1:33" x14ac:dyDescent="0.25">
      <c r="A1" s="50" t="s">
        <v>641</v>
      </c>
      <c r="B1" s="59"/>
      <c r="C1" s="59"/>
      <c r="D1" s="51"/>
      <c r="E1" s="52" t="s">
        <v>642</v>
      </c>
      <c r="F1" s="59"/>
      <c r="G1" s="59"/>
      <c r="H1" s="59"/>
      <c r="I1" s="59"/>
      <c r="J1" s="51"/>
      <c r="K1" s="53" t="s">
        <v>643</v>
      </c>
      <c r="L1" s="59"/>
      <c r="M1" s="59"/>
      <c r="N1" s="51"/>
      <c r="O1" s="60" t="s">
        <v>644</v>
      </c>
      <c r="P1" s="61"/>
      <c r="Q1" s="61"/>
      <c r="R1" s="61"/>
      <c r="S1" s="62"/>
      <c r="T1" s="63" t="s">
        <v>645</v>
      </c>
      <c r="U1" s="64"/>
      <c r="V1" s="64"/>
      <c r="W1" s="64"/>
      <c r="X1" s="65"/>
      <c r="Y1" s="66" t="s">
        <v>646</v>
      </c>
      <c r="Z1" s="67"/>
      <c r="AA1" s="67"/>
      <c r="AB1" s="68"/>
      <c r="AC1" s="69" t="s">
        <v>647</v>
      </c>
      <c r="AD1" s="59"/>
      <c r="AE1" s="59"/>
      <c r="AF1" s="59"/>
      <c r="AG1" s="51"/>
    </row>
    <row r="2" spans="1:33" x14ac:dyDescent="0.25">
      <c r="A2" s="2" t="s">
        <v>169</v>
      </c>
      <c r="B2" s="1" t="s">
        <v>170</v>
      </c>
      <c r="C2" s="1" t="s">
        <v>171</v>
      </c>
      <c r="D2" s="1" t="s">
        <v>172</v>
      </c>
      <c r="E2" s="4" t="s">
        <v>169</v>
      </c>
      <c r="F2" s="1" t="s">
        <v>170</v>
      </c>
      <c r="G2" s="1" t="s">
        <v>171</v>
      </c>
      <c r="H2" s="1" t="s">
        <v>172</v>
      </c>
      <c r="I2" s="1" t="s">
        <v>173</v>
      </c>
      <c r="J2" s="1" t="s">
        <v>648</v>
      </c>
      <c r="K2" s="6" t="s">
        <v>169</v>
      </c>
      <c r="L2" s="1" t="s">
        <v>170</v>
      </c>
      <c r="M2" s="1" t="s">
        <v>171</v>
      </c>
      <c r="N2" s="1" t="s">
        <v>172</v>
      </c>
      <c r="O2" s="13" t="s">
        <v>169</v>
      </c>
      <c r="P2" s="1" t="s">
        <v>170</v>
      </c>
      <c r="Q2" s="1" t="s">
        <v>171</v>
      </c>
      <c r="R2" s="1" t="s">
        <v>172</v>
      </c>
      <c r="S2" s="1" t="s">
        <v>649</v>
      </c>
      <c r="T2" s="31" t="s">
        <v>169</v>
      </c>
      <c r="U2" s="1" t="s">
        <v>170</v>
      </c>
      <c r="V2" s="1" t="s">
        <v>171</v>
      </c>
      <c r="W2" s="1" t="s">
        <v>172</v>
      </c>
      <c r="X2" s="1" t="s">
        <v>649</v>
      </c>
      <c r="Y2" s="32" t="s">
        <v>169</v>
      </c>
      <c r="Z2" s="1" t="s">
        <v>170</v>
      </c>
      <c r="AA2" s="1" t="s">
        <v>171</v>
      </c>
      <c r="AB2" s="1" t="s">
        <v>649</v>
      </c>
      <c r="AC2" s="1" t="s">
        <v>169</v>
      </c>
      <c r="AD2" s="1" t="s">
        <v>170</v>
      </c>
      <c r="AE2" s="1" t="s">
        <v>171</v>
      </c>
      <c r="AF2" s="1" t="s">
        <v>172</v>
      </c>
      <c r="AG2" s="1" t="s">
        <v>649</v>
      </c>
    </row>
    <row r="3" spans="1:33" x14ac:dyDescent="0.25">
      <c r="A3" s="1" t="s">
        <v>1</v>
      </c>
      <c r="B3" s="1" t="s">
        <v>84</v>
      </c>
      <c r="C3" s="1" t="s">
        <v>183</v>
      </c>
      <c r="D3" s="1" t="s">
        <v>650</v>
      </c>
      <c r="E3" s="1" t="s">
        <v>1</v>
      </c>
      <c r="F3" s="1" t="s">
        <v>182</v>
      </c>
      <c r="G3" s="1" t="s">
        <v>84</v>
      </c>
      <c r="H3" s="1" t="s">
        <v>183</v>
      </c>
      <c r="I3" s="1" t="s">
        <v>175</v>
      </c>
      <c r="J3" s="1" t="s">
        <v>650</v>
      </c>
      <c r="K3" s="1" t="s">
        <v>182</v>
      </c>
      <c r="L3" s="1" t="s">
        <v>84</v>
      </c>
      <c r="M3" s="1" t="s">
        <v>1</v>
      </c>
      <c r="N3" s="1" t="s">
        <v>183</v>
      </c>
      <c r="O3" s="1" t="s">
        <v>1</v>
      </c>
      <c r="P3" s="1" t="s">
        <v>182</v>
      </c>
      <c r="Q3" s="1" t="s">
        <v>84</v>
      </c>
      <c r="R3" s="1" t="s">
        <v>183</v>
      </c>
      <c r="S3" s="1" t="s">
        <v>175</v>
      </c>
      <c r="T3" s="1" t="s">
        <v>182</v>
      </c>
      <c r="U3" s="1" t="s">
        <v>1</v>
      </c>
      <c r="V3" s="1" t="s">
        <v>84</v>
      </c>
      <c r="W3" s="1" t="s">
        <v>183</v>
      </c>
      <c r="X3" s="1" t="s">
        <v>175</v>
      </c>
      <c r="Y3" s="1" t="s">
        <v>182</v>
      </c>
      <c r="Z3" s="1" t="s">
        <v>84</v>
      </c>
      <c r="AA3" s="1" t="s">
        <v>1</v>
      </c>
      <c r="AB3" s="1" t="s">
        <v>183</v>
      </c>
      <c r="AC3" s="1" t="s">
        <v>84</v>
      </c>
      <c r="AD3" s="1" t="s">
        <v>1</v>
      </c>
      <c r="AE3" s="1" t="s">
        <v>183</v>
      </c>
      <c r="AF3" s="1" t="s">
        <v>182</v>
      </c>
      <c r="AG3" s="1" t="s">
        <v>323</v>
      </c>
    </row>
    <row r="4" spans="1:33" x14ac:dyDescent="0.25">
      <c r="A4" s="1">
        <v>1.33</v>
      </c>
      <c r="B4" s="1">
        <v>1.0369999999999999</v>
      </c>
      <c r="C4" s="1">
        <v>0.98750000000000004</v>
      </c>
      <c r="D4" s="1">
        <v>0.76</v>
      </c>
      <c r="E4" s="1">
        <v>1.39</v>
      </c>
      <c r="F4" s="1">
        <v>1.0397890000000001</v>
      </c>
      <c r="G4" s="1">
        <v>1.015566</v>
      </c>
      <c r="H4" s="1">
        <v>0.95283600000000002</v>
      </c>
      <c r="I4" s="1">
        <v>0.91988999999999999</v>
      </c>
      <c r="J4" s="1">
        <v>0.70876099999999997</v>
      </c>
      <c r="K4" s="1">
        <v>1.131041</v>
      </c>
      <c r="L4" s="1">
        <v>1.0155130000000001</v>
      </c>
      <c r="M4" s="1">
        <v>1.0054620000000001</v>
      </c>
      <c r="N4" s="1">
        <v>0.82915899999999998</v>
      </c>
      <c r="O4" s="1">
        <f>'TOP 2021'!D2</f>
        <v>1.0694399999999999</v>
      </c>
      <c r="P4" s="1">
        <f>'TOP 2021'!D3</f>
        <v>1.0587368421052636</v>
      </c>
      <c r="Q4" s="1">
        <f>'TOP 2021'!D4</f>
        <v>0.97708029197080282</v>
      </c>
      <c r="R4" s="1">
        <f>'TOP 2021'!D6</f>
        <v>0.87571428571428589</v>
      </c>
      <c r="S4" s="1">
        <f>'TOP 2021'!D5</f>
        <v>0.94499999999999984</v>
      </c>
      <c r="T4" s="1">
        <v>1.45</v>
      </c>
      <c r="U4" s="1">
        <v>1.1100000000000001</v>
      </c>
      <c r="V4" s="1">
        <v>1.05</v>
      </c>
      <c r="W4" s="1">
        <v>0.92</v>
      </c>
      <c r="Y4" s="1">
        <v>1.25</v>
      </c>
      <c r="Z4" s="1">
        <v>1.1000000000000001</v>
      </c>
      <c r="AA4" s="1">
        <v>1</v>
      </c>
      <c r="AB4" s="1">
        <v>1.06</v>
      </c>
      <c r="AC4" s="1">
        <v>1.244</v>
      </c>
      <c r="AD4" s="1">
        <v>1.2370000000000001</v>
      </c>
      <c r="AE4" s="1">
        <v>1.1850000000000001</v>
      </c>
      <c r="AF4" s="1">
        <v>1.1839999999999999</v>
      </c>
      <c r="AG4" s="1">
        <v>0.84499999999999997</v>
      </c>
    </row>
    <row r="5" spans="1:33" x14ac:dyDescent="0.25">
      <c r="T5" s="1">
        <v>1.07</v>
      </c>
      <c r="U5" s="1">
        <v>1.02</v>
      </c>
      <c r="V5" s="1">
        <v>0.82</v>
      </c>
      <c r="X5" s="1">
        <v>0.74</v>
      </c>
    </row>
    <row r="6" spans="1:33" x14ac:dyDescent="0.25">
      <c r="T6" s="1">
        <v>1.34</v>
      </c>
      <c r="U6" s="1">
        <v>1.17</v>
      </c>
      <c r="V6" s="1">
        <v>1.3</v>
      </c>
      <c r="W6" s="1">
        <v>0.19</v>
      </c>
      <c r="X6" s="1">
        <v>0.6</v>
      </c>
    </row>
    <row r="8" spans="1:33" x14ac:dyDescent="0.25">
      <c r="A8" s="54" t="s">
        <v>651</v>
      </c>
      <c r="B8" s="55"/>
      <c r="C8" s="55"/>
      <c r="D8" s="55"/>
      <c r="E8" s="55"/>
      <c r="F8" s="55"/>
      <c r="G8" s="55"/>
      <c r="T8" s="1">
        <f>('Faceit 2022'!D108+'2022'!D36)/('2022'!D37+'Faceit 2022'!D109)</f>
        <v>1.35375</v>
      </c>
      <c r="U8" s="1">
        <f>('2022'!C36+'Faceit 2022'!C108)/('Faceit 2022'!C108+'2022'!C36)</f>
        <v>1</v>
      </c>
      <c r="V8" s="1">
        <f>('2022'!B36+'Faceit 2022'!B108)/('2022'!B37+'Faceit 2022'!B109)</f>
        <v>0.99559139784946182</v>
      </c>
      <c r="W8" s="1">
        <f>('2022'!E36+'Faceit 2022'!B108)/('2022'!C37+'Faceit 2022'!B109)</f>
        <v>0.93358024691357955</v>
      </c>
      <c r="X8" s="1">
        <v>0.74</v>
      </c>
    </row>
    <row r="9" spans="1:33" x14ac:dyDescent="0.25">
      <c r="B9" s="1" t="s">
        <v>169</v>
      </c>
      <c r="C9" s="1" t="s">
        <v>170</v>
      </c>
      <c r="D9" s="1" t="s">
        <v>171</v>
      </c>
      <c r="E9" s="1" t="s">
        <v>172</v>
      </c>
      <c r="F9" s="1" t="s">
        <v>173</v>
      </c>
      <c r="G9" s="1" t="s">
        <v>648</v>
      </c>
      <c r="H9" s="1" t="s">
        <v>649</v>
      </c>
      <c r="I9" s="33" t="s">
        <v>652</v>
      </c>
      <c r="K9" s="2" t="s">
        <v>5</v>
      </c>
      <c r="L9" s="2" t="s">
        <v>6</v>
      </c>
      <c r="M9" s="2" t="s">
        <v>7</v>
      </c>
      <c r="N9" s="2" t="s">
        <v>8</v>
      </c>
      <c r="O9" s="2" t="s">
        <v>9</v>
      </c>
      <c r="P9" s="2" t="s">
        <v>10</v>
      </c>
      <c r="Q9" s="2" t="s">
        <v>11</v>
      </c>
      <c r="R9" s="2" t="s">
        <v>12</v>
      </c>
      <c r="S9" s="3" t="s">
        <v>13</v>
      </c>
      <c r="T9" s="2" t="s">
        <v>14</v>
      </c>
      <c r="U9" s="2" t="s">
        <v>15</v>
      </c>
      <c r="V9" s="2" t="s">
        <v>16</v>
      </c>
      <c r="W9" s="2" t="s">
        <v>17</v>
      </c>
    </row>
    <row r="10" spans="1:33" x14ac:dyDescent="0.25">
      <c r="A10" s="1" t="s">
        <v>1</v>
      </c>
      <c r="B10" s="1">
        <v>3</v>
      </c>
      <c r="C10" s="1">
        <v>2</v>
      </c>
      <c r="D10" s="1">
        <v>2</v>
      </c>
      <c r="E10" s="1">
        <v>0</v>
      </c>
      <c r="F10" s="1">
        <v>0</v>
      </c>
      <c r="G10" s="1">
        <v>0</v>
      </c>
      <c r="H10" s="1">
        <v>0</v>
      </c>
      <c r="I10" s="33">
        <f>4+6+2+4+3+1+2</f>
        <v>22</v>
      </c>
      <c r="K10" s="1" t="s">
        <v>653</v>
      </c>
      <c r="L10" s="1" t="s">
        <v>654</v>
      </c>
      <c r="M10" s="1" t="s">
        <v>655</v>
      </c>
      <c r="N10" s="1" t="s">
        <v>656</v>
      </c>
      <c r="O10" s="1" t="s">
        <v>657</v>
      </c>
      <c r="P10" s="1" t="s">
        <v>658</v>
      </c>
      <c r="Q10" s="1" t="s">
        <v>659</v>
      </c>
      <c r="R10" s="1" t="s">
        <v>660</v>
      </c>
      <c r="S10" s="1" t="s">
        <v>661</v>
      </c>
      <c r="T10" s="1" t="s">
        <v>662</v>
      </c>
      <c r="U10" s="1" t="s">
        <v>663</v>
      </c>
      <c r="V10" s="1" t="s">
        <v>664</v>
      </c>
      <c r="W10" s="1" t="s">
        <v>665</v>
      </c>
    </row>
    <row r="11" spans="1:33" x14ac:dyDescent="0.25">
      <c r="A11" s="1" t="s">
        <v>182</v>
      </c>
      <c r="B11" s="1">
        <v>4</v>
      </c>
      <c r="C11" s="1">
        <v>2</v>
      </c>
      <c r="D11" s="1">
        <v>0</v>
      </c>
      <c r="E11" s="1">
        <v>1</v>
      </c>
      <c r="F11" s="1">
        <v>0</v>
      </c>
      <c r="G11" s="1">
        <v>0</v>
      </c>
      <c r="H11" s="1">
        <v>1</v>
      </c>
      <c r="I11" s="33">
        <f>5+4+3+4+3+1</f>
        <v>20</v>
      </c>
      <c r="K11" s="1" t="s">
        <v>666</v>
      </c>
      <c r="L11" s="1" t="s">
        <v>667</v>
      </c>
      <c r="M11" s="1" t="s">
        <v>668</v>
      </c>
      <c r="N11" s="1" t="s">
        <v>669</v>
      </c>
      <c r="O11" s="1" t="s">
        <v>670</v>
      </c>
      <c r="P11" s="1" t="s">
        <v>671</v>
      </c>
      <c r="Q11" s="1" t="s">
        <v>672</v>
      </c>
      <c r="R11" s="1" t="s">
        <v>673</v>
      </c>
      <c r="S11" s="1" t="s">
        <v>674</v>
      </c>
      <c r="T11" s="1" t="s">
        <v>675</v>
      </c>
      <c r="U11" s="1" t="s">
        <v>676</v>
      </c>
      <c r="V11" s="1" t="s">
        <v>677</v>
      </c>
      <c r="W11" s="1">
        <f>AVERAGE('2021'!AS194,'2022'!AS34,'Faceit 2022'!AS104,'2023'!AS147)</f>
        <v>0</v>
      </c>
    </row>
    <row r="12" spans="1:33" x14ac:dyDescent="0.25">
      <c r="A12" s="1" t="s">
        <v>84</v>
      </c>
      <c r="B12" s="1">
        <v>1</v>
      </c>
      <c r="C12" s="1">
        <v>3</v>
      </c>
      <c r="D12" s="1">
        <v>3</v>
      </c>
      <c r="E12" s="1">
        <v>0</v>
      </c>
      <c r="F12" s="1">
        <v>0</v>
      </c>
      <c r="G12" s="1">
        <v>0</v>
      </c>
      <c r="H12" s="1">
        <v>0</v>
      </c>
      <c r="I12" s="33">
        <f>3+4+3+2+2+2+3</f>
        <v>19</v>
      </c>
      <c r="K12" s="1" t="s">
        <v>678</v>
      </c>
      <c r="L12" s="1" t="s">
        <v>679</v>
      </c>
      <c r="M12" s="1" t="s">
        <v>680</v>
      </c>
      <c r="N12" s="1" t="s">
        <v>681</v>
      </c>
      <c r="O12" s="1" t="s">
        <v>682</v>
      </c>
      <c r="P12" s="1" t="s">
        <v>683</v>
      </c>
      <c r="Q12" s="1" t="s">
        <v>684</v>
      </c>
      <c r="R12" s="1" t="s">
        <v>685</v>
      </c>
      <c r="S12" s="1" t="s">
        <v>686</v>
      </c>
      <c r="T12" s="1" t="s">
        <v>687</v>
      </c>
      <c r="U12" s="1" t="s">
        <v>688</v>
      </c>
      <c r="V12" s="1">
        <f>AVERAGE('2021'!R3:R193,'2022'!R3:R33,'Faceit 2022'!R3:R103,'2023'!R3:R146)</f>
        <v>0</v>
      </c>
      <c r="W12" s="1">
        <f>AVERAGE('2021'!S3:S193,'2022'!S3:S33,'Faceit 2022'!S3:S103,'2023'!S3:S146)</f>
        <v>0</v>
      </c>
    </row>
    <row r="13" spans="1:33" x14ac:dyDescent="0.25">
      <c r="A13" s="1" t="s">
        <v>183</v>
      </c>
      <c r="B13" s="1">
        <v>0</v>
      </c>
      <c r="C13" s="1">
        <v>0</v>
      </c>
      <c r="D13" s="1">
        <v>2</v>
      </c>
      <c r="E13" s="1">
        <v>4</v>
      </c>
      <c r="F13" s="1">
        <v>0</v>
      </c>
      <c r="G13" s="1">
        <v>0</v>
      </c>
      <c r="H13" s="1">
        <v>1</v>
      </c>
      <c r="I13" s="33">
        <f>2+3+1+1+1+1+1</f>
        <v>10</v>
      </c>
      <c r="K13" s="1" t="s">
        <v>689</v>
      </c>
      <c r="L13" s="1" t="s">
        <v>690</v>
      </c>
      <c r="M13" s="1" t="s">
        <v>691</v>
      </c>
      <c r="N13" s="1" t="s">
        <v>692</v>
      </c>
      <c r="O13" s="1">
        <f>AVERAGE('2021'!AX194,'2022'!AX34,'Faceit 2022'!AX104,'2023'!AX147)</f>
        <v>0</v>
      </c>
      <c r="P13" s="1" t="s">
        <v>693</v>
      </c>
      <c r="Q13" s="1" t="s">
        <v>694</v>
      </c>
      <c r="R13" s="1" t="s">
        <v>695</v>
      </c>
      <c r="S13" s="1" t="s">
        <v>696</v>
      </c>
      <c r="T13" s="1" t="s">
        <v>697</v>
      </c>
      <c r="U13" s="1" t="s">
        <v>698</v>
      </c>
      <c r="V13" s="1" t="s">
        <v>699</v>
      </c>
      <c r="W13" s="1">
        <f>AVERAGE('2021'!BF194,'2022'!BF34,'Faceit 2022'!BF104,'2023'!BF147)</f>
        <v>0</v>
      </c>
    </row>
    <row r="14" spans="1:33" x14ac:dyDescent="0.25">
      <c r="A14" s="1" t="s">
        <v>175</v>
      </c>
      <c r="B14" s="1">
        <v>0</v>
      </c>
      <c r="C14" s="1">
        <v>0</v>
      </c>
      <c r="D14" s="1">
        <v>0</v>
      </c>
      <c r="E14" s="1">
        <v>0</v>
      </c>
      <c r="F14" s="1">
        <v>1</v>
      </c>
      <c r="G14" s="1">
        <v>0</v>
      </c>
      <c r="H14" s="1">
        <v>2</v>
      </c>
      <c r="I14" s="33">
        <f>2+1+1+1</f>
        <v>5</v>
      </c>
      <c r="K14" s="1">
        <f>AVERAGE('2021'!BG194,'2022'!BG34)</f>
        <v>0</v>
      </c>
      <c r="L14" s="1" t="s">
        <v>700</v>
      </c>
      <c r="M14" s="1" t="s">
        <v>701</v>
      </c>
      <c r="N14" s="1" t="s">
        <v>702</v>
      </c>
      <c r="O14" s="1">
        <f>AVERAGE('2021'!BK194,'2022'!BK34)</f>
        <v>0</v>
      </c>
      <c r="P14" s="1" t="s">
        <v>703</v>
      </c>
      <c r="Q14" s="1" t="s">
        <v>704</v>
      </c>
      <c r="R14" s="1" t="s">
        <v>705</v>
      </c>
      <c r="S14" s="1" t="s">
        <v>702</v>
      </c>
      <c r="T14" s="1" t="s">
        <v>706</v>
      </c>
      <c r="U14" s="1">
        <f>AVERAGE('2021'!BQ194,'2022'!BQ34)</f>
        <v>0</v>
      </c>
      <c r="V14" s="1">
        <f>AVERAGE('2021'!BR194,'2022'!BR34)</f>
        <v>0</v>
      </c>
      <c r="W14" s="1">
        <f>AVERAGE('2021'!BS194,'2022'!BS34)</f>
        <v>0</v>
      </c>
    </row>
    <row r="15" spans="1:33" x14ac:dyDescent="0.25">
      <c r="A15" s="1" t="s">
        <v>650</v>
      </c>
      <c r="B15" s="1">
        <v>0</v>
      </c>
      <c r="C15" s="1">
        <v>0</v>
      </c>
      <c r="D15" s="1">
        <v>0</v>
      </c>
      <c r="E15" s="1">
        <v>1</v>
      </c>
      <c r="F15" s="1">
        <v>0</v>
      </c>
      <c r="G15" s="1">
        <v>1</v>
      </c>
      <c r="H15" s="1">
        <v>0</v>
      </c>
      <c r="I15" s="33">
        <f>1+1</f>
        <v>2</v>
      </c>
    </row>
    <row r="16" spans="1:33" x14ac:dyDescent="0.25">
      <c r="A16" s="1" t="s">
        <v>323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33">
        <v>0</v>
      </c>
    </row>
    <row r="18" spans="1:13" x14ac:dyDescent="0.25">
      <c r="A18" s="34" t="s">
        <v>707</v>
      </c>
      <c r="B18" s="34" t="s">
        <v>708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</row>
    <row r="20" spans="1:13" x14ac:dyDescent="0.25">
      <c r="A20" s="34" t="s">
        <v>709</v>
      </c>
      <c r="B20" s="56" t="s">
        <v>710</v>
      </c>
      <c r="C20" s="57"/>
      <c r="D20" s="57"/>
      <c r="E20" s="57"/>
      <c r="F20" s="57"/>
      <c r="G20" s="57"/>
      <c r="H20" s="58"/>
    </row>
    <row r="21" spans="1:13" ht="15.75" customHeight="1" x14ac:dyDescent="0.25"/>
    <row r="22" spans="1:13" ht="15.75" customHeight="1" x14ac:dyDescent="0.25">
      <c r="A22" s="56" t="s">
        <v>711</v>
      </c>
      <c r="B22" s="57"/>
      <c r="C22" s="58"/>
    </row>
    <row r="23" spans="1:13" ht="15.75" customHeight="1" x14ac:dyDescent="0.25"/>
    <row r="24" spans="1:13" ht="15.75" customHeight="1" x14ac:dyDescent="0.25"/>
    <row r="25" spans="1:13" ht="15.75" customHeight="1" x14ac:dyDescent="0.25"/>
    <row r="26" spans="1:13" ht="15.75" customHeight="1" x14ac:dyDescent="0.25"/>
    <row r="27" spans="1:13" ht="15.75" customHeight="1" x14ac:dyDescent="0.25"/>
    <row r="28" spans="1:13" ht="15.75" customHeight="1" x14ac:dyDescent="0.25"/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0">
    <mergeCell ref="K1:N1"/>
    <mergeCell ref="O1:S1"/>
    <mergeCell ref="T1:X1"/>
    <mergeCell ref="Y1:AB1"/>
    <mergeCell ref="AC1:AG1"/>
    <mergeCell ref="A8:G8"/>
    <mergeCell ref="B20:H20"/>
    <mergeCell ref="A22:C22"/>
    <mergeCell ref="A1:D1"/>
    <mergeCell ref="E1:J1"/>
  </mergeCells>
  <pageMargins left="0.7" right="0.7" top="0.75" bottom="0.75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135"/>
  <sheetViews>
    <sheetView topLeftCell="A106" workbookViewId="0">
      <selection activeCell="M126" sqref="M126"/>
    </sheetView>
  </sheetViews>
  <sheetFormatPr defaultColWidth="14.42578125" defaultRowHeight="15" customHeight="1" x14ac:dyDescent="0.25"/>
  <cols>
    <col min="1" max="1" width="13.85546875" customWidth="1"/>
    <col min="2" max="2" width="9.7109375" customWidth="1"/>
    <col min="3" max="3" width="10.85546875" customWidth="1"/>
    <col min="4" max="4" width="8.7109375" customWidth="1"/>
    <col min="5" max="5" width="10" customWidth="1"/>
    <col min="6" max="32" width="8.7109375" customWidth="1"/>
  </cols>
  <sheetData>
    <row r="1" spans="1:32" x14ac:dyDescent="0.25">
      <c r="B1" s="1" t="s">
        <v>84</v>
      </c>
      <c r="C1" s="1" t="s">
        <v>1</v>
      </c>
      <c r="D1" s="1" t="s">
        <v>183</v>
      </c>
      <c r="E1" s="1" t="s">
        <v>712</v>
      </c>
      <c r="G1" s="1" t="s">
        <v>371</v>
      </c>
      <c r="I1" s="1">
        <v>12</v>
      </c>
    </row>
    <row r="2" spans="1:32" x14ac:dyDescent="0.25">
      <c r="A2" s="15">
        <v>45662</v>
      </c>
      <c r="B2" s="4" t="s">
        <v>713</v>
      </c>
      <c r="C2" s="4"/>
      <c r="D2" s="4"/>
      <c r="E2" s="4"/>
    </row>
    <row r="3" spans="1:32" x14ac:dyDescent="0.25">
      <c r="A3" s="1" t="s">
        <v>714</v>
      </c>
      <c r="B3" s="1">
        <v>1.5</v>
      </c>
      <c r="C3" s="1">
        <v>1.33</v>
      </c>
      <c r="H3" s="71" t="s">
        <v>715</v>
      </c>
      <c r="I3" s="55"/>
      <c r="J3" s="55"/>
      <c r="K3" s="55"/>
      <c r="L3" s="54" t="s">
        <v>716</v>
      </c>
      <c r="M3" s="55"/>
      <c r="N3" s="55"/>
      <c r="O3" s="55"/>
      <c r="P3" s="54" t="s">
        <v>717</v>
      </c>
      <c r="Q3" s="55"/>
      <c r="R3" s="55"/>
      <c r="S3" s="55"/>
      <c r="T3" s="54" t="s">
        <v>718</v>
      </c>
      <c r="U3" s="55"/>
      <c r="V3" s="55"/>
      <c r="W3" s="55"/>
      <c r="X3" s="54" t="s">
        <v>719</v>
      </c>
      <c r="Y3" s="55"/>
      <c r="Z3" s="55"/>
      <c r="AA3" s="55"/>
      <c r="AB3" s="54" t="s">
        <v>720</v>
      </c>
      <c r="AC3" s="55"/>
      <c r="AD3" s="55"/>
      <c r="AE3" s="55"/>
      <c r="AF3" s="21"/>
    </row>
    <row r="4" spans="1:32" x14ac:dyDescent="0.25">
      <c r="A4" s="1" t="s">
        <v>721</v>
      </c>
      <c r="B4" s="1">
        <v>0.9</v>
      </c>
      <c r="C4" s="1">
        <v>0.54</v>
      </c>
      <c r="H4" s="1">
        <f>AVERAGE(B6,B8,B10,B11,B13,B14,B16,B17,B23,B30,B42,B50,B53,B55,B60,B66,B70)</f>
        <v>1.2147058823529411</v>
      </c>
      <c r="I4" s="1">
        <f t="shared" ref="H4:K4" si="0">AVERAGE(C6,C8,C10,C11,C13,C14,C16,C17,C23,C30,C42,C50,C53,C55,C60,C66,C70)</f>
        <v>1.1553333333333333</v>
      </c>
      <c r="J4" s="1">
        <f t="shared" si="0"/>
        <v>0.2</v>
      </c>
      <c r="K4" s="1">
        <f t="shared" si="0"/>
        <v>0.57999999999999996</v>
      </c>
      <c r="L4" s="1">
        <f t="shared" ref="L4:O4" si="1">AVERAGE(B3,B5,B18,B27,B28,B32,B34,B36,B44,B56,B61,B63,B69)</f>
        <v>1.1876923076923076</v>
      </c>
      <c r="M4" s="1">
        <f t="shared" si="1"/>
        <v>1.0254545454545456</v>
      </c>
      <c r="N4" s="1">
        <f t="shared" si="1"/>
        <v>0.88</v>
      </c>
      <c r="O4" s="1">
        <f t="shared" si="1"/>
        <v>0.38</v>
      </c>
      <c r="P4" s="1">
        <f t="shared" ref="P4:S4" si="2">AVERAGE(B4,B19,B20,B31,B43,B68,B72)</f>
        <v>1.0228571428571429</v>
      </c>
      <c r="Q4" s="1">
        <f t="shared" si="2"/>
        <v>0.78500000000000003</v>
      </c>
      <c r="R4" s="1">
        <f t="shared" si="2"/>
        <v>1.08</v>
      </c>
      <c r="S4" s="1" t="e">
        <f t="shared" si="2"/>
        <v>#DIV/0!</v>
      </c>
      <c r="T4" s="1">
        <f t="shared" ref="T4:W4" si="3">AVERAGE(B7,B33,B35,B46,B57,B58,B67,B71)</f>
        <v>1.2425000000000002</v>
      </c>
      <c r="U4" s="1">
        <f t="shared" si="3"/>
        <v>1.286</v>
      </c>
      <c r="V4" s="1">
        <f t="shared" si="3"/>
        <v>0.95</v>
      </c>
      <c r="W4" s="1">
        <f t="shared" si="3"/>
        <v>1.155</v>
      </c>
      <c r="X4" s="1">
        <f t="shared" ref="X4:AA4" si="4">AVERAGE(B21,B24,B39,B40,B47,B49,B51,B52,B65)</f>
        <v>1.2355555555555557</v>
      </c>
      <c r="Y4" s="1">
        <f t="shared" si="4"/>
        <v>1.3311111111111109</v>
      </c>
      <c r="Z4" s="1" t="e">
        <f t="shared" si="4"/>
        <v>#DIV/0!</v>
      </c>
      <c r="AA4" s="1" t="e">
        <f t="shared" si="4"/>
        <v>#DIV/0!</v>
      </c>
      <c r="AB4" s="1">
        <f t="shared" ref="AB4:AE4" si="5">AVERAGE(B15,B25,B26,B37,B38,B45,B48,B59,B64,B73)</f>
        <v>1.2200000000000002</v>
      </c>
      <c r="AC4" s="1">
        <f t="shared" si="5"/>
        <v>1.07125</v>
      </c>
      <c r="AD4" s="1">
        <f t="shared" si="5"/>
        <v>1.22</v>
      </c>
      <c r="AE4" s="1">
        <f t="shared" si="5"/>
        <v>0.87</v>
      </c>
    </row>
    <row r="5" spans="1:32" x14ac:dyDescent="0.25">
      <c r="A5" s="1" t="s">
        <v>722</v>
      </c>
      <c r="B5" s="1">
        <v>0.56999999999999995</v>
      </c>
      <c r="C5" s="1">
        <v>1.06</v>
      </c>
    </row>
    <row r="6" spans="1:32" x14ac:dyDescent="0.25">
      <c r="A6" s="1" t="s">
        <v>723</v>
      </c>
      <c r="B6" s="1">
        <v>1.91</v>
      </c>
      <c r="C6" s="1">
        <v>1.02</v>
      </c>
    </row>
    <row r="7" spans="1:32" x14ac:dyDescent="0.25">
      <c r="A7" s="1" t="s">
        <v>724</v>
      </c>
      <c r="B7" s="1">
        <v>1.2</v>
      </c>
      <c r="C7" s="1">
        <v>1.37</v>
      </c>
    </row>
    <row r="8" spans="1:32" x14ac:dyDescent="0.25">
      <c r="A8" s="1" t="s">
        <v>725</v>
      </c>
      <c r="B8" s="1">
        <v>1.29</v>
      </c>
      <c r="C8" s="1">
        <v>0.85</v>
      </c>
    </row>
    <row r="9" spans="1:32" x14ac:dyDescent="0.25">
      <c r="A9" s="1" t="s">
        <v>726</v>
      </c>
      <c r="B9" s="1">
        <v>1.08</v>
      </c>
      <c r="C9" s="1">
        <v>0.13</v>
      </c>
    </row>
    <row r="10" spans="1:32" ht="15.75" x14ac:dyDescent="0.25">
      <c r="A10" s="1" t="s">
        <v>387</v>
      </c>
      <c r="B10" s="1">
        <v>1.3</v>
      </c>
      <c r="C10" s="1">
        <v>1.57</v>
      </c>
      <c r="I10" s="70"/>
    </row>
    <row r="11" spans="1:32" x14ac:dyDescent="0.25">
      <c r="A11" s="1" t="s">
        <v>388</v>
      </c>
      <c r="B11" s="1">
        <v>1.36</v>
      </c>
      <c r="C11" s="1">
        <v>1.48</v>
      </c>
    </row>
    <row r="12" spans="1:32" x14ac:dyDescent="0.25">
      <c r="A12" s="15">
        <v>45663</v>
      </c>
      <c r="B12" s="4" t="s">
        <v>727</v>
      </c>
      <c r="C12" s="4"/>
      <c r="D12" s="4"/>
      <c r="E12" s="4"/>
    </row>
    <row r="13" spans="1:32" x14ac:dyDescent="0.25">
      <c r="A13" s="1" t="s">
        <v>389</v>
      </c>
      <c r="B13" s="1">
        <v>1.6</v>
      </c>
      <c r="C13" s="1">
        <v>0.77</v>
      </c>
    </row>
    <row r="14" spans="1:32" x14ac:dyDescent="0.25">
      <c r="A14" s="1" t="s">
        <v>728</v>
      </c>
      <c r="B14" s="1">
        <v>1.33</v>
      </c>
      <c r="C14" s="1">
        <v>1.2</v>
      </c>
    </row>
    <row r="15" spans="1:32" x14ac:dyDescent="0.25">
      <c r="A15" s="1" t="s">
        <v>729</v>
      </c>
      <c r="B15" s="1">
        <v>0.68</v>
      </c>
      <c r="C15" s="1">
        <v>0.82</v>
      </c>
    </row>
    <row r="16" spans="1:32" x14ac:dyDescent="0.25">
      <c r="A16" s="1" t="s">
        <v>730</v>
      </c>
      <c r="B16" s="1">
        <v>1.1399999999999999</v>
      </c>
      <c r="C16" s="1">
        <v>1.89</v>
      </c>
    </row>
    <row r="17" spans="1:5" x14ac:dyDescent="0.25">
      <c r="A17" s="1" t="s">
        <v>731</v>
      </c>
      <c r="B17" s="1">
        <v>1.01</v>
      </c>
      <c r="C17" s="1">
        <v>0.6</v>
      </c>
    </row>
    <row r="18" spans="1:5" x14ac:dyDescent="0.25">
      <c r="A18" s="1" t="s">
        <v>732</v>
      </c>
      <c r="B18" s="1">
        <v>0.84</v>
      </c>
      <c r="C18" s="1">
        <v>0.92</v>
      </c>
    </row>
    <row r="19" spans="1:5" x14ac:dyDescent="0.25">
      <c r="A19" s="1" t="s">
        <v>733</v>
      </c>
      <c r="B19" s="1">
        <v>1.29</v>
      </c>
      <c r="C19" s="1">
        <v>1</v>
      </c>
    </row>
    <row r="20" spans="1:5" x14ac:dyDescent="0.25">
      <c r="A20" s="1" t="s">
        <v>734</v>
      </c>
      <c r="B20" s="1">
        <v>1.42</v>
      </c>
      <c r="C20" s="1">
        <v>1.32</v>
      </c>
    </row>
    <row r="21" spans="1:5" ht="15.75" customHeight="1" x14ac:dyDescent="0.25">
      <c r="A21" s="1" t="s">
        <v>735</v>
      </c>
      <c r="B21" s="1">
        <v>1.76</v>
      </c>
      <c r="C21" s="1">
        <v>1.89</v>
      </c>
    </row>
    <row r="22" spans="1:5" ht="15.75" customHeight="1" x14ac:dyDescent="0.25">
      <c r="A22" s="15">
        <v>45664</v>
      </c>
      <c r="B22" s="4" t="s">
        <v>736</v>
      </c>
      <c r="C22" s="4"/>
      <c r="D22" s="4"/>
      <c r="E22" s="4"/>
    </row>
    <row r="23" spans="1:5" ht="15.75" customHeight="1" x14ac:dyDescent="0.25">
      <c r="A23" s="1" t="s">
        <v>737</v>
      </c>
      <c r="B23" s="1">
        <v>1.04</v>
      </c>
      <c r="C23" s="1">
        <v>0.61</v>
      </c>
    </row>
    <row r="24" spans="1:5" ht="15.75" customHeight="1" x14ac:dyDescent="0.25">
      <c r="A24" s="1" t="s">
        <v>738</v>
      </c>
      <c r="B24" s="1">
        <v>0.83</v>
      </c>
      <c r="C24" s="1">
        <v>0.4</v>
      </c>
    </row>
    <row r="25" spans="1:5" ht="15.75" customHeight="1" x14ac:dyDescent="0.25">
      <c r="A25" s="1" t="s">
        <v>344</v>
      </c>
      <c r="B25" s="1">
        <v>1.58</v>
      </c>
      <c r="C25" s="1">
        <v>1.39</v>
      </c>
    </row>
    <row r="26" spans="1:5" ht="15.75" customHeight="1" x14ac:dyDescent="0.25">
      <c r="A26" s="1" t="s">
        <v>345</v>
      </c>
      <c r="B26" s="1">
        <v>1</v>
      </c>
      <c r="C26" s="1">
        <v>0.91</v>
      </c>
    </row>
    <row r="27" spans="1:5" ht="15.75" customHeight="1" x14ac:dyDescent="0.25">
      <c r="A27" s="1" t="s">
        <v>402</v>
      </c>
      <c r="B27" s="1">
        <v>1.72</v>
      </c>
      <c r="C27" s="1">
        <v>1.69</v>
      </c>
    </row>
    <row r="28" spans="1:5" ht="15.75" customHeight="1" x14ac:dyDescent="0.25">
      <c r="A28" s="1" t="s">
        <v>739</v>
      </c>
      <c r="B28" s="1">
        <v>1.36</v>
      </c>
      <c r="C28" s="1">
        <v>0.95</v>
      </c>
    </row>
    <row r="29" spans="1:5" ht="15.75" customHeight="1" x14ac:dyDescent="0.25">
      <c r="A29" s="15">
        <v>45665</v>
      </c>
      <c r="B29" s="4" t="s">
        <v>713</v>
      </c>
      <c r="C29" s="4"/>
      <c r="D29" s="4"/>
      <c r="E29" s="4"/>
    </row>
    <row r="30" spans="1:5" ht="15.75" customHeight="1" x14ac:dyDescent="0.25">
      <c r="A30" s="1" t="s">
        <v>404</v>
      </c>
      <c r="B30" s="1">
        <v>0.86</v>
      </c>
      <c r="C30" s="1">
        <v>1.04</v>
      </c>
    </row>
    <row r="31" spans="1:5" ht="15.75" customHeight="1" x14ac:dyDescent="0.25">
      <c r="A31" s="1" t="s">
        <v>740</v>
      </c>
      <c r="B31" s="1">
        <v>0.39</v>
      </c>
      <c r="C31" s="1">
        <v>0.5</v>
      </c>
    </row>
    <row r="32" spans="1:5" ht="15.75" customHeight="1" x14ac:dyDescent="0.25">
      <c r="A32" s="1" t="s">
        <v>741</v>
      </c>
      <c r="B32" s="1">
        <v>1.25</v>
      </c>
      <c r="C32" s="1">
        <v>1.36</v>
      </c>
    </row>
    <row r="33" spans="1:7" ht="15.75" customHeight="1" x14ac:dyDescent="0.25">
      <c r="A33" s="1" t="s">
        <v>742</v>
      </c>
      <c r="B33" s="1">
        <v>1.67</v>
      </c>
      <c r="C33" s="1">
        <v>0.83</v>
      </c>
    </row>
    <row r="34" spans="1:7" ht="15.75" customHeight="1" x14ac:dyDescent="0.25">
      <c r="A34" s="1" t="s">
        <v>743</v>
      </c>
      <c r="B34" s="1">
        <v>2.38</v>
      </c>
      <c r="C34" s="1">
        <v>1.97</v>
      </c>
    </row>
    <row r="35" spans="1:7" ht="15.75" customHeight="1" x14ac:dyDescent="0.25">
      <c r="A35" s="1" t="s">
        <v>744</v>
      </c>
      <c r="B35" s="1">
        <v>1.24</v>
      </c>
      <c r="C35" s="1">
        <v>0.79</v>
      </c>
    </row>
    <row r="36" spans="1:7" ht="15.75" customHeight="1" x14ac:dyDescent="0.25">
      <c r="A36" s="1" t="s">
        <v>410</v>
      </c>
      <c r="B36" s="1">
        <v>0.79</v>
      </c>
      <c r="C36" s="1">
        <v>0.85</v>
      </c>
    </row>
    <row r="37" spans="1:7" ht="15.75" customHeight="1" x14ac:dyDescent="0.25">
      <c r="A37" s="1" t="s">
        <v>355</v>
      </c>
      <c r="B37" s="1">
        <v>1.24</v>
      </c>
      <c r="C37" s="1">
        <v>1.48</v>
      </c>
    </row>
    <row r="38" spans="1:7" ht="15.75" customHeight="1" x14ac:dyDescent="0.25">
      <c r="A38" s="1" t="s">
        <v>745</v>
      </c>
      <c r="B38" s="1">
        <v>0.52</v>
      </c>
      <c r="C38" s="1">
        <v>0.92</v>
      </c>
    </row>
    <row r="39" spans="1:7" ht="15.75" customHeight="1" x14ac:dyDescent="0.25">
      <c r="A39" s="1" t="s">
        <v>746</v>
      </c>
      <c r="B39" s="1">
        <v>1.04</v>
      </c>
      <c r="C39" s="1">
        <v>1.78</v>
      </c>
    </row>
    <row r="40" spans="1:7" ht="15.75" customHeight="1" x14ac:dyDescent="0.25">
      <c r="A40" s="1" t="s">
        <v>747</v>
      </c>
      <c r="B40" s="1">
        <v>0.94</v>
      </c>
      <c r="C40" s="1">
        <v>1.17</v>
      </c>
    </row>
    <row r="41" spans="1:7" ht="15.75" customHeight="1" x14ac:dyDescent="0.25">
      <c r="A41" s="15">
        <v>45679</v>
      </c>
      <c r="B41" s="4" t="s">
        <v>748</v>
      </c>
      <c r="C41" s="4"/>
      <c r="D41" s="4"/>
      <c r="E41" s="4"/>
    </row>
    <row r="42" spans="1:7" ht="15.75" customHeight="1" x14ac:dyDescent="0.25">
      <c r="A42" s="1" t="s">
        <v>749</v>
      </c>
      <c r="B42" s="1">
        <v>0.91</v>
      </c>
      <c r="D42" s="1">
        <v>0.2</v>
      </c>
    </row>
    <row r="43" spans="1:7" ht="15.75" customHeight="1" x14ac:dyDescent="0.25">
      <c r="A43" s="1" t="s">
        <v>750</v>
      </c>
      <c r="B43" s="1">
        <v>1.24</v>
      </c>
      <c r="D43" s="1">
        <v>1.08</v>
      </c>
    </row>
    <row r="44" spans="1:7" ht="15.75" customHeight="1" x14ac:dyDescent="0.25">
      <c r="A44" s="1" t="s">
        <v>417</v>
      </c>
      <c r="B44" s="1">
        <v>1.4</v>
      </c>
      <c r="D44" s="1">
        <v>0.88</v>
      </c>
    </row>
    <row r="45" spans="1:7" ht="15.75" customHeight="1" x14ac:dyDescent="0.25">
      <c r="A45" s="1" t="s">
        <v>751</v>
      </c>
      <c r="B45" s="1">
        <v>1.67</v>
      </c>
      <c r="D45" s="1">
        <v>1.22</v>
      </c>
    </row>
    <row r="46" spans="1:7" ht="15.75" customHeight="1" x14ac:dyDescent="0.25">
      <c r="A46" s="1" t="s">
        <v>752</v>
      </c>
      <c r="B46" s="1">
        <v>0.55000000000000004</v>
      </c>
      <c r="D46" s="1">
        <v>0.95</v>
      </c>
    </row>
    <row r="47" spans="1:7" ht="15.75" customHeight="1" x14ac:dyDescent="0.25">
      <c r="A47" s="31" t="s">
        <v>753</v>
      </c>
      <c r="B47" s="1">
        <v>0.56000000000000005</v>
      </c>
      <c r="C47" s="1">
        <v>1.0900000000000001</v>
      </c>
      <c r="G47" s="1" t="s">
        <v>754</v>
      </c>
    </row>
    <row r="48" spans="1:7" ht="15.75" customHeight="1" x14ac:dyDescent="0.25">
      <c r="A48" s="1" t="s">
        <v>755</v>
      </c>
      <c r="B48" s="1">
        <v>2.41</v>
      </c>
      <c r="C48" s="1">
        <v>0.91</v>
      </c>
    </row>
    <row r="49" spans="1:32" ht="15.75" customHeight="1" x14ac:dyDescent="0.25">
      <c r="A49" s="1" t="s">
        <v>756</v>
      </c>
      <c r="B49" s="1">
        <v>1.31</v>
      </c>
      <c r="C49" s="1">
        <v>0.93</v>
      </c>
    </row>
    <row r="50" spans="1:32" ht="15.75" customHeight="1" x14ac:dyDescent="0.25">
      <c r="A50" s="1" t="s">
        <v>757</v>
      </c>
      <c r="B50" s="1">
        <v>1.1000000000000001</v>
      </c>
      <c r="C50" s="1">
        <v>1.07</v>
      </c>
    </row>
    <row r="51" spans="1:32" ht="15.75" customHeight="1" x14ac:dyDescent="0.25">
      <c r="A51" s="1" t="s">
        <v>424</v>
      </c>
      <c r="B51" s="1">
        <v>1.73</v>
      </c>
      <c r="C51" s="1">
        <v>1.18</v>
      </c>
    </row>
    <row r="52" spans="1:32" ht="15.75" customHeight="1" x14ac:dyDescent="0.25">
      <c r="A52" s="1" t="s">
        <v>425</v>
      </c>
      <c r="B52" s="1">
        <v>1.63</v>
      </c>
      <c r="C52" s="1">
        <v>2.46</v>
      </c>
    </row>
    <row r="53" spans="1:32" ht="15.75" customHeight="1" x14ac:dyDescent="0.25">
      <c r="A53" s="1" t="s">
        <v>426</v>
      </c>
      <c r="B53" s="1">
        <v>1.19</v>
      </c>
      <c r="C53" s="1">
        <v>1.0900000000000001</v>
      </c>
    </row>
    <row r="54" spans="1:32" ht="15.75" customHeight="1" x14ac:dyDescent="0.25">
      <c r="A54" s="15">
        <v>45680</v>
      </c>
      <c r="B54" s="4" t="s">
        <v>713</v>
      </c>
      <c r="C54" s="4"/>
      <c r="D54" s="4"/>
      <c r="E54" s="4"/>
    </row>
    <row r="55" spans="1:32" ht="15.75" customHeight="1" x14ac:dyDescent="0.25">
      <c r="A55" s="1" t="s">
        <v>758</v>
      </c>
      <c r="B55" s="1">
        <v>1.1299999999999999</v>
      </c>
      <c r="E55" s="1">
        <v>0.57999999999999996</v>
      </c>
    </row>
    <row r="56" spans="1:32" ht="15.75" customHeight="1" x14ac:dyDescent="0.25">
      <c r="A56" s="1" t="s">
        <v>759</v>
      </c>
      <c r="B56" s="1">
        <v>0.99</v>
      </c>
      <c r="E56" s="1">
        <v>0.38</v>
      </c>
    </row>
    <row r="57" spans="1:32" ht="15.75" customHeight="1" x14ac:dyDescent="0.25">
      <c r="A57" s="1" t="s">
        <v>760</v>
      </c>
      <c r="B57" s="1">
        <v>1.17</v>
      </c>
      <c r="E57" s="1">
        <v>1.65</v>
      </c>
    </row>
    <row r="58" spans="1:32" ht="15.75" customHeight="1" x14ac:dyDescent="0.25">
      <c r="A58" s="1" t="s">
        <v>761</v>
      </c>
      <c r="B58" s="1">
        <v>1.37</v>
      </c>
      <c r="E58" s="1">
        <v>0.66</v>
      </c>
    </row>
    <row r="59" spans="1:32" ht="15.75" customHeight="1" x14ac:dyDescent="0.25">
      <c r="A59" s="1" t="s">
        <v>762</v>
      </c>
      <c r="B59" s="1">
        <v>1.48</v>
      </c>
      <c r="E59" s="1">
        <v>0.87</v>
      </c>
    </row>
    <row r="60" spans="1:32" ht="15.75" customHeight="1" x14ac:dyDescent="0.25">
      <c r="A60" s="1" t="s">
        <v>763</v>
      </c>
      <c r="B60" s="1">
        <v>1.64</v>
      </c>
      <c r="C60" s="1">
        <v>0.95</v>
      </c>
    </row>
    <row r="61" spans="1:32" ht="15.75" customHeight="1" x14ac:dyDescent="0.25">
      <c r="A61" s="1" t="s">
        <v>764</v>
      </c>
      <c r="B61" s="1">
        <v>0.85</v>
      </c>
      <c r="C61" s="1">
        <v>0.73</v>
      </c>
    </row>
    <row r="62" spans="1:32" ht="15.75" customHeight="1" x14ac:dyDescent="0.25">
      <c r="A62" s="35">
        <v>45682</v>
      </c>
      <c r="B62" s="4" t="s">
        <v>765</v>
      </c>
      <c r="C62" s="4"/>
      <c r="D62" s="4"/>
      <c r="E62" s="4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</row>
    <row r="63" spans="1:32" ht="15.75" customHeight="1" x14ac:dyDescent="0.25">
      <c r="A63" s="1" t="s">
        <v>766</v>
      </c>
      <c r="B63" s="25">
        <v>0.61</v>
      </c>
      <c r="C63" s="25">
        <v>0.16</v>
      </c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</row>
    <row r="64" spans="1:32" ht="15.75" customHeight="1" x14ac:dyDescent="0.25">
      <c r="A64" s="1" t="s">
        <v>767</v>
      </c>
      <c r="B64" s="25">
        <v>0.64</v>
      </c>
      <c r="C64" s="25">
        <v>1.2</v>
      </c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</row>
    <row r="65" spans="1:32" ht="15.75" customHeight="1" x14ac:dyDescent="0.25">
      <c r="A65" s="1" t="s">
        <v>768</v>
      </c>
      <c r="B65" s="25">
        <v>1.32</v>
      </c>
      <c r="C65" s="25">
        <v>1.08</v>
      </c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</row>
    <row r="66" spans="1:32" ht="15.75" customHeight="1" x14ac:dyDescent="0.25">
      <c r="A66" s="1" t="s">
        <v>769</v>
      </c>
      <c r="B66" s="25">
        <v>0.98</v>
      </c>
      <c r="C66" s="25">
        <v>1.51</v>
      </c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</row>
    <row r="67" spans="1:32" ht="15.75" customHeight="1" x14ac:dyDescent="0.25">
      <c r="A67" s="1" t="s">
        <v>770</v>
      </c>
      <c r="B67" s="1">
        <v>0.92</v>
      </c>
      <c r="C67" s="1">
        <v>1.93</v>
      </c>
    </row>
    <row r="68" spans="1:32" ht="15.75" customHeight="1" x14ac:dyDescent="0.25">
      <c r="A68" s="1" t="s">
        <v>771</v>
      </c>
      <c r="B68" s="1">
        <v>1.64</v>
      </c>
      <c r="C68" s="1">
        <v>1.34</v>
      </c>
    </row>
    <row r="69" spans="1:32" ht="15.75" customHeight="1" x14ac:dyDescent="0.25">
      <c r="A69" s="1" t="s">
        <v>772</v>
      </c>
      <c r="B69" s="1">
        <v>1.18</v>
      </c>
      <c r="C69" s="1">
        <v>0.26</v>
      </c>
    </row>
    <row r="70" spans="1:32" ht="15.75" customHeight="1" x14ac:dyDescent="0.25">
      <c r="A70" s="1" t="s">
        <v>773</v>
      </c>
      <c r="B70" s="1">
        <v>0.86</v>
      </c>
      <c r="C70" s="1">
        <v>1.68</v>
      </c>
    </row>
    <row r="71" spans="1:32" ht="15.75" customHeight="1" x14ac:dyDescent="0.25">
      <c r="A71" s="1" t="s">
        <v>774</v>
      </c>
      <c r="B71" s="1">
        <v>1.82</v>
      </c>
      <c r="C71" s="1">
        <v>1.51</v>
      </c>
    </row>
    <row r="72" spans="1:32" ht="15.75" customHeight="1" x14ac:dyDescent="0.25">
      <c r="A72" s="1" t="s">
        <v>775</v>
      </c>
      <c r="B72" s="1">
        <v>0.28000000000000003</v>
      </c>
      <c r="C72" s="1">
        <v>0.01</v>
      </c>
    </row>
    <row r="73" spans="1:32" ht="15.75" customHeight="1" x14ac:dyDescent="0.25">
      <c r="A73" s="31" t="s">
        <v>444</v>
      </c>
      <c r="B73" s="1">
        <v>0.98</v>
      </c>
      <c r="C73" s="1">
        <v>0.94</v>
      </c>
      <c r="G73" s="1" t="s">
        <v>776</v>
      </c>
    </row>
    <row r="74" spans="1:32" ht="15.75" customHeight="1" x14ac:dyDescent="0.25">
      <c r="A74" s="35">
        <v>45686</v>
      </c>
      <c r="B74" s="4"/>
      <c r="C74" s="4"/>
      <c r="D74" s="4"/>
      <c r="E74" s="4"/>
    </row>
    <row r="75" spans="1:32" ht="15.75" customHeight="1" x14ac:dyDescent="0.25">
      <c r="A75" s="36" t="s">
        <v>445</v>
      </c>
      <c r="B75" s="37">
        <v>0.54</v>
      </c>
      <c r="C75" s="37">
        <v>0.85</v>
      </c>
      <c r="D75" s="36"/>
      <c r="E75" s="36"/>
    </row>
    <row r="76" spans="1:32" ht="15.75" customHeight="1" x14ac:dyDescent="0.25">
      <c r="A76" s="36" t="s">
        <v>777</v>
      </c>
      <c r="B76" s="37">
        <v>0.85</v>
      </c>
      <c r="C76" s="37">
        <v>1.1299999999999999</v>
      </c>
      <c r="D76" s="36"/>
      <c r="E76" s="36"/>
    </row>
    <row r="77" spans="1:32" ht="15.75" customHeight="1" x14ac:dyDescent="0.25">
      <c r="A77" s="38" t="s">
        <v>778</v>
      </c>
      <c r="B77" s="37">
        <v>0.89</v>
      </c>
      <c r="C77" s="37">
        <v>0.54</v>
      </c>
      <c r="D77" s="36"/>
      <c r="E77" s="36"/>
      <c r="G77" s="1" t="s">
        <v>779</v>
      </c>
    </row>
    <row r="78" spans="1:32" ht="15.75" customHeight="1" x14ac:dyDescent="0.25">
      <c r="A78" s="36" t="s">
        <v>780</v>
      </c>
      <c r="B78" s="37">
        <v>0.92</v>
      </c>
      <c r="C78" s="37">
        <v>0.64</v>
      </c>
      <c r="D78" s="36"/>
      <c r="E78" s="36"/>
    </row>
    <row r="79" spans="1:32" ht="15.75" customHeight="1" x14ac:dyDescent="0.25">
      <c r="A79" s="36" t="s">
        <v>781</v>
      </c>
      <c r="B79" s="37">
        <v>1.03</v>
      </c>
      <c r="C79" s="37">
        <v>1.1599999999999999</v>
      </c>
      <c r="D79" s="36"/>
      <c r="E79" s="36"/>
    </row>
    <row r="80" spans="1:32" ht="15.75" customHeight="1" x14ac:dyDescent="0.25">
      <c r="A80" s="36" t="s">
        <v>782</v>
      </c>
      <c r="B80" s="37">
        <v>0.95</v>
      </c>
      <c r="C80" s="37">
        <v>1.23</v>
      </c>
      <c r="D80" s="36"/>
      <c r="E80" s="36"/>
    </row>
    <row r="81" spans="1:7" ht="15.75" customHeight="1" x14ac:dyDescent="0.25">
      <c r="A81" s="36" t="s">
        <v>783</v>
      </c>
      <c r="B81" s="37">
        <v>1.97</v>
      </c>
      <c r="C81" s="37">
        <v>0.95</v>
      </c>
      <c r="D81" s="36"/>
      <c r="E81" s="36"/>
    </row>
    <row r="82" spans="1:7" ht="15.75" customHeight="1" x14ac:dyDescent="0.25">
      <c r="A82" s="36" t="s">
        <v>784</v>
      </c>
      <c r="B82" s="37">
        <v>1.05</v>
      </c>
      <c r="C82" s="37">
        <v>1.34</v>
      </c>
      <c r="D82" s="36"/>
      <c r="E82" s="36"/>
    </row>
    <row r="83" spans="1:7" ht="15.75" customHeight="1" x14ac:dyDescent="0.25">
      <c r="A83" s="35">
        <v>45689</v>
      </c>
      <c r="B83" s="35"/>
      <c r="C83" s="35"/>
      <c r="D83" s="35"/>
      <c r="E83" s="35"/>
    </row>
    <row r="84" spans="1:7" ht="15.75" customHeight="1" x14ac:dyDescent="0.25">
      <c r="A84" s="36" t="s">
        <v>785</v>
      </c>
      <c r="B84" s="37">
        <v>1</v>
      </c>
      <c r="C84" s="37">
        <v>1</v>
      </c>
      <c r="D84" s="36"/>
      <c r="E84" s="36"/>
    </row>
    <row r="85" spans="1:7" ht="15.75" customHeight="1" x14ac:dyDescent="0.25">
      <c r="A85" s="36" t="s">
        <v>786</v>
      </c>
      <c r="B85" s="37">
        <v>1.26</v>
      </c>
      <c r="C85" s="37">
        <v>0.8</v>
      </c>
      <c r="D85" s="36"/>
      <c r="E85" s="36"/>
    </row>
    <row r="86" spans="1:7" ht="15.75" customHeight="1" x14ac:dyDescent="0.25">
      <c r="A86" s="36" t="s">
        <v>787</v>
      </c>
      <c r="B86" s="37">
        <v>0.99</v>
      </c>
      <c r="C86" s="37">
        <v>0.71</v>
      </c>
      <c r="D86" s="36"/>
      <c r="E86" s="36"/>
    </row>
    <row r="87" spans="1:7" ht="15.75" customHeight="1" x14ac:dyDescent="0.25">
      <c r="A87" s="36" t="s">
        <v>788</v>
      </c>
      <c r="B87" s="37">
        <v>1.06</v>
      </c>
      <c r="C87" s="37">
        <v>1.55</v>
      </c>
      <c r="D87" s="36"/>
      <c r="E87" s="36"/>
    </row>
    <row r="88" spans="1:7" ht="15.75" customHeight="1" x14ac:dyDescent="0.25">
      <c r="A88" s="36" t="s">
        <v>789</v>
      </c>
      <c r="B88" s="37">
        <v>1.27</v>
      </c>
      <c r="C88" s="37">
        <v>0.62</v>
      </c>
      <c r="D88" s="36"/>
      <c r="E88" s="36"/>
    </row>
    <row r="89" spans="1:7" ht="15.75" customHeight="1" x14ac:dyDescent="0.25">
      <c r="A89" s="36" t="s">
        <v>790</v>
      </c>
      <c r="B89" s="37">
        <v>1.38</v>
      </c>
      <c r="C89" s="37">
        <v>1.51</v>
      </c>
      <c r="D89" s="36"/>
      <c r="E89" s="36"/>
    </row>
    <row r="90" spans="1:7" ht="15.75" customHeight="1" x14ac:dyDescent="0.25">
      <c r="A90" s="35">
        <v>45690</v>
      </c>
      <c r="B90" s="35"/>
      <c r="C90" s="35"/>
      <c r="D90" s="35"/>
      <c r="E90" s="35"/>
    </row>
    <row r="91" spans="1:7" ht="15.75" customHeight="1" x14ac:dyDescent="0.25">
      <c r="A91" s="36" t="s">
        <v>791</v>
      </c>
      <c r="B91" s="37">
        <v>1.1000000000000001</v>
      </c>
      <c r="C91" s="37">
        <v>1.03</v>
      </c>
      <c r="D91" s="36"/>
      <c r="E91" s="36"/>
    </row>
    <row r="92" spans="1:7" ht="15.75" customHeight="1" x14ac:dyDescent="0.25">
      <c r="A92" s="36" t="s">
        <v>792</v>
      </c>
      <c r="B92" s="37">
        <v>0.61</v>
      </c>
      <c r="C92" s="37">
        <v>1.04</v>
      </c>
      <c r="D92" s="36"/>
      <c r="E92" s="36"/>
    </row>
    <row r="93" spans="1:7" ht="15.75" customHeight="1" x14ac:dyDescent="0.25">
      <c r="A93" s="36" t="s">
        <v>793</v>
      </c>
      <c r="B93" s="37">
        <v>1.48</v>
      </c>
      <c r="C93" s="37">
        <v>0.69</v>
      </c>
      <c r="D93" s="36"/>
      <c r="E93" s="36"/>
    </row>
    <row r="94" spans="1:7" ht="15.75" customHeight="1" x14ac:dyDescent="0.25">
      <c r="A94" s="36" t="s">
        <v>794</v>
      </c>
      <c r="B94" s="37">
        <v>1.29</v>
      </c>
      <c r="C94" s="37">
        <v>0.75</v>
      </c>
      <c r="D94" s="36"/>
      <c r="E94" s="36"/>
    </row>
    <row r="95" spans="1:7" ht="15.75" customHeight="1" x14ac:dyDescent="0.25">
      <c r="A95" s="39" t="s">
        <v>795</v>
      </c>
      <c r="B95" s="37">
        <v>0.92</v>
      </c>
      <c r="C95" s="37">
        <v>1.06</v>
      </c>
      <c r="D95" s="36"/>
      <c r="E95" s="36"/>
      <c r="G95" s="1" t="s">
        <v>796</v>
      </c>
    </row>
    <row r="96" spans="1:7" ht="15.75" customHeight="1" x14ac:dyDescent="0.25">
      <c r="A96" s="36" t="s">
        <v>464</v>
      </c>
      <c r="B96" s="37">
        <v>0.92</v>
      </c>
      <c r="C96" s="36"/>
      <c r="D96" s="36"/>
      <c r="E96" s="37">
        <v>0.36</v>
      </c>
    </row>
    <row r="97" spans="1:7" ht="15.75" customHeight="1" x14ac:dyDescent="0.25">
      <c r="A97" s="36" t="s">
        <v>797</v>
      </c>
      <c r="B97" s="37">
        <v>0.81</v>
      </c>
      <c r="C97" s="37">
        <v>0.86</v>
      </c>
      <c r="D97" s="36"/>
      <c r="E97" s="36"/>
    </row>
    <row r="98" spans="1:7" ht="15.75" customHeight="1" x14ac:dyDescent="0.25">
      <c r="A98" s="36" t="s">
        <v>798</v>
      </c>
      <c r="B98" s="37">
        <v>1.1299999999999999</v>
      </c>
      <c r="C98" s="37">
        <v>1.04</v>
      </c>
      <c r="D98" s="36"/>
      <c r="E98" s="36"/>
    </row>
    <row r="99" spans="1:7" ht="15.75" customHeight="1" x14ac:dyDescent="0.25">
      <c r="A99" s="36" t="s">
        <v>799</v>
      </c>
      <c r="B99" s="37">
        <v>1.06</v>
      </c>
      <c r="C99" s="37">
        <v>0.41</v>
      </c>
      <c r="D99" s="36"/>
      <c r="E99" s="36"/>
    </row>
    <row r="100" spans="1:7" ht="15.75" customHeight="1" x14ac:dyDescent="0.25">
      <c r="A100" s="36" t="s">
        <v>800</v>
      </c>
      <c r="B100" s="37">
        <v>0.74</v>
      </c>
      <c r="C100" s="37">
        <v>0.53</v>
      </c>
      <c r="D100" s="36"/>
      <c r="E100" s="36"/>
    </row>
    <row r="101" spans="1:7" ht="15.75" customHeight="1" x14ac:dyDescent="0.25">
      <c r="A101" s="36" t="s">
        <v>801</v>
      </c>
      <c r="B101" s="37">
        <v>0.98</v>
      </c>
      <c r="C101" s="37">
        <v>1.03</v>
      </c>
      <c r="D101" s="36"/>
      <c r="E101" s="36"/>
    </row>
    <row r="102" spans="1:7" ht="15.75" customHeight="1" x14ac:dyDescent="0.25">
      <c r="A102" s="35">
        <v>45692</v>
      </c>
      <c r="B102" s="35"/>
      <c r="C102" s="35"/>
      <c r="D102" s="35"/>
      <c r="E102" s="35"/>
    </row>
    <row r="103" spans="1:7" ht="15.75" customHeight="1" x14ac:dyDescent="0.25">
      <c r="A103" s="36" t="s">
        <v>802</v>
      </c>
      <c r="B103" s="37">
        <v>1</v>
      </c>
      <c r="C103" s="37">
        <v>1.23</v>
      </c>
      <c r="D103" s="36"/>
      <c r="E103" s="36"/>
    </row>
    <row r="104" spans="1:7" ht="15.75" customHeight="1" x14ac:dyDescent="0.25">
      <c r="A104" s="36" t="s">
        <v>803</v>
      </c>
      <c r="B104" s="37">
        <v>1.83</v>
      </c>
      <c r="C104" s="37">
        <v>0.69</v>
      </c>
      <c r="D104" s="36"/>
      <c r="E104" s="36"/>
    </row>
    <row r="105" spans="1:7" ht="15.75" customHeight="1" x14ac:dyDescent="0.25">
      <c r="A105" s="36" t="s">
        <v>804</v>
      </c>
      <c r="B105" s="37">
        <v>0.52</v>
      </c>
      <c r="C105" s="37">
        <v>0.95</v>
      </c>
      <c r="D105" s="36"/>
      <c r="E105" s="36"/>
    </row>
    <row r="106" spans="1:7" ht="15.75" customHeight="1" x14ac:dyDescent="0.25">
      <c r="A106" s="36" t="s">
        <v>805</v>
      </c>
      <c r="B106" s="37">
        <v>0.98</v>
      </c>
      <c r="C106" s="37">
        <v>0</v>
      </c>
      <c r="D106" s="36"/>
      <c r="E106" s="36"/>
    </row>
    <row r="107" spans="1:7" ht="15.75" customHeight="1" x14ac:dyDescent="0.25">
      <c r="A107" s="35">
        <v>45694</v>
      </c>
      <c r="B107" s="35"/>
      <c r="C107" s="35"/>
      <c r="D107" s="35"/>
      <c r="E107" s="35"/>
    </row>
    <row r="108" spans="1:7" ht="15.75" customHeight="1" x14ac:dyDescent="0.25">
      <c r="A108" s="36" t="s">
        <v>806</v>
      </c>
      <c r="B108" s="37">
        <v>0.76</v>
      </c>
      <c r="C108" s="37">
        <v>1.1599999999999999</v>
      </c>
      <c r="D108" s="36"/>
      <c r="E108" s="36"/>
    </row>
    <row r="109" spans="1:7" ht="15.75" customHeight="1" x14ac:dyDescent="0.25">
      <c r="A109" s="36" t="s">
        <v>475</v>
      </c>
      <c r="B109" s="37">
        <v>1.17</v>
      </c>
      <c r="C109" s="37">
        <v>1.35</v>
      </c>
      <c r="D109" s="36"/>
      <c r="E109" s="36"/>
    </row>
    <row r="110" spans="1:7" ht="15.75" customHeight="1" x14ac:dyDescent="0.25">
      <c r="A110" s="36" t="s">
        <v>807</v>
      </c>
      <c r="B110" s="37">
        <v>0.95</v>
      </c>
      <c r="C110" s="37">
        <v>0.9</v>
      </c>
      <c r="D110" s="36"/>
      <c r="E110" s="36"/>
    </row>
    <row r="111" spans="1:7" ht="15.75" customHeight="1" x14ac:dyDescent="0.25">
      <c r="A111" s="36" t="s">
        <v>808</v>
      </c>
      <c r="B111" s="37">
        <v>0.87</v>
      </c>
      <c r="C111" s="37">
        <v>1.1399999999999999</v>
      </c>
      <c r="D111" s="36"/>
      <c r="E111" s="36"/>
    </row>
    <row r="112" spans="1:7" ht="15.75" customHeight="1" x14ac:dyDescent="0.25">
      <c r="A112" s="31" t="s">
        <v>809</v>
      </c>
      <c r="B112" s="37">
        <v>0.5</v>
      </c>
      <c r="C112" s="37">
        <v>1.18</v>
      </c>
      <c r="D112" s="36"/>
      <c r="E112" s="36"/>
      <c r="G112" s="1" t="s">
        <v>776</v>
      </c>
    </row>
    <row r="113" spans="1:7" ht="15.75" customHeight="1" x14ac:dyDescent="0.25">
      <c r="A113" s="36" t="s">
        <v>810</v>
      </c>
      <c r="B113" s="37">
        <v>1.88</v>
      </c>
      <c r="C113" s="37">
        <v>0.92</v>
      </c>
      <c r="D113" s="36"/>
      <c r="E113" s="36"/>
    </row>
    <row r="114" spans="1:7" ht="15.75" customHeight="1" x14ac:dyDescent="0.25">
      <c r="A114" s="35">
        <v>45695</v>
      </c>
      <c r="B114" s="35"/>
      <c r="C114" s="35"/>
      <c r="D114" s="35"/>
      <c r="E114" s="35"/>
    </row>
    <row r="115" spans="1:7" ht="15.75" customHeight="1" x14ac:dyDescent="0.25">
      <c r="A115" s="36" t="s">
        <v>811</v>
      </c>
      <c r="B115" s="37">
        <v>0.92</v>
      </c>
      <c r="C115" s="37">
        <v>0.7</v>
      </c>
      <c r="D115" s="36"/>
      <c r="E115" s="36"/>
    </row>
    <row r="116" spans="1:7" ht="15.75" customHeight="1" x14ac:dyDescent="0.25">
      <c r="A116" s="36" t="s">
        <v>812</v>
      </c>
      <c r="B116" s="37">
        <v>1.39</v>
      </c>
      <c r="C116" s="37">
        <v>0.98</v>
      </c>
      <c r="D116" s="36"/>
      <c r="E116" s="36"/>
    </row>
    <row r="117" spans="1:7" ht="15.75" customHeight="1" x14ac:dyDescent="0.25">
      <c r="A117" s="36" t="s">
        <v>813</v>
      </c>
      <c r="B117" s="37">
        <v>1.02</v>
      </c>
      <c r="C117" s="37">
        <v>1.17</v>
      </c>
      <c r="D117" s="36"/>
      <c r="E117" s="36"/>
    </row>
    <row r="118" spans="1:7" ht="15.75" customHeight="1" x14ac:dyDescent="0.25">
      <c r="A118" s="36" t="s">
        <v>814</v>
      </c>
      <c r="B118" s="37">
        <v>0.67</v>
      </c>
      <c r="C118" s="37">
        <v>0.41</v>
      </c>
      <c r="D118" s="36"/>
      <c r="E118" s="36"/>
    </row>
    <row r="119" spans="1:7" ht="15.75" customHeight="1" x14ac:dyDescent="0.25">
      <c r="A119" s="36" t="s">
        <v>815</v>
      </c>
      <c r="B119" s="37">
        <v>1.37</v>
      </c>
      <c r="C119" s="37">
        <v>0.36</v>
      </c>
      <c r="D119" s="36"/>
      <c r="E119" s="36"/>
    </row>
    <row r="120" spans="1:7" ht="15.75" customHeight="1" x14ac:dyDescent="0.25">
      <c r="A120" s="36" t="s">
        <v>816</v>
      </c>
      <c r="B120" s="37">
        <v>0.79</v>
      </c>
      <c r="C120" s="37">
        <v>0.48</v>
      </c>
      <c r="D120" s="36"/>
      <c r="E120" s="36"/>
    </row>
    <row r="121" spans="1:7" ht="15.75" customHeight="1" x14ac:dyDescent="0.25">
      <c r="A121" s="36" t="s">
        <v>817</v>
      </c>
      <c r="B121" s="37">
        <v>0.95</v>
      </c>
      <c r="C121" s="37">
        <v>1.1599999999999999</v>
      </c>
      <c r="D121" s="36"/>
      <c r="E121" s="36"/>
    </row>
    <row r="122" spans="1:7" ht="15.75" customHeight="1" x14ac:dyDescent="0.25">
      <c r="A122" s="36" t="s">
        <v>818</v>
      </c>
      <c r="B122" s="37">
        <v>0.86</v>
      </c>
      <c r="C122" s="37">
        <v>1.1100000000000001</v>
      </c>
      <c r="D122" s="36"/>
      <c r="E122" s="36"/>
    </row>
    <row r="123" spans="1:7" ht="15.75" customHeight="1" x14ac:dyDescent="0.25">
      <c r="A123" s="39" t="s">
        <v>819</v>
      </c>
      <c r="B123" s="37">
        <v>1</v>
      </c>
      <c r="C123" s="37">
        <v>1.01</v>
      </c>
      <c r="D123" s="36"/>
      <c r="E123" s="36"/>
      <c r="G123" s="1" t="s">
        <v>796</v>
      </c>
    </row>
    <row r="124" spans="1:7" ht="15.75" customHeight="1" x14ac:dyDescent="0.25">
      <c r="A124" s="36" t="s">
        <v>820</v>
      </c>
      <c r="B124" s="37">
        <v>1.48</v>
      </c>
      <c r="C124" s="37">
        <v>0.66</v>
      </c>
      <c r="D124" s="36"/>
      <c r="E124" s="36"/>
    </row>
    <row r="125" spans="1:7" ht="15.75" customHeight="1" x14ac:dyDescent="0.25">
      <c r="A125" s="35">
        <v>45698</v>
      </c>
      <c r="B125" s="35"/>
      <c r="C125" s="35"/>
      <c r="D125" s="35"/>
      <c r="E125" s="35"/>
    </row>
    <row r="126" spans="1:7" ht="15.75" customHeight="1" x14ac:dyDescent="0.25">
      <c r="A126" s="36" t="s">
        <v>821</v>
      </c>
      <c r="B126" s="37">
        <v>0.9</v>
      </c>
      <c r="C126" s="37">
        <v>0.38</v>
      </c>
      <c r="D126" s="36"/>
      <c r="E126" s="36"/>
    </row>
    <row r="127" spans="1:7" ht="15.75" customHeight="1" x14ac:dyDescent="0.25">
      <c r="A127" s="36" t="s">
        <v>822</v>
      </c>
      <c r="B127" s="37">
        <v>0.74</v>
      </c>
      <c r="C127" s="37">
        <v>0.34</v>
      </c>
      <c r="D127" s="36"/>
      <c r="E127" s="36"/>
    </row>
    <row r="128" spans="1:7" ht="15.75" customHeight="1" x14ac:dyDescent="0.25">
      <c r="A128" s="36" t="s">
        <v>823</v>
      </c>
      <c r="B128" s="37">
        <v>1.63</v>
      </c>
      <c r="C128" s="37">
        <v>1</v>
      </c>
      <c r="D128" s="36"/>
      <c r="E128" s="36"/>
    </row>
    <row r="129" spans="1:5" ht="15.75" customHeight="1" x14ac:dyDescent="0.25">
      <c r="A129" s="36" t="s">
        <v>824</v>
      </c>
      <c r="B129" s="37">
        <v>0.8</v>
      </c>
      <c r="C129" s="37">
        <v>0.65</v>
      </c>
      <c r="D129" s="36"/>
      <c r="E129" s="36"/>
    </row>
    <row r="130" spans="1:5" ht="15.75" customHeight="1" x14ac:dyDescent="0.25">
      <c r="A130" s="36" t="s">
        <v>825</v>
      </c>
      <c r="B130" s="37">
        <v>1.0900000000000001</v>
      </c>
      <c r="C130" s="37">
        <v>1.24</v>
      </c>
      <c r="D130" s="36"/>
      <c r="E130" s="36"/>
    </row>
    <row r="131" spans="1:5" ht="15.75" customHeight="1" x14ac:dyDescent="0.25">
      <c r="A131" s="36" t="s">
        <v>826</v>
      </c>
      <c r="B131" s="37">
        <v>0.66</v>
      </c>
      <c r="C131" s="37">
        <v>0.3</v>
      </c>
      <c r="D131" s="36"/>
      <c r="E131" s="36"/>
    </row>
    <row r="132" spans="1:5" x14ac:dyDescent="0.25">
      <c r="A132" t="s">
        <v>885</v>
      </c>
    </row>
    <row r="133" spans="1:5" x14ac:dyDescent="0.25">
      <c r="A133" s="48" t="s">
        <v>886</v>
      </c>
      <c r="B133">
        <v>0.98</v>
      </c>
      <c r="C133">
        <v>1.1499999999999999</v>
      </c>
    </row>
    <row r="134" spans="1:5" x14ac:dyDescent="0.25">
      <c r="A134" s="49" t="s">
        <v>497</v>
      </c>
      <c r="B134">
        <v>0.62</v>
      </c>
      <c r="C134">
        <v>0.45</v>
      </c>
    </row>
    <row r="135" spans="1:5" ht="15.75" customHeight="1" x14ac:dyDescent="0.25">
      <c r="B135" s="1">
        <f>AVERAGE(B3:B134)</f>
        <v>1.1251724137931038</v>
      </c>
      <c r="C135" s="1">
        <f>AVERAGE(C3:C134)</f>
        <v>0.99400000000000033</v>
      </c>
      <c r="D135" s="1">
        <f>AVERAGE(D3:D134)</f>
        <v>0.86599999999999999</v>
      </c>
      <c r="E135" s="1">
        <f>AVERAGE(E3:E134)</f>
        <v>0.75</v>
      </c>
    </row>
  </sheetData>
  <mergeCells count="6">
    <mergeCell ref="AB3:AE3"/>
    <mergeCell ref="H3:K3"/>
    <mergeCell ref="L3:O3"/>
    <mergeCell ref="P3:S3"/>
    <mergeCell ref="T3:W3"/>
    <mergeCell ref="X3:AA3"/>
  </mergeCells>
  <pageMargins left="0.7" right="0.7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DA6"/>
  <sheetViews>
    <sheetView workbookViewId="0">
      <selection activeCell="F3" sqref="F3"/>
    </sheetView>
  </sheetViews>
  <sheetFormatPr defaultColWidth="14.42578125" defaultRowHeight="15" customHeight="1" x14ac:dyDescent="0.25"/>
  <sheetData>
    <row r="1" spans="1:105" x14ac:dyDescent="0.25">
      <c r="B1" s="1" t="s">
        <v>84</v>
      </c>
      <c r="C1" s="1" t="s">
        <v>1</v>
      </c>
      <c r="D1" s="1" t="s">
        <v>183</v>
      </c>
      <c r="E1" s="1" t="s">
        <v>712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 t="s">
        <v>5</v>
      </c>
      <c r="T1" s="4" t="s">
        <v>6</v>
      </c>
      <c r="U1" s="4" t="s">
        <v>7</v>
      </c>
      <c r="V1" s="4" t="s">
        <v>8</v>
      </c>
      <c r="W1" s="4" t="s">
        <v>9</v>
      </c>
      <c r="X1" s="4" t="s">
        <v>10</v>
      </c>
      <c r="Y1" s="4" t="s">
        <v>11</v>
      </c>
      <c r="Z1" s="4" t="s">
        <v>12</v>
      </c>
      <c r="AA1" s="5" t="s">
        <v>13</v>
      </c>
      <c r="AB1" s="4" t="s">
        <v>14</v>
      </c>
      <c r="AC1" s="4" t="s">
        <v>15</v>
      </c>
      <c r="AD1" s="4" t="s">
        <v>16</v>
      </c>
      <c r="AE1" s="4" t="s">
        <v>17</v>
      </c>
      <c r="AF1" s="8" t="s">
        <v>5</v>
      </c>
      <c r="AG1" s="8" t="s">
        <v>6</v>
      </c>
      <c r="AH1" s="8" t="s">
        <v>7</v>
      </c>
      <c r="AI1" s="8" t="s">
        <v>8</v>
      </c>
      <c r="AJ1" s="8" t="s">
        <v>9</v>
      </c>
      <c r="AK1" s="8" t="s">
        <v>10</v>
      </c>
      <c r="AL1" s="8" t="s">
        <v>11</v>
      </c>
      <c r="AM1" s="8" t="s">
        <v>12</v>
      </c>
      <c r="AN1" s="9" t="s">
        <v>13</v>
      </c>
      <c r="AO1" s="8" t="s">
        <v>14</v>
      </c>
      <c r="AP1" s="8" t="s">
        <v>15</v>
      </c>
      <c r="AQ1" s="8" t="s">
        <v>16</v>
      </c>
      <c r="AR1" s="8" t="s">
        <v>17</v>
      </c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</row>
    <row r="2" spans="1:105" x14ac:dyDescent="0.25">
      <c r="A2" s="41">
        <v>45682</v>
      </c>
      <c r="B2" s="42" t="s">
        <v>713</v>
      </c>
      <c r="C2" s="42"/>
      <c r="D2" s="42"/>
      <c r="E2" s="42"/>
      <c r="F2" s="2"/>
      <c r="N2" s="13"/>
      <c r="S2" s="4"/>
      <c r="AA2" s="13"/>
      <c r="AF2" s="8"/>
      <c r="AN2" s="13"/>
    </row>
    <row r="3" spans="1:105" x14ac:dyDescent="0.25">
      <c r="A3" s="2" t="s">
        <v>827</v>
      </c>
      <c r="B3" s="1">
        <v>1.05</v>
      </c>
      <c r="C3" s="1">
        <v>1.1599999999999999</v>
      </c>
      <c r="F3" s="2">
        <v>0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3">
        <v>0</v>
      </c>
      <c r="O3" s="1">
        <v>0</v>
      </c>
      <c r="P3" s="1">
        <v>0</v>
      </c>
      <c r="Q3" s="1">
        <v>0</v>
      </c>
      <c r="R3" s="1">
        <v>0</v>
      </c>
      <c r="S3" s="4">
        <v>1</v>
      </c>
      <c r="T3" s="1">
        <v>1</v>
      </c>
      <c r="U3" s="1">
        <v>1</v>
      </c>
      <c r="V3" s="1">
        <v>0</v>
      </c>
      <c r="W3" s="1">
        <v>0</v>
      </c>
      <c r="X3" s="1">
        <v>0</v>
      </c>
      <c r="Y3" s="1">
        <v>6</v>
      </c>
      <c r="Z3" s="1">
        <v>0</v>
      </c>
      <c r="AA3" s="13">
        <v>1</v>
      </c>
      <c r="AB3" s="1">
        <v>0</v>
      </c>
      <c r="AC3" s="1">
        <v>1</v>
      </c>
      <c r="AD3" s="1">
        <v>0</v>
      </c>
      <c r="AE3" s="1">
        <v>0</v>
      </c>
      <c r="AF3" s="8"/>
      <c r="AN3" s="13"/>
    </row>
    <row r="4" spans="1:105" ht="15.75" customHeight="1" x14ac:dyDescent="0.25">
      <c r="A4" s="43">
        <v>45689</v>
      </c>
      <c r="B4" s="6"/>
      <c r="C4" s="6"/>
      <c r="D4" s="6"/>
      <c r="E4" s="6"/>
      <c r="F4" s="2"/>
      <c r="G4" s="36"/>
      <c r="H4" s="36"/>
      <c r="I4" s="36"/>
      <c r="J4" s="36"/>
      <c r="K4" s="36"/>
      <c r="L4" s="36"/>
      <c r="M4" s="36"/>
      <c r="N4" s="13"/>
      <c r="O4" s="36"/>
      <c r="P4" s="36"/>
      <c r="Q4" s="36"/>
      <c r="R4" s="36"/>
      <c r="S4" s="4"/>
      <c r="T4" s="36"/>
      <c r="U4" s="36"/>
      <c r="V4" s="36"/>
      <c r="W4" s="36"/>
      <c r="X4" s="36"/>
      <c r="Y4" s="36"/>
      <c r="Z4" s="36"/>
      <c r="AA4" s="13"/>
      <c r="AB4" s="36"/>
      <c r="AC4" s="36"/>
      <c r="AD4" s="36"/>
      <c r="AE4" s="36"/>
      <c r="AF4" s="8"/>
      <c r="AG4" s="36"/>
      <c r="AH4" s="36"/>
      <c r="AI4" s="36"/>
      <c r="AJ4" s="36"/>
      <c r="AK4" s="36"/>
      <c r="AL4" s="36"/>
      <c r="AM4" s="36"/>
      <c r="AN4" s="13"/>
      <c r="AO4" s="36"/>
      <c r="AP4" s="36"/>
      <c r="AQ4" s="36"/>
      <c r="AR4" s="36"/>
      <c r="AS4" s="6"/>
      <c r="AT4" s="36"/>
      <c r="AU4" s="36"/>
      <c r="AV4" s="36"/>
      <c r="AW4" s="36"/>
      <c r="AX4" s="36"/>
      <c r="AY4" s="36"/>
      <c r="AZ4" s="36"/>
      <c r="BA4" s="13"/>
      <c r="BB4" s="36"/>
      <c r="BC4" s="36"/>
      <c r="BD4" s="36"/>
      <c r="BE4" s="36"/>
      <c r="BF4" s="10"/>
      <c r="BG4" s="36"/>
      <c r="BH4" s="36"/>
      <c r="BI4" s="36"/>
      <c r="BJ4" s="36"/>
      <c r="BK4" s="36"/>
      <c r="BL4" s="36"/>
      <c r="BM4" s="36"/>
      <c r="BN4" s="36"/>
      <c r="BO4" s="36"/>
      <c r="BP4" s="36"/>
      <c r="BQ4" s="36"/>
      <c r="BR4" s="36"/>
      <c r="BS4" s="36"/>
      <c r="BT4" s="36"/>
      <c r="BU4" s="36"/>
      <c r="BV4" s="36"/>
      <c r="BW4" s="36"/>
      <c r="BX4" s="36"/>
      <c r="BY4" s="36"/>
      <c r="BZ4" s="36"/>
      <c r="CA4" s="36"/>
      <c r="CB4" s="36"/>
      <c r="CC4" s="36"/>
      <c r="CD4" s="36"/>
      <c r="CE4" s="36"/>
      <c r="CF4" s="36"/>
      <c r="CG4" s="36"/>
      <c r="CH4" s="36"/>
      <c r="CI4" s="36"/>
      <c r="CJ4" s="36"/>
      <c r="CK4" s="36"/>
      <c r="CL4" s="36"/>
      <c r="CM4" s="36"/>
      <c r="CN4" s="36"/>
      <c r="CO4" s="36"/>
      <c r="CP4" s="36"/>
      <c r="CQ4" s="36"/>
      <c r="CR4" s="36"/>
      <c r="CS4" s="36"/>
      <c r="CT4" s="36"/>
      <c r="CU4" s="36"/>
      <c r="CV4" s="36"/>
      <c r="CW4" s="36"/>
      <c r="CX4" s="36"/>
      <c r="CY4" s="36"/>
      <c r="CZ4" s="36"/>
      <c r="DA4" s="36"/>
    </row>
    <row r="5" spans="1:105" ht="15.75" customHeight="1" x14ac:dyDescent="0.25">
      <c r="A5" s="36" t="s">
        <v>828</v>
      </c>
      <c r="B5" s="37">
        <v>0.27</v>
      </c>
      <c r="C5" s="37">
        <v>0.64</v>
      </c>
      <c r="D5" s="37">
        <v>1.0900000000000001</v>
      </c>
      <c r="E5" s="36"/>
      <c r="F5" s="2">
        <v>1</v>
      </c>
      <c r="G5" s="37">
        <v>2</v>
      </c>
      <c r="H5" s="37">
        <v>0</v>
      </c>
      <c r="I5" s="37">
        <v>0</v>
      </c>
      <c r="J5" s="37">
        <v>0</v>
      </c>
      <c r="K5" s="37">
        <v>0</v>
      </c>
      <c r="L5" s="37">
        <v>0</v>
      </c>
      <c r="M5" s="37">
        <v>0</v>
      </c>
      <c r="N5" s="13">
        <v>0</v>
      </c>
      <c r="O5" s="37">
        <v>0</v>
      </c>
      <c r="P5" s="37">
        <v>0</v>
      </c>
      <c r="Q5" s="37">
        <v>0</v>
      </c>
      <c r="R5" s="37">
        <v>0</v>
      </c>
      <c r="S5" s="4">
        <v>0</v>
      </c>
      <c r="T5" s="37">
        <v>2</v>
      </c>
      <c r="U5" s="37">
        <v>0</v>
      </c>
      <c r="V5" s="37">
        <v>0</v>
      </c>
      <c r="W5" s="37">
        <v>0</v>
      </c>
      <c r="X5" s="37">
        <v>0</v>
      </c>
      <c r="Y5" s="37">
        <v>1</v>
      </c>
      <c r="Z5" s="37">
        <v>0</v>
      </c>
      <c r="AA5" s="13">
        <v>0</v>
      </c>
      <c r="AB5" s="37">
        <v>0</v>
      </c>
      <c r="AC5" s="37">
        <v>0</v>
      </c>
      <c r="AD5" s="37">
        <v>0</v>
      </c>
      <c r="AE5" s="37">
        <v>0</v>
      </c>
      <c r="AF5" s="44">
        <v>3</v>
      </c>
      <c r="AG5" s="37">
        <v>2</v>
      </c>
      <c r="AH5" s="37">
        <v>1</v>
      </c>
      <c r="AI5" s="37">
        <v>0</v>
      </c>
      <c r="AJ5" s="37">
        <v>0</v>
      </c>
      <c r="AK5" s="37">
        <v>0</v>
      </c>
      <c r="AL5" s="37">
        <v>1</v>
      </c>
      <c r="AM5" s="37">
        <v>1</v>
      </c>
      <c r="AN5" s="13">
        <v>0</v>
      </c>
      <c r="AO5" s="37">
        <v>1</v>
      </c>
      <c r="AP5" s="37">
        <v>0</v>
      </c>
      <c r="AQ5" s="37">
        <v>0</v>
      </c>
      <c r="AR5" s="37">
        <v>0</v>
      </c>
      <c r="AS5" s="6"/>
      <c r="AT5" s="36"/>
      <c r="AU5" s="36"/>
      <c r="AV5" s="36"/>
      <c r="AW5" s="36"/>
      <c r="AX5" s="36"/>
      <c r="AY5" s="36"/>
      <c r="AZ5" s="36"/>
      <c r="BA5" s="13"/>
      <c r="BB5" s="36"/>
      <c r="BC5" s="36"/>
      <c r="BD5" s="36"/>
      <c r="BE5" s="36"/>
      <c r="BF5" s="10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36"/>
      <c r="BT5" s="36"/>
      <c r="BU5" s="36"/>
      <c r="BV5" s="36"/>
      <c r="BW5" s="36"/>
      <c r="BX5" s="36"/>
      <c r="BY5" s="36"/>
      <c r="BZ5" s="36"/>
      <c r="CA5" s="36"/>
      <c r="CB5" s="36"/>
      <c r="CC5" s="36"/>
      <c r="CD5" s="36"/>
      <c r="CE5" s="36"/>
      <c r="CF5" s="36"/>
      <c r="CG5" s="36"/>
      <c r="CH5" s="36"/>
      <c r="CI5" s="36"/>
      <c r="CJ5" s="36"/>
      <c r="CK5" s="36"/>
      <c r="CL5" s="36"/>
      <c r="CM5" s="36"/>
      <c r="CN5" s="36"/>
      <c r="CO5" s="36"/>
      <c r="CP5" s="36"/>
      <c r="CQ5" s="36"/>
      <c r="CR5" s="36"/>
      <c r="CS5" s="36"/>
      <c r="CT5" s="36"/>
      <c r="CU5" s="36"/>
      <c r="CV5" s="36"/>
      <c r="CW5" s="36"/>
      <c r="CX5" s="36"/>
      <c r="CY5" s="36"/>
      <c r="CZ5" s="36"/>
      <c r="DA5" s="36"/>
    </row>
    <row r="6" spans="1:105" x14ac:dyDescent="0.25">
      <c r="B6" s="1">
        <f t="shared" ref="B6:E6" si="0">AVERAGE(B3:B5)</f>
        <v>0.66</v>
      </c>
      <c r="C6" s="1">
        <f t="shared" si="0"/>
        <v>0.89999999999999991</v>
      </c>
      <c r="D6" s="1">
        <f t="shared" si="0"/>
        <v>1.0900000000000001</v>
      </c>
      <c r="E6" s="1" t="e">
        <f t="shared" si="0"/>
        <v>#DIV/0!</v>
      </c>
      <c r="F6" s="2">
        <f t="shared" ref="F6:AR6" si="1">SUM(F3)</f>
        <v>0</v>
      </c>
      <c r="G6" s="2">
        <f t="shared" si="1"/>
        <v>1</v>
      </c>
      <c r="H6" s="2">
        <f t="shared" si="1"/>
        <v>1</v>
      </c>
      <c r="I6" s="2">
        <f t="shared" si="1"/>
        <v>0</v>
      </c>
      <c r="J6" s="2">
        <f t="shared" si="1"/>
        <v>0</v>
      </c>
      <c r="K6" s="2">
        <f t="shared" si="1"/>
        <v>0</v>
      </c>
      <c r="L6" s="2">
        <f t="shared" si="1"/>
        <v>2</v>
      </c>
      <c r="M6" s="2">
        <f t="shared" si="1"/>
        <v>1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S6" s="2">
        <f t="shared" si="1"/>
        <v>1</v>
      </c>
      <c r="T6" s="2">
        <f t="shared" si="1"/>
        <v>1</v>
      </c>
      <c r="U6" s="2">
        <f t="shared" si="1"/>
        <v>1</v>
      </c>
      <c r="V6" s="2">
        <f t="shared" si="1"/>
        <v>0</v>
      </c>
      <c r="W6" s="2">
        <f t="shared" si="1"/>
        <v>0</v>
      </c>
      <c r="X6" s="2">
        <f t="shared" si="1"/>
        <v>0</v>
      </c>
      <c r="Y6" s="2">
        <f t="shared" si="1"/>
        <v>6</v>
      </c>
      <c r="Z6" s="2">
        <f t="shared" si="1"/>
        <v>0</v>
      </c>
      <c r="AA6" s="2">
        <f t="shared" si="1"/>
        <v>1</v>
      </c>
      <c r="AB6" s="2">
        <f t="shared" si="1"/>
        <v>0</v>
      </c>
      <c r="AC6" s="2">
        <f t="shared" si="1"/>
        <v>1</v>
      </c>
      <c r="AD6" s="2">
        <f t="shared" si="1"/>
        <v>0</v>
      </c>
      <c r="AE6" s="2">
        <f t="shared" si="1"/>
        <v>0</v>
      </c>
      <c r="AF6" s="2">
        <f t="shared" si="1"/>
        <v>0</v>
      </c>
      <c r="AG6" s="2">
        <f t="shared" si="1"/>
        <v>0</v>
      </c>
      <c r="AH6" s="2">
        <f t="shared" si="1"/>
        <v>0</v>
      </c>
      <c r="AI6" s="2">
        <f t="shared" si="1"/>
        <v>0</v>
      </c>
      <c r="AJ6" s="2">
        <f t="shared" si="1"/>
        <v>0</v>
      </c>
      <c r="AK6" s="2">
        <f t="shared" si="1"/>
        <v>0</v>
      </c>
      <c r="AL6" s="2">
        <f t="shared" si="1"/>
        <v>0</v>
      </c>
      <c r="AM6" s="2">
        <f t="shared" si="1"/>
        <v>0</v>
      </c>
      <c r="AN6" s="2">
        <f t="shared" si="1"/>
        <v>0</v>
      </c>
      <c r="AO6" s="2">
        <f t="shared" si="1"/>
        <v>0</v>
      </c>
      <c r="AP6" s="2">
        <f t="shared" si="1"/>
        <v>0</v>
      </c>
      <c r="AQ6" s="2">
        <f t="shared" si="1"/>
        <v>0</v>
      </c>
      <c r="AR6" s="2">
        <f t="shared" si="1"/>
        <v>0</v>
      </c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  <c r="CX6" s="45"/>
      <c r="CY6" s="45"/>
      <c r="CZ6" s="45"/>
      <c r="DA6" s="4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A59"/>
  <sheetViews>
    <sheetView tabSelected="1" topLeftCell="BX1" workbookViewId="0">
      <pane ySplit="1" topLeftCell="A2" activePane="bottomLeft" state="frozen"/>
      <selection pane="bottomLeft" activeCell="CD12" sqref="CD12"/>
    </sheetView>
  </sheetViews>
  <sheetFormatPr defaultColWidth="14.42578125" defaultRowHeight="15" customHeight="1" x14ac:dyDescent="0.25"/>
  <cols>
    <col min="1" max="1" width="13.42578125" customWidth="1"/>
    <col min="2" max="105" width="8.7109375" customWidth="1"/>
  </cols>
  <sheetData>
    <row r="1" spans="1:105" x14ac:dyDescent="0.25">
      <c r="B1" s="1" t="s">
        <v>84</v>
      </c>
      <c r="C1" s="1" t="s">
        <v>1</v>
      </c>
      <c r="D1" s="1" t="s">
        <v>183</v>
      </c>
      <c r="E1" s="45" t="s">
        <v>712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 t="s">
        <v>5</v>
      </c>
      <c r="T1" s="4" t="s">
        <v>6</v>
      </c>
      <c r="U1" s="4" t="s">
        <v>7</v>
      </c>
      <c r="V1" s="4" t="s">
        <v>8</v>
      </c>
      <c r="W1" s="4" t="s">
        <v>9</v>
      </c>
      <c r="X1" s="4" t="s">
        <v>10</v>
      </c>
      <c r="Y1" s="4" t="s">
        <v>11</v>
      </c>
      <c r="Z1" s="4" t="s">
        <v>12</v>
      </c>
      <c r="AA1" s="5" t="s">
        <v>13</v>
      </c>
      <c r="AB1" s="4" t="s">
        <v>14</v>
      </c>
      <c r="AC1" s="4" t="s">
        <v>15</v>
      </c>
      <c r="AD1" s="4" t="s">
        <v>16</v>
      </c>
      <c r="AE1" s="4" t="s">
        <v>17</v>
      </c>
      <c r="AF1" s="8" t="s">
        <v>5</v>
      </c>
      <c r="AG1" s="8" t="s">
        <v>6</v>
      </c>
      <c r="AH1" s="8" t="s">
        <v>7</v>
      </c>
      <c r="AI1" s="8" t="s">
        <v>8</v>
      </c>
      <c r="AJ1" s="8" t="s">
        <v>9</v>
      </c>
      <c r="AK1" s="8" t="s">
        <v>10</v>
      </c>
      <c r="AL1" s="8" t="s">
        <v>11</v>
      </c>
      <c r="AM1" s="8" t="s">
        <v>12</v>
      </c>
      <c r="AN1" s="9" t="s">
        <v>13</v>
      </c>
      <c r="AO1" s="8" t="s">
        <v>14</v>
      </c>
      <c r="AP1" s="8" t="s">
        <v>15</v>
      </c>
      <c r="AQ1" s="8" t="s">
        <v>16</v>
      </c>
      <c r="AR1" s="8" t="s">
        <v>17</v>
      </c>
      <c r="AS1" s="6" t="s">
        <v>5</v>
      </c>
      <c r="AT1" s="6" t="s">
        <v>6</v>
      </c>
      <c r="AU1" s="6" t="s">
        <v>7</v>
      </c>
      <c r="AV1" s="6" t="s">
        <v>8</v>
      </c>
      <c r="AW1" s="6" t="s">
        <v>9</v>
      </c>
      <c r="AX1" s="6" t="s">
        <v>10</v>
      </c>
      <c r="AY1" s="6" t="s">
        <v>11</v>
      </c>
      <c r="AZ1" s="6" t="s">
        <v>12</v>
      </c>
      <c r="BA1" s="7" t="s">
        <v>13</v>
      </c>
      <c r="BB1" s="6" t="s">
        <v>14</v>
      </c>
      <c r="BC1" s="6" t="s">
        <v>15</v>
      </c>
      <c r="BD1" s="6" t="s">
        <v>16</v>
      </c>
      <c r="BE1" s="6" t="s">
        <v>17</v>
      </c>
      <c r="BF1" s="10" t="s">
        <v>5</v>
      </c>
      <c r="BG1" s="10" t="s">
        <v>6</v>
      </c>
      <c r="BH1" s="10" t="s">
        <v>7</v>
      </c>
      <c r="BI1" s="10" t="s">
        <v>8</v>
      </c>
      <c r="BJ1" s="10" t="s">
        <v>9</v>
      </c>
      <c r="BK1" s="10" t="s">
        <v>10</v>
      </c>
      <c r="BL1" s="10" t="s">
        <v>11</v>
      </c>
      <c r="BM1" s="10" t="s">
        <v>12</v>
      </c>
      <c r="BN1" s="11" t="s">
        <v>13</v>
      </c>
      <c r="BO1" s="10" t="s">
        <v>14</v>
      </c>
      <c r="BP1" s="10" t="s">
        <v>15</v>
      </c>
      <c r="BQ1" s="10" t="s">
        <v>16</v>
      </c>
      <c r="BR1" s="10" t="s">
        <v>17</v>
      </c>
      <c r="BU1" s="54" t="s">
        <v>829</v>
      </c>
      <c r="BV1" s="55"/>
      <c r="BW1" s="55"/>
      <c r="BX1" s="54" t="s">
        <v>830</v>
      </c>
      <c r="BY1" s="55"/>
      <c r="BZ1" s="55"/>
      <c r="CA1" s="54" t="s">
        <v>831</v>
      </c>
      <c r="CB1" s="55"/>
      <c r="CC1" s="55"/>
      <c r="CD1" s="54" t="s">
        <v>832</v>
      </c>
      <c r="CE1" s="55"/>
      <c r="CF1" s="55"/>
      <c r="CG1" s="54" t="s">
        <v>833</v>
      </c>
      <c r="CH1" s="55"/>
      <c r="CI1" s="55"/>
      <c r="CJ1" s="54" t="s">
        <v>834</v>
      </c>
      <c r="CK1" s="55"/>
      <c r="CL1" s="55"/>
      <c r="CM1" s="54" t="s">
        <v>835</v>
      </c>
      <c r="CN1" s="55"/>
      <c r="CO1" s="55"/>
      <c r="CP1" s="54" t="s">
        <v>836</v>
      </c>
      <c r="CQ1" s="55"/>
      <c r="CR1" s="55"/>
      <c r="CS1" s="54" t="s">
        <v>837</v>
      </c>
      <c r="CT1" s="55"/>
      <c r="CU1" s="55"/>
      <c r="CV1" s="54" t="s">
        <v>838</v>
      </c>
      <c r="CW1" s="55"/>
      <c r="CX1" s="55"/>
      <c r="CY1" s="54" t="s">
        <v>839</v>
      </c>
      <c r="CZ1" s="55"/>
      <c r="DA1" s="55"/>
    </row>
    <row r="2" spans="1:105" x14ac:dyDescent="0.25">
      <c r="A2" s="46">
        <v>45664</v>
      </c>
      <c r="B2" s="4" t="s">
        <v>840</v>
      </c>
      <c r="C2" s="4"/>
      <c r="D2" s="4"/>
      <c r="E2" s="4"/>
      <c r="F2" s="2"/>
      <c r="N2" s="13"/>
      <c r="S2" s="4"/>
      <c r="AA2" s="13"/>
      <c r="AF2" s="8"/>
      <c r="AN2" s="13"/>
      <c r="AS2" s="6"/>
      <c r="BA2" s="13"/>
      <c r="BF2" s="10"/>
      <c r="BU2" s="1">
        <f>AVERAGE(B3,B11,B19,B26,B42,B44,B52,B55)</f>
        <v>1.3875000000000002</v>
      </c>
      <c r="BV2" s="1">
        <f t="shared" ref="BV2:BW2" si="0">AVERAGE(C3,C11,C19,C26,C42,C44,C52,C55)</f>
        <v>1.2037500000000001</v>
      </c>
      <c r="BW2" s="1">
        <f t="shared" si="0"/>
        <v>1.3928571428571428</v>
      </c>
      <c r="BX2" s="1">
        <f>AVERAGE(B10,B17,B28,B33,B40,B50,B53)</f>
        <v>1.1828571428571431</v>
      </c>
      <c r="BY2" s="1">
        <f t="shared" ref="BY2:BZ2" si="1">AVERAGE(C10,C17,C28,C33,C40,C50,C53)</f>
        <v>0.87571428571428578</v>
      </c>
      <c r="BZ2" s="1">
        <f t="shared" si="1"/>
        <v>1.4183333333333332</v>
      </c>
      <c r="CA2" s="1">
        <f>AVERAGE(B14,B22,B48)</f>
        <v>1.37</v>
      </c>
      <c r="CB2" s="1">
        <f t="shared" ref="CB2:CC2" si="2">AVERAGE(C14,C22,C48)</f>
        <v>1.66</v>
      </c>
      <c r="CC2" s="1">
        <f t="shared" si="2"/>
        <v>1.1833333333333333</v>
      </c>
      <c r="CD2" s="1">
        <f>AVERAGE(B4,B13,B21,B38,B58)</f>
        <v>1.2879999999999998</v>
      </c>
      <c r="CE2" s="1">
        <f t="shared" ref="CE2:CF2" si="3">AVERAGE(C4,C13,C21,C38,C58)</f>
        <v>1.276</v>
      </c>
      <c r="CF2" s="1">
        <f t="shared" si="3"/>
        <v>0.87000000000000011</v>
      </c>
      <c r="CG2" s="1">
        <f>AVERAGE(B5,B8,B23,B29,B34,B47,B57)</f>
        <v>1.1171428571428572</v>
      </c>
      <c r="CH2" s="1">
        <f t="shared" ref="CH2:CI2" si="4">AVERAGE(C5,C8,C23,C29,C34,C47,C57)</f>
        <v>1.0857142857142856</v>
      </c>
      <c r="CI2" s="1">
        <f t="shared" si="4"/>
        <v>1.1600000000000001</v>
      </c>
      <c r="CJ2" s="1">
        <f>AVERAGE(B6,B9,B37)</f>
        <v>1.3466666666666667</v>
      </c>
      <c r="CK2" s="1">
        <f t="shared" ref="CJ2:CL2" si="5">AVERAGE(C6,C9,C37)</f>
        <v>1.25</v>
      </c>
      <c r="CL2" s="1">
        <f t="shared" si="5"/>
        <v>1</v>
      </c>
      <c r="CM2" s="1">
        <f>AVERAGE(B12,B16)</f>
        <v>1.08</v>
      </c>
      <c r="CN2" s="1">
        <f t="shared" ref="CM2:CO2" si="6">AVERAGE(C12,C16)</f>
        <v>1.3399999999999999</v>
      </c>
      <c r="CO2" s="1">
        <f t="shared" si="6"/>
        <v>1.2200000000000002</v>
      </c>
      <c r="CP2" s="1">
        <f>AVERAGE(B24,B30,B39)</f>
        <v>1.1599999999999999</v>
      </c>
      <c r="CQ2" s="1">
        <f t="shared" ref="CP2:CR2" si="7">AVERAGE(C24,C30,C39)</f>
        <v>1.593333333333333</v>
      </c>
      <c r="CR2" s="1">
        <f t="shared" si="7"/>
        <v>1.1966666666666665</v>
      </c>
      <c r="CS2" s="1">
        <f>AVERAGE(B18,B27,B35,B41,B46)</f>
        <v>1.032</v>
      </c>
      <c r="CT2" s="1">
        <f t="shared" ref="CT2:CU2" si="8">AVERAGE(C18,C27,C35,C41,C46)</f>
        <v>0.90200000000000014</v>
      </c>
      <c r="CU2" s="1">
        <f t="shared" si="8"/>
        <v>0.95199999999999996</v>
      </c>
      <c r="CV2" s="1">
        <f t="shared" ref="CV2:CX2" si="9">AVERAGE(B20)</f>
        <v>0.6</v>
      </c>
      <c r="CW2" s="1">
        <f t="shared" si="9"/>
        <v>1.41</v>
      </c>
      <c r="CX2" s="1">
        <f t="shared" si="9"/>
        <v>0.93</v>
      </c>
      <c r="CY2" s="1">
        <f>AVERAGE(B32,B45)</f>
        <v>1.4</v>
      </c>
      <c r="CZ2" s="1">
        <f t="shared" ref="CZ2:DA2" si="10">AVERAGE(C32,C45)</f>
        <v>1.335</v>
      </c>
      <c r="DA2" s="1">
        <f t="shared" si="10"/>
        <v>1.4950000000000001</v>
      </c>
    </row>
    <row r="3" spans="1:105" x14ac:dyDescent="0.25">
      <c r="A3" s="6" t="s">
        <v>841</v>
      </c>
      <c r="B3" s="1">
        <v>1.1000000000000001</v>
      </c>
      <c r="C3" s="1">
        <v>1.28</v>
      </c>
      <c r="D3" s="1">
        <v>0.71</v>
      </c>
      <c r="F3" s="2">
        <v>1</v>
      </c>
      <c r="G3" s="1">
        <v>1</v>
      </c>
      <c r="H3" s="1">
        <v>1</v>
      </c>
      <c r="I3" s="1">
        <v>0</v>
      </c>
      <c r="J3" s="1">
        <v>1</v>
      </c>
      <c r="K3" s="1">
        <v>0</v>
      </c>
      <c r="L3" s="1">
        <v>0</v>
      </c>
      <c r="M3" s="1">
        <v>1</v>
      </c>
      <c r="N3" s="13">
        <v>0</v>
      </c>
      <c r="O3" s="1">
        <v>0</v>
      </c>
      <c r="P3" s="1">
        <v>0</v>
      </c>
      <c r="Q3" s="1">
        <v>0</v>
      </c>
      <c r="R3" s="1">
        <v>0</v>
      </c>
      <c r="S3" s="4">
        <v>1</v>
      </c>
      <c r="T3" s="1">
        <v>1</v>
      </c>
      <c r="U3" s="1">
        <v>2</v>
      </c>
      <c r="V3" s="1">
        <v>0</v>
      </c>
      <c r="W3" s="1">
        <v>0</v>
      </c>
      <c r="X3" s="1">
        <v>0</v>
      </c>
      <c r="Y3" s="1">
        <v>1</v>
      </c>
      <c r="Z3" s="1">
        <v>2</v>
      </c>
      <c r="AA3" s="13">
        <v>0</v>
      </c>
      <c r="AB3" s="1">
        <v>0</v>
      </c>
      <c r="AC3" s="1">
        <v>0</v>
      </c>
      <c r="AD3" s="1">
        <v>0</v>
      </c>
      <c r="AE3" s="1">
        <v>0</v>
      </c>
      <c r="AF3" s="8">
        <v>0</v>
      </c>
      <c r="AG3" s="1">
        <v>3</v>
      </c>
      <c r="AH3" s="1">
        <v>0</v>
      </c>
      <c r="AI3" s="1">
        <v>0</v>
      </c>
      <c r="AJ3" s="1">
        <v>0</v>
      </c>
      <c r="AK3" s="1">
        <v>0</v>
      </c>
      <c r="AL3" s="1">
        <v>2</v>
      </c>
      <c r="AM3" s="1">
        <v>0</v>
      </c>
      <c r="AN3" s="13">
        <v>0</v>
      </c>
      <c r="AO3" s="1">
        <v>0</v>
      </c>
      <c r="AP3" s="1">
        <v>0</v>
      </c>
      <c r="AQ3" s="1">
        <v>0</v>
      </c>
      <c r="AR3" s="1">
        <v>0</v>
      </c>
      <c r="AS3" s="6"/>
      <c r="BA3" s="13"/>
      <c r="BF3" s="10"/>
      <c r="BU3" s="54">
        <f>SUM(BU2:BW2)</f>
        <v>3.9841071428571433</v>
      </c>
      <c r="BV3" s="55"/>
      <c r="BW3" s="55"/>
      <c r="BX3" s="54">
        <f>SUM(BX2:BZ2)</f>
        <v>3.4769047619047617</v>
      </c>
      <c r="BY3" s="55"/>
      <c r="BZ3" s="55"/>
      <c r="CA3" s="54">
        <f>SUM(CA2:CC2)</f>
        <v>4.2133333333333338</v>
      </c>
      <c r="CB3" s="55"/>
      <c r="CC3" s="55"/>
      <c r="CD3" s="54">
        <f>SUM(CD2:CF2)</f>
        <v>3.4340000000000002</v>
      </c>
      <c r="CE3" s="55"/>
      <c r="CF3" s="55"/>
      <c r="CG3" s="54">
        <f>SUM(CG2:CI2)</f>
        <v>3.362857142857143</v>
      </c>
      <c r="CH3" s="55"/>
      <c r="CI3" s="55"/>
      <c r="CJ3" s="54">
        <f>SUM(CJ2:CL2)</f>
        <v>3.5966666666666667</v>
      </c>
      <c r="CK3" s="55"/>
      <c r="CL3" s="55"/>
      <c r="CM3" s="54">
        <f>SUM(CM2:CO2)</f>
        <v>3.64</v>
      </c>
      <c r="CN3" s="55"/>
      <c r="CO3" s="55"/>
      <c r="CP3" s="54">
        <f>SUM(CP2:CR2)</f>
        <v>3.9499999999999993</v>
      </c>
      <c r="CQ3" s="55"/>
      <c r="CR3" s="55"/>
      <c r="CS3" s="54">
        <f>SUM(CS2:CU2)</f>
        <v>2.8860000000000001</v>
      </c>
      <c r="CT3" s="55"/>
      <c r="CU3" s="55"/>
      <c r="CV3" s="54">
        <f>SUM(CV2:CX2)</f>
        <v>2.94</v>
      </c>
      <c r="CW3" s="55"/>
      <c r="CX3" s="55"/>
      <c r="CY3" s="54">
        <f>SUM(CY2:DA2)</f>
        <v>4.2300000000000004</v>
      </c>
      <c r="CZ3" s="55"/>
      <c r="DA3" s="55"/>
    </row>
    <row r="4" spans="1:105" x14ac:dyDescent="0.25">
      <c r="A4" s="6" t="s">
        <v>842</v>
      </c>
      <c r="B4" s="1">
        <v>0.97</v>
      </c>
      <c r="C4" s="1">
        <v>1.34</v>
      </c>
      <c r="D4" s="1">
        <v>0.86</v>
      </c>
      <c r="F4" s="2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3">
        <v>0</v>
      </c>
      <c r="O4" s="1">
        <v>0</v>
      </c>
      <c r="P4" s="1">
        <v>0</v>
      </c>
      <c r="Q4" s="1">
        <v>0</v>
      </c>
      <c r="R4" s="1">
        <v>0</v>
      </c>
      <c r="S4" s="4">
        <v>1</v>
      </c>
      <c r="T4" s="1">
        <v>0</v>
      </c>
      <c r="U4" s="1">
        <v>0</v>
      </c>
      <c r="V4" s="1">
        <v>1</v>
      </c>
      <c r="W4" s="1">
        <v>0</v>
      </c>
      <c r="X4" s="1">
        <v>0</v>
      </c>
      <c r="Y4" s="1">
        <v>6</v>
      </c>
      <c r="Z4" s="1">
        <v>0</v>
      </c>
      <c r="AA4" s="13">
        <v>0</v>
      </c>
      <c r="AB4" s="1">
        <v>0</v>
      </c>
      <c r="AC4" s="1">
        <v>1</v>
      </c>
      <c r="AD4" s="1">
        <v>0</v>
      </c>
      <c r="AE4" s="1">
        <v>0</v>
      </c>
      <c r="AF4" s="8">
        <v>2</v>
      </c>
      <c r="AG4" s="1">
        <v>0</v>
      </c>
      <c r="AH4" s="1">
        <v>1</v>
      </c>
      <c r="AI4" s="1">
        <v>0</v>
      </c>
      <c r="AJ4" s="1">
        <v>0</v>
      </c>
      <c r="AK4" s="1">
        <v>0</v>
      </c>
      <c r="AL4" s="1">
        <v>2</v>
      </c>
      <c r="AM4" s="1">
        <v>2</v>
      </c>
      <c r="AN4" s="13">
        <v>1</v>
      </c>
      <c r="AO4" s="1">
        <v>0</v>
      </c>
      <c r="AP4" s="1">
        <v>0</v>
      </c>
      <c r="AQ4" s="1">
        <v>0</v>
      </c>
      <c r="AR4" s="1">
        <v>0</v>
      </c>
      <c r="AS4" s="6"/>
      <c r="BA4" s="13"/>
      <c r="BF4" s="10"/>
    </row>
    <row r="5" spans="1:105" x14ac:dyDescent="0.25">
      <c r="A5" s="6" t="s">
        <v>843</v>
      </c>
      <c r="B5" s="1">
        <v>0.78</v>
      </c>
      <c r="C5" s="1">
        <v>1.01</v>
      </c>
      <c r="D5" s="1">
        <v>1.04</v>
      </c>
      <c r="F5" s="2">
        <v>0</v>
      </c>
      <c r="G5" s="1">
        <v>2</v>
      </c>
      <c r="H5" s="1">
        <v>1</v>
      </c>
      <c r="I5" s="1">
        <v>0</v>
      </c>
      <c r="J5" s="1">
        <v>0</v>
      </c>
      <c r="K5" s="1">
        <v>0</v>
      </c>
      <c r="L5" s="1">
        <v>3</v>
      </c>
      <c r="M5" s="1">
        <v>1</v>
      </c>
      <c r="N5" s="13">
        <v>0</v>
      </c>
      <c r="O5" s="1">
        <v>0</v>
      </c>
      <c r="P5" s="1">
        <v>0</v>
      </c>
      <c r="Q5" s="1">
        <v>0</v>
      </c>
      <c r="R5" s="1">
        <v>0</v>
      </c>
      <c r="S5" s="4">
        <v>0</v>
      </c>
      <c r="T5" s="1">
        <v>1</v>
      </c>
      <c r="U5" s="1">
        <v>1</v>
      </c>
      <c r="V5" s="1">
        <v>0</v>
      </c>
      <c r="W5" s="1">
        <v>0</v>
      </c>
      <c r="X5" s="1">
        <v>0</v>
      </c>
      <c r="Y5" s="1">
        <v>5</v>
      </c>
      <c r="Z5" s="1">
        <v>1</v>
      </c>
      <c r="AA5" s="13">
        <v>1</v>
      </c>
      <c r="AB5" s="1">
        <v>0</v>
      </c>
      <c r="AC5" s="1">
        <v>1</v>
      </c>
      <c r="AD5" s="1">
        <v>0</v>
      </c>
      <c r="AE5" s="1">
        <v>0</v>
      </c>
      <c r="AF5" s="8">
        <v>5</v>
      </c>
      <c r="AG5" s="1">
        <v>2</v>
      </c>
      <c r="AH5" s="1">
        <v>1</v>
      </c>
      <c r="AI5" s="1">
        <v>1</v>
      </c>
      <c r="AJ5" s="1">
        <v>0</v>
      </c>
      <c r="AK5" s="1">
        <v>0</v>
      </c>
      <c r="AL5" s="1">
        <v>4</v>
      </c>
      <c r="AM5" s="1">
        <v>0</v>
      </c>
      <c r="AN5" s="13">
        <v>0</v>
      </c>
      <c r="AO5" s="1">
        <v>0</v>
      </c>
      <c r="AP5" s="1">
        <v>0</v>
      </c>
      <c r="AQ5" s="1">
        <v>0</v>
      </c>
      <c r="AR5" s="1">
        <v>0</v>
      </c>
      <c r="AS5" s="6"/>
      <c r="BA5" s="13"/>
      <c r="BF5" s="10"/>
    </row>
    <row r="6" spans="1:105" x14ac:dyDescent="0.25">
      <c r="A6" s="6" t="s">
        <v>383</v>
      </c>
      <c r="B6" s="1">
        <v>0.9</v>
      </c>
      <c r="C6" s="1">
        <v>1.02</v>
      </c>
      <c r="D6" s="1">
        <v>0.39</v>
      </c>
      <c r="F6" s="2">
        <v>0</v>
      </c>
      <c r="G6" s="1">
        <v>2</v>
      </c>
      <c r="H6" s="1">
        <v>1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3">
        <v>0</v>
      </c>
      <c r="O6" s="1">
        <v>0</v>
      </c>
      <c r="P6" s="1">
        <v>0</v>
      </c>
      <c r="Q6" s="1">
        <v>0</v>
      </c>
      <c r="R6" s="1">
        <v>0</v>
      </c>
      <c r="S6" s="4">
        <v>0</v>
      </c>
      <c r="T6" s="1">
        <v>0</v>
      </c>
      <c r="U6" s="1">
        <v>1</v>
      </c>
      <c r="V6" s="1">
        <v>0</v>
      </c>
      <c r="W6" s="1">
        <v>0</v>
      </c>
      <c r="X6" s="1">
        <v>0</v>
      </c>
      <c r="Y6" s="1">
        <v>4</v>
      </c>
      <c r="Z6" s="1">
        <v>0</v>
      </c>
      <c r="AA6" s="13">
        <v>0</v>
      </c>
      <c r="AB6" s="1">
        <v>0</v>
      </c>
      <c r="AC6" s="1">
        <v>0</v>
      </c>
      <c r="AD6" s="1">
        <v>0</v>
      </c>
      <c r="AE6" s="1">
        <v>0</v>
      </c>
      <c r="AF6" s="8">
        <v>0</v>
      </c>
      <c r="AG6" s="1">
        <v>1</v>
      </c>
      <c r="AH6" s="1">
        <v>0</v>
      </c>
      <c r="AI6" s="1">
        <v>0</v>
      </c>
      <c r="AJ6" s="1">
        <v>0</v>
      </c>
      <c r="AK6" s="1">
        <v>0</v>
      </c>
      <c r="AL6" s="1">
        <v>1</v>
      </c>
      <c r="AM6" s="1">
        <v>0</v>
      </c>
      <c r="AN6" s="13">
        <v>0</v>
      </c>
      <c r="AO6" s="1">
        <v>0</v>
      </c>
      <c r="AP6" s="1">
        <v>0</v>
      </c>
      <c r="AQ6" s="1">
        <v>0</v>
      </c>
      <c r="AR6" s="1">
        <v>0</v>
      </c>
      <c r="AS6" s="6"/>
      <c r="BA6" s="13"/>
      <c r="BF6" s="10"/>
    </row>
    <row r="7" spans="1:105" x14ac:dyDescent="0.25">
      <c r="A7" s="41">
        <v>45668</v>
      </c>
      <c r="B7" s="2" t="s">
        <v>844</v>
      </c>
      <c r="C7" s="2"/>
      <c r="D7" s="2"/>
      <c r="E7" s="2"/>
      <c r="F7" s="2"/>
      <c r="N7" s="13"/>
      <c r="S7" s="4"/>
      <c r="AA7" s="13"/>
      <c r="AF7" s="8"/>
      <c r="AN7" s="13"/>
      <c r="AS7" s="6"/>
      <c r="BA7" s="13"/>
      <c r="BF7" s="10"/>
    </row>
    <row r="8" spans="1:105" x14ac:dyDescent="0.25">
      <c r="A8" s="2" t="s">
        <v>845</v>
      </c>
      <c r="B8" s="1">
        <v>1.33</v>
      </c>
      <c r="C8" s="1">
        <v>1.04</v>
      </c>
      <c r="D8" s="1">
        <v>1.87</v>
      </c>
      <c r="F8" s="2">
        <v>1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3">
        <v>0</v>
      </c>
      <c r="O8" s="1">
        <v>0</v>
      </c>
      <c r="P8" s="1">
        <v>0</v>
      </c>
      <c r="Q8" s="1">
        <v>0</v>
      </c>
      <c r="R8" s="1">
        <v>0</v>
      </c>
      <c r="S8" s="4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3</v>
      </c>
      <c r="Z8" s="1">
        <v>0</v>
      </c>
      <c r="AA8" s="13">
        <v>0</v>
      </c>
      <c r="AB8" s="1">
        <v>0</v>
      </c>
      <c r="AC8" s="1">
        <v>0</v>
      </c>
      <c r="AD8" s="1">
        <v>0</v>
      </c>
      <c r="AE8" s="1">
        <v>0</v>
      </c>
      <c r="AF8" s="8">
        <v>1</v>
      </c>
      <c r="AG8" s="1">
        <v>3</v>
      </c>
      <c r="AH8" s="1">
        <v>2</v>
      </c>
      <c r="AI8" s="1">
        <v>1</v>
      </c>
      <c r="AJ8" s="1">
        <v>0</v>
      </c>
      <c r="AK8" s="1">
        <v>0</v>
      </c>
      <c r="AL8" s="1">
        <v>3</v>
      </c>
      <c r="AM8" s="1">
        <v>1</v>
      </c>
      <c r="AN8" s="13">
        <v>0</v>
      </c>
      <c r="AO8" s="1">
        <v>0</v>
      </c>
      <c r="AP8" s="1">
        <v>0</v>
      </c>
      <c r="AQ8" s="1">
        <v>0</v>
      </c>
      <c r="AR8" s="1">
        <v>0</v>
      </c>
      <c r="AS8" s="6"/>
      <c r="BA8" s="13"/>
      <c r="BF8" s="10"/>
    </row>
    <row r="9" spans="1:105" x14ac:dyDescent="0.25">
      <c r="A9" s="2" t="s">
        <v>385</v>
      </c>
      <c r="B9" s="1">
        <v>1.39</v>
      </c>
      <c r="C9" s="1">
        <v>1.7</v>
      </c>
      <c r="D9" s="1">
        <v>1.46</v>
      </c>
      <c r="F9" s="2">
        <v>1</v>
      </c>
      <c r="G9" s="1">
        <v>1</v>
      </c>
      <c r="H9" s="1">
        <v>2</v>
      </c>
      <c r="I9" s="1">
        <v>0</v>
      </c>
      <c r="J9" s="1">
        <v>0</v>
      </c>
      <c r="K9" s="1">
        <v>0</v>
      </c>
      <c r="L9" s="1">
        <v>3</v>
      </c>
      <c r="M9" s="1">
        <v>1</v>
      </c>
      <c r="N9" s="13">
        <v>0</v>
      </c>
      <c r="O9" s="1">
        <v>0</v>
      </c>
      <c r="P9" s="1">
        <v>0</v>
      </c>
      <c r="Q9" s="1">
        <v>0</v>
      </c>
      <c r="R9" s="1">
        <v>0</v>
      </c>
      <c r="S9" s="4">
        <v>1</v>
      </c>
      <c r="T9" s="1">
        <v>1</v>
      </c>
      <c r="U9" s="1">
        <v>3</v>
      </c>
      <c r="V9" s="1">
        <v>0</v>
      </c>
      <c r="W9" s="1">
        <v>0</v>
      </c>
      <c r="X9" s="1">
        <v>0</v>
      </c>
      <c r="Y9" s="1">
        <v>6</v>
      </c>
      <c r="Z9" s="1">
        <v>4</v>
      </c>
      <c r="AA9" s="13">
        <v>0</v>
      </c>
      <c r="AB9" s="1">
        <v>0</v>
      </c>
      <c r="AC9" s="1">
        <v>0</v>
      </c>
      <c r="AD9" s="1">
        <v>0</v>
      </c>
      <c r="AE9" s="1">
        <v>0</v>
      </c>
      <c r="AF9" s="8">
        <v>3</v>
      </c>
      <c r="AG9" s="1">
        <v>3</v>
      </c>
      <c r="AH9" s="1">
        <v>2</v>
      </c>
      <c r="AI9" s="1">
        <v>0</v>
      </c>
      <c r="AJ9" s="1">
        <v>0</v>
      </c>
      <c r="AK9" s="1">
        <v>2</v>
      </c>
      <c r="AL9" s="1">
        <v>3</v>
      </c>
      <c r="AM9" s="1">
        <v>0</v>
      </c>
      <c r="AN9" s="13">
        <v>0</v>
      </c>
      <c r="AO9" s="1">
        <v>1</v>
      </c>
      <c r="AP9" s="1">
        <v>0</v>
      </c>
      <c r="AQ9" s="1">
        <v>0</v>
      </c>
      <c r="AR9" s="1">
        <v>0</v>
      </c>
      <c r="AS9" s="6"/>
      <c r="BA9" s="13"/>
      <c r="BF9" s="10"/>
    </row>
    <row r="10" spans="1:105" x14ac:dyDescent="0.25">
      <c r="A10" s="2" t="s">
        <v>846</v>
      </c>
      <c r="B10" s="1">
        <v>1.21</v>
      </c>
      <c r="C10" s="1">
        <v>0.84</v>
      </c>
      <c r="D10" s="1">
        <v>2.56</v>
      </c>
      <c r="F10" s="2">
        <v>0</v>
      </c>
      <c r="G10" s="1">
        <v>2</v>
      </c>
      <c r="H10" s="1">
        <v>0</v>
      </c>
      <c r="I10" s="1">
        <v>0</v>
      </c>
      <c r="J10" s="1">
        <v>0</v>
      </c>
      <c r="K10" s="1">
        <v>2</v>
      </c>
      <c r="L10" s="1">
        <v>1</v>
      </c>
      <c r="M10" s="1">
        <v>0</v>
      </c>
      <c r="N10" s="13">
        <v>0</v>
      </c>
      <c r="O10" s="1">
        <v>1</v>
      </c>
      <c r="P10" s="1">
        <v>0</v>
      </c>
      <c r="Q10" s="1">
        <v>0</v>
      </c>
      <c r="R10" s="1">
        <v>0</v>
      </c>
      <c r="S10" s="4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3</v>
      </c>
      <c r="Z10" s="1">
        <v>0</v>
      </c>
      <c r="AA10" s="13">
        <v>0</v>
      </c>
      <c r="AB10" s="1">
        <v>0</v>
      </c>
      <c r="AC10" s="1">
        <v>0</v>
      </c>
      <c r="AD10" s="1">
        <v>0</v>
      </c>
      <c r="AE10" s="1">
        <v>0</v>
      </c>
      <c r="AF10" s="8">
        <v>0</v>
      </c>
      <c r="AG10" s="1">
        <v>2</v>
      </c>
      <c r="AH10" s="1">
        <v>2</v>
      </c>
      <c r="AI10" s="1">
        <v>1</v>
      </c>
      <c r="AJ10" s="1">
        <v>1</v>
      </c>
      <c r="AK10" s="1">
        <v>0</v>
      </c>
      <c r="AL10" s="1">
        <v>5</v>
      </c>
      <c r="AM10" s="1">
        <v>2</v>
      </c>
      <c r="AN10" s="13">
        <v>0</v>
      </c>
      <c r="AO10" s="1">
        <v>1</v>
      </c>
      <c r="AP10" s="1">
        <v>0</v>
      </c>
      <c r="AQ10" s="1">
        <v>0</v>
      </c>
      <c r="AR10" s="1">
        <v>0</v>
      </c>
      <c r="AS10" s="6"/>
      <c r="BA10" s="13"/>
      <c r="BF10" s="10"/>
    </row>
    <row r="11" spans="1:105" x14ac:dyDescent="0.25">
      <c r="A11" s="4" t="s">
        <v>847</v>
      </c>
      <c r="B11" s="1">
        <v>1.21</v>
      </c>
      <c r="C11" s="1">
        <v>1</v>
      </c>
      <c r="D11" s="1">
        <v>1.53</v>
      </c>
      <c r="F11" s="2">
        <v>0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3">
        <v>1</v>
      </c>
      <c r="O11" s="1">
        <v>1</v>
      </c>
      <c r="P11" s="1">
        <v>0</v>
      </c>
      <c r="Q11" s="1">
        <v>0</v>
      </c>
      <c r="R11" s="1">
        <v>0</v>
      </c>
      <c r="S11" s="4">
        <v>0</v>
      </c>
      <c r="T11" s="1">
        <v>1</v>
      </c>
      <c r="U11" s="1">
        <v>1</v>
      </c>
      <c r="V11" s="1">
        <v>0</v>
      </c>
      <c r="W11" s="1">
        <v>0</v>
      </c>
      <c r="X11" s="1">
        <v>3</v>
      </c>
      <c r="Y11" s="1">
        <v>4</v>
      </c>
      <c r="Z11" s="1">
        <v>1</v>
      </c>
      <c r="AA11" s="13">
        <v>0</v>
      </c>
      <c r="AB11" s="1">
        <v>0</v>
      </c>
      <c r="AC11" s="1">
        <v>0</v>
      </c>
      <c r="AD11" s="1">
        <v>0</v>
      </c>
      <c r="AE11" s="1">
        <v>0</v>
      </c>
      <c r="AF11" s="8">
        <v>2</v>
      </c>
      <c r="AG11" s="1">
        <v>7</v>
      </c>
      <c r="AH11" s="1">
        <v>2</v>
      </c>
      <c r="AI11" s="1">
        <v>0</v>
      </c>
      <c r="AJ11" s="1">
        <v>0</v>
      </c>
      <c r="AK11" s="1">
        <v>4</v>
      </c>
      <c r="AL11" s="1">
        <v>1</v>
      </c>
      <c r="AM11" s="1">
        <v>2</v>
      </c>
      <c r="AN11" s="13">
        <v>1</v>
      </c>
      <c r="AO11" s="1">
        <v>0</v>
      </c>
      <c r="AP11" s="1">
        <v>0</v>
      </c>
      <c r="AQ11" s="1">
        <v>0</v>
      </c>
      <c r="AR11" s="1">
        <v>0</v>
      </c>
      <c r="AS11" s="6"/>
      <c r="BA11" s="13"/>
      <c r="BF11" s="10"/>
    </row>
    <row r="12" spans="1:105" x14ac:dyDescent="0.25">
      <c r="A12" s="2" t="s">
        <v>848</v>
      </c>
      <c r="B12" s="1">
        <v>1.58</v>
      </c>
      <c r="C12" s="1">
        <v>1.1299999999999999</v>
      </c>
      <c r="D12" s="1">
        <v>1.07</v>
      </c>
      <c r="F12" s="2">
        <v>1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3">
        <v>1</v>
      </c>
      <c r="O12" s="1">
        <v>1</v>
      </c>
      <c r="P12" s="1">
        <v>0</v>
      </c>
      <c r="Q12" s="1">
        <v>0</v>
      </c>
      <c r="R12" s="1">
        <v>0</v>
      </c>
      <c r="S12" s="4">
        <v>0</v>
      </c>
      <c r="T12" s="1">
        <v>0</v>
      </c>
      <c r="U12" s="1">
        <v>1</v>
      </c>
      <c r="V12" s="1">
        <v>0</v>
      </c>
      <c r="W12" s="1">
        <v>0</v>
      </c>
      <c r="X12" s="1">
        <v>0</v>
      </c>
      <c r="Y12" s="1">
        <v>4</v>
      </c>
      <c r="Z12" s="1">
        <v>0</v>
      </c>
      <c r="AA12" s="13">
        <v>0</v>
      </c>
      <c r="AB12" s="1">
        <v>0</v>
      </c>
      <c r="AC12" s="1">
        <v>0</v>
      </c>
      <c r="AD12" s="1">
        <v>0</v>
      </c>
      <c r="AE12" s="1">
        <v>0</v>
      </c>
      <c r="AF12" s="8">
        <v>0</v>
      </c>
      <c r="AG12" s="1">
        <v>1</v>
      </c>
      <c r="AH12" s="1">
        <v>1</v>
      </c>
      <c r="AI12" s="1">
        <v>0</v>
      </c>
      <c r="AJ12" s="1">
        <v>0</v>
      </c>
      <c r="AK12" s="1">
        <v>0</v>
      </c>
      <c r="AL12" s="1">
        <v>3</v>
      </c>
      <c r="AM12" s="1">
        <v>0</v>
      </c>
      <c r="AN12" s="13">
        <v>1</v>
      </c>
      <c r="AO12" s="1">
        <v>0</v>
      </c>
      <c r="AP12" s="1">
        <v>1</v>
      </c>
      <c r="AQ12" s="1">
        <v>0</v>
      </c>
      <c r="AR12" s="1">
        <v>0</v>
      </c>
      <c r="AS12" s="6"/>
      <c r="BA12" s="13"/>
      <c r="BF12" s="10"/>
    </row>
    <row r="13" spans="1:105" x14ac:dyDescent="0.25">
      <c r="A13" s="6" t="s">
        <v>849</v>
      </c>
      <c r="B13" s="1">
        <v>1.36</v>
      </c>
      <c r="C13" s="1">
        <v>0.9</v>
      </c>
      <c r="D13" s="1">
        <v>1.1100000000000001</v>
      </c>
      <c r="F13" s="2">
        <v>0</v>
      </c>
      <c r="G13" s="1">
        <v>4</v>
      </c>
      <c r="H13" s="1">
        <v>1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3">
        <v>0</v>
      </c>
      <c r="O13" s="1">
        <v>0</v>
      </c>
      <c r="P13" s="1">
        <v>0</v>
      </c>
      <c r="Q13" s="1">
        <v>0</v>
      </c>
      <c r="R13" s="1">
        <v>0</v>
      </c>
      <c r="S13" s="4">
        <v>0</v>
      </c>
      <c r="T13" s="1">
        <v>1</v>
      </c>
      <c r="V13" s="1">
        <v>0</v>
      </c>
      <c r="W13" s="1">
        <v>0</v>
      </c>
      <c r="X13" s="1">
        <v>0</v>
      </c>
      <c r="Y13" s="1">
        <v>4</v>
      </c>
      <c r="Z13" s="1">
        <v>0</v>
      </c>
      <c r="AA13" s="13">
        <v>0</v>
      </c>
      <c r="AB13" s="1">
        <v>1</v>
      </c>
      <c r="AC13" s="1">
        <v>0</v>
      </c>
      <c r="AD13" s="1">
        <v>0</v>
      </c>
      <c r="AE13" s="1">
        <v>0</v>
      </c>
      <c r="AF13" s="8">
        <v>1</v>
      </c>
      <c r="AG13" s="1">
        <v>0</v>
      </c>
      <c r="AH13" s="1">
        <v>1</v>
      </c>
      <c r="AI13" s="1">
        <v>0</v>
      </c>
      <c r="AJ13" s="1">
        <v>0</v>
      </c>
      <c r="AK13" s="1">
        <v>0</v>
      </c>
      <c r="AL13" s="1">
        <v>5</v>
      </c>
      <c r="AM13" s="1">
        <v>0</v>
      </c>
      <c r="AN13" s="13">
        <v>0</v>
      </c>
      <c r="AO13" s="1">
        <v>0</v>
      </c>
      <c r="AP13" s="1">
        <v>0</v>
      </c>
      <c r="AQ13" s="1">
        <v>0</v>
      </c>
      <c r="AR13" s="1">
        <v>0</v>
      </c>
      <c r="AS13" s="6"/>
      <c r="BA13" s="13"/>
      <c r="BF13" s="10"/>
    </row>
    <row r="14" spans="1:105" x14ac:dyDescent="0.25">
      <c r="A14" s="2" t="s">
        <v>728</v>
      </c>
      <c r="B14" s="1">
        <v>1.79</v>
      </c>
      <c r="C14" s="1">
        <v>2.0499999999999998</v>
      </c>
      <c r="D14" s="1">
        <v>1.28</v>
      </c>
      <c r="F14" s="2">
        <v>0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3">
        <v>0</v>
      </c>
      <c r="O14" s="1">
        <v>0</v>
      </c>
      <c r="P14" s="1">
        <v>0</v>
      </c>
      <c r="Q14" s="1">
        <v>0</v>
      </c>
      <c r="R14" s="1">
        <v>0</v>
      </c>
      <c r="S14" s="4">
        <v>0</v>
      </c>
      <c r="T14" s="1">
        <v>0</v>
      </c>
      <c r="U14" s="1">
        <v>2</v>
      </c>
      <c r="V14" s="1">
        <v>1</v>
      </c>
      <c r="W14" s="1">
        <v>0</v>
      </c>
      <c r="X14" s="1">
        <v>2</v>
      </c>
      <c r="Y14" s="1">
        <v>3</v>
      </c>
      <c r="Z14" s="1">
        <v>0</v>
      </c>
      <c r="AA14" s="13">
        <v>0</v>
      </c>
      <c r="AB14" s="1">
        <v>0</v>
      </c>
      <c r="AC14" s="1">
        <v>0</v>
      </c>
      <c r="AD14" s="1">
        <v>0</v>
      </c>
      <c r="AE14" s="1">
        <v>0</v>
      </c>
      <c r="AF14" s="8">
        <v>0</v>
      </c>
      <c r="AG14" s="1">
        <v>1</v>
      </c>
      <c r="AH14" s="1">
        <v>1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3">
        <v>0</v>
      </c>
      <c r="AO14" s="1">
        <v>0</v>
      </c>
      <c r="AP14" s="1">
        <v>0</v>
      </c>
      <c r="AQ14" s="1">
        <v>0</v>
      </c>
      <c r="AR14" s="1">
        <v>0</v>
      </c>
      <c r="AS14" s="6"/>
      <c r="BA14" s="13"/>
      <c r="BF14" s="10"/>
    </row>
    <row r="15" spans="1:105" x14ac:dyDescent="0.25">
      <c r="A15" s="46">
        <v>45675</v>
      </c>
      <c r="B15" s="4" t="s">
        <v>850</v>
      </c>
      <c r="C15" s="4"/>
      <c r="D15" s="4"/>
      <c r="E15" s="4"/>
      <c r="F15" s="2"/>
      <c r="N15" s="13"/>
      <c r="S15" s="4"/>
      <c r="AA15" s="13"/>
      <c r="AF15" s="8"/>
      <c r="AN15" s="13"/>
      <c r="AS15" s="6"/>
      <c r="BA15" s="13"/>
      <c r="BF15" s="10"/>
    </row>
    <row r="16" spans="1:105" x14ac:dyDescent="0.25">
      <c r="A16" s="47" t="s">
        <v>851</v>
      </c>
      <c r="B16" s="1">
        <v>0.57999999999999996</v>
      </c>
      <c r="C16" s="1">
        <v>1.55</v>
      </c>
      <c r="D16" s="1">
        <v>1.37</v>
      </c>
      <c r="F16" s="2">
        <v>1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3">
        <v>0</v>
      </c>
      <c r="O16" s="1">
        <v>0</v>
      </c>
      <c r="P16" s="1">
        <v>0</v>
      </c>
      <c r="Q16" s="1">
        <v>0</v>
      </c>
      <c r="R16" s="1">
        <v>0</v>
      </c>
      <c r="S16" s="4">
        <v>0</v>
      </c>
      <c r="T16" s="1">
        <v>1</v>
      </c>
      <c r="U16" s="1">
        <v>2</v>
      </c>
      <c r="V16" s="1">
        <v>1</v>
      </c>
      <c r="W16" s="1">
        <v>0</v>
      </c>
      <c r="X16" s="1">
        <v>0</v>
      </c>
      <c r="Y16" s="1">
        <v>7</v>
      </c>
      <c r="Z16" s="1">
        <v>0</v>
      </c>
      <c r="AA16" s="13">
        <v>1</v>
      </c>
      <c r="AB16" s="1">
        <v>0</v>
      </c>
      <c r="AC16" s="1">
        <v>0</v>
      </c>
      <c r="AD16" s="1">
        <v>0</v>
      </c>
      <c r="AE16" s="1">
        <v>0</v>
      </c>
      <c r="AF16" s="8">
        <v>2</v>
      </c>
      <c r="AG16" s="1">
        <v>1</v>
      </c>
      <c r="AH16" s="1">
        <v>1</v>
      </c>
      <c r="AI16" s="1">
        <v>0</v>
      </c>
      <c r="AJ16" s="1">
        <v>1</v>
      </c>
      <c r="AK16" s="1">
        <v>0</v>
      </c>
      <c r="AL16" s="1">
        <v>5</v>
      </c>
      <c r="AM16" s="1">
        <v>0</v>
      </c>
      <c r="AN16" s="13">
        <v>1</v>
      </c>
      <c r="AO16" s="1">
        <v>0</v>
      </c>
      <c r="AP16" s="1">
        <v>0</v>
      </c>
      <c r="AQ16" s="1">
        <v>0</v>
      </c>
      <c r="AR16" s="1">
        <v>0</v>
      </c>
      <c r="AS16" s="6"/>
      <c r="BA16" s="13"/>
      <c r="BF16" s="10"/>
    </row>
    <row r="17" spans="1:58" x14ac:dyDescent="0.25">
      <c r="A17" s="6" t="s">
        <v>852</v>
      </c>
      <c r="B17" s="1">
        <v>0.68</v>
      </c>
      <c r="C17" s="1">
        <v>0.34</v>
      </c>
      <c r="D17" s="1">
        <v>0.49</v>
      </c>
      <c r="F17" s="2">
        <v>0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3">
        <v>0</v>
      </c>
      <c r="O17" s="1">
        <v>0</v>
      </c>
      <c r="P17" s="1">
        <v>0</v>
      </c>
      <c r="Q17" s="1">
        <v>0</v>
      </c>
      <c r="R17" s="1">
        <v>0</v>
      </c>
      <c r="S17" s="4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1</v>
      </c>
      <c r="Z17" s="1">
        <v>0</v>
      </c>
      <c r="AA17" s="13">
        <v>0</v>
      </c>
      <c r="AB17" s="1">
        <v>0</v>
      </c>
      <c r="AC17" s="1">
        <v>0</v>
      </c>
      <c r="AD17" s="1">
        <v>0</v>
      </c>
      <c r="AE17" s="1">
        <v>0</v>
      </c>
      <c r="AF17" s="8">
        <v>2</v>
      </c>
      <c r="AG17" s="1">
        <v>1</v>
      </c>
      <c r="AH17" s="1">
        <v>0</v>
      </c>
      <c r="AI17" s="1">
        <v>0</v>
      </c>
      <c r="AJ17" s="1">
        <v>0</v>
      </c>
      <c r="AK17" s="1">
        <v>0</v>
      </c>
      <c r="AL17" s="1">
        <v>1</v>
      </c>
      <c r="AM17" s="1">
        <v>0</v>
      </c>
      <c r="AN17" s="13">
        <v>0</v>
      </c>
      <c r="AO17" s="1">
        <v>0</v>
      </c>
      <c r="AP17" s="1">
        <v>0</v>
      </c>
      <c r="AQ17" s="1">
        <v>0</v>
      </c>
      <c r="AR17" s="1">
        <v>0</v>
      </c>
      <c r="AS17" s="6"/>
      <c r="BA17" s="13"/>
      <c r="BF17" s="10"/>
    </row>
    <row r="18" spans="1:58" x14ac:dyDescent="0.25">
      <c r="A18" s="6" t="s">
        <v>853</v>
      </c>
      <c r="B18" s="1">
        <v>0.84</v>
      </c>
      <c r="C18" s="1">
        <v>0.51</v>
      </c>
      <c r="D18" s="1">
        <v>0.56000000000000005</v>
      </c>
      <c r="F18" s="2">
        <v>0</v>
      </c>
      <c r="G18" s="1">
        <v>5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1</v>
      </c>
      <c r="N18" s="13">
        <v>1</v>
      </c>
      <c r="O18" s="1">
        <v>0</v>
      </c>
      <c r="P18" s="1">
        <v>0</v>
      </c>
      <c r="Q18" s="1">
        <v>0</v>
      </c>
      <c r="R18" s="1">
        <v>0</v>
      </c>
      <c r="S18" s="4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1</v>
      </c>
      <c r="Z18" s="1">
        <v>0</v>
      </c>
      <c r="AA18" s="13">
        <v>1</v>
      </c>
      <c r="AB18" s="1">
        <v>0</v>
      </c>
      <c r="AC18" s="1">
        <v>0</v>
      </c>
      <c r="AD18" s="1">
        <v>0</v>
      </c>
      <c r="AE18" s="1">
        <v>0</v>
      </c>
      <c r="AF18" s="8">
        <v>0</v>
      </c>
      <c r="AG18" s="1">
        <v>1</v>
      </c>
      <c r="AH18" s="1">
        <v>0</v>
      </c>
      <c r="AI18" s="1">
        <v>0</v>
      </c>
      <c r="AJ18" s="1">
        <v>0</v>
      </c>
      <c r="AK18" s="1">
        <v>0</v>
      </c>
      <c r="AL18" s="1">
        <v>1</v>
      </c>
      <c r="AM18" s="1">
        <v>0</v>
      </c>
      <c r="AN18" s="13">
        <v>0</v>
      </c>
      <c r="AO18" s="1">
        <v>0</v>
      </c>
      <c r="AP18" s="1">
        <v>0</v>
      </c>
      <c r="AQ18" s="1">
        <v>0</v>
      </c>
      <c r="AR18" s="1">
        <v>0</v>
      </c>
      <c r="AS18" s="6"/>
      <c r="BA18" s="13"/>
      <c r="BF18" s="10"/>
    </row>
    <row r="19" spans="1:58" x14ac:dyDescent="0.25">
      <c r="A19" s="2" t="s">
        <v>854</v>
      </c>
      <c r="B19" s="1">
        <v>1.97</v>
      </c>
      <c r="C19" s="1">
        <v>1.36</v>
      </c>
      <c r="D19" s="1">
        <v>2.15</v>
      </c>
      <c r="F19" s="2">
        <v>2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3">
        <v>0</v>
      </c>
      <c r="O19" s="1">
        <v>0</v>
      </c>
      <c r="P19" s="1">
        <v>1</v>
      </c>
      <c r="Q19" s="1">
        <v>0</v>
      </c>
      <c r="R19" s="1">
        <v>0</v>
      </c>
      <c r="S19" s="4">
        <v>1</v>
      </c>
      <c r="T19" s="1">
        <v>2</v>
      </c>
      <c r="U19" s="1">
        <v>0</v>
      </c>
      <c r="V19" s="1">
        <v>0</v>
      </c>
      <c r="W19" s="1">
        <v>0</v>
      </c>
      <c r="X19" s="1">
        <v>0</v>
      </c>
      <c r="Y19" s="1">
        <v>1</v>
      </c>
      <c r="Z19" s="1">
        <v>0</v>
      </c>
      <c r="AA19" s="13">
        <v>0</v>
      </c>
      <c r="AB19" s="1">
        <v>1</v>
      </c>
      <c r="AC19" s="1">
        <v>0</v>
      </c>
      <c r="AD19" s="1">
        <v>0</v>
      </c>
      <c r="AE19" s="1">
        <v>0</v>
      </c>
      <c r="AF19" s="8">
        <v>0</v>
      </c>
      <c r="AG19" s="1">
        <v>3</v>
      </c>
      <c r="AH19" s="1">
        <v>2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3">
        <v>0</v>
      </c>
      <c r="AO19" s="1">
        <v>0</v>
      </c>
      <c r="AP19" s="1">
        <v>1</v>
      </c>
      <c r="AQ19" s="1">
        <v>0</v>
      </c>
      <c r="AR19" s="1">
        <v>0</v>
      </c>
      <c r="AS19" s="6"/>
      <c r="BA19" s="13"/>
      <c r="BF19" s="10"/>
    </row>
    <row r="20" spans="1:58" x14ac:dyDescent="0.25">
      <c r="A20" s="2" t="s">
        <v>855</v>
      </c>
      <c r="B20" s="1">
        <v>0.6</v>
      </c>
      <c r="C20" s="1">
        <v>1.41</v>
      </c>
      <c r="D20" s="1">
        <v>0.93</v>
      </c>
      <c r="F20" s="2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1</v>
      </c>
      <c r="N20" s="13">
        <v>0</v>
      </c>
      <c r="O20" s="1">
        <v>0</v>
      </c>
      <c r="P20" s="1">
        <v>0</v>
      </c>
      <c r="Q20" s="1">
        <v>0</v>
      </c>
      <c r="R20" s="1">
        <v>0</v>
      </c>
      <c r="S20" s="4">
        <v>0</v>
      </c>
      <c r="T20" s="1">
        <v>2</v>
      </c>
      <c r="U20" s="1">
        <v>3</v>
      </c>
      <c r="V20" s="1">
        <v>0</v>
      </c>
      <c r="W20" s="1">
        <v>0</v>
      </c>
      <c r="X20" s="1">
        <v>0</v>
      </c>
      <c r="Y20" s="1">
        <v>5</v>
      </c>
      <c r="Z20" s="1">
        <v>2</v>
      </c>
      <c r="AA20" s="13">
        <v>0</v>
      </c>
      <c r="AB20" s="1">
        <v>0</v>
      </c>
      <c r="AC20" s="1">
        <v>0</v>
      </c>
      <c r="AD20" s="1">
        <v>0</v>
      </c>
      <c r="AE20" s="1">
        <v>0</v>
      </c>
      <c r="AF20" s="8">
        <v>0</v>
      </c>
      <c r="AG20" s="1">
        <v>1</v>
      </c>
      <c r="AH20" s="1">
        <v>1</v>
      </c>
      <c r="AI20" s="1">
        <v>0</v>
      </c>
      <c r="AJ20" s="1">
        <v>0</v>
      </c>
      <c r="AK20" s="1">
        <v>0</v>
      </c>
      <c r="AL20" s="1">
        <v>4</v>
      </c>
      <c r="AM20" s="1">
        <v>1</v>
      </c>
      <c r="AN20" s="13">
        <v>1</v>
      </c>
      <c r="AO20" s="1">
        <v>0</v>
      </c>
      <c r="AP20" s="1">
        <v>0</v>
      </c>
      <c r="AQ20" s="1">
        <v>0</v>
      </c>
      <c r="AR20" s="1">
        <v>0</v>
      </c>
      <c r="AS20" s="6"/>
      <c r="BA20" s="13"/>
      <c r="BF20" s="10"/>
    </row>
    <row r="21" spans="1:58" ht="15.75" customHeight="1" x14ac:dyDescent="0.25">
      <c r="A21" s="2" t="s">
        <v>856</v>
      </c>
      <c r="B21" s="1">
        <v>1.87</v>
      </c>
      <c r="C21" s="1">
        <v>1.1599999999999999</v>
      </c>
      <c r="D21" s="1">
        <v>1.1299999999999999</v>
      </c>
      <c r="F21" s="2">
        <v>0</v>
      </c>
      <c r="G21" s="1">
        <v>4</v>
      </c>
      <c r="H21" s="1">
        <v>3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3">
        <v>1</v>
      </c>
      <c r="O21" s="1">
        <v>0</v>
      </c>
      <c r="P21" s="1">
        <v>0</v>
      </c>
      <c r="Q21" s="1">
        <v>0</v>
      </c>
      <c r="R21" s="1">
        <v>0</v>
      </c>
      <c r="S21" s="4">
        <v>0</v>
      </c>
      <c r="T21" s="1">
        <v>1</v>
      </c>
      <c r="U21" s="1">
        <v>1</v>
      </c>
      <c r="V21" s="1">
        <v>0</v>
      </c>
      <c r="W21" s="1">
        <v>0</v>
      </c>
      <c r="X21" s="1">
        <v>3</v>
      </c>
      <c r="Y21" s="1">
        <v>4</v>
      </c>
      <c r="Z21" s="1">
        <v>1</v>
      </c>
      <c r="AA21" s="13">
        <v>0</v>
      </c>
      <c r="AB21" s="1">
        <v>0</v>
      </c>
      <c r="AC21" s="1">
        <v>0</v>
      </c>
      <c r="AD21" s="1">
        <v>0</v>
      </c>
      <c r="AE21" s="1">
        <v>0</v>
      </c>
      <c r="AF21" s="8">
        <v>0</v>
      </c>
      <c r="AG21" s="1">
        <v>1</v>
      </c>
      <c r="AH21" s="1">
        <v>0</v>
      </c>
      <c r="AI21" s="1">
        <v>0</v>
      </c>
      <c r="AJ21" s="1">
        <v>0</v>
      </c>
      <c r="AK21" s="1">
        <v>0</v>
      </c>
      <c r="AL21" s="1">
        <v>3</v>
      </c>
      <c r="AM21" s="1">
        <v>0</v>
      </c>
      <c r="AN21" s="13">
        <v>0</v>
      </c>
      <c r="AO21" s="1">
        <v>0</v>
      </c>
      <c r="AP21" s="1">
        <v>0</v>
      </c>
      <c r="AQ21" s="1">
        <v>0</v>
      </c>
      <c r="AR21" s="1">
        <v>0</v>
      </c>
      <c r="AS21" s="6"/>
      <c r="BA21" s="13"/>
      <c r="BF21" s="10"/>
    </row>
    <row r="22" spans="1:58" ht="15.75" customHeight="1" x14ac:dyDescent="0.25">
      <c r="A22" s="6" t="s">
        <v>857</v>
      </c>
      <c r="B22" s="1">
        <v>1.1000000000000001</v>
      </c>
      <c r="C22" s="1">
        <v>1.29</v>
      </c>
      <c r="D22" s="1">
        <v>0.91</v>
      </c>
      <c r="F22" s="2">
        <v>0</v>
      </c>
      <c r="G22" s="1">
        <v>3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3">
        <v>0</v>
      </c>
      <c r="O22" s="1">
        <v>0</v>
      </c>
      <c r="P22" s="1">
        <v>0</v>
      </c>
      <c r="Q22" s="1">
        <v>0</v>
      </c>
      <c r="R22" s="1">
        <v>0</v>
      </c>
      <c r="S22" s="4">
        <v>1</v>
      </c>
      <c r="T22" s="1">
        <v>2</v>
      </c>
      <c r="U22" s="1">
        <v>3</v>
      </c>
      <c r="V22" s="1">
        <v>0</v>
      </c>
      <c r="W22" s="1">
        <v>0</v>
      </c>
      <c r="X22" s="1">
        <v>2</v>
      </c>
      <c r="Y22" s="1">
        <v>4</v>
      </c>
      <c r="Z22" s="1">
        <v>0</v>
      </c>
      <c r="AA22" s="13">
        <v>1</v>
      </c>
      <c r="AB22" s="1">
        <v>1</v>
      </c>
      <c r="AC22" s="1">
        <v>0</v>
      </c>
      <c r="AD22" s="1">
        <v>0</v>
      </c>
      <c r="AE22" s="1">
        <v>0</v>
      </c>
      <c r="AF22" s="8">
        <v>0</v>
      </c>
      <c r="AG22" s="1">
        <v>0</v>
      </c>
      <c r="AH22" s="1">
        <v>0</v>
      </c>
      <c r="AI22" s="1">
        <v>0</v>
      </c>
      <c r="AJ22" s="1">
        <v>0</v>
      </c>
      <c r="AK22" s="1">
        <v>1</v>
      </c>
      <c r="AL22" s="1">
        <v>1</v>
      </c>
      <c r="AM22" s="1">
        <v>0</v>
      </c>
      <c r="AN22" s="13">
        <v>0</v>
      </c>
      <c r="AO22" s="1">
        <v>0</v>
      </c>
      <c r="AP22" s="1">
        <v>0</v>
      </c>
      <c r="AQ22" s="1">
        <v>0</v>
      </c>
      <c r="AR22" s="1">
        <v>0</v>
      </c>
      <c r="AS22" s="6"/>
      <c r="BA22" s="13"/>
      <c r="BF22" s="10"/>
    </row>
    <row r="23" spans="1:58" ht="15.75" customHeight="1" x14ac:dyDescent="0.25">
      <c r="A23" s="2" t="s">
        <v>858</v>
      </c>
      <c r="B23" s="1">
        <v>1.64</v>
      </c>
      <c r="C23" s="1">
        <v>1.31</v>
      </c>
      <c r="D23" s="1">
        <v>0.72</v>
      </c>
      <c r="F23" s="2">
        <v>2</v>
      </c>
      <c r="G23" s="1">
        <v>3</v>
      </c>
      <c r="H23" s="1">
        <v>1</v>
      </c>
      <c r="I23" s="1">
        <v>0</v>
      </c>
      <c r="J23" s="1">
        <v>0</v>
      </c>
      <c r="K23" s="1">
        <v>0</v>
      </c>
      <c r="L23" s="1">
        <v>7</v>
      </c>
      <c r="M23" s="1">
        <v>1</v>
      </c>
      <c r="N23" s="13">
        <v>0</v>
      </c>
      <c r="O23" s="1">
        <v>0</v>
      </c>
      <c r="P23" s="1">
        <v>0</v>
      </c>
      <c r="Q23" s="1">
        <v>0</v>
      </c>
      <c r="R23" s="1">
        <v>0</v>
      </c>
      <c r="S23" s="4">
        <v>0</v>
      </c>
      <c r="T23" s="1">
        <v>2</v>
      </c>
      <c r="U23" s="1">
        <v>0</v>
      </c>
      <c r="V23" s="1">
        <v>0</v>
      </c>
      <c r="W23" s="1">
        <v>0</v>
      </c>
      <c r="X23" s="1">
        <v>0</v>
      </c>
      <c r="Y23" s="1">
        <v>5</v>
      </c>
      <c r="Z23" s="1">
        <v>0</v>
      </c>
      <c r="AA23" s="13">
        <v>0</v>
      </c>
      <c r="AB23" s="1">
        <v>0</v>
      </c>
      <c r="AC23" s="1">
        <v>0</v>
      </c>
      <c r="AD23" s="1">
        <v>0</v>
      </c>
      <c r="AE23" s="1">
        <v>0</v>
      </c>
      <c r="AF23" s="8">
        <v>1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2</v>
      </c>
      <c r="AM23" s="1">
        <v>1</v>
      </c>
      <c r="AN23" s="13">
        <v>0</v>
      </c>
      <c r="AO23" s="1">
        <v>0</v>
      </c>
      <c r="AP23" s="1">
        <v>0</v>
      </c>
      <c r="AQ23" s="1">
        <v>0</v>
      </c>
      <c r="AR23" s="1">
        <v>0</v>
      </c>
      <c r="AS23" s="6"/>
      <c r="BA23" s="13"/>
      <c r="BF23" s="10"/>
    </row>
    <row r="24" spans="1:58" ht="15.75" customHeight="1" x14ac:dyDescent="0.25">
      <c r="A24" s="6" t="s">
        <v>859</v>
      </c>
      <c r="B24" s="1">
        <v>1.05</v>
      </c>
      <c r="C24" s="1">
        <v>1.1599999999999999</v>
      </c>
      <c r="D24" s="1">
        <v>1.57</v>
      </c>
      <c r="F24" s="2">
        <v>0</v>
      </c>
      <c r="G24" s="1">
        <v>2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3">
        <v>0</v>
      </c>
      <c r="O24" s="1">
        <v>0</v>
      </c>
      <c r="P24" s="1">
        <v>0</v>
      </c>
      <c r="Q24" s="1">
        <v>0</v>
      </c>
      <c r="R24" s="1">
        <v>0</v>
      </c>
      <c r="S24" s="4">
        <v>0</v>
      </c>
      <c r="T24" s="1">
        <v>0</v>
      </c>
      <c r="U24" s="1">
        <v>0</v>
      </c>
      <c r="V24" s="1">
        <v>1</v>
      </c>
      <c r="W24" s="1">
        <v>0</v>
      </c>
      <c r="X24" s="1">
        <v>0</v>
      </c>
      <c r="Y24" s="1">
        <v>3</v>
      </c>
      <c r="Z24" s="1">
        <v>0</v>
      </c>
      <c r="AA24" s="13">
        <v>0</v>
      </c>
      <c r="AB24" s="1">
        <v>1</v>
      </c>
      <c r="AC24" s="1">
        <v>0</v>
      </c>
      <c r="AD24" s="1">
        <v>0</v>
      </c>
      <c r="AE24" s="1">
        <v>0</v>
      </c>
      <c r="AF24" s="8">
        <v>2</v>
      </c>
      <c r="AG24" s="1">
        <v>3</v>
      </c>
      <c r="AH24" s="1">
        <v>1</v>
      </c>
      <c r="AI24" s="1">
        <v>2</v>
      </c>
      <c r="AJ24" s="1">
        <v>0</v>
      </c>
      <c r="AK24" s="1">
        <v>0</v>
      </c>
      <c r="AL24" s="1">
        <v>7</v>
      </c>
      <c r="AM24" s="1">
        <v>0</v>
      </c>
      <c r="AN24" s="13">
        <v>1</v>
      </c>
      <c r="AO24" s="1">
        <v>0</v>
      </c>
      <c r="AP24" s="1">
        <v>0</v>
      </c>
      <c r="AQ24" s="1">
        <v>0</v>
      </c>
      <c r="AR24" s="1">
        <v>0</v>
      </c>
      <c r="AS24" s="6"/>
      <c r="BA24" s="13"/>
      <c r="BF24" s="10"/>
    </row>
    <row r="25" spans="1:58" ht="15.75" customHeight="1" x14ac:dyDescent="0.25">
      <c r="A25" s="46">
        <v>45676</v>
      </c>
      <c r="B25" s="4" t="s">
        <v>860</v>
      </c>
      <c r="C25" s="4"/>
      <c r="D25" s="4"/>
      <c r="E25" s="4"/>
      <c r="F25" s="2"/>
      <c r="N25" s="13"/>
      <c r="S25" s="4"/>
      <c r="AA25" s="13"/>
      <c r="AF25" s="8"/>
      <c r="AN25" s="13"/>
      <c r="AS25" s="6"/>
      <c r="BA25" s="13"/>
      <c r="BF25" s="10"/>
    </row>
    <row r="26" spans="1:58" ht="15.75" customHeight="1" x14ac:dyDescent="0.25">
      <c r="A26" s="2" t="s">
        <v>861</v>
      </c>
      <c r="B26" s="1">
        <v>1.61</v>
      </c>
      <c r="C26" s="1">
        <v>1.18</v>
      </c>
      <c r="D26" s="1">
        <v>1.56</v>
      </c>
      <c r="F26" s="2">
        <v>1</v>
      </c>
      <c r="G26" s="1">
        <v>3</v>
      </c>
      <c r="H26" s="1">
        <v>1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3">
        <v>0</v>
      </c>
      <c r="O26" s="1">
        <v>0</v>
      </c>
      <c r="P26" s="1">
        <v>0</v>
      </c>
      <c r="Q26" s="1">
        <v>0</v>
      </c>
      <c r="R26" s="1">
        <v>0</v>
      </c>
      <c r="S26" s="4">
        <v>0</v>
      </c>
      <c r="T26" s="1">
        <v>0</v>
      </c>
      <c r="U26" s="1">
        <v>1</v>
      </c>
      <c r="V26" s="1">
        <v>0</v>
      </c>
      <c r="W26" s="1">
        <v>0</v>
      </c>
      <c r="X26" s="1">
        <v>3</v>
      </c>
      <c r="Y26" s="1">
        <v>0</v>
      </c>
      <c r="Z26" s="1">
        <v>0</v>
      </c>
      <c r="AA26" s="13">
        <v>0</v>
      </c>
      <c r="AB26" s="1">
        <v>0</v>
      </c>
      <c r="AC26" s="1">
        <v>0</v>
      </c>
      <c r="AD26" s="1">
        <v>0</v>
      </c>
      <c r="AE26" s="1">
        <v>0</v>
      </c>
      <c r="AF26" s="8">
        <v>0</v>
      </c>
      <c r="AG26" s="1">
        <v>1</v>
      </c>
      <c r="AH26" s="1">
        <v>3</v>
      </c>
      <c r="AI26" s="1">
        <v>0</v>
      </c>
      <c r="AJ26" s="1">
        <v>0</v>
      </c>
      <c r="AK26" s="1">
        <v>2</v>
      </c>
      <c r="AL26" s="1">
        <v>3</v>
      </c>
      <c r="AM26" s="1">
        <v>1</v>
      </c>
      <c r="AN26" s="13">
        <v>0</v>
      </c>
      <c r="AO26" s="1">
        <v>0</v>
      </c>
      <c r="AP26" s="1">
        <v>2</v>
      </c>
      <c r="AQ26" s="1">
        <v>0</v>
      </c>
      <c r="AR26" s="1">
        <v>0</v>
      </c>
      <c r="AS26" s="6"/>
      <c r="BA26" s="13"/>
      <c r="BF26" s="10"/>
    </row>
    <row r="27" spans="1:58" ht="15.75" customHeight="1" x14ac:dyDescent="0.25">
      <c r="A27" s="2" t="s">
        <v>862</v>
      </c>
      <c r="B27" s="1">
        <v>0.87</v>
      </c>
      <c r="C27" s="1">
        <v>0.96</v>
      </c>
      <c r="D27" s="1">
        <v>1.49</v>
      </c>
      <c r="F27" s="2">
        <v>0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3">
        <v>1</v>
      </c>
      <c r="O27" s="1">
        <v>0</v>
      </c>
      <c r="P27" s="1">
        <v>0</v>
      </c>
      <c r="Q27" s="1">
        <v>0</v>
      </c>
      <c r="R27" s="1">
        <v>0</v>
      </c>
      <c r="S27" s="4">
        <v>0</v>
      </c>
      <c r="T27" s="1">
        <v>1</v>
      </c>
      <c r="U27" s="1">
        <v>2</v>
      </c>
      <c r="V27" s="1">
        <v>0</v>
      </c>
      <c r="W27" s="1">
        <v>0</v>
      </c>
      <c r="X27" s="1">
        <v>0</v>
      </c>
      <c r="Y27" s="1">
        <v>4</v>
      </c>
      <c r="Z27" s="1">
        <v>0</v>
      </c>
      <c r="AA27" s="13">
        <v>2</v>
      </c>
      <c r="AB27" s="1">
        <v>1</v>
      </c>
      <c r="AC27" s="1">
        <v>0</v>
      </c>
      <c r="AD27" s="1">
        <v>0</v>
      </c>
      <c r="AE27" s="1">
        <v>0</v>
      </c>
      <c r="AF27" s="8">
        <v>1</v>
      </c>
      <c r="AG27" s="1">
        <v>3</v>
      </c>
      <c r="AH27" s="1">
        <v>3</v>
      </c>
      <c r="AI27" s="1">
        <v>1</v>
      </c>
      <c r="AJ27" s="1">
        <v>0</v>
      </c>
      <c r="AK27" s="1">
        <v>0</v>
      </c>
      <c r="AL27" s="1">
        <v>3</v>
      </c>
      <c r="AM27" s="1">
        <v>1</v>
      </c>
      <c r="AN27" s="13">
        <v>0</v>
      </c>
      <c r="AO27" s="1">
        <v>1</v>
      </c>
      <c r="AP27" s="1">
        <v>0</v>
      </c>
      <c r="AQ27" s="1">
        <v>0</v>
      </c>
      <c r="AR27" s="1">
        <v>0</v>
      </c>
      <c r="AS27" s="6"/>
      <c r="BA27" s="13"/>
      <c r="BF27" s="10"/>
    </row>
    <row r="28" spans="1:58" ht="15.75" customHeight="1" x14ac:dyDescent="0.25">
      <c r="A28" s="6" t="s">
        <v>863</v>
      </c>
      <c r="B28" s="1">
        <v>1.29</v>
      </c>
      <c r="C28" s="1">
        <v>0.85</v>
      </c>
      <c r="D28" s="1">
        <v>1.1100000000000001</v>
      </c>
      <c r="F28" s="2">
        <v>1</v>
      </c>
      <c r="G28" s="1">
        <v>5</v>
      </c>
      <c r="H28" s="1">
        <v>1</v>
      </c>
      <c r="I28" s="1">
        <v>0</v>
      </c>
      <c r="J28" s="1">
        <v>0</v>
      </c>
      <c r="K28" s="1">
        <v>1</v>
      </c>
      <c r="L28" s="1">
        <v>2</v>
      </c>
      <c r="M28" s="1">
        <v>0</v>
      </c>
      <c r="N28" s="13">
        <v>0</v>
      </c>
      <c r="O28" s="1">
        <v>0</v>
      </c>
      <c r="P28" s="1">
        <v>0</v>
      </c>
      <c r="Q28" s="1">
        <v>0</v>
      </c>
      <c r="R28" s="1">
        <v>0</v>
      </c>
      <c r="S28" s="4">
        <v>0</v>
      </c>
      <c r="T28" s="1">
        <v>1</v>
      </c>
      <c r="U28" s="1">
        <v>0</v>
      </c>
      <c r="V28" s="1">
        <v>0</v>
      </c>
      <c r="W28" s="1">
        <v>0</v>
      </c>
      <c r="X28" s="1">
        <v>0</v>
      </c>
      <c r="Y28" s="1">
        <v>3</v>
      </c>
      <c r="Z28" s="1">
        <v>1</v>
      </c>
      <c r="AA28" s="13">
        <v>0</v>
      </c>
      <c r="AB28" s="1">
        <v>0</v>
      </c>
      <c r="AC28" s="1">
        <v>0</v>
      </c>
      <c r="AD28" s="1">
        <v>0</v>
      </c>
      <c r="AE28" s="1">
        <v>0</v>
      </c>
      <c r="AF28" s="8">
        <v>0</v>
      </c>
      <c r="AG28" s="1">
        <v>0</v>
      </c>
      <c r="AH28" s="1">
        <v>2</v>
      </c>
      <c r="AI28" s="1">
        <v>0</v>
      </c>
      <c r="AJ28" s="1">
        <v>0</v>
      </c>
      <c r="AK28" s="1">
        <v>0</v>
      </c>
      <c r="AL28" s="1">
        <v>2</v>
      </c>
      <c r="AM28" s="1">
        <v>1</v>
      </c>
      <c r="AN28" s="13">
        <v>0</v>
      </c>
      <c r="AO28" s="1">
        <v>1</v>
      </c>
      <c r="AP28" s="1">
        <v>0</v>
      </c>
      <c r="AQ28" s="1">
        <v>0</v>
      </c>
      <c r="AR28" s="1">
        <v>0</v>
      </c>
      <c r="AS28" s="6"/>
      <c r="BA28" s="13"/>
      <c r="BF28" s="10"/>
    </row>
    <row r="29" spans="1:58" ht="15.75" customHeight="1" x14ac:dyDescent="0.25">
      <c r="A29" s="2" t="s">
        <v>864</v>
      </c>
      <c r="B29" s="1">
        <v>1.31</v>
      </c>
      <c r="C29" s="1">
        <v>0.82</v>
      </c>
      <c r="D29" s="1">
        <v>1.44</v>
      </c>
      <c r="F29" s="2">
        <v>0</v>
      </c>
      <c r="G29" s="1">
        <v>3</v>
      </c>
      <c r="H29" s="1">
        <v>1</v>
      </c>
      <c r="I29" s="1">
        <v>1</v>
      </c>
      <c r="J29" s="1">
        <v>0</v>
      </c>
      <c r="K29" s="1">
        <v>0</v>
      </c>
      <c r="L29" s="1">
        <v>3</v>
      </c>
      <c r="M29" s="1">
        <v>2</v>
      </c>
      <c r="N29" s="13">
        <v>1</v>
      </c>
      <c r="O29" s="1">
        <v>0</v>
      </c>
      <c r="P29" s="1">
        <v>0</v>
      </c>
      <c r="Q29" s="1">
        <v>0</v>
      </c>
      <c r="R29" s="1">
        <v>0</v>
      </c>
      <c r="S29" s="4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1</v>
      </c>
      <c r="Z29" s="1">
        <v>0</v>
      </c>
      <c r="AA29" s="13">
        <v>1</v>
      </c>
      <c r="AB29" s="1">
        <v>0</v>
      </c>
      <c r="AC29" s="1">
        <v>0</v>
      </c>
      <c r="AD29" s="1">
        <v>0</v>
      </c>
      <c r="AE29" s="1">
        <v>0</v>
      </c>
      <c r="AF29" s="8">
        <v>2</v>
      </c>
      <c r="AG29" s="1">
        <v>3</v>
      </c>
      <c r="AH29" s="1">
        <v>1</v>
      </c>
      <c r="AI29" s="1">
        <v>0</v>
      </c>
      <c r="AJ29" s="1">
        <v>0</v>
      </c>
      <c r="AK29" s="1">
        <v>0</v>
      </c>
      <c r="AL29" s="1">
        <v>2</v>
      </c>
      <c r="AM29" s="1">
        <v>0</v>
      </c>
      <c r="AN29" s="13">
        <v>0</v>
      </c>
      <c r="AO29" s="1">
        <v>2</v>
      </c>
      <c r="AP29" s="1">
        <v>0</v>
      </c>
      <c r="AQ29" s="1">
        <v>0</v>
      </c>
      <c r="AR29" s="1">
        <v>0</v>
      </c>
      <c r="AS29" s="6"/>
      <c r="BA29" s="13"/>
      <c r="BF29" s="10"/>
    </row>
    <row r="30" spans="1:58" ht="15.75" customHeight="1" x14ac:dyDescent="0.25">
      <c r="A30" s="6" t="s">
        <v>865</v>
      </c>
      <c r="B30" s="1">
        <v>0.8</v>
      </c>
      <c r="C30" s="1">
        <v>1.56</v>
      </c>
      <c r="D30" s="1">
        <v>0.93</v>
      </c>
      <c r="F30" s="2">
        <v>1</v>
      </c>
      <c r="G30" s="1">
        <v>4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3">
        <v>0</v>
      </c>
      <c r="O30" s="1">
        <v>0</v>
      </c>
      <c r="P30" s="1">
        <v>0</v>
      </c>
      <c r="Q30" s="1">
        <v>0</v>
      </c>
      <c r="R30" s="1">
        <v>0</v>
      </c>
      <c r="S30" s="4">
        <v>0</v>
      </c>
      <c r="T30" s="1">
        <v>2</v>
      </c>
      <c r="U30" s="1">
        <v>1</v>
      </c>
      <c r="V30" s="1">
        <v>1</v>
      </c>
      <c r="W30" s="1">
        <v>0</v>
      </c>
      <c r="X30" s="1">
        <v>0</v>
      </c>
      <c r="Y30" s="1">
        <v>5</v>
      </c>
      <c r="Z30" s="1">
        <v>0</v>
      </c>
      <c r="AA30" s="13">
        <v>1</v>
      </c>
      <c r="AB30" s="1">
        <v>0</v>
      </c>
      <c r="AC30" s="1">
        <v>1</v>
      </c>
      <c r="AD30" s="1">
        <v>0</v>
      </c>
      <c r="AE30" s="1">
        <v>0</v>
      </c>
      <c r="AF30" s="8">
        <v>0</v>
      </c>
      <c r="AG30" s="1">
        <v>3</v>
      </c>
      <c r="AH30" s="1">
        <v>2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3">
        <v>0</v>
      </c>
      <c r="AO30" s="1">
        <v>0</v>
      </c>
      <c r="AP30" s="1">
        <v>0</v>
      </c>
      <c r="AQ30" s="1">
        <v>0</v>
      </c>
      <c r="AR30" s="1">
        <v>0</v>
      </c>
      <c r="AS30" s="6"/>
      <c r="BA30" s="13"/>
      <c r="BF30" s="10"/>
    </row>
    <row r="31" spans="1:58" ht="15.75" customHeight="1" x14ac:dyDescent="0.25">
      <c r="A31" s="41">
        <v>45679</v>
      </c>
      <c r="B31" s="2" t="s">
        <v>866</v>
      </c>
      <c r="C31" s="2"/>
      <c r="D31" s="2"/>
      <c r="E31" s="2"/>
      <c r="F31" s="2"/>
      <c r="N31" s="13"/>
      <c r="S31" s="4"/>
      <c r="AA31" s="13"/>
      <c r="AF31" s="8"/>
      <c r="AN31" s="13"/>
      <c r="AS31" s="6"/>
      <c r="BA31" s="13"/>
      <c r="BF31" s="10"/>
    </row>
    <row r="32" spans="1:58" ht="15.75" customHeight="1" x14ac:dyDescent="0.25">
      <c r="A32" s="2" t="s">
        <v>867</v>
      </c>
      <c r="B32" s="1">
        <v>1.63</v>
      </c>
      <c r="C32" s="1">
        <v>1.26</v>
      </c>
      <c r="D32" s="1">
        <v>1.72</v>
      </c>
      <c r="F32" s="2">
        <v>0</v>
      </c>
      <c r="G32" s="1">
        <v>1</v>
      </c>
      <c r="H32" s="1">
        <v>0</v>
      </c>
      <c r="I32" s="1">
        <v>0</v>
      </c>
      <c r="J32" s="1">
        <v>0</v>
      </c>
      <c r="K32" s="1">
        <v>2</v>
      </c>
      <c r="L32" s="1">
        <v>2</v>
      </c>
      <c r="M32" s="1">
        <v>0</v>
      </c>
      <c r="N32" s="13">
        <v>0</v>
      </c>
      <c r="O32" s="1">
        <v>0</v>
      </c>
      <c r="P32" s="1">
        <v>0</v>
      </c>
      <c r="Q32" s="1">
        <v>0</v>
      </c>
      <c r="R32" s="1">
        <v>0</v>
      </c>
      <c r="S32" s="4">
        <v>0</v>
      </c>
      <c r="T32" s="1">
        <v>2</v>
      </c>
      <c r="U32" s="1">
        <v>0</v>
      </c>
      <c r="V32" s="1">
        <v>0</v>
      </c>
      <c r="W32" s="1">
        <v>0</v>
      </c>
      <c r="X32" s="1">
        <v>0</v>
      </c>
      <c r="Y32" s="1">
        <v>2</v>
      </c>
      <c r="Z32" s="1">
        <v>0</v>
      </c>
      <c r="AA32" s="13">
        <v>0</v>
      </c>
      <c r="AB32" s="1">
        <v>0</v>
      </c>
      <c r="AC32" s="1">
        <v>0</v>
      </c>
      <c r="AD32" s="1">
        <v>0</v>
      </c>
      <c r="AE32" s="1">
        <v>0</v>
      </c>
      <c r="AF32" s="8">
        <v>1</v>
      </c>
      <c r="AG32" s="1">
        <v>5</v>
      </c>
      <c r="AH32" s="1">
        <v>1</v>
      </c>
      <c r="AI32" s="1">
        <v>0</v>
      </c>
      <c r="AJ32" s="1">
        <v>1</v>
      </c>
      <c r="AK32" s="1">
        <v>2</v>
      </c>
      <c r="AL32" s="1">
        <v>3</v>
      </c>
      <c r="AM32" s="1">
        <v>0</v>
      </c>
      <c r="AN32" s="13">
        <v>1</v>
      </c>
      <c r="AO32" s="1">
        <v>0</v>
      </c>
      <c r="AP32" s="1">
        <v>0</v>
      </c>
      <c r="AQ32" s="1">
        <v>0</v>
      </c>
      <c r="AR32" s="1">
        <v>0</v>
      </c>
      <c r="AS32" s="6"/>
      <c r="BA32" s="13"/>
      <c r="BF32" s="10"/>
    </row>
    <row r="33" spans="1:105" ht="15.75" customHeight="1" x14ac:dyDescent="0.25">
      <c r="A33" s="2" t="s">
        <v>868</v>
      </c>
      <c r="B33" s="1">
        <v>1.35</v>
      </c>
      <c r="C33" s="1">
        <v>1.38</v>
      </c>
      <c r="D33" s="1">
        <v>1.17</v>
      </c>
      <c r="F33" s="2">
        <v>0</v>
      </c>
      <c r="G33" s="1">
        <v>1</v>
      </c>
      <c r="H33" s="1">
        <v>2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3">
        <v>0</v>
      </c>
      <c r="O33" s="1">
        <v>0</v>
      </c>
      <c r="P33" s="1">
        <v>0</v>
      </c>
      <c r="Q33" s="1">
        <v>0</v>
      </c>
      <c r="R33" s="1">
        <v>0</v>
      </c>
      <c r="S33" s="4">
        <v>1</v>
      </c>
      <c r="T33" s="1">
        <v>0</v>
      </c>
      <c r="U33" s="1">
        <v>1</v>
      </c>
      <c r="V33" s="1">
        <v>0</v>
      </c>
      <c r="W33" s="1">
        <v>0</v>
      </c>
      <c r="X33" s="1">
        <v>0</v>
      </c>
      <c r="Y33" s="1">
        <v>3</v>
      </c>
      <c r="Z33" s="1">
        <v>0</v>
      </c>
      <c r="AA33" s="13">
        <v>1</v>
      </c>
      <c r="AB33" s="1">
        <v>0</v>
      </c>
      <c r="AC33" s="1">
        <v>0</v>
      </c>
      <c r="AD33" s="1">
        <v>0</v>
      </c>
      <c r="AE33" s="1">
        <v>0</v>
      </c>
      <c r="AF33" s="8">
        <v>0</v>
      </c>
      <c r="AG33" s="1">
        <v>1</v>
      </c>
      <c r="AH33" s="1">
        <v>0</v>
      </c>
      <c r="AI33" s="1">
        <v>0</v>
      </c>
      <c r="AJ33" s="1">
        <v>0</v>
      </c>
      <c r="AK33" s="1">
        <v>0</v>
      </c>
      <c r="AL33" s="1">
        <v>1</v>
      </c>
      <c r="AM33" s="1">
        <v>0</v>
      </c>
      <c r="AN33" s="13">
        <v>1</v>
      </c>
      <c r="AO33" s="1">
        <v>0</v>
      </c>
      <c r="AP33" s="1">
        <v>0</v>
      </c>
      <c r="AQ33" s="1">
        <v>0</v>
      </c>
      <c r="AR33" s="1">
        <v>0</v>
      </c>
      <c r="AS33" s="6"/>
      <c r="BA33" s="13"/>
      <c r="BF33" s="10"/>
    </row>
    <row r="34" spans="1:105" ht="15.75" customHeight="1" x14ac:dyDescent="0.25">
      <c r="A34" s="6" t="s">
        <v>869</v>
      </c>
      <c r="B34" s="1">
        <v>1.36</v>
      </c>
      <c r="C34" s="1">
        <v>0.87</v>
      </c>
      <c r="D34" s="1">
        <v>1.28</v>
      </c>
      <c r="F34" s="2">
        <v>1</v>
      </c>
      <c r="G34" s="1">
        <v>5</v>
      </c>
      <c r="H34" s="1">
        <v>1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3">
        <v>0</v>
      </c>
      <c r="O34" s="1">
        <v>1</v>
      </c>
      <c r="P34" s="1">
        <v>0</v>
      </c>
      <c r="Q34" s="1">
        <v>0</v>
      </c>
      <c r="R34" s="1">
        <v>0</v>
      </c>
      <c r="S34" s="4">
        <v>0</v>
      </c>
      <c r="T34" s="1">
        <v>1</v>
      </c>
      <c r="U34" s="1">
        <v>1</v>
      </c>
      <c r="V34" s="1">
        <v>0</v>
      </c>
      <c r="W34" s="1">
        <v>0</v>
      </c>
      <c r="X34" s="1">
        <v>0</v>
      </c>
      <c r="Y34" s="1">
        <v>3</v>
      </c>
      <c r="Z34" s="1">
        <v>0</v>
      </c>
      <c r="AA34" s="13">
        <v>0</v>
      </c>
      <c r="AB34" s="1">
        <v>0</v>
      </c>
      <c r="AC34" s="1">
        <v>0</v>
      </c>
      <c r="AD34" s="1">
        <v>0</v>
      </c>
      <c r="AE34" s="1">
        <v>0</v>
      </c>
      <c r="AF34" s="8">
        <v>1</v>
      </c>
      <c r="AG34" s="1">
        <v>5</v>
      </c>
      <c r="AH34" s="1">
        <v>2</v>
      </c>
      <c r="AI34" s="1">
        <v>0</v>
      </c>
      <c r="AJ34" s="1">
        <v>0</v>
      </c>
      <c r="AK34" s="1">
        <v>1</v>
      </c>
      <c r="AL34" s="1">
        <v>2</v>
      </c>
      <c r="AM34" s="1">
        <v>0</v>
      </c>
      <c r="AN34" s="13">
        <v>0</v>
      </c>
      <c r="AO34" s="1">
        <v>0</v>
      </c>
      <c r="AP34" s="1">
        <v>0</v>
      </c>
      <c r="AQ34" s="1">
        <v>0</v>
      </c>
      <c r="AR34" s="1">
        <v>0</v>
      </c>
      <c r="AS34" s="6"/>
      <c r="BA34" s="13"/>
      <c r="BF34" s="10"/>
    </row>
    <row r="35" spans="1:105" ht="15.75" customHeight="1" x14ac:dyDescent="0.25">
      <c r="A35" s="6" t="s">
        <v>870</v>
      </c>
      <c r="B35" s="1">
        <v>1.07</v>
      </c>
      <c r="C35" s="1">
        <v>1.1000000000000001</v>
      </c>
      <c r="D35" s="1">
        <v>0.78</v>
      </c>
      <c r="F35" s="2">
        <v>2</v>
      </c>
      <c r="G35" s="1">
        <v>1</v>
      </c>
      <c r="H35" s="1">
        <v>2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3">
        <v>0</v>
      </c>
      <c r="O35" s="1">
        <v>1</v>
      </c>
      <c r="P35" s="1">
        <v>0</v>
      </c>
      <c r="Q35" s="1">
        <v>0</v>
      </c>
      <c r="R35" s="1">
        <v>0</v>
      </c>
      <c r="S35" s="4">
        <v>1</v>
      </c>
      <c r="T35" s="1">
        <v>2</v>
      </c>
      <c r="U35" s="1">
        <v>1</v>
      </c>
      <c r="V35" s="1">
        <v>0</v>
      </c>
      <c r="W35" s="1">
        <v>0</v>
      </c>
      <c r="X35" s="1">
        <v>0</v>
      </c>
      <c r="Y35" s="1">
        <v>5</v>
      </c>
      <c r="Z35" s="1">
        <v>0</v>
      </c>
      <c r="AA35" s="13">
        <v>1</v>
      </c>
      <c r="AB35" s="1">
        <v>0</v>
      </c>
      <c r="AC35" s="1">
        <v>0</v>
      </c>
      <c r="AD35" s="1">
        <v>0</v>
      </c>
      <c r="AE35" s="1">
        <v>0</v>
      </c>
      <c r="AF35" s="8">
        <v>0</v>
      </c>
      <c r="AG35" s="1">
        <v>1</v>
      </c>
      <c r="AH35" s="1">
        <v>1</v>
      </c>
      <c r="AI35" s="1">
        <v>0</v>
      </c>
      <c r="AJ35" s="1">
        <v>0</v>
      </c>
      <c r="AK35" s="1">
        <v>0</v>
      </c>
      <c r="AL35" s="1">
        <v>1</v>
      </c>
      <c r="AM35" s="1">
        <v>0</v>
      </c>
      <c r="AN35" s="13">
        <v>0</v>
      </c>
      <c r="AO35" s="1">
        <v>0</v>
      </c>
      <c r="AP35" s="1">
        <v>0</v>
      </c>
      <c r="AQ35" s="1">
        <v>1</v>
      </c>
      <c r="AR35" s="1">
        <v>0</v>
      </c>
      <c r="AS35" s="6"/>
      <c r="BA35" s="13"/>
      <c r="BF35" s="10"/>
    </row>
    <row r="36" spans="1:105" ht="15.75" customHeight="1" x14ac:dyDescent="0.25">
      <c r="A36" s="46">
        <v>45680</v>
      </c>
      <c r="B36" s="4" t="s">
        <v>871</v>
      </c>
      <c r="C36" s="4"/>
      <c r="D36" s="4"/>
      <c r="E36" s="4"/>
      <c r="F36" s="2"/>
      <c r="N36" s="13"/>
      <c r="S36" s="4"/>
      <c r="AA36" s="13"/>
      <c r="AF36" s="8"/>
      <c r="AN36" s="13"/>
      <c r="AS36" s="6"/>
      <c r="BA36" s="13"/>
      <c r="BF36" s="10"/>
    </row>
    <row r="37" spans="1:105" ht="15.75" customHeight="1" x14ac:dyDescent="0.25">
      <c r="A37" s="2" t="s">
        <v>872</v>
      </c>
      <c r="B37" s="1">
        <v>1.75</v>
      </c>
      <c r="C37" s="1">
        <v>1.03</v>
      </c>
      <c r="D37" s="1">
        <v>1.1499999999999999</v>
      </c>
      <c r="F37" s="2">
        <v>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3">
        <v>0</v>
      </c>
      <c r="O37" s="1">
        <v>0</v>
      </c>
      <c r="P37" s="1">
        <v>0</v>
      </c>
      <c r="Q37" s="1">
        <v>0</v>
      </c>
      <c r="R37" s="1">
        <v>0</v>
      </c>
      <c r="S37" s="4">
        <v>0</v>
      </c>
      <c r="T37" s="1">
        <v>1</v>
      </c>
      <c r="U37" s="1">
        <v>0</v>
      </c>
      <c r="V37" s="1">
        <v>0</v>
      </c>
      <c r="W37" s="1">
        <v>0</v>
      </c>
      <c r="X37" s="1">
        <v>2</v>
      </c>
      <c r="Y37" s="1">
        <v>2</v>
      </c>
      <c r="Z37" s="1">
        <v>0</v>
      </c>
      <c r="AA37" s="13">
        <v>0</v>
      </c>
      <c r="AB37" s="1">
        <v>0</v>
      </c>
      <c r="AC37" s="1">
        <v>0</v>
      </c>
      <c r="AD37" s="1">
        <v>0</v>
      </c>
      <c r="AE37" s="1">
        <v>0</v>
      </c>
      <c r="AF37" s="8">
        <v>1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1</v>
      </c>
      <c r="AM37" s="1">
        <v>0</v>
      </c>
      <c r="AN37" s="13">
        <v>1</v>
      </c>
      <c r="AO37" s="1">
        <v>0</v>
      </c>
      <c r="AP37" s="1">
        <v>0</v>
      </c>
      <c r="AQ37" s="1">
        <v>0</v>
      </c>
      <c r="AR37" s="1">
        <v>0</v>
      </c>
      <c r="AS37" s="6"/>
      <c r="BA37" s="13"/>
      <c r="BF37" s="10"/>
    </row>
    <row r="38" spans="1:105" ht="15.75" customHeight="1" x14ac:dyDescent="0.25">
      <c r="A38" s="2" t="s">
        <v>873</v>
      </c>
      <c r="B38" s="1">
        <v>1.55</v>
      </c>
      <c r="C38" s="1">
        <v>1.27</v>
      </c>
      <c r="D38" s="1">
        <v>0.76</v>
      </c>
      <c r="F38" s="2">
        <v>0</v>
      </c>
      <c r="G38" s="1">
        <v>1</v>
      </c>
      <c r="H38" s="1">
        <v>2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3">
        <v>0</v>
      </c>
      <c r="O38" s="1">
        <v>0</v>
      </c>
      <c r="P38" s="1">
        <v>0</v>
      </c>
      <c r="Q38" s="1">
        <v>0</v>
      </c>
      <c r="R38" s="1">
        <v>0</v>
      </c>
      <c r="S38" s="4">
        <v>0</v>
      </c>
      <c r="T38" s="1">
        <v>3</v>
      </c>
      <c r="U38" s="1">
        <v>3</v>
      </c>
      <c r="V38" s="1">
        <v>0</v>
      </c>
      <c r="W38" s="1">
        <v>0</v>
      </c>
      <c r="X38" s="1">
        <v>0</v>
      </c>
      <c r="Y38" s="1">
        <v>3</v>
      </c>
      <c r="Z38" s="1">
        <v>0</v>
      </c>
      <c r="AA38" s="13">
        <v>0</v>
      </c>
      <c r="AB38" s="1">
        <v>0</v>
      </c>
      <c r="AC38" s="1">
        <v>0</v>
      </c>
      <c r="AD38" s="1">
        <v>0</v>
      </c>
      <c r="AE38" s="1">
        <v>0</v>
      </c>
      <c r="AF38" s="8">
        <v>0</v>
      </c>
      <c r="AG38" s="1">
        <v>4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3">
        <v>0</v>
      </c>
      <c r="AO38" s="1">
        <v>0</v>
      </c>
      <c r="AP38" s="1">
        <v>0</v>
      </c>
      <c r="AQ38" s="1">
        <v>0</v>
      </c>
      <c r="AR38" s="1">
        <v>0</v>
      </c>
      <c r="AS38" s="6"/>
      <c r="BA38" s="13"/>
      <c r="BF38" s="10"/>
    </row>
    <row r="39" spans="1:105" ht="15.75" customHeight="1" x14ac:dyDescent="0.25">
      <c r="A39" s="2" t="s">
        <v>874</v>
      </c>
      <c r="B39" s="1">
        <v>1.63</v>
      </c>
      <c r="C39" s="1">
        <v>2.06</v>
      </c>
      <c r="D39" s="1">
        <v>1.0900000000000001</v>
      </c>
      <c r="F39" s="2">
        <v>0</v>
      </c>
      <c r="G39" s="1">
        <v>2</v>
      </c>
      <c r="H39" s="1">
        <v>2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3">
        <v>0</v>
      </c>
      <c r="O39" s="1">
        <v>1</v>
      </c>
      <c r="P39" s="1">
        <v>0</v>
      </c>
      <c r="Q39" s="1">
        <v>0</v>
      </c>
      <c r="R39" s="1">
        <v>0</v>
      </c>
      <c r="S39" s="4">
        <v>0</v>
      </c>
      <c r="T39" s="1">
        <v>0</v>
      </c>
      <c r="U39" s="1">
        <v>2</v>
      </c>
      <c r="V39" s="1">
        <v>0</v>
      </c>
      <c r="W39" s="1">
        <v>0</v>
      </c>
      <c r="X39" s="1">
        <v>5</v>
      </c>
      <c r="Y39" s="1">
        <v>3</v>
      </c>
      <c r="Z39" s="1">
        <v>0</v>
      </c>
      <c r="AA39" s="13">
        <v>1</v>
      </c>
      <c r="AB39" s="1">
        <v>0</v>
      </c>
      <c r="AC39" s="1">
        <v>1</v>
      </c>
      <c r="AD39" s="1">
        <v>0</v>
      </c>
      <c r="AE39" s="1">
        <v>0</v>
      </c>
      <c r="AF39" s="8">
        <v>0</v>
      </c>
      <c r="AG39" s="1">
        <v>3</v>
      </c>
      <c r="AH39" s="1">
        <v>0</v>
      </c>
      <c r="AI39" s="1">
        <v>0</v>
      </c>
      <c r="AJ39" s="1">
        <v>0</v>
      </c>
      <c r="AK39" s="1">
        <v>0</v>
      </c>
      <c r="AL39" s="1">
        <v>2</v>
      </c>
      <c r="AM39" s="1">
        <v>0</v>
      </c>
      <c r="AN39" s="13">
        <v>0</v>
      </c>
      <c r="AO39" s="1">
        <v>0</v>
      </c>
      <c r="AP39" s="1">
        <v>0</v>
      </c>
      <c r="AQ39" s="1">
        <v>0</v>
      </c>
      <c r="AR39" s="1">
        <v>0</v>
      </c>
      <c r="AS39" s="6"/>
      <c r="BA39" s="13"/>
      <c r="BF39" s="10"/>
    </row>
    <row r="40" spans="1:105" ht="15.75" customHeight="1" x14ac:dyDescent="0.25">
      <c r="A40" s="6" t="s">
        <v>875</v>
      </c>
      <c r="B40" s="1">
        <v>0.94</v>
      </c>
      <c r="C40" s="1">
        <v>0.84</v>
      </c>
      <c r="D40" s="1">
        <v>1.53</v>
      </c>
      <c r="F40" s="2">
        <v>0</v>
      </c>
      <c r="G40" s="1">
        <v>4</v>
      </c>
      <c r="H40" s="1">
        <v>0</v>
      </c>
      <c r="I40" s="1">
        <v>0</v>
      </c>
      <c r="J40" s="1">
        <v>0</v>
      </c>
      <c r="K40" s="1">
        <v>0</v>
      </c>
      <c r="L40" s="1">
        <v>3</v>
      </c>
      <c r="M40" s="1">
        <v>0</v>
      </c>
      <c r="N40" s="13">
        <v>0</v>
      </c>
      <c r="O40" s="1">
        <v>0</v>
      </c>
      <c r="P40" s="1">
        <v>0</v>
      </c>
      <c r="Q40" s="1">
        <v>0</v>
      </c>
      <c r="R40" s="1">
        <v>0</v>
      </c>
      <c r="S40" s="4">
        <v>0</v>
      </c>
      <c r="T40" s="1">
        <v>1</v>
      </c>
      <c r="U40" s="1">
        <v>1</v>
      </c>
      <c r="V40" s="1">
        <v>0</v>
      </c>
      <c r="W40" s="1">
        <v>0</v>
      </c>
      <c r="X40" s="1">
        <v>0</v>
      </c>
      <c r="Y40" s="1">
        <v>3</v>
      </c>
      <c r="Z40" s="1">
        <v>0</v>
      </c>
      <c r="AA40" s="13">
        <v>0</v>
      </c>
      <c r="AB40" s="1">
        <v>0</v>
      </c>
      <c r="AC40" s="1">
        <v>0</v>
      </c>
      <c r="AD40" s="1">
        <v>0</v>
      </c>
      <c r="AE40" s="1">
        <v>0</v>
      </c>
      <c r="AF40" s="8">
        <v>2</v>
      </c>
      <c r="AG40" s="1">
        <v>3</v>
      </c>
      <c r="AH40" s="1">
        <v>1</v>
      </c>
      <c r="AI40" s="1">
        <v>0</v>
      </c>
      <c r="AJ40" s="1">
        <v>0</v>
      </c>
      <c r="AK40" s="1">
        <v>0</v>
      </c>
      <c r="AL40" s="1">
        <v>2</v>
      </c>
      <c r="AM40" s="1">
        <v>0</v>
      </c>
      <c r="AN40" s="13">
        <v>0</v>
      </c>
      <c r="AO40" s="1">
        <v>0</v>
      </c>
      <c r="AP40" s="1">
        <v>0</v>
      </c>
      <c r="AQ40" s="1">
        <v>0</v>
      </c>
      <c r="AR40" s="1">
        <v>0</v>
      </c>
      <c r="AS40" s="6"/>
      <c r="BA40" s="13"/>
      <c r="BF40" s="10"/>
    </row>
    <row r="41" spans="1:105" ht="15.75" customHeight="1" x14ac:dyDescent="0.25">
      <c r="A41" s="4" t="s">
        <v>876</v>
      </c>
      <c r="B41" s="1">
        <v>1.47</v>
      </c>
      <c r="C41" s="1">
        <v>0.7</v>
      </c>
      <c r="D41" s="1">
        <v>0.8</v>
      </c>
      <c r="F41" s="2">
        <v>2</v>
      </c>
      <c r="G41" s="1">
        <v>2</v>
      </c>
      <c r="H41" s="1">
        <v>2</v>
      </c>
      <c r="I41" s="1">
        <v>1</v>
      </c>
      <c r="J41" s="1">
        <v>0</v>
      </c>
      <c r="K41" s="1">
        <v>7</v>
      </c>
      <c r="L41" s="1">
        <v>2</v>
      </c>
      <c r="M41" s="1">
        <v>0</v>
      </c>
      <c r="N41" s="13">
        <v>0</v>
      </c>
      <c r="O41" s="1">
        <v>0</v>
      </c>
      <c r="P41" s="1">
        <v>0</v>
      </c>
      <c r="Q41" s="1">
        <v>0</v>
      </c>
      <c r="R41" s="1">
        <v>0</v>
      </c>
      <c r="S41" s="4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3">
        <v>0</v>
      </c>
      <c r="AB41" s="1">
        <v>0</v>
      </c>
      <c r="AC41" s="1">
        <v>0</v>
      </c>
      <c r="AD41" s="1">
        <v>0</v>
      </c>
      <c r="AE41" s="1">
        <v>0</v>
      </c>
      <c r="AF41" s="8">
        <v>0</v>
      </c>
      <c r="AG41" s="1">
        <v>1</v>
      </c>
      <c r="AH41" s="1">
        <v>0</v>
      </c>
      <c r="AI41" s="1">
        <v>0</v>
      </c>
      <c r="AJ41" s="1">
        <v>0</v>
      </c>
      <c r="AK41" s="1">
        <v>0</v>
      </c>
      <c r="AL41" s="1">
        <v>1</v>
      </c>
      <c r="AM41" s="1">
        <v>0</v>
      </c>
      <c r="AN41" s="13">
        <v>0</v>
      </c>
      <c r="AO41" s="1">
        <v>0</v>
      </c>
      <c r="AP41" s="1">
        <v>0</v>
      </c>
      <c r="AQ41" s="1">
        <v>0</v>
      </c>
      <c r="AR41" s="1">
        <v>0</v>
      </c>
      <c r="AS41" s="6"/>
      <c r="BA41" s="13"/>
      <c r="BF41" s="10"/>
    </row>
    <row r="42" spans="1:105" ht="15.75" customHeight="1" x14ac:dyDescent="0.25">
      <c r="A42" s="2" t="s">
        <v>877</v>
      </c>
      <c r="B42" s="1">
        <v>1.99</v>
      </c>
      <c r="C42" s="1">
        <v>1.24</v>
      </c>
      <c r="D42" s="1">
        <v>1.38</v>
      </c>
      <c r="F42" s="2">
        <v>1</v>
      </c>
      <c r="G42" s="1">
        <v>3</v>
      </c>
      <c r="H42" s="1">
        <v>2</v>
      </c>
      <c r="I42" s="1">
        <v>2</v>
      </c>
      <c r="J42" s="1">
        <v>0</v>
      </c>
      <c r="K42" s="1">
        <v>0</v>
      </c>
      <c r="L42" s="1">
        <v>6</v>
      </c>
      <c r="M42" s="1">
        <v>0</v>
      </c>
      <c r="N42" s="13">
        <v>1</v>
      </c>
      <c r="O42" s="1">
        <v>0</v>
      </c>
      <c r="P42" s="1">
        <v>0</v>
      </c>
      <c r="Q42" s="1">
        <v>0</v>
      </c>
      <c r="R42" s="1">
        <v>0</v>
      </c>
      <c r="S42" s="4">
        <v>0</v>
      </c>
      <c r="T42" s="1">
        <v>1</v>
      </c>
      <c r="U42" s="1">
        <v>1</v>
      </c>
      <c r="V42" s="1">
        <v>0</v>
      </c>
      <c r="W42" s="1">
        <v>0</v>
      </c>
      <c r="X42" s="1">
        <v>0</v>
      </c>
      <c r="Y42" s="1">
        <v>6</v>
      </c>
      <c r="Z42" s="1">
        <v>0</v>
      </c>
      <c r="AA42" s="13">
        <v>0</v>
      </c>
      <c r="AB42" s="1">
        <v>0</v>
      </c>
      <c r="AC42" s="1">
        <v>0</v>
      </c>
      <c r="AD42" s="1">
        <v>0</v>
      </c>
      <c r="AE42" s="1">
        <v>0</v>
      </c>
      <c r="AF42" s="8">
        <v>1</v>
      </c>
      <c r="AG42" s="1">
        <v>5</v>
      </c>
      <c r="AH42" s="1">
        <v>0</v>
      </c>
      <c r="AI42" s="1">
        <v>0</v>
      </c>
      <c r="AJ42" s="1">
        <v>0</v>
      </c>
      <c r="AK42" s="1">
        <v>0</v>
      </c>
      <c r="AL42" s="1">
        <v>3</v>
      </c>
      <c r="AM42" s="1">
        <v>1</v>
      </c>
      <c r="AN42" s="13">
        <v>0</v>
      </c>
      <c r="AO42" s="1">
        <v>0</v>
      </c>
      <c r="AP42" s="1">
        <v>0</v>
      </c>
      <c r="AQ42" s="1">
        <v>0</v>
      </c>
      <c r="AR42" s="1">
        <v>0</v>
      </c>
      <c r="AS42" s="6"/>
      <c r="BA42" s="13"/>
      <c r="BF42" s="10"/>
    </row>
    <row r="43" spans="1:105" ht="15.75" customHeight="1" x14ac:dyDescent="0.25">
      <c r="A43" s="46">
        <v>45689</v>
      </c>
      <c r="B43" s="46"/>
      <c r="C43" s="46"/>
      <c r="D43" s="46"/>
      <c r="E43" s="46"/>
      <c r="F43" s="2"/>
      <c r="G43" s="36"/>
      <c r="H43" s="36"/>
      <c r="I43" s="36"/>
      <c r="J43" s="36"/>
      <c r="K43" s="36"/>
      <c r="L43" s="36"/>
      <c r="M43" s="36"/>
      <c r="N43" s="13"/>
      <c r="O43" s="36"/>
      <c r="P43" s="36"/>
      <c r="Q43" s="36"/>
      <c r="R43" s="36"/>
      <c r="S43" s="4"/>
      <c r="T43" s="36"/>
      <c r="U43" s="36"/>
      <c r="V43" s="36"/>
      <c r="W43" s="36"/>
      <c r="X43" s="36"/>
      <c r="Y43" s="36"/>
      <c r="Z43" s="36"/>
      <c r="AA43" s="13"/>
      <c r="AB43" s="36"/>
      <c r="AC43" s="36"/>
      <c r="AD43" s="36"/>
      <c r="AE43" s="36"/>
      <c r="AF43" s="8"/>
      <c r="AG43" s="36"/>
      <c r="AH43" s="36"/>
      <c r="AI43" s="36"/>
      <c r="AJ43" s="36"/>
      <c r="AK43" s="36"/>
      <c r="AL43" s="36"/>
      <c r="AM43" s="36"/>
      <c r="AN43" s="13"/>
      <c r="AO43" s="36"/>
      <c r="AP43" s="36"/>
      <c r="AQ43" s="36"/>
      <c r="AR43" s="36"/>
      <c r="AS43" s="6"/>
      <c r="AT43" s="36"/>
      <c r="AU43" s="36"/>
      <c r="AV43" s="36"/>
      <c r="AW43" s="36"/>
      <c r="AX43" s="36"/>
      <c r="AY43" s="36"/>
      <c r="AZ43" s="36"/>
      <c r="BA43" s="13"/>
      <c r="BB43" s="36"/>
      <c r="BC43" s="36"/>
      <c r="BD43" s="36"/>
      <c r="BE43" s="36"/>
      <c r="BF43" s="10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</row>
    <row r="44" spans="1:105" ht="15.75" customHeight="1" x14ac:dyDescent="0.25">
      <c r="A44" s="6" t="s">
        <v>878</v>
      </c>
      <c r="B44" s="37">
        <v>0.81</v>
      </c>
      <c r="C44" s="37">
        <v>1.01</v>
      </c>
      <c r="D44" s="37">
        <v>1.4</v>
      </c>
      <c r="E44" s="36"/>
      <c r="F44" s="2">
        <v>1</v>
      </c>
      <c r="G44" s="37">
        <v>4</v>
      </c>
      <c r="H44" s="37">
        <v>1</v>
      </c>
      <c r="I44" s="37">
        <v>0</v>
      </c>
      <c r="J44" s="37">
        <v>0</v>
      </c>
      <c r="K44" s="37">
        <v>0</v>
      </c>
      <c r="L44" s="37">
        <v>3</v>
      </c>
      <c r="M44" s="37">
        <v>1</v>
      </c>
      <c r="N44" s="13">
        <v>1</v>
      </c>
      <c r="O44" s="37">
        <v>0</v>
      </c>
      <c r="P44" s="37">
        <v>0</v>
      </c>
      <c r="Q44" s="37">
        <v>0</v>
      </c>
      <c r="R44" s="37">
        <v>0</v>
      </c>
      <c r="S44" s="4">
        <v>3</v>
      </c>
      <c r="T44" s="37">
        <v>2</v>
      </c>
      <c r="U44" s="37">
        <v>0</v>
      </c>
      <c r="V44" s="37">
        <v>1</v>
      </c>
      <c r="W44" s="37">
        <v>0</v>
      </c>
      <c r="X44" s="37">
        <v>1</v>
      </c>
      <c r="Y44" s="37">
        <v>4</v>
      </c>
      <c r="Z44" s="37">
        <v>0</v>
      </c>
      <c r="AA44" s="13">
        <v>0</v>
      </c>
      <c r="AB44" s="37">
        <v>1</v>
      </c>
      <c r="AC44" s="37">
        <v>0</v>
      </c>
      <c r="AD44" s="37">
        <v>0</v>
      </c>
      <c r="AE44" s="37">
        <v>0</v>
      </c>
      <c r="AF44" s="44">
        <v>2</v>
      </c>
      <c r="AG44" s="37">
        <v>0</v>
      </c>
      <c r="AH44" s="37">
        <v>0</v>
      </c>
      <c r="AI44" s="37">
        <v>2</v>
      </c>
      <c r="AJ44" s="37">
        <v>0</v>
      </c>
      <c r="AK44" s="37">
        <v>0</v>
      </c>
      <c r="AL44" s="37">
        <v>5</v>
      </c>
      <c r="AM44" s="37">
        <v>1</v>
      </c>
      <c r="AN44" s="13">
        <v>0</v>
      </c>
      <c r="AO44" s="37">
        <v>1</v>
      </c>
      <c r="AP44" s="37">
        <v>1</v>
      </c>
      <c r="AQ44" s="37">
        <v>0</v>
      </c>
      <c r="AR44" s="37">
        <v>0</v>
      </c>
      <c r="AS44" s="6"/>
      <c r="AT44" s="36"/>
      <c r="AU44" s="36"/>
      <c r="AV44" s="36"/>
      <c r="AW44" s="36"/>
      <c r="AX44" s="36"/>
      <c r="AY44" s="36"/>
      <c r="AZ44" s="36"/>
      <c r="BA44" s="13"/>
      <c r="BB44" s="36"/>
      <c r="BC44" s="36"/>
      <c r="BD44" s="36"/>
      <c r="BE44" s="36"/>
      <c r="BF44" s="10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</row>
    <row r="45" spans="1:105" ht="15.75" customHeight="1" x14ac:dyDescent="0.25">
      <c r="A45" s="2" t="s">
        <v>879</v>
      </c>
      <c r="B45" s="37">
        <v>1.17</v>
      </c>
      <c r="C45" s="37">
        <v>1.41</v>
      </c>
      <c r="D45" s="37">
        <v>1.27</v>
      </c>
      <c r="E45" s="36"/>
      <c r="F45" s="2">
        <v>0</v>
      </c>
      <c r="G45" s="37">
        <v>1</v>
      </c>
      <c r="H45" s="37">
        <v>1</v>
      </c>
      <c r="I45" s="37">
        <v>0</v>
      </c>
      <c r="J45" s="37">
        <v>0</v>
      </c>
      <c r="K45" s="37">
        <v>0</v>
      </c>
      <c r="L45" s="37">
        <v>4</v>
      </c>
      <c r="M45" s="37">
        <v>1</v>
      </c>
      <c r="N45" s="13">
        <v>0</v>
      </c>
      <c r="O45" s="37">
        <v>0</v>
      </c>
      <c r="P45" s="37">
        <v>1</v>
      </c>
      <c r="Q45" s="37">
        <v>0</v>
      </c>
      <c r="R45" s="37">
        <v>0</v>
      </c>
      <c r="S45" s="4">
        <v>1</v>
      </c>
      <c r="T45" s="37">
        <v>5</v>
      </c>
      <c r="U45" s="37">
        <v>2</v>
      </c>
      <c r="V45" s="37">
        <v>0</v>
      </c>
      <c r="W45" s="37">
        <v>0</v>
      </c>
      <c r="X45" s="37">
        <v>0</v>
      </c>
      <c r="Y45" s="37">
        <v>2</v>
      </c>
      <c r="Z45" s="37">
        <v>1</v>
      </c>
      <c r="AA45" s="13">
        <v>0</v>
      </c>
      <c r="AB45" s="37">
        <v>1</v>
      </c>
      <c r="AC45" s="37">
        <v>0</v>
      </c>
      <c r="AD45" s="37">
        <v>0</v>
      </c>
      <c r="AE45" s="37">
        <v>0</v>
      </c>
      <c r="AF45" s="8">
        <v>0</v>
      </c>
      <c r="AG45" s="37">
        <v>1</v>
      </c>
      <c r="AH45" s="37">
        <v>3</v>
      </c>
      <c r="AI45" s="37">
        <v>0</v>
      </c>
      <c r="AJ45" s="37">
        <v>0</v>
      </c>
      <c r="AK45" s="37">
        <v>0</v>
      </c>
      <c r="AL45" s="37">
        <v>4</v>
      </c>
      <c r="AM45" s="37">
        <v>1</v>
      </c>
      <c r="AN45" s="13">
        <v>1</v>
      </c>
      <c r="AO45" s="37">
        <v>1</v>
      </c>
      <c r="AP45" s="37">
        <v>0</v>
      </c>
      <c r="AQ45" s="37">
        <v>0</v>
      </c>
      <c r="AR45" s="37">
        <v>0</v>
      </c>
      <c r="AS45" s="6"/>
      <c r="AT45" s="36"/>
      <c r="AU45" s="36"/>
      <c r="AV45" s="36"/>
      <c r="AW45" s="36"/>
      <c r="AX45" s="36"/>
      <c r="AY45" s="36"/>
      <c r="AZ45" s="36"/>
      <c r="BA45" s="13"/>
      <c r="BB45" s="36"/>
      <c r="BC45" s="36"/>
      <c r="BD45" s="36"/>
      <c r="BE45" s="36"/>
      <c r="BF45" s="10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</row>
    <row r="46" spans="1:105" ht="15.75" customHeight="1" x14ac:dyDescent="0.25">
      <c r="A46" s="6" t="s">
        <v>880</v>
      </c>
      <c r="B46" s="37">
        <v>0.91</v>
      </c>
      <c r="C46" s="37">
        <v>1.24</v>
      </c>
      <c r="D46" s="37">
        <v>1.1299999999999999</v>
      </c>
      <c r="E46" s="36"/>
      <c r="F46" s="2">
        <v>1</v>
      </c>
      <c r="G46" s="37">
        <v>2</v>
      </c>
      <c r="H46" s="37">
        <v>1</v>
      </c>
      <c r="I46" s="37">
        <v>0</v>
      </c>
      <c r="J46" s="37">
        <v>0</v>
      </c>
      <c r="K46" s="37">
        <v>0</v>
      </c>
      <c r="L46" s="37">
        <v>2</v>
      </c>
      <c r="M46" s="37">
        <v>0</v>
      </c>
      <c r="N46" s="13">
        <v>0</v>
      </c>
      <c r="O46" s="37">
        <v>0</v>
      </c>
      <c r="P46" s="37">
        <v>0</v>
      </c>
      <c r="Q46" s="37">
        <v>0</v>
      </c>
      <c r="R46" s="37">
        <v>0</v>
      </c>
      <c r="S46" s="4">
        <v>1</v>
      </c>
      <c r="T46" s="37">
        <v>4</v>
      </c>
      <c r="U46" s="37">
        <v>1</v>
      </c>
      <c r="V46" s="37">
        <v>0</v>
      </c>
      <c r="W46" s="37">
        <v>0</v>
      </c>
      <c r="X46" s="37">
        <v>0</v>
      </c>
      <c r="Y46" s="37">
        <v>3</v>
      </c>
      <c r="Z46" s="37">
        <v>2</v>
      </c>
      <c r="AA46" s="13">
        <v>0</v>
      </c>
      <c r="AB46" s="37">
        <v>0</v>
      </c>
      <c r="AC46" s="37">
        <v>0</v>
      </c>
      <c r="AD46" s="37">
        <v>0</v>
      </c>
      <c r="AE46" s="37">
        <v>0</v>
      </c>
      <c r="AF46" s="8">
        <v>0</v>
      </c>
      <c r="AG46" s="37">
        <v>6</v>
      </c>
      <c r="AH46" s="37">
        <v>1</v>
      </c>
      <c r="AI46" s="37">
        <v>0</v>
      </c>
      <c r="AJ46" s="37">
        <v>0</v>
      </c>
      <c r="AK46" s="37">
        <v>0</v>
      </c>
      <c r="AL46" s="37">
        <v>4</v>
      </c>
      <c r="AM46" s="37">
        <v>0</v>
      </c>
      <c r="AN46" s="13">
        <v>0</v>
      </c>
      <c r="AO46" s="37">
        <v>0</v>
      </c>
      <c r="AP46" s="37">
        <v>0</v>
      </c>
      <c r="AQ46" s="37">
        <v>0</v>
      </c>
      <c r="AR46" s="37">
        <v>0</v>
      </c>
      <c r="AS46" s="6"/>
      <c r="AT46" s="36"/>
      <c r="AU46" s="36"/>
      <c r="AV46" s="36"/>
      <c r="AW46" s="36"/>
      <c r="AX46" s="36"/>
      <c r="AY46" s="36"/>
      <c r="AZ46" s="36"/>
      <c r="BA46" s="13"/>
      <c r="BB46" s="36"/>
      <c r="BC46" s="36"/>
      <c r="BD46" s="36"/>
      <c r="BE46" s="36"/>
      <c r="BF46" s="10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</row>
    <row r="47" spans="1:105" ht="15.75" customHeight="1" x14ac:dyDescent="0.25">
      <c r="A47" s="6" t="s">
        <v>361</v>
      </c>
      <c r="B47" s="37">
        <v>0.54</v>
      </c>
      <c r="C47" s="37">
        <v>1.08</v>
      </c>
      <c r="D47" s="37">
        <v>0.67</v>
      </c>
      <c r="E47" s="36"/>
      <c r="F47" s="2">
        <v>0</v>
      </c>
      <c r="G47" s="37">
        <v>1</v>
      </c>
      <c r="H47" s="37">
        <v>0</v>
      </c>
      <c r="I47" s="37">
        <v>0</v>
      </c>
      <c r="J47" s="37">
        <v>0</v>
      </c>
      <c r="K47" s="37">
        <v>0</v>
      </c>
      <c r="L47" s="37">
        <v>2</v>
      </c>
      <c r="M47" s="37">
        <v>0</v>
      </c>
      <c r="N47" s="13">
        <v>0</v>
      </c>
      <c r="O47" s="37">
        <v>0</v>
      </c>
      <c r="P47" s="37">
        <v>0</v>
      </c>
      <c r="Q47" s="37">
        <v>0</v>
      </c>
      <c r="R47" s="37">
        <v>0</v>
      </c>
      <c r="S47" s="4">
        <v>0</v>
      </c>
      <c r="T47" s="37">
        <v>1</v>
      </c>
      <c r="U47" s="37">
        <v>0</v>
      </c>
      <c r="V47" s="37">
        <v>1</v>
      </c>
      <c r="W47" s="37">
        <v>0</v>
      </c>
      <c r="X47" s="37">
        <v>0</v>
      </c>
      <c r="Y47" s="37">
        <v>1</v>
      </c>
      <c r="Z47" s="37">
        <v>1</v>
      </c>
      <c r="AA47" s="13">
        <v>0</v>
      </c>
      <c r="AB47" s="37">
        <v>0</v>
      </c>
      <c r="AC47" s="37">
        <v>0</v>
      </c>
      <c r="AD47" s="37">
        <v>0</v>
      </c>
      <c r="AE47" s="37">
        <v>0</v>
      </c>
      <c r="AF47" s="8">
        <v>0</v>
      </c>
      <c r="AG47" s="37">
        <v>3</v>
      </c>
      <c r="AH47" s="37">
        <v>0</v>
      </c>
      <c r="AI47" s="37">
        <v>0</v>
      </c>
      <c r="AJ47" s="37">
        <v>0</v>
      </c>
      <c r="AK47" s="37">
        <v>0</v>
      </c>
      <c r="AL47" s="37">
        <v>0</v>
      </c>
      <c r="AM47" s="37">
        <v>0</v>
      </c>
      <c r="AN47" s="13">
        <v>0</v>
      </c>
      <c r="AO47" s="37">
        <v>0</v>
      </c>
      <c r="AP47" s="37">
        <v>0</v>
      </c>
      <c r="AQ47" s="37">
        <v>0</v>
      </c>
      <c r="AR47" s="37">
        <v>0</v>
      </c>
      <c r="AS47" s="6"/>
      <c r="AT47" s="36"/>
      <c r="AU47" s="36"/>
      <c r="AV47" s="36"/>
      <c r="AW47" s="36"/>
      <c r="AX47" s="36"/>
      <c r="AY47" s="36"/>
      <c r="AZ47" s="36"/>
      <c r="BA47" s="13"/>
      <c r="BB47" s="36"/>
      <c r="BC47" s="36"/>
      <c r="BD47" s="36"/>
      <c r="BE47" s="36"/>
      <c r="BF47" s="10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</row>
    <row r="48" spans="1:105" ht="15.75" customHeight="1" x14ac:dyDescent="0.25">
      <c r="A48" s="2" t="s">
        <v>881</v>
      </c>
      <c r="B48" s="37">
        <v>1.22</v>
      </c>
      <c r="C48" s="37">
        <v>1.64</v>
      </c>
      <c r="D48" s="37">
        <v>1.36</v>
      </c>
      <c r="E48" s="36"/>
      <c r="F48" s="2">
        <v>0</v>
      </c>
      <c r="G48" s="37">
        <v>4</v>
      </c>
      <c r="H48" s="37">
        <v>2</v>
      </c>
      <c r="I48" s="37">
        <v>0</v>
      </c>
      <c r="J48" s="37">
        <v>0</v>
      </c>
      <c r="K48" s="37">
        <v>0</v>
      </c>
      <c r="L48" s="37">
        <v>0</v>
      </c>
      <c r="M48" s="37">
        <v>0</v>
      </c>
      <c r="N48" s="13">
        <v>0</v>
      </c>
      <c r="O48" s="37">
        <v>0</v>
      </c>
      <c r="P48" s="37">
        <v>0</v>
      </c>
      <c r="Q48" s="37">
        <v>0</v>
      </c>
      <c r="R48" s="37">
        <v>0</v>
      </c>
      <c r="S48" s="4">
        <v>0</v>
      </c>
      <c r="T48" s="37">
        <v>2</v>
      </c>
      <c r="U48" s="37">
        <v>1</v>
      </c>
      <c r="V48" s="37">
        <v>1</v>
      </c>
      <c r="W48" s="37">
        <v>0</v>
      </c>
      <c r="X48" s="37">
        <v>0</v>
      </c>
      <c r="Y48" s="37">
        <v>0</v>
      </c>
      <c r="Z48" s="37">
        <v>0</v>
      </c>
      <c r="AA48" s="13">
        <v>0</v>
      </c>
      <c r="AB48" s="37">
        <v>0</v>
      </c>
      <c r="AC48" s="37">
        <v>0</v>
      </c>
      <c r="AD48" s="37">
        <v>1</v>
      </c>
      <c r="AE48" s="37">
        <v>0</v>
      </c>
      <c r="AF48" s="44">
        <v>1</v>
      </c>
      <c r="AG48" s="37">
        <v>1</v>
      </c>
      <c r="AH48" s="37">
        <v>1</v>
      </c>
      <c r="AI48" s="37">
        <v>0</v>
      </c>
      <c r="AJ48" s="37">
        <v>0</v>
      </c>
      <c r="AK48" s="37">
        <v>0</v>
      </c>
      <c r="AL48" s="37">
        <v>3</v>
      </c>
      <c r="AM48" s="37">
        <v>1</v>
      </c>
      <c r="AN48" s="13">
        <v>0</v>
      </c>
      <c r="AO48" s="37">
        <v>0</v>
      </c>
      <c r="AP48" s="37">
        <v>0</v>
      </c>
      <c r="AQ48" s="37">
        <v>0</v>
      </c>
      <c r="AR48" s="37">
        <v>0</v>
      </c>
      <c r="AS48" s="6"/>
      <c r="AT48" s="36"/>
      <c r="AU48" s="36"/>
      <c r="AV48" s="36"/>
      <c r="AW48" s="36"/>
      <c r="AX48" s="36"/>
      <c r="AY48" s="36"/>
      <c r="AZ48" s="36"/>
      <c r="BA48" s="13"/>
      <c r="BB48" s="36"/>
      <c r="BC48" s="36"/>
      <c r="BD48" s="36"/>
      <c r="BE48" s="36"/>
      <c r="BF48" s="10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</row>
    <row r="49" spans="1:105" ht="15.75" customHeight="1" x14ac:dyDescent="0.25">
      <c r="A49" s="41">
        <v>45690</v>
      </c>
      <c r="B49" s="41"/>
      <c r="C49" s="41"/>
      <c r="D49" s="41"/>
      <c r="E49" s="41"/>
      <c r="F49" s="2"/>
      <c r="G49" s="36"/>
      <c r="H49" s="36"/>
      <c r="I49" s="36"/>
      <c r="J49" s="36"/>
      <c r="K49" s="36"/>
      <c r="L49" s="36"/>
      <c r="M49" s="36"/>
      <c r="N49" s="13"/>
      <c r="O49" s="36"/>
      <c r="P49" s="36"/>
      <c r="Q49" s="36"/>
      <c r="R49" s="36"/>
      <c r="S49" s="4"/>
      <c r="T49" s="36"/>
      <c r="U49" s="36"/>
      <c r="V49" s="36"/>
      <c r="W49" s="36"/>
      <c r="X49" s="36"/>
      <c r="Y49" s="36"/>
      <c r="Z49" s="36"/>
      <c r="AA49" s="13"/>
      <c r="AB49" s="36"/>
      <c r="AC49" s="36"/>
      <c r="AD49" s="36"/>
      <c r="AE49" s="36"/>
      <c r="AF49" s="8"/>
      <c r="AG49" s="36"/>
      <c r="AH49" s="36"/>
      <c r="AI49" s="36"/>
      <c r="AJ49" s="36"/>
      <c r="AK49" s="36"/>
      <c r="AL49" s="36"/>
      <c r="AM49" s="36"/>
      <c r="AN49" s="13"/>
      <c r="AO49" s="36"/>
      <c r="AP49" s="36"/>
      <c r="AQ49" s="36"/>
      <c r="AR49" s="36"/>
      <c r="AS49" s="6"/>
      <c r="AT49" s="36"/>
      <c r="AU49" s="36"/>
      <c r="AV49" s="36"/>
      <c r="AW49" s="36"/>
      <c r="AX49" s="36"/>
      <c r="AY49" s="36"/>
      <c r="AZ49" s="36"/>
      <c r="BA49" s="13"/>
      <c r="BB49" s="36"/>
      <c r="BC49" s="36"/>
      <c r="BD49" s="36"/>
      <c r="BE49" s="36"/>
      <c r="BF49" s="10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</row>
    <row r="50" spans="1:105" ht="15.75" customHeight="1" x14ac:dyDescent="0.25">
      <c r="A50" s="39" t="s">
        <v>882</v>
      </c>
      <c r="B50" s="37">
        <v>1.67</v>
      </c>
      <c r="C50" s="37">
        <v>1.07</v>
      </c>
      <c r="D50" s="36"/>
      <c r="E50" s="37">
        <v>0.67</v>
      </c>
      <c r="F50" s="2">
        <v>1</v>
      </c>
      <c r="G50" s="37">
        <v>2</v>
      </c>
      <c r="H50" s="37">
        <v>2</v>
      </c>
      <c r="I50" s="37">
        <v>0</v>
      </c>
      <c r="J50" s="37">
        <v>0</v>
      </c>
      <c r="K50" s="37">
        <v>0</v>
      </c>
      <c r="L50" s="37">
        <v>2</v>
      </c>
      <c r="M50" s="37">
        <v>0</v>
      </c>
      <c r="N50" s="13">
        <v>0</v>
      </c>
      <c r="O50" s="37">
        <v>0</v>
      </c>
      <c r="P50" s="37">
        <v>0</v>
      </c>
      <c r="Q50" s="37">
        <v>0</v>
      </c>
      <c r="R50" s="37">
        <v>0</v>
      </c>
      <c r="S50" s="4">
        <v>0</v>
      </c>
      <c r="T50" s="37">
        <v>3</v>
      </c>
      <c r="U50" s="37">
        <v>0</v>
      </c>
      <c r="V50" s="37">
        <v>0</v>
      </c>
      <c r="W50" s="37">
        <v>0</v>
      </c>
      <c r="X50" s="37">
        <v>0</v>
      </c>
      <c r="Y50" s="37">
        <v>1</v>
      </c>
      <c r="Z50" s="37">
        <v>0</v>
      </c>
      <c r="AA50" s="13">
        <v>0</v>
      </c>
      <c r="AB50" s="37">
        <v>0</v>
      </c>
      <c r="AC50" s="37">
        <v>0</v>
      </c>
      <c r="AD50" s="37">
        <v>0</v>
      </c>
      <c r="AE50" s="37">
        <v>0</v>
      </c>
      <c r="AF50" s="8"/>
      <c r="AG50" s="36"/>
      <c r="AH50" s="36"/>
      <c r="AI50" s="36"/>
      <c r="AJ50" s="36"/>
      <c r="AK50" s="36"/>
      <c r="AL50" s="36"/>
      <c r="AM50" s="36"/>
      <c r="AN50" s="13"/>
      <c r="AO50" s="36"/>
      <c r="AP50" s="36"/>
      <c r="AQ50" s="36"/>
      <c r="AR50" s="36"/>
      <c r="AS50" s="6">
        <v>0</v>
      </c>
      <c r="AT50" s="37">
        <v>1</v>
      </c>
      <c r="AU50" s="37">
        <v>0</v>
      </c>
      <c r="AV50" s="37">
        <v>0</v>
      </c>
      <c r="AW50" s="37">
        <v>0</v>
      </c>
      <c r="AX50" s="37">
        <v>0</v>
      </c>
      <c r="AY50" s="37">
        <v>2</v>
      </c>
      <c r="AZ50" s="37">
        <v>0</v>
      </c>
      <c r="BA50" s="13">
        <v>0</v>
      </c>
      <c r="BB50" s="37">
        <v>0</v>
      </c>
      <c r="BC50" s="37">
        <v>0</v>
      </c>
      <c r="BD50" s="37">
        <v>0</v>
      </c>
      <c r="BE50" s="37">
        <v>0</v>
      </c>
      <c r="BF50" s="10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</row>
    <row r="51" spans="1:105" ht="15.75" customHeight="1" x14ac:dyDescent="0.25">
      <c r="A51" s="41">
        <v>45692</v>
      </c>
      <c r="B51" s="41"/>
      <c r="C51" s="41"/>
      <c r="D51" s="41"/>
      <c r="E51" s="41"/>
      <c r="F51" s="2"/>
      <c r="G51" s="36"/>
      <c r="H51" s="36"/>
      <c r="I51" s="36"/>
      <c r="J51" s="36"/>
      <c r="K51" s="36"/>
      <c r="L51" s="36"/>
      <c r="M51" s="36"/>
      <c r="N51" s="13"/>
      <c r="O51" s="36"/>
      <c r="P51" s="36"/>
      <c r="Q51" s="36"/>
      <c r="R51" s="36"/>
      <c r="S51" s="4"/>
      <c r="T51" s="36"/>
      <c r="U51" s="36"/>
      <c r="V51" s="36"/>
      <c r="W51" s="36"/>
      <c r="X51" s="36"/>
      <c r="Y51" s="36"/>
      <c r="Z51" s="36"/>
      <c r="AA51" s="13"/>
      <c r="AB51" s="36"/>
      <c r="AC51" s="36"/>
      <c r="AD51" s="36"/>
      <c r="AE51" s="36"/>
      <c r="AF51" s="8"/>
      <c r="AG51" s="36"/>
      <c r="AH51" s="36"/>
      <c r="AI51" s="36"/>
      <c r="AJ51" s="36"/>
      <c r="AK51" s="36"/>
      <c r="AL51" s="36"/>
      <c r="AM51" s="36"/>
      <c r="AN51" s="13"/>
      <c r="AO51" s="36"/>
      <c r="AP51" s="36"/>
      <c r="AQ51" s="36"/>
      <c r="AR51" s="36"/>
      <c r="AS51" s="6"/>
      <c r="AT51" s="36"/>
      <c r="AU51" s="36"/>
      <c r="AV51" s="36"/>
      <c r="AW51" s="36"/>
      <c r="AX51" s="36"/>
      <c r="AY51" s="36"/>
      <c r="AZ51" s="36"/>
      <c r="BA51" s="13"/>
      <c r="BB51" s="36"/>
      <c r="BC51" s="36"/>
      <c r="BD51" s="36"/>
      <c r="BE51" s="36"/>
      <c r="BF51" s="10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</row>
    <row r="52" spans="1:105" ht="15.75" customHeight="1" x14ac:dyDescent="0.25">
      <c r="A52" s="2" t="s">
        <v>364</v>
      </c>
      <c r="B52" s="37">
        <v>1.1499999999999999</v>
      </c>
      <c r="C52" s="37">
        <v>1.49</v>
      </c>
      <c r="D52" s="37">
        <v>1.02</v>
      </c>
      <c r="E52" s="36"/>
      <c r="F52" s="2">
        <v>0</v>
      </c>
      <c r="G52" s="37">
        <v>1</v>
      </c>
      <c r="H52" s="37">
        <v>0</v>
      </c>
      <c r="I52" s="37">
        <v>0</v>
      </c>
      <c r="J52" s="37">
        <v>0</v>
      </c>
      <c r="K52" s="37">
        <v>1</v>
      </c>
      <c r="L52" s="37">
        <v>2</v>
      </c>
      <c r="M52" s="37">
        <v>1</v>
      </c>
      <c r="N52" s="13">
        <v>0</v>
      </c>
      <c r="O52" s="37">
        <v>0</v>
      </c>
      <c r="P52" s="37">
        <v>0</v>
      </c>
      <c r="Q52" s="37">
        <v>0</v>
      </c>
      <c r="R52" s="37">
        <v>0</v>
      </c>
      <c r="S52" s="4">
        <v>0</v>
      </c>
      <c r="T52" s="37">
        <v>2</v>
      </c>
      <c r="U52" s="37">
        <v>2</v>
      </c>
      <c r="V52" s="37">
        <v>0</v>
      </c>
      <c r="W52" s="37">
        <v>0</v>
      </c>
      <c r="X52" s="37">
        <v>0</v>
      </c>
      <c r="Y52" s="37">
        <v>4</v>
      </c>
      <c r="Z52" s="37">
        <v>1</v>
      </c>
      <c r="AA52" s="13">
        <v>0</v>
      </c>
      <c r="AB52" s="37">
        <v>1</v>
      </c>
      <c r="AC52" s="37">
        <v>0</v>
      </c>
      <c r="AD52" s="37">
        <v>0</v>
      </c>
      <c r="AE52" s="37">
        <v>0</v>
      </c>
      <c r="AF52" s="8">
        <v>0</v>
      </c>
      <c r="AG52" s="37">
        <v>5</v>
      </c>
      <c r="AH52" s="37">
        <v>0</v>
      </c>
      <c r="AI52" s="37">
        <v>0</v>
      </c>
      <c r="AJ52" s="37">
        <v>0</v>
      </c>
      <c r="AK52" s="37">
        <v>0</v>
      </c>
      <c r="AL52" s="37">
        <v>1</v>
      </c>
      <c r="AM52" s="37">
        <v>0</v>
      </c>
      <c r="AN52" s="13">
        <v>0</v>
      </c>
      <c r="AO52" s="37">
        <v>0</v>
      </c>
      <c r="AP52" s="37">
        <v>0</v>
      </c>
      <c r="AQ52" s="37">
        <v>0</v>
      </c>
      <c r="AR52" s="37">
        <v>0</v>
      </c>
      <c r="AS52" s="6"/>
      <c r="AT52" s="36"/>
      <c r="AU52" s="36"/>
      <c r="AV52" s="36"/>
      <c r="AW52" s="36"/>
      <c r="AX52" s="36"/>
      <c r="AY52" s="36"/>
      <c r="AZ52" s="36"/>
      <c r="BA52" s="13"/>
      <c r="BB52" s="36"/>
      <c r="BC52" s="36"/>
      <c r="BD52" s="36"/>
      <c r="BE52" s="36"/>
      <c r="BF52" s="10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</row>
    <row r="53" spans="1:105" ht="15.75" customHeight="1" x14ac:dyDescent="0.25">
      <c r="A53" s="2" t="s">
        <v>883</v>
      </c>
      <c r="B53" s="37">
        <v>1.1399999999999999</v>
      </c>
      <c r="C53" s="37">
        <v>0.81</v>
      </c>
      <c r="D53" s="37">
        <v>1.65</v>
      </c>
      <c r="E53" s="36"/>
      <c r="F53" s="2">
        <v>0</v>
      </c>
      <c r="G53" s="37">
        <v>6</v>
      </c>
      <c r="H53" s="37">
        <v>2</v>
      </c>
      <c r="I53" s="37">
        <v>0</v>
      </c>
      <c r="J53" s="37">
        <v>0</v>
      </c>
      <c r="K53" s="37">
        <v>0</v>
      </c>
      <c r="L53" s="37">
        <v>5</v>
      </c>
      <c r="M53" s="37">
        <v>1</v>
      </c>
      <c r="N53" s="13">
        <v>0</v>
      </c>
      <c r="O53" s="37">
        <v>1</v>
      </c>
      <c r="P53" s="37">
        <v>0</v>
      </c>
      <c r="Q53" s="37">
        <v>0</v>
      </c>
      <c r="R53" s="37">
        <v>0</v>
      </c>
      <c r="S53" s="4">
        <v>0</v>
      </c>
      <c r="T53" s="37">
        <v>1</v>
      </c>
      <c r="U53" s="37">
        <v>0</v>
      </c>
      <c r="V53" s="37">
        <v>0</v>
      </c>
      <c r="W53" s="37">
        <v>0</v>
      </c>
      <c r="X53" s="37">
        <v>0</v>
      </c>
      <c r="Y53" s="37">
        <v>2</v>
      </c>
      <c r="Z53" s="37">
        <v>0</v>
      </c>
      <c r="AA53" s="13">
        <v>0</v>
      </c>
      <c r="AB53" s="37">
        <v>0</v>
      </c>
      <c r="AC53" s="37">
        <v>0</v>
      </c>
      <c r="AD53" s="37">
        <v>0</v>
      </c>
      <c r="AE53" s="37">
        <v>0</v>
      </c>
      <c r="AF53" s="44">
        <v>2</v>
      </c>
      <c r="AG53" s="37">
        <v>3</v>
      </c>
      <c r="AH53" s="37">
        <v>2</v>
      </c>
      <c r="AI53" s="37">
        <v>2</v>
      </c>
      <c r="AJ53" s="37">
        <v>0</v>
      </c>
      <c r="AK53" s="37">
        <v>1</v>
      </c>
      <c r="AL53" s="37">
        <v>1</v>
      </c>
      <c r="AM53" s="37">
        <v>1</v>
      </c>
      <c r="AN53" s="13">
        <v>0</v>
      </c>
      <c r="AO53" s="37">
        <v>0</v>
      </c>
      <c r="AP53" s="37">
        <v>0</v>
      </c>
      <c r="AQ53" s="37">
        <v>0</v>
      </c>
      <c r="AR53" s="37">
        <v>0</v>
      </c>
      <c r="AS53" s="6"/>
      <c r="AT53" s="36"/>
      <c r="AU53" s="36"/>
      <c r="AV53" s="36"/>
      <c r="AW53" s="36"/>
      <c r="AX53" s="36"/>
      <c r="AY53" s="36"/>
      <c r="AZ53" s="36"/>
      <c r="BA53" s="13"/>
      <c r="BB53" s="36"/>
      <c r="BC53" s="36"/>
      <c r="BD53" s="36"/>
      <c r="BE53" s="36"/>
      <c r="BF53" s="10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</row>
    <row r="54" spans="1:105" ht="15.75" customHeight="1" x14ac:dyDescent="0.25">
      <c r="A54" s="41">
        <v>45698</v>
      </c>
      <c r="B54" s="41"/>
      <c r="C54" s="41"/>
      <c r="D54" s="41"/>
      <c r="E54" s="41"/>
      <c r="F54" s="2"/>
      <c r="G54" s="36"/>
      <c r="H54" s="36"/>
      <c r="I54" s="36"/>
      <c r="J54" s="36"/>
      <c r="K54" s="36"/>
      <c r="L54" s="36"/>
      <c r="M54" s="36"/>
      <c r="N54" s="13"/>
      <c r="O54" s="36"/>
      <c r="P54" s="36"/>
      <c r="Q54" s="36"/>
      <c r="R54" s="36"/>
      <c r="S54" s="4"/>
      <c r="T54" s="36"/>
      <c r="U54" s="36"/>
      <c r="V54" s="36"/>
      <c r="W54" s="36"/>
      <c r="X54" s="36"/>
      <c r="Y54" s="36"/>
      <c r="Z54" s="36"/>
      <c r="AA54" s="13"/>
      <c r="AB54" s="36"/>
      <c r="AC54" s="36"/>
      <c r="AD54" s="36"/>
      <c r="AE54" s="36"/>
      <c r="AF54" s="8"/>
      <c r="AG54" s="36"/>
      <c r="AH54" s="36"/>
      <c r="AI54" s="36"/>
      <c r="AJ54" s="36"/>
      <c r="AK54" s="36"/>
      <c r="AL54" s="36"/>
      <c r="AM54" s="36"/>
      <c r="AN54" s="13"/>
      <c r="AO54" s="36"/>
      <c r="AP54" s="36"/>
      <c r="AQ54" s="36"/>
      <c r="AR54" s="36"/>
      <c r="AS54" s="6"/>
      <c r="AT54" s="36"/>
      <c r="AU54" s="36"/>
      <c r="AV54" s="36"/>
      <c r="AW54" s="36"/>
      <c r="AX54" s="36"/>
      <c r="AY54" s="36"/>
      <c r="AZ54" s="36"/>
      <c r="BA54" s="13"/>
      <c r="BB54" s="36"/>
      <c r="BC54" s="36"/>
      <c r="BD54" s="36"/>
      <c r="BE54" s="36"/>
      <c r="BF54" s="10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</row>
    <row r="55" spans="1:105" ht="15.75" customHeight="1" x14ac:dyDescent="0.25">
      <c r="A55" s="2" t="s">
        <v>884</v>
      </c>
      <c r="B55" s="37">
        <v>1.26</v>
      </c>
      <c r="C55" s="37">
        <v>1.07</v>
      </c>
      <c r="D55" s="36"/>
      <c r="E55" s="36"/>
      <c r="F55" s="2">
        <v>0</v>
      </c>
      <c r="G55" s="37">
        <v>1</v>
      </c>
      <c r="H55" s="37">
        <v>0</v>
      </c>
      <c r="I55" s="37">
        <v>0</v>
      </c>
      <c r="J55" s="37">
        <v>0</v>
      </c>
      <c r="K55" s="37">
        <v>0</v>
      </c>
      <c r="L55" s="37">
        <v>2</v>
      </c>
      <c r="M55" s="37">
        <v>0</v>
      </c>
      <c r="N55" s="13">
        <v>0</v>
      </c>
      <c r="O55" s="37">
        <v>0</v>
      </c>
      <c r="P55" s="37">
        <v>1</v>
      </c>
      <c r="Q55" s="37">
        <v>0</v>
      </c>
      <c r="R55" s="37">
        <v>0</v>
      </c>
      <c r="S55" s="4">
        <v>0</v>
      </c>
      <c r="T55" s="37">
        <v>0</v>
      </c>
      <c r="U55" s="37">
        <v>0</v>
      </c>
      <c r="V55" s="37">
        <v>0</v>
      </c>
      <c r="W55" s="37">
        <v>0</v>
      </c>
      <c r="X55" s="37">
        <v>0</v>
      </c>
      <c r="Y55" s="37">
        <v>1</v>
      </c>
      <c r="Z55" s="37">
        <v>0</v>
      </c>
      <c r="AA55" s="13">
        <v>0</v>
      </c>
      <c r="AB55" s="37">
        <v>0</v>
      </c>
      <c r="AC55" s="37">
        <v>0</v>
      </c>
      <c r="AD55" s="37">
        <v>0</v>
      </c>
      <c r="AE55" s="37">
        <v>0</v>
      </c>
      <c r="AF55" s="8"/>
      <c r="AG55" s="36"/>
      <c r="AH55" s="36"/>
      <c r="AI55" s="36"/>
      <c r="AJ55" s="36"/>
      <c r="AK55" s="36"/>
      <c r="AL55" s="36"/>
      <c r="AM55" s="36"/>
      <c r="AN55" s="13"/>
      <c r="AO55" s="36"/>
      <c r="AP55" s="36"/>
      <c r="AQ55" s="36"/>
      <c r="AR55" s="36"/>
      <c r="AS55" s="6"/>
      <c r="AT55" s="36"/>
      <c r="AU55" s="36"/>
      <c r="AV55" s="36"/>
      <c r="AW55" s="36"/>
      <c r="AX55" s="36"/>
      <c r="AY55" s="36"/>
      <c r="AZ55" s="36"/>
      <c r="BA55" s="13"/>
      <c r="BB55" s="36"/>
      <c r="BC55" s="36"/>
      <c r="BD55" s="36"/>
      <c r="BE55" s="36"/>
      <c r="BF55" s="10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</row>
    <row r="56" spans="1:105" x14ac:dyDescent="0.25">
      <c r="A56" t="s">
        <v>885</v>
      </c>
    </row>
    <row r="57" spans="1:105" x14ac:dyDescent="0.25">
      <c r="A57" s="49" t="s">
        <v>887</v>
      </c>
      <c r="B57">
        <v>0.86</v>
      </c>
      <c r="C57">
        <v>1.47</v>
      </c>
      <c r="D57">
        <v>1.1000000000000001</v>
      </c>
      <c r="F57">
        <v>0</v>
      </c>
      <c r="G57">
        <v>2</v>
      </c>
      <c r="H57">
        <v>0</v>
      </c>
      <c r="I57">
        <v>0</v>
      </c>
      <c r="J57">
        <v>0</v>
      </c>
      <c r="K57">
        <v>0</v>
      </c>
      <c r="L57">
        <v>2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3</v>
      </c>
      <c r="U57">
        <v>1</v>
      </c>
      <c r="V57">
        <v>1</v>
      </c>
      <c r="W57">
        <v>0</v>
      </c>
      <c r="X57">
        <v>0</v>
      </c>
      <c r="Y57">
        <v>1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3</v>
      </c>
      <c r="AH57">
        <v>0</v>
      </c>
      <c r="AI57">
        <v>1</v>
      </c>
      <c r="AJ57">
        <v>0</v>
      </c>
      <c r="AK57">
        <v>0</v>
      </c>
      <c r="AL57">
        <v>3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</row>
    <row r="58" spans="1:105" x14ac:dyDescent="0.25">
      <c r="A58" s="48" t="s">
        <v>888</v>
      </c>
      <c r="B58">
        <v>0.69</v>
      </c>
      <c r="C58">
        <v>1.71</v>
      </c>
      <c r="D58">
        <v>0.49</v>
      </c>
      <c r="F58">
        <v>0</v>
      </c>
      <c r="G58">
        <v>3</v>
      </c>
      <c r="H58">
        <v>0</v>
      </c>
      <c r="I58">
        <v>0</v>
      </c>
      <c r="J58">
        <v>0</v>
      </c>
      <c r="K58">
        <v>0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4</v>
      </c>
      <c r="U58">
        <v>3</v>
      </c>
      <c r="V58">
        <v>0</v>
      </c>
      <c r="W58">
        <v>0</v>
      </c>
      <c r="X58">
        <v>1</v>
      </c>
      <c r="Y58">
        <v>2</v>
      </c>
      <c r="Z58">
        <v>0</v>
      </c>
      <c r="AA58">
        <v>1</v>
      </c>
      <c r="AB58">
        <v>0</v>
      </c>
      <c r="AC58">
        <v>1</v>
      </c>
      <c r="AD58">
        <v>0</v>
      </c>
      <c r="AE58">
        <v>0</v>
      </c>
      <c r="AF58">
        <v>0</v>
      </c>
      <c r="AG58">
        <v>3</v>
      </c>
      <c r="AH58">
        <v>0</v>
      </c>
      <c r="AI58">
        <v>0</v>
      </c>
      <c r="AJ58">
        <v>0</v>
      </c>
      <c r="AK58">
        <v>0</v>
      </c>
      <c r="AL58">
        <v>1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</row>
    <row r="59" spans="1:105" ht="15.75" customHeight="1" x14ac:dyDescent="0.25">
      <c r="B59" s="1">
        <f>AVERAGE(B3:B58)</f>
        <v>1.2372727272727273</v>
      </c>
      <c r="C59" s="1">
        <f>AVERAGE(C3:C58)</f>
        <v>1.1668181818181822</v>
      </c>
      <c r="D59" s="1">
        <f>AVERAGE(D3:D58)</f>
        <v>1.2000000000000002</v>
      </c>
      <c r="E59" s="1">
        <f>AVERAGE(E3:E58)</f>
        <v>0.67</v>
      </c>
      <c r="F59" s="1">
        <f t="shared" ref="F59:BE59" si="11">AVERAGE(F3:F58)</f>
        <v>0.5</v>
      </c>
      <c r="G59" s="1">
        <f t="shared" si="11"/>
        <v>2.2954545454545454</v>
      </c>
      <c r="H59" s="1">
        <f t="shared" si="11"/>
        <v>0.93478260869565222</v>
      </c>
      <c r="I59" s="1">
        <f t="shared" si="11"/>
        <v>0.13636363636363635</v>
      </c>
      <c r="J59" s="1">
        <f t="shared" si="11"/>
        <v>2.2727272727272728E-2</v>
      </c>
      <c r="K59" s="1">
        <f t="shared" si="11"/>
        <v>0.29545454545454547</v>
      </c>
      <c r="L59" s="1">
        <f t="shared" si="11"/>
        <v>2.0681818181818183</v>
      </c>
      <c r="M59" s="1">
        <f t="shared" si="11"/>
        <v>0.31818181818181818</v>
      </c>
      <c r="N59" s="1">
        <f t="shared" si="11"/>
        <v>0.18181818181818182</v>
      </c>
      <c r="O59" s="1">
        <f t="shared" si="11"/>
        <v>0.15909090909090909</v>
      </c>
      <c r="P59" s="1">
        <f t="shared" si="11"/>
        <v>6.8181818181818177E-2</v>
      </c>
      <c r="Q59" s="1">
        <f t="shared" si="11"/>
        <v>0</v>
      </c>
      <c r="R59" s="1">
        <f t="shared" si="11"/>
        <v>0</v>
      </c>
      <c r="S59" s="1">
        <f t="shared" si="11"/>
        <v>0.27272727272727271</v>
      </c>
      <c r="T59" s="1">
        <f t="shared" si="11"/>
        <v>1.1363636363636365</v>
      </c>
      <c r="U59" s="1">
        <f t="shared" si="11"/>
        <v>0.93023255813953487</v>
      </c>
      <c r="V59" s="1">
        <f t="shared" si="11"/>
        <v>0.18181818181818182</v>
      </c>
      <c r="W59" s="1">
        <f t="shared" si="11"/>
        <v>0</v>
      </c>
      <c r="X59" s="1">
        <f t="shared" si="11"/>
        <v>0.47727272727272729</v>
      </c>
      <c r="Y59" s="1">
        <f t="shared" si="11"/>
        <v>3.0681818181818183</v>
      </c>
      <c r="Z59" s="1">
        <f t="shared" si="11"/>
        <v>0.38636363636363635</v>
      </c>
      <c r="AA59" s="1">
        <f t="shared" si="11"/>
        <v>0.25</v>
      </c>
      <c r="AB59" s="1">
        <f t="shared" si="11"/>
        <v>0.18181818181818182</v>
      </c>
      <c r="AC59" s="1">
        <f t="shared" si="11"/>
        <v>9.0909090909090912E-2</v>
      </c>
      <c r="AD59" s="1">
        <f t="shared" si="11"/>
        <v>2.2727272727272728E-2</v>
      </c>
      <c r="AE59" s="1">
        <f t="shared" si="11"/>
        <v>0</v>
      </c>
      <c r="AF59" s="1">
        <f t="shared" si="11"/>
        <v>0.83333333333333337</v>
      </c>
      <c r="AG59" s="1">
        <f t="shared" si="11"/>
        <v>2.1666666666666665</v>
      </c>
      <c r="AH59" s="1">
        <f t="shared" si="11"/>
        <v>0.97619047619047616</v>
      </c>
      <c r="AI59" s="1">
        <f t="shared" si="11"/>
        <v>0.23809523809523808</v>
      </c>
      <c r="AJ59" s="1">
        <f t="shared" si="11"/>
        <v>7.1428571428571425E-2</v>
      </c>
      <c r="AK59" s="1">
        <f t="shared" si="11"/>
        <v>0.30952380952380953</v>
      </c>
      <c r="AL59" s="1">
        <f t="shared" si="11"/>
        <v>2.3095238095238093</v>
      </c>
      <c r="AM59" s="1">
        <f t="shared" si="11"/>
        <v>0.40476190476190477</v>
      </c>
      <c r="AN59" s="1">
        <f t="shared" si="11"/>
        <v>0.23809523809523808</v>
      </c>
      <c r="AO59" s="1">
        <f t="shared" si="11"/>
        <v>0.19047619047619047</v>
      </c>
      <c r="AP59" s="1">
        <f t="shared" si="11"/>
        <v>0.11904761904761904</v>
      </c>
      <c r="AQ59" s="1">
        <f t="shared" si="11"/>
        <v>2.3809523809523808E-2</v>
      </c>
      <c r="AR59" s="1">
        <f t="shared" si="11"/>
        <v>0</v>
      </c>
      <c r="AS59" s="1">
        <f t="shared" si="11"/>
        <v>0</v>
      </c>
      <c r="AT59" s="1">
        <f t="shared" si="11"/>
        <v>1</v>
      </c>
      <c r="AU59" s="1">
        <f t="shared" si="11"/>
        <v>0</v>
      </c>
      <c r="AV59" s="1">
        <f t="shared" si="11"/>
        <v>0</v>
      </c>
      <c r="AW59" s="1">
        <f t="shared" si="11"/>
        <v>0</v>
      </c>
      <c r="AX59" s="1">
        <f t="shared" si="11"/>
        <v>0</v>
      </c>
      <c r="AY59" s="1">
        <f t="shared" si="11"/>
        <v>2</v>
      </c>
      <c r="AZ59" s="1">
        <f t="shared" si="11"/>
        <v>0</v>
      </c>
      <c r="BA59" s="1">
        <f t="shared" si="11"/>
        <v>0</v>
      </c>
      <c r="BB59" s="1">
        <f t="shared" si="11"/>
        <v>0</v>
      </c>
      <c r="BC59" s="1">
        <f t="shared" si="11"/>
        <v>0</v>
      </c>
      <c r="BD59" s="1">
        <f t="shared" si="11"/>
        <v>0</v>
      </c>
      <c r="BE59" s="1">
        <f t="shared" si="11"/>
        <v>0</v>
      </c>
      <c r="BF59" s="10"/>
    </row>
  </sheetData>
  <mergeCells count="22">
    <mergeCell ref="CP3:CR3"/>
    <mergeCell ref="CS3:CU3"/>
    <mergeCell ref="CV3:CX3"/>
    <mergeCell ref="CY3:DA3"/>
    <mergeCell ref="BU3:BW3"/>
    <mergeCell ref="BX3:BZ3"/>
    <mergeCell ref="CA3:CC3"/>
    <mergeCell ref="CD3:CF3"/>
    <mergeCell ref="CG3:CI3"/>
    <mergeCell ref="CJ3:CL3"/>
    <mergeCell ref="CM3:CO3"/>
    <mergeCell ref="CP1:CR1"/>
    <mergeCell ref="CS1:CU1"/>
    <mergeCell ref="CV1:CX1"/>
    <mergeCell ref="CY1:DA1"/>
    <mergeCell ref="BU1:BW1"/>
    <mergeCell ref="BX1:BZ1"/>
    <mergeCell ref="CA1:CC1"/>
    <mergeCell ref="CD1:CF1"/>
    <mergeCell ref="CG1:CI1"/>
    <mergeCell ref="CJ1:CL1"/>
    <mergeCell ref="CM1:CO1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8.7109375" customWidth="1"/>
    <col min="2" max="2" width="10.28515625" customWidth="1"/>
    <col min="3" max="9" width="8.7109375" customWidth="1"/>
    <col min="10" max="10" width="10.5703125" customWidth="1"/>
    <col min="11" max="26" width="8.7109375" customWidth="1"/>
  </cols>
  <sheetData>
    <row r="1" spans="1:17" x14ac:dyDescent="0.25">
      <c r="A1" s="2" t="s">
        <v>160</v>
      </c>
      <c r="B1" s="2" t="s">
        <v>161</v>
      </c>
      <c r="C1" s="2" t="s">
        <v>162</v>
      </c>
      <c r="D1" s="2" t="s">
        <v>163</v>
      </c>
      <c r="E1" s="4" t="s">
        <v>5</v>
      </c>
      <c r="F1" s="4" t="s">
        <v>164</v>
      </c>
      <c r="G1" s="4" t="s">
        <v>7</v>
      </c>
      <c r="H1" s="4" t="s">
        <v>8</v>
      </c>
      <c r="I1" s="4" t="s">
        <v>165</v>
      </c>
      <c r="J1" s="4" t="s">
        <v>166</v>
      </c>
      <c r="K1" s="4" t="s">
        <v>167</v>
      </c>
      <c r="L1" s="4" t="s">
        <v>168</v>
      </c>
      <c r="M1" s="7" t="s">
        <v>13</v>
      </c>
      <c r="N1" s="6" t="s">
        <v>14</v>
      </c>
      <c r="O1" s="6" t="s">
        <v>15</v>
      </c>
      <c r="P1" s="6" t="s">
        <v>16</v>
      </c>
      <c r="Q1" s="6" t="s">
        <v>17</v>
      </c>
    </row>
    <row r="2" spans="1:17" x14ac:dyDescent="0.25">
      <c r="A2" s="1" t="s">
        <v>169</v>
      </c>
      <c r="B2" s="1" t="s">
        <v>1</v>
      </c>
      <c r="C2" s="1">
        <f>'2021'!C196</f>
        <v>125</v>
      </c>
      <c r="D2" s="1">
        <f>'2021'!C194</f>
        <v>1.0694399999999999</v>
      </c>
      <c r="E2" s="1">
        <f>SUM('2021'!T3:T193)</f>
        <v>13</v>
      </c>
      <c r="F2" s="1">
        <f>SUM('2021'!U3:U193)</f>
        <v>80</v>
      </c>
      <c r="G2" s="1">
        <f>SUM('2021'!V3:V193)</f>
        <v>109</v>
      </c>
      <c r="H2" s="1">
        <f>SUM('2021'!W3:W193)</f>
        <v>19</v>
      </c>
      <c r="I2" s="1">
        <f>SUM('2021'!X3:X193)</f>
        <v>3</v>
      </c>
      <c r="J2" s="1">
        <f>SUM('2021'!Y3:Y193)</f>
        <v>53</v>
      </c>
      <c r="K2" s="1">
        <f>SUM('2021'!Z3:Z193)</f>
        <v>498</v>
      </c>
      <c r="L2" s="1">
        <f>SUM('2021'!AA3:AA193)</f>
        <v>71</v>
      </c>
      <c r="M2" s="1">
        <f>SUM('2021'!AB3:AB193)</f>
        <v>67</v>
      </c>
      <c r="N2" s="1">
        <f>SUM('2021'!AC3:AC193)</f>
        <v>21</v>
      </c>
      <c r="O2" s="1">
        <f>SUM('2021'!AD3:AD193)</f>
        <v>10</v>
      </c>
      <c r="P2" s="1">
        <f>SUM('2021'!AE3:AE193)</f>
        <v>2</v>
      </c>
      <c r="Q2" s="1">
        <f>SUM('2021'!AF3:AF193)</f>
        <v>1</v>
      </c>
    </row>
    <row r="3" spans="1:17" x14ac:dyDescent="0.25">
      <c r="A3" s="1" t="s">
        <v>170</v>
      </c>
      <c r="B3" s="1" t="s">
        <v>2</v>
      </c>
      <c r="C3" s="1">
        <f>'2021'!D196</f>
        <v>95</v>
      </c>
      <c r="D3" s="1">
        <f>'2021'!D194</f>
        <v>1.0587368421052636</v>
      </c>
      <c r="E3" s="1">
        <f>SUM('2021'!AG3:AG193)</f>
        <v>32</v>
      </c>
      <c r="F3" s="1">
        <f>SUM('2021'!AH3:AH193)</f>
        <v>240</v>
      </c>
      <c r="G3" s="1">
        <f>SUM('2021'!AI3:AI193)</f>
        <v>79</v>
      </c>
      <c r="H3" s="1">
        <f>SUM('2021'!AJ3:AJ193)</f>
        <v>16</v>
      </c>
      <c r="I3" s="1">
        <f>SUM('2021'!AK3:AK193)</f>
        <v>1</v>
      </c>
      <c r="J3" s="1">
        <f>SUM('2021'!AL3:AL193)</f>
        <v>69</v>
      </c>
      <c r="K3" s="1">
        <f>SUM('2021'!AM3:AM193)</f>
        <v>205</v>
      </c>
      <c r="L3" s="1">
        <f>SUM('2021'!AN3:AN193)</f>
        <v>85</v>
      </c>
      <c r="M3" s="1">
        <f>SUM('2021'!AO3:AO193)</f>
        <v>40</v>
      </c>
      <c r="N3" s="1">
        <f>SUM('2021'!AP3:AP193)</f>
        <v>12</v>
      </c>
      <c r="O3" s="1">
        <f>SUM('2021'!AQ3:AQ193)</f>
        <v>2</v>
      </c>
      <c r="P3" s="1">
        <f>SUM('2021'!AR3:AR193)</f>
        <v>0</v>
      </c>
      <c r="Q3" s="1">
        <f>SUM('2021'!AS3:AS193)</f>
        <v>0</v>
      </c>
    </row>
    <row r="4" spans="1:17" x14ac:dyDescent="0.25">
      <c r="A4" s="1" t="s">
        <v>171</v>
      </c>
      <c r="B4" s="1" t="s">
        <v>84</v>
      </c>
      <c r="C4" s="1">
        <f>'2021'!B196</f>
        <v>137</v>
      </c>
      <c r="D4" s="1">
        <f>'2021'!B194</f>
        <v>0.97708029197080282</v>
      </c>
      <c r="E4" s="1">
        <f>SUM('2021'!G3:G193)</f>
        <v>48</v>
      </c>
      <c r="F4" s="1">
        <f>SUM('2021'!H3:H193)</f>
        <v>378</v>
      </c>
      <c r="G4" s="1">
        <f>SUM('2021'!I3:I193)</f>
        <v>118</v>
      </c>
      <c r="H4" s="1">
        <f>SUM('2021'!J3:J193)</f>
        <v>16</v>
      </c>
      <c r="I4" s="1">
        <f>SUM('2021'!K3:K193)</f>
        <v>2</v>
      </c>
      <c r="J4" s="1">
        <f>SUM('2021'!L3:L193)</f>
        <v>38</v>
      </c>
      <c r="K4" s="1">
        <f>SUM('2021'!M3:M193)</f>
        <v>271</v>
      </c>
      <c r="L4" s="1">
        <f>SUM('2021'!N3:N193)</f>
        <v>73</v>
      </c>
      <c r="M4" s="1">
        <f>SUM('2021'!O3:O193)</f>
        <v>19</v>
      </c>
      <c r="N4" s="1">
        <f>SUM('2021'!P3:P193)</f>
        <v>11</v>
      </c>
      <c r="O4" s="1">
        <f>SUM('2021'!Q3:Q193)</f>
        <v>2</v>
      </c>
      <c r="P4" s="1">
        <f>SUM('2021'!R3:R193)</f>
        <v>0</v>
      </c>
      <c r="Q4" s="1">
        <f>SUM('2021'!S3:S193)</f>
        <v>0</v>
      </c>
    </row>
    <row r="5" spans="1:17" x14ac:dyDescent="0.25">
      <c r="A5" s="1" t="s">
        <v>172</v>
      </c>
      <c r="B5" s="1" t="s">
        <v>4</v>
      </c>
      <c r="C5" s="1">
        <f>'2021'!F196</f>
        <v>8</v>
      </c>
      <c r="D5" s="1">
        <f>'2021'!F194</f>
        <v>0.94499999999999984</v>
      </c>
      <c r="E5" s="1">
        <f>SUM('2021'!BG3:BG193)</f>
        <v>0</v>
      </c>
      <c r="F5" s="1">
        <f>SUM('2021'!BH3:BH193)</f>
        <v>7</v>
      </c>
      <c r="G5" s="1">
        <f>SUM('2021'!BI3:BI193)</f>
        <v>5</v>
      </c>
      <c r="H5" s="1">
        <f>SUM('2021'!BJ3:BJ193)</f>
        <v>2</v>
      </c>
      <c r="I5" s="1">
        <f>SUM('2021'!BK3:BK193)</f>
        <v>0</v>
      </c>
      <c r="J5" s="1">
        <f>SUM('2021'!BL3:BL193)</f>
        <v>10</v>
      </c>
      <c r="K5" s="1">
        <f>SUM('2021'!BM3:BM193)</f>
        <v>21</v>
      </c>
      <c r="L5" s="1">
        <f>SUM('2021'!BN3:BN193)</f>
        <v>6</v>
      </c>
      <c r="M5" s="1">
        <f>SUM('2021'!BO3:BO193)</f>
        <v>2</v>
      </c>
      <c r="N5" s="1">
        <f>SUM('2021'!BP3:BP193)</f>
        <v>1</v>
      </c>
      <c r="O5" s="1">
        <f>SUM('2021'!BQ3:BQ193)</f>
        <v>0</v>
      </c>
      <c r="P5" s="1">
        <f>SUM('2021'!BR3:BR193)</f>
        <v>0</v>
      </c>
      <c r="Q5" s="1">
        <f>SUM('2021'!BS3:BS193)</f>
        <v>0</v>
      </c>
    </row>
    <row r="6" spans="1:17" x14ac:dyDescent="0.25">
      <c r="A6" s="1" t="s">
        <v>173</v>
      </c>
      <c r="B6" s="1" t="s">
        <v>174</v>
      </c>
      <c r="C6" s="1">
        <f>'2021'!E196</f>
        <v>21</v>
      </c>
      <c r="D6" s="1">
        <f>'2021'!E194</f>
        <v>0.87571428571428589</v>
      </c>
      <c r="E6" s="1">
        <f>SUM('2021'!AT3:AT193)</f>
        <v>5</v>
      </c>
      <c r="F6" s="1">
        <f>SUM('2021'!AU3:AU193)</f>
        <v>42</v>
      </c>
      <c r="G6" s="1">
        <f>SUM('2021'!AV3:AV193)</f>
        <v>23</v>
      </c>
      <c r="H6" s="1">
        <f>SUM('2021'!AW3:AW193)</f>
        <v>1</v>
      </c>
      <c r="I6" s="1">
        <f>SUM('2021'!AX3:AX193)</f>
        <v>0</v>
      </c>
      <c r="J6" s="1">
        <f>SUM('2021'!AY3:AY193)</f>
        <v>10</v>
      </c>
      <c r="K6" s="1">
        <f>SUM('2021'!AZ3:AZ193)</f>
        <v>59</v>
      </c>
      <c r="L6" s="1">
        <f>SUM('2021'!BA3:BA193)</f>
        <v>11</v>
      </c>
      <c r="M6" s="1">
        <f>SUM('2021'!BB3:BB193)</f>
        <v>7</v>
      </c>
      <c r="N6" s="1">
        <f>SUM('2021'!BC3:BC193)</f>
        <v>2</v>
      </c>
      <c r="O6" s="1">
        <f>SUM('2021'!BD3:BD193)</f>
        <v>2</v>
      </c>
      <c r="P6" s="1">
        <f>SUM('2021'!BE3:BE193)</f>
        <v>0</v>
      </c>
      <c r="Q6" s="1">
        <f>SUM('2021'!BF3:BF193)</f>
        <v>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1.7109375" customWidth="1"/>
    <col min="4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44562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0.76</v>
      </c>
      <c r="C3" s="1">
        <v>0.56999999999999995</v>
      </c>
      <c r="G3" s="2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2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/>
      <c r="AO3" s="13"/>
      <c r="AT3" s="8"/>
      <c r="BB3" s="13"/>
      <c r="BG3" s="10"/>
      <c r="BO3" s="13"/>
    </row>
    <row r="4" spans="1:71" x14ac:dyDescent="0.25">
      <c r="A4" s="1" t="s">
        <v>19</v>
      </c>
      <c r="B4" s="1">
        <v>0.55000000000000004</v>
      </c>
      <c r="C4" s="1">
        <v>1.33</v>
      </c>
      <c r="G4" s="2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3</v>
      </c>
      <c r="N4" s="1">
        <v>1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1</v>
      </c>
      <c r="V4" s="1">
        <v>1</v>
      </c>
      <c r="W4" s="1">
        <v>0</v>
      </c>
      <c r="X4" s="1">
        <v>0</v>
      </c>
      <c r="Y4" s="1">
        <v>0</v>
      </c>
      <c r="Z4" s="1">
        <v>2</v>
      </c>
      <c r="AA4" s="1">
        <v>1</v>
      </c>
      <c r="AB4" s="13">
        <v>1</v>
      </c>
      <c r="AC4" s="1">
        <v>0</v>
      </c>
      <c r="AD4" s="1">
        <v>0</v>
      </c>
      <c r="AE4" s="1">
        <v>0</v>
      </c>
      <c r="AF4" s="1">
        <v>0</v>
      </c>
      <c r="AG4" s="6"/>
      <c r="AO4" s="13"/>
      <c r="AT4" s="8"/>
      <c r="BB4" s="13"/>
      <c r="BG4" s="10"/>
      <c r="BO4" s="13"/>
    </row>
    <row r="5" spans="1:71" x14ac:dyDescent="0.25">
      <c r="A5" s="14">
        <v>44574</v>
      </c>
      <c r="B5" s="6"/>
      <c r="C5" s="6"/>
      <c r="D5" s="6"/>
      <c r="E5" s="6"/>
      <c r="F5" s="6"/>
      <c r="G5" s="2"/>
      <c r="O5" s="13"/>
      <c r="T5" s="4"/>
      <c r="AB5" s="13"/>
      <c r="AG5" s="6"/>
      <c r="AO5" s="13"/>
      <c r="AT5" s="8"/>
      <c r="BB5" s="13"/>
      <c r="BG5" s="10"/>
      <c r="BO5" s="13"/>
    </row>
    <row r="6" spans="1:71" x14ac:dyDescent="0.25">
      <c r="A6" s="1" t="s">
        <v>20</v>
      </c>
      <c r="B6" s="1">
        <v>0.6</v>
      </c>
      <c r="C6" s="1">
        <v>0.73</v>
      </c>
      <c r="G6" s="2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3</v>
      </c>
      <c r="N6" s="1">
        <v>1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4</v>
      </c>
      <c r="AA6" s="1">
        <v>1</v>
      </c>
      <c r="AB6" s="13">
        <v>0</v>
      </c>
      <c r="AC6" s="1">
        <v>1</v>
      </c>
      <c r="AD6" s="1">
        <v>0</v>
      </c>
      <c r="AE6" s="1">
        <v>0</v>
      </c>
      <c r="AF6" s="1">
        <v>0</v>
      </c>
      <c r="AG6" s="6"/>
      <c r="AO6" s="13"/>
      <c r="AT6" s="8"/>
      <c r="BB6" s="13"/>
      <c r="BG6" s="10"/>
      <c r="BO6" s="13"/>
    </row>
    <row r="7" spans="1:71" x14ac:dyDescent="0.25">
      <c r="A7" s="1" t="s">
        <v>21</v>
      </c>
      <c r="B7" s="1">
        <v>1.31</v>
      </c>
      <c r="C7" s="1">
        <v>1.1299999999999999</v>
      </c>
      <c r="G7" s="2">
        <v>1</v>
      </c>
      <c r="H7" s="1">
        <v>5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2</v>
      </c>
      <c r="W7" s="1">
        <v>0</v>
      </c>
      <c r="X7" s="1">
        <v>0</v>
      </c>
      <c r="Y7" s="1">
        <v>1</v>
      </c>
      <c r="Z7" s="1">
        <v>7</v>
      </c>
      <c r="AA7" s="1">
        <v>0</v>
      </c>
      <c r="AB7" s="13">
        <v>1</v>
      </c>
      <c r="AC7" s="1">
        <v>0</v>
      </c>
      <c r="AD7" s="1">
        <v>0</v>
      </c>
      <c r="AE7" s="1">
        <v>0</v>
      </c>
      <c r="AF7" s="1">
        <v>0</v>
      </c>
      <c r="AG7" s="6"/>
      <c r="AO7" s="13"/>
      <c r="AT7" s="8"/>
      <c r="BB7" s="13"/>
      <c r="BG7" s="10"/>
      <c r="BO7" s="13"/>
    </row>
    <row r="8" spans="1:71" x14ac:dyDescent="0.25">
      <c r="A8" s="1" t="s">
        <v>22</v>
      </c>
      <c r="B8" s="1">
        <v>1.26</v>
      </c>
      <c r="C8" s="1">
        <v>1.25</v>
      </c>
      <c r="G8" s="2">
        <v>1</v>
      </c>
      <c r="H8" s="1">
        <v>3</v>
      </c>
      <c r="I8" s="1">
        <v>0</v>
      </c>
      <c r="J8" s="1">
        <v>0</v>
      </c>
      <c r="K8" s="1">
        <v>0</v>
      </c>
      <c r="L8" s="1">
        <v>0</v>
      </c>
      <c r="M8" s="1">
        <v>2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1</v>
      </c>
      <c r="V8" s="1">
        <v>1</v>
      </c>
      <c r="W8" s="1">
        <v>0</v>
      </c>
      <c r="X8" s="1">
        <v>0</v>
      </c>
      <c r="Y8" s="1">
        <v>0</v>
      </c>
      <c r="Z8" s="1">
        <v>1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6"/>
      <c r="AO8" s="13"/>
      <c r="AT8" s="8"/>
      <c r="BB8" s="13"/>
      <c r="BG8" s="10"/>
      <c r="BO8" s="13"/>
    </row>
    <row r="9" spans="1:71" x14ac:dyDescent="0.25">
      <c r="A9" s="15">
        <v>44581</v>
      </c>
      <c r="B9" s="4"/>
      <c r="C9" s="4"/>
      <c r="D9" s="4"/>
      <c r="E9" s="4"/>
      <c r="F9" s="4"/>
      <c r="G9" s="2"/>
      <c r="O9" s="13"/>
      <c r="T9" s="4"/>
      <c r="AB9" s="13"/>
      <c r="AG9" s="6"/>
      <c r="AO9" s="13"/>
      <c r="AT9" s="8"/>
      <c r="BB9" s="13"/>
      <c r="BG9" s="10"/>
      <c r="BO9" s="13"/>
    </row>
    <row r="10" spans="1:71" x14ac:dyDescent="0.25">
      <c r="A10" s="1" t="s">
        <v>23</v>
      </c>
      <c r="B10" s="1">
        <v>1.1200000000000001</v>
      </c>
      <c r="D10" s="1">
        <v>1.23</v>
      </c>
      <c r="F10" s="1">
        <v>1.3</v>
      </c>
      <c r="G10" s="2">
        <v>1</v>
      </c>
      <c r="H10" s="1">
        <v>4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/>
      <c r="AB10" s="13"/>
      <c r="AG10" s="6">
        <v>0</v>
      </c>
      <c r="AH10" s="1">
        <v>4</v>
      </c>
      <c r="AI10" s="1">
        <v>0</v>
      </c>
      <c r="AJ10" s="1">
        <v>0</v>
      </c>
      <c r="AK10" s="1">
        <v>0</v>
      </c>
      <c r="AL10" s="1">
        <v>3</v>
      </c>
      <c r="AM10" s="1">
        <v>2</v>
      </c>
      <c r="AN10" s="1">
        <v>1</v>
      </c>
      <c r="AO10" s="13">
        <v>0</v>
      </c>
      <c r="AP10" s="1">
        <v>0</v>
      </c>
      <c r="AQ10" s="1">
        <v>0</v>
      </c>
      <c r="AR10" s="1">
        <v>0</v>
      </c>
      <c r="AS10" s="1">
        <v>0</v>
      </c>
      <c r="AT10" s="8"/>
      <c r="BB10" s="13"/>
      <c r="BG10" s="10">
        <v>0</v>
      </c>
      <c r="BH10" s="1">
        <v>2</v>
      </c>
      <c r="BI10" s="1">
        <v>2</v>
      </c>
      <c r="BJ10" s="1">
        <v>0</v>
      </c>
      <c r="BK10" s="1">
        <v>0</v>
      </c>
      <c r="BL10" s="1">
        <v>1</v>
      </c>
      <c r="BM10" s="1">
        <v>5</v>
      </c>
      <c r="BN10" s="1">
        <v>1</v>
      </c>
      <c r="BO10" s="13">
        <v>0</v>
      </c>
      <c r="BP10" s="1">
        <v>0</v>
      </c>
      <c r="BQ10" s="1">
        <v>0</v>
      </c>
      <c r="BR10" s="1">
        <v>0</v>
      </c>
      <c r="BS10" s="1">
        <v>0</v>
      </c>
    </row>
    <row r="11" spans="1:71" x14ac:dyDescent="0.25">
      <c r="A11" s="1" t="s">
        <v>24</v>
      </c>
      <c r="B11" s="1">
        <v>0.54</v>
      </c>
      <c r="D11" s="1">
        <v>0.88</v>
      </c>
      <c r="F11" s="1">
        <v>0.2</v>
      </c>
      <c r="G11" s="2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/>
      <c r="AB11" s="13"/>
      <c r="AG11" s="6">
        <v>1</v>
      </c>
      <c r="AH11" s="1">
        <v>3</v>
      </c>
      <c r="AI11" s="1">
        <v>0</v>
      </c>
      <c r="AJ11" s="1">
        <v>0</v>
      </c>
      <c r="AK11" s="1">
        <v>0</v>
      </c>
      <c r="AL11" s="1">
        <v>0</v>
      </c>
      <c r="AM11" s="1">
        <v>2</v>
      </c>
      <c r="AN11" s="1">
        <v>1</v>
      </c>
      <c r="AO11" s="13">
        <v>0</v>
      </c>
      <c r="AP11" s="1">
        <v>0</v>
      </c>
      <c r="AQ11" s="1">
        <v>0</v>
      </c>
      <c r="AR11" s="1">
        <v>0</v>
      </c>
      <c r="AS11" s="1">
        <v>0</v>
      </c>
      <c r="AT11" s="8"/>
      <c r="BB11" s="13"/>
      <c r="BG11" s="10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3">
        <v>0</v>
      </c>
      <c r="BP11" s="1">
        <v>0</v>
      </c>
      <c r="BQ11" s="1">
        <v>0</v>
      </c>
      <c r="BR11" s="1">
        <v>0</v>
      </c>
      <c r="BS11" s="1">
        <v>0</v>
      </c>
    </row>
    <row r="12" spans="1:71" x14ac:dyDescent="0.25">
      <c r="A12" s="12">
        <v>44592</v>
      </c>
      <c r="B12" s="2"/>
      <c r="C12" s="2"/>
      <c r="D12" s="2"/>
      <c r="E12" s="2"/>
      <c r="F12" s="2"/>
      <c r="G12" s="2"/>
      <c r="O12" s="13"/>
      <c r="T12" s="4"/>
      <c r="AB12" s="13"/>
      <c r="AG12" s="6"/>
      <c r="AO12" s="13"/>
      <c r="AT12" s="8"/>
      <c r="BB12" s="13"/>
      <c r="BG12" s="10"/>
      <c r="BO12" s="13"/>
    </row>
    <row r="13" spans="1:71" x14ac:dyDescent="0.25">
      <c r="A13" s="1" t="s">
        <v>25</v>
      </c>
      <c r="B13" s="1">
        <v>0.28999999999999998</v>
      </c>
      <c r="D13" s="1">
        <v>0.88</v>
      </c>
      <c r="G13" s="2">
        <v>0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/>
      <c r="AB13" s="13"/>
      <c r="AG13" s="6">
        <v>1</v>
      </c>
      <c r="AH13" s="1">
        <v>1</v>
      </c>
      <c r="AI13" s="1">
        <v>1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3">
        <v>1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" t="s">
        <v>26</v>
      </c>
      <c r="B14" s="1">
        <v>1.1299999999999999</v>
      </c>
      <c r="D14" s="1">
        <v>1.49</v>
      </c>
      <c r="G14" s="2">
        <v>0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3">
        <v>0</v>
      </c>
      <c r="P14" s="1">
        <v>0</v>
      </c>
      <c r="Q14" s="1">
        <v>0</v>
      </c>
      <c r="R14" s="1">
        <v>0</v>
      </c>
      <c r="S14" s="1">
        <v>0</v>
      </c>
      <c r="T14" s="4"/>
      <c r="AB14" s="13"/>
      <c r="AG14" s="6">
        <v>0</v>
      </c>
      <c r="AH14" s="1">
        <v>0</v>
      </c>
      <c r="AI14" s="1">
        <v>3</v>
      </c>
      <c r="AJ14" s="1">
        <v>0</v>
      </c>
      <c r="AK14" s="1">
        <v>0</v>
      </c>
      <c r="AL14" s="1">
        <v>2</v>
      </c>
      <c r="AM14" s="1">
        <v>3</v>
      </c>
      <c r="AN14" s="1">
        <v>2</v>
      </c>
      <c r="AO14" s="13">
        <v>1</v>
      </c>
      <c r="AP14" s="1">
        <v>0</v>
      </c>
      <c r="AQ14" s="1">
        <v>1</v>
      </c>
      <c r="AR14" s="1">
        <v>0</v>
      </c>
      <c r="AS14" s="1">
        <v>0</v>
      </c>
      <c r="AT14" s="8"/>
      <c r="BB14" s="13"/>
      <c r="BG14" s="10"/>
      <c r="BO14" s="13"/>
    </row>
    <row r="15" spans="1:71" x14ac:dyDescent="0.25">
      <c r="A15" s="1" t="s">
        <v>27</v>
      </c>
      <c r="B15" s="1">
        <v>1.07</v>
      </c>
      <c r="D15" s="1">
        <v>0.68</v>
      </c>
      <c r="G15" s="2">
        <v>0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5</v>
      </c>
      <c r="N15" s="1">
        <v>1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/>
      <c r="AB15" s="13"/>
      <c r="AG15" s="6">
        <v>0</v>
      </c>
      <c r="AH15" s="1">
        <v>1</v>
      </c>
      <c r="AI15" s="1">
        <v>0</v>
      </c>
      <c r="AJ15" s="1">
        <v>0</v>
      </c>
      <c r="AK15" s="1">
        <v>0</v>
      </c>
      <c r="AL15" s="1">
        <v>2</v>
      </c>
      <c r="AM15" s="1">
        <v>0</v>
      </c>
      <c r="AN15" s="1">
        <v>1</v>
      </c>
      <c r="AO15" s="13">
        <v>1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1.21</v>
      </c>
      <c r="D16" s="1">
        <v>0.66</v>
      </c>
      <c r="G16" s="2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2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/>
      <c r="AB16" s="13"/>
      <c r="AG16" s="6">
        <v>0</v>
      </c>
      <c r="AH16" s="1">
        <v>0</v>
      </c>
      <c r="AI16" s="1">
        <v>1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3">
        <v>1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71" x14ac:dyDescent="0.25">
      <c r="A17" s="1" t="s">
        <v>29</v>
      </c>
      <c r="B17" s="1">
        <v>0.8</v>
      </c>
      <c r="D17" s="1">
        <v>1.1200000000000001</v>
      </c>
      <c r="G17" s="2">
        <v>0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3</v>
      </c>
      <c r="N17" s="1">
        <v>0</v>
      </c>
      <c r="O17" s="13">
        <v>0</v>
      </c>
      <c r="P17" s="1">
        <v>0</v>
      </c>
      <c r="Q17" s="1">
        <v>1</v>
      </c>
      <c r="R17" s="1">
        <v>0</v>
      </c>
      <c r="S17" s="1">
        <v>0</v>
      </c>
      <c r="T17" s="4"/>
      <c r="AB17" s="13"/>
      <c r="AG17" s="6">
        <v>0</v>
      </c>
      <c r="AH17" s="1">
        <v>1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/>
      <c r="BB17" s="13"/>
      <c r="BG17" s="10"/>
      <c r="BO17" s="13"/>
    </row>
    <row r="18" spans="1:71" x14ac:dyDescent="0.25">
      <c r="A18" s="14">
        <v>44593</v>
      </c>
      <c r="B18" s="6"/>
      <c r="C18" s="6"/>
      <c r="D18" s="6"/>
      <c r="E18" s="6"/>
      <c r="F18" s="6"/>
      <c r="G18" s="2"/>
      <c r="O18" s="13"/>
      <c r="T18" s="4"/>
      <c r="AB18" s="13"/>
      <c r="AG18" s="6"/>
      <c r="AO18" s="13"/>
      <c r="AT18" s="8"/>
      <c r="BB18" s="13"/>
      <c r="BG18" s="10"/>
      <c r="BO18" s="13"/>
    </row>
    <row r="19" spans="1:71" x14ac:dyDescent="0.25">
      <c r="A19" s="1" t="s">
        <v>30</v>
      </c>
      <c r="B19" s="1">
        <v>0.79</v>
      </c>
      <c r="D19" s="1">
        <v>1.62</v>
      </c>
      <c r="G19" s="2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2</v>
      </c>
      <c r="N19" s="1">
        <v>0</v>
      </c>
      <c r="O19" s="13">
        <v>1</v>
      </c>
      <c r="P19" s="1">
        <v>0</v>
      </c>
      <c r="Q19" s="1">
        <v>0</v>
      </c>
      <c r="R19" s="1">
        <v>0</v>
      </c>
      <c r="S19" s="1">
        <v>0</v>
      </c>
      <c r="T19" s="4"/>
      <c r="AB19" s="13"/>
      <c r="AG19" s="6">
        <v>1</v>
      </c>
      <c r="AH19" s="1">
        <v>2</v>
      </c>
      <c r="AI19" s="1">
        <v>1</v>
      </c>
      <c r="AJ19" s="1">
        <v>0</v>
      </c>
      <c r="AK19" s="1">
        <v>0</v>
      </c>
      <c r="AL19" s="1">
        <v>4</v>
      </c>
      <c r="AM19" s="1">
        <v>2</v>
      </c>
      <c r="AN19" s="1">
        <v>1</v>
      </c>
      <c r="AO19" s="13">
        <v>0</v>
      </c>
      <c r="AP19" s="1">
        <v>0</v>
      </c>
      <c r="AQ19" s="1">
        <v>0</v>
      </c>
      <c r="AR19" s="1">
        <v>0</v>
      </c>
      <c r="AS19" s="1">
        <v>0</v>
      </c>
      <c r="AT19" s="8"/>
      <c r="BB19" s="13"/>
      <c r="BG19" s="10"/>
      <c r="BO19" s="13"/>
    </row>
    <row r="20" spans="1:71" x14ac:dyDescent="0.25">
      <c r="A20" s="15">
        <v>44594</v>
      </c>
      <c r="B20" s="4"/>
      <c r="C20" s="4"/>
      <c r="D20" s="4"/>
      <c r="E20" s="4"/>
      <c r="F20" s="4"/>
      <c r="G20" s="2"/>
      <c r="O20" s="13"/>
      <c r="T20" s="4"/>
      <c r="AB20" s="13"/>
      <c r="AG20" s="6"/>
      <c r="AO20" s="13"/>
      <c r="AT20" s="8"/>
      <c r="BB20" s="13"/>
      <c r="BG20" s="10"/>
      <c r="BO20" s="13"/>
    </row>
    <row r="21" spans="1:71" ht="15.75" customHeight="1" x14ac:dyDescent="0.25">
      <c r="A21" s="1" t="s">
        <v>31</v>
      </c>
      <c r="B21" s="1">
        <v>0.53</v>
      </c>
      <c r="D21" s="1">
        <v>0.52</v>
      </c>
      <c r="G21" s="2">
        <v>0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/>
      <c r="AB21" s="13"/>
      <c r="AG21" s="6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8"/>
      <c r="BB21" s="13"/>
      <c r="BG21" s="10"/>
      <c r="BO21" s="13"/>
    </row>
    <row r="22" spans="1:71" ht="15.75" customHeight="1" x14ac:dyDescent="0.25">
      <c r="A22" s="12">
        <v>44610</v>
      </c>
      <c r="B22" s="2"/>
      <c r="C22" s="2"/>
      <c r="D22" s="2"/>
      <c r="E22" s="2"/>
      <c r="F22" s="2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71" ht="15.75" customHeight="1" x14ac:dyDescent="0.25">
      <c r="A23" s="1" t="s">
        <v>32</v>
      </c>
      <c r="B23" s="1">
        <v>0.37</v>
      </c>
      <c r="C23" s="1">
        <v>1.1100000000000001</v>
      </c>
      <c r="D23" s="1">
        <v>0.41</v>
      </c>
      <c r="G23" s="2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1</v>
      </c>
      <c r="AA23" s="1">
        <v>0</v>
      </c>
      <c r="AB23" s="13">
        <v>1</v>
      </c>
      <c r="AC23" s="1">
        <v>0</v>
      </c>
      <c r="AD23" s="1">
        <v>0</v>
      </c>
      <c r="AE23" s="1">
        <v>0</v>
      </c>
      <c r="AF23" s="1">
        <v>0</v>
      </c>
      <c r="AG23" s="6">
        <v>0</v>
      </c>
      <c r="AH23" s="1">
        <v>1</v>
      </c>
      <c r="AI23" s="1">
        <v>0</v>
      </c>
      <c r="AJ23" s="1">
        <v>0</v>
      </c>
      <c r="AK23" s="1">
        <v>0</v>
      </c>
      <c r="AL23" s="1">
        <v>0</v>
      </c>
      <c r="AM23" s="1">
        <v>1</v>
      </c>
      <c r="AN23" s="1">
        <v>0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71" ht="15.75" customHeight="1" x14ac:dyDescent="0.25">
      <c r="A24" s="1" t="s">
        <v>33</v>
      </c>
      <c r="B24" s="1">
        <v>0.98</v>
      </c>
      <c r="C24" s="1">
        <v>1</v>
      </c>
      <c r="D24" s="1">
        <v>0.9</v>
      </c>
      <c r="G24" s="2">
        <v>0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5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4</v>
      </c>
      <c r="AA24" s="1">
        <v>0</v>
      </c>
      <c r="AB24" s="13">
        <v>0</v>
      </c>
      <c r="AC24" s="1">
        <v>0</v>
      </c>
      <c r="AD24" s="1">
        <v>0</v>
      </c>
      <c r="AE24" s="1">
        <v>0</v>
      </c>
      <c r="AF24" s="1">
        <v>0</v>
      </c>
      <c r="AG24" s="6">
        <v>0</v>
      </c>
      <c r="AH24" s="1">
        <v>0</v>
      </c>
      <c r="AI24" s="1">
        <v>2</v>
      </c>
      <c r="AJ24" s="1">
        <v>0</v>
      </c>
      <c r="AK24" s="1">
        <v>0</v>
      </c>
      <c r="AL24" s="1">
        <v>0</v>
      </c>
      <c r="AM24" s="1">
        <v>2</v>
      </c>
      <c r="AN24" s="1">
        <v>1</v>
      </c>
      <c r="AO24" s="13">
        <v>1</v>
      </c>
      <c r="AP24" s="1">
        <v>1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71" ht="15.75" customHeight="1" x14ac:dyDescent="0.25">
      <c r="A25" s="1" t="s">
        <v>34</v>
      </c>
      <c r="B25" s="1">
        <v>1.24</v>
      </c>
      <c r="C25" s="1">
        <v>0.96</v>
      </c>
      <c r="D25" s="1">
        <v>1.1599999999999999</v>
      </c>
      <c r="G25" s="2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4</v>
      </c>
      <c r="N25" s="1">
        <v>1</v>
      </c>
      <c r="O25" s="13">
        <v>0</v>
      </c>
      <c r="P25" s="1">
        <v>0</v>
      </c>
      <c r="Q25" s="1">
        <v>0</v>
      </c>
      <c r="R25" s="1">
        <v>0</v>
      </c>
      <c r="S25" s="1">
        <v>0</v>
      </c>
      <c r="T25" s="4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3</v>
      </c>
      <c r="AA25" s="1">
        <v>1</v>
      </c>
      <c r="AB25" s="13">
        <v>1</v>
      </c>
      <c r="AC25" s="1">
        <v>0</v>
      </c>
      <c r="AD25" s="1">
        <v>0</v>
      </c>
      <c r="AE25" s="1">
        <v>0</v>
      </c>
      <c r="AF25" s="1">
        <v>0</v>
      </c>
      <c r="AG25" s="6">
        <v>1</v>
      </c>
      <c r="AH25" s="1">
        <v>5</v>
      </c>
      <c r="AI25" s="1">
        <v>1</v>
      </c>
      <c r="AJ25" s="1">
        <v>0</v>
      </c>
      <c r="AK25" s="1">
        <v>0</v>
      </c>
      <c r="AL25" s="1">
        <v>2</v>
      </c>
      <c r="AM25" s="1">
        <v>1</v>
      </c>
      <c r="AN25" s="1">
        <v>0</v>
      </c>
      <c r="AO25" s="13">
        <v>0</v>
      </c>
      <c r="AP25" s="1">
        <v>0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71" ht="15.75" customHeight="1" x14ac:dyDescent="0.25">
      <c r="A26" s="14">
        <v>44611</v>
      </c>
      <c r="B26" s="6"/>
      <c r="C26" s="6"/>
      <c r="D26" s="6"/>
      <c r="E26" s="6"/>
      <c r="F26" s="6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71" ht="15.75" customHeight="1" x14ac:dyDescent="0.25">
      <c r="A27" s="1" t="s">
        <v>35</v>
      </c>
      <c r="B27" s="1">
        <v>0.66</v>
      </c>
      <c r="D27" s="1">
        <v>1.24</v>
      </c>
      <c r="F27" s="1">
        <v>0.57999999999999996</v>
      </c>
      <c r="G27" s="2">
        <v>1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2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/>
      <c r="AB27" s="13"/>
      <c r="AG27" s="6">
        <v>0</v>
      </c>
      <c r="AH27" s="1">
        <v>0</v>
      </c>
      <c r="AI27" s="1">
        <v>3</v>
      </c>
      <c r="AJ27" s="1">
        <v>0</v>
      </c>
      <c r="AK27" s="1">
        <v>0</v>
      </c>
      <c r="AL27" s="1">
        <v>0</v>
      </c>
      <c r="AM27" s="1">
        <v>4</v>
      </c>
      <c r="AN27" s="1">
        <v>2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>
        <v>0</v>
      </c>
      <c r="BH27" s="1">
        <v>2</v>
      </c>
      <c r="BI27" s="1">
        <v>0</v>
      </c>
      <c r="BJ27" s="1">
        <v>0</v>
      </c>
      <c r="BK27" s="1">
        <v>0</v>
      </c>
      <c r="BL27" s="1">
        <v>2</v>
      </c>
      <c r="BM27" s="1">
        <v>4</v>
      </c>
      <c r="BN27" s="1">
        <v>1</v>
      </c>
      <c r="BO27" s="13">
        <v>0</v>
      </c>
      <c r="BP27" s="1">
        <v>0</v>
      </c>
      <c r="BQ27" s="1">
        <v>0</v>
      </c>
      <c r="BR27" s="1">
        <v>0</v>
      </c>
      <c r="BS27" s="1">
        <v>0</v>
      </c>
    </row>
    <row r="28" spans="1:71" ht="15.75" customHeight="1" x14ac:dyDescent="0.25">
      <c r="A28" s="1" t="s">
        <v>36</v>
      </c>
      <c r="B28" s="1">
        <v>0.65</v>
      </c>
      <c r="C28" s="1">
        <v>1.1399999999999999</v>
      </c>
      <c r="D28" s="1">
        <v>1.1399999999999999</v>
      </c>
      <c r="G28" s="2">
        <v>0</v>
      </c>
      <c r="H28" s="1">
        <v>5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1</v>
      </c>
      <c r="U28" s="1">
        <v>0</v>
      </c>
      <c r="V28" s="1">
        <v>1</v>
      </c>
      <c r="W28" s="1">
        <v>0</v>
      </c>
      <c r="X28" s="1">
        <v>0</v>
      </c>
      <c r="Y28" s="1">
        <v>1</v>
      </c>
      <c r="Z28" s="1">
        <v>4</v>
      </c>
      <c r="AA28" s="1">
        <v>0</v>
      </c>
      <c r="AB28" s="13">
        <v>0</v>
      </c>
      <c r="AC28" s="1">
        <v>0</v>
      </c>
      <c r="AD28" s="1">
        <v>1</v>
      </c>
      <c r="AE28" s="1">
        <v>0</v>
      </c>
      <c r="AF28" s="1">
        <v>0</v>
      </c>
      <c r="AG28" s="6">
        <v>1</v>
      </c>
      <c r="AH28" s="1">
        <v>2</v>
      </c>
      <c r="AI28" s="1">
        <v>1</v>
      </c>
      <c r="AJ28" s="1">
        <v>0</v>
      </c>
      <c r="AK28" s="1">
        <v>0</v>
      </c>
      <c r="AL28" s="1">
        <v>1</v>
      </c>
      <c r="AM28" s="1">
        <v>4</v>
      </c>
      <c r="AN28" s="1">
        <v>0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71" ht="15.75" customHeight="1" x14ac:dyDescent="0.25">
      <c r="A29" s="15">
        <v>44617</v>
      </c>
      <c r="B29" s="4" t="s">
        <v>176</v>
      </c>
      <c r="C29" s="4"/>
      <c r="D29" s="4"/>
      <c r="E29" s="4"/>
      <c r="F29" s="4"/>
      <c r="G29" s="2"/>
      <c r="O29" s="13"/>
      <c r="T29" s="4"/>
      <c r="AB29" s="13"/>
      <c r="AG29" s="6"/>
      <c r="AO29" s="13"/>
      <c r="AT29" s="8"/>
      <c r="BB29" s="13"/>
      <c r="BG29" s="10"/>
      <c r="BO29" s="13"/>
    </row>
    <row r="30" spans="1:71" ht="15.75" customHeight="1" x14ac:dyDescent="0.25">
      <c r="A30" s="1" t="s">
        <v>37</v>
      </c>
      <c r="B30" s="1">
        <v>0.63</v>
      </c>
      <c r="D30" s="1">
        <v>1.58</v>
      </c>
      <c r="F30" s="1">
        <v>1.22</v>
      </c>
      <c r="G30" s="2">
        <v>0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3">
        <v>1</v>
      </c>
      <c r="P30" s="1">
        <v>1</v>
      </c>
      <c r="Q30" s="1">
        <v>0</v>
      </c>
      <c r="R30" s="1">
        <v>0</v>
      </c>
      <c r="S30" s="1">
        <v>0</v>
      </c>
      <c r="T30" s="4"/>
      <c r="AB30" s="13"/>
      <c r="AG30" s="6">
        <v>1</v>
      </c>
      <c r="AH30" s="1">
        <v>3</v>
      </c>
      <c r="AI30" s="1">
        <v>3</v>
      </c>
      <c r="AJ30" s="1">
        <v>0</v>
      </c>
      <c r="AK30" s="1">
        <v>0</v>
      </c>
      <c r="AL30" s="1">
        <v>4</v>
      </c>
      <c r="AM30" s="1">
        <v>2</v>
      </c>
      <c r="AN30" s="1">
        <v>2</v>
      </c>
      <c r="AO30" s="13">
        <v>2</v>
      </c>
      <c r="AP30" s="1">
        <v>0</v>
      </c>
      <c r="AQ30" s="1">
        <v>1</v>
      </c>
      <c r="AR30" s="1">
        <v>0</v>
      </c>
      <c r="AS30" s="1">
        <v>0</v>
      </c>
      <c r="AT30" s="8"/>
      <c r="BB30" s="13"/>
      <c r="BG30" s="10">
        <v>0</v>
      </c>
      <c r="BH30" s="1">
        <v>6</v>
      </c>
      <c r="BI30" s="1">
        <v>0</v>
      </c>
      <c r="BJ30" s="1">
        <v>0</v>
      </c>
      <c r="BK30" s="1">
        <v>0</v>
      </c>
      <c r="BL30" s="1">
        <v>0</v>
      </c>
      <c r="BM30" s="1">
        <v>4</v>
      </c>
      <c r="BN30" s="1">
        <v>0</v>
      </c>
      <c r="BO30" s="13">
        <v>0</v>
      </c>
      <c r="BP30" s="1">
        <v>0</v>
      </c>
      <c r="BQ30" s="1">
        <v>0</v>
      </c>
      <c r="BR30" s="1">
        <v>0</v>
      </c>
      <c r="BS30" s="1">
        <v>0</v>
      </c>
    </row>
    <row r="31" spans="1:71" ht="15.75" customHeight="1" x14ac:dyDescent="0.25">
      <c r="A31" s="1" t="s">
        <v>38</v>
      </c>
      <c r="B31" s="1">
        <v>0.65</v>
      </c>
      <c r="D31" s="1">
        <v>1.66</v>
      </c>
      <c r="F31" s="1">
        <v>0.38</v>
      </c>
      <c r="G31" s="2">
        <v>0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2</v>
      </c>
      <c r="N31" s="1">
        <v>1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/>
      <c r="AB31" s="13"/>
      <c r="AG31" s="6">
        <v>2</v>
      </c>
      <c r="AH31" s="1">
        <v>4</v>
      </c>
      <c r="AI31" s="1">
        <v>2</v>
      </c>
      <c r="AJ31" s="1">
        <v>0</v>
      </c>
      <c r="AK31" s="1">
        <v>0</v>
      </c>
      <c r="AL31" s="1">
        <v>2</v>
      </c>
      <c r="AM31" s="1">
        <v>2</v>
      </c>
      <c r="AN31" s="1">
        <v>0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>
        <v>0</v>
      </c>
      <c r="BH31" s="1">
        <v>0</v>
      </c>
      <c r="BI31" s="1">
        <v>0</v>
      </c>
      <c r="BJ31" s="1">
        <v>0</v>
      </c>
      <c r="BK31" s="1">
        <v>0</v>
      </c>
      <c r="BL31" s="1">
        <v>2</v>
      </c>
      <c r="BM31" s="1">
        <v>0</v>
      </c>
      <c r="BN31" s="1">
        <v>0</v>
      </c>
      <c r="BO31" s="13">
        <v>0</v>
      </c>
      <c r="BP31" s="1">
        <v>0</v>
      </c>
      <c r="BQ31" s="1">
        <v>0</v>
      </c>
      <c r="BR31" s="1">
        <v>0</v>
      </c>
      <c r="BS31" s="1">
        <v>0</v>
      </c>
    </row>
    <row r="32" spans="1:71" ht="15.75" customHeight="1" x14ac:dyDescent="0.25">
      <c r="A32" s="12">
        <v>44701</v>
      </c>
      <c r="B32" s="2"/>
      <c r="C32" s="2"/>
      <c r="D32" s="2"/>
      <c r="E32" s="2"/>
      <c r="F32" s="2"/>
      <c r="G32" s="2"/>
      <c r="O32" s="13"/>
      <c r="T32" s="4"/>
      <c r="AB32" s="13"/>
      <c r="AG32" s="6"/>
      <c r="AO32" s="13"/>
      <c r="AT32" s="8"/>
      <c r="BB32" s="13"/>
      <c r="BG32" s="10"/>
      <c r="BO32" s="13"/>
    </row>
    <row r="33" spans="1:71" ht="15.75" customHeight="1" x14ac:dyDescent="0.25">
      <c r="A33" s="1" t="s">
        <v>39</v>
      </c>
      <c r="B33" s="1">
        <v>0.96</v>
      </c>
      <c r="C33" s="1">
        <v>0.97</v>
      </c>
      <c r="E33" s="1">
        <v>1.1299999999999999</v>
      </c>
      <c r="G33" s="2">
        <v>0</v>
      </c>
      <c r="H33" s="1">
        <v>3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3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6"/>
      <c r="AO33" s="13"/>
      <c r="AT33" s="8">
        <v>0</v>
      </c>
      <c r="AU33" s="1">
        <v>2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2</v>
      </c>
      <c r="BB33" s="13">
        <v>0</v>
      </c>
      <c r="BC33" s="1">
        <v>0</v>
      </c>
      <c r="BD33" s="1">
        <v>0</v>
      </c>
      <c r="BE33" s="1">
        <v>0</v>
      </c>
      <c r="BF33" s="1">
        <v>0</v>
      </c>
      <c r="BG33" s="10"/>
      <c r="BO33" s="13"/>
    </row>
    <row r="34" spans="1:71" ht="15.75" customHeight="1" x14ac:dyDescent="0.25">
      <c r="A34" s="17" t="s">
        <v>157</v>
      </c>
      <c r="B34" s="1">
        <f t="shared" ref="B34:C34" si="0">AVERAGE(B3:B33)</f>
        <v>0.82272727272727264</v>
      </c>
      <c r="C34" s="1">
        <f t="shared" si="0"/>
        <v>1.0190000000000001</v>
      </c>
      <c r="D34" s="1">
        <v>0.14000000000000001</v>
      </c>
      <c r="E34" s="1">
        <f t="shared" ref="E34:BS34" si="1">AVERAGE(E3:E33)</f>
        <v>1.1299999999999999</v>
      </c>
      <c r="F34" s="1">
        <f t="shared" si="1"/>
        <v>0.73599999999999999</v>
      </c>
      <c r="G34" s="1">
        <f t="shared" si="1"/>
        <v>0.22727272727272727</v>
      </c>
      <c r="H34" s="1">
        <f t="shared" si="1"/>
        <v>1.7272727272727273</v>
      </c>
      <c r="I34" s="1">
        <f t="shared" si="1"/>
        <v>0.36363636363636365</v>
      </c>
      <c r="J34" s="1">
        <f t="shared" si="1"/>
        <v>0</v>
      </c>
      <c r="K34" s="1">
        <f t="shared" si="1"/>
        <v>0</v>
      </c>
      <c r="L34" s="1">
        <f t="shared" si="1"/>
        <v>9.0909090909090912E-2</v>
      </c>
      <c r="M34" s="1">
        <f t="shared" si="1"/>
        <v>1.8181818181818181</v>
      </c>
      <c r="N34" s="1">
        <f t="shared" si="1"/>
        <v>0.5</v>
      </c>
      <c r="O34" s="1">
        <f t="shared" si="1"/>
        <v>9.0909090909090912E-2</v>
      </c>
      <c r="P34" s="1">
        <f t="shared" si="1"/>
        <v>4.5454545454545456E-2</v>
      </c>
      <c r="Q34" s="1">
        <f t="shared" si="1"/>
        <v>4.5454545454545456E-2</v>
      </c>
      <c r="R34" s="1">
        <f t="shared" si="1"/>
        <v>0</v>
      </c>
      <c r="S34" s="1">
        <f t="shared" si="1"/>
        <v>0</v>
      </c>
      <c r="T34" s="1">
        <f t="shared" si="1"/>
        <v>0.1</v>
      </c>
      <c r="U34" s="1">
        <f t="shared" si="1"/>
        <v>0.2</v>
      </c>
      <c r="V34" s="1">
        <f t="shared" si="1"/>
        <v>0.6</v>
      </c>
      <c r="W34" s="1">
        <f t="shared" si="1"/>
        <v>0</v>
      </c>
      <c r="X34" s="1">
        <f t="shared" si="1"/>
        <v>0</v>
      </c>
      <c r="Y34" s="1">
        <f t="shared" si="1"/>
        <v>0.2</v>
      </c>
      <c r="Z34" s="1">
        <f t="shared" si="1"/>
        <v>3.1</v>
      </c>
      <c r="AA34" s="1">
        <f t="shared" si="1"/>
        <v>0.3</v>
      </c>
      <c r="AB34" s="1">
        <f t="shared" si="1"/>
        <v>0.4</v>
      </c>
      <c r="AC34" s="1">
        <f t="shared" si="1"/>
        <v>0.1</v>
      </c>
      <c r="AD34" s="1">
        <f t="shared" si="1"/>
        <v>0.1</v>
      </c>
      <c r="AE34" s="1">
        <f t="shared" si="1"/>
        <v>0</v>
      </c>
      <c r="AF34" s="1">
        <f t="shared" si="1"/>
        <v>0</v>
      </c>
      <c r="AG34" s="1">
        <f t="shared" si="1"/>
        <v>0.5</v>
      </c>
      <c r="AH34" s="1">
        <f t="shared" si="1"/>
        <v>1.6875</v>
      </c>
      <c r="AI34" s="1">
        <f t="shared" si="1"/>
        <v>1.125</v>
      </c>
      <c r="AJ34" s="1">
        <f t="shared" si="1"/>
        <v>0</v>
      </c>
      <c r="AK34" s="1">
        <f t="shared" si="1"/>
        <v>0</v>
      </c>
      <c r="AL34" s="1">
        <f t="shared" si="1"/>
        <v>1.25</v>
      </c>
      <c r="AM34" s="1">
        <f t="shared" si="1"/>
        <v>1.625</v>
      </c>
      <c r="AN34" s="1">
        <f t="shared" si="1"/>
        <v>0.6875</v>
      </c>
      <c r="AO34" s="1">
        <f t="shared" si="1"/>
        <v>0.4375</v>
      </c>
      <c r="AP34" s="1">
        <f t="shared" si="1"/>
        <v>6.25E-2</v>
      </c>
      <c r="AQ34" s="1">
        <f t="shared" si="1"/>
        <v>0.125</v>
      </c>
      <c r="AR34" s="1">
        <f t="shared" si="1"/>
        <v>0</v>
      </c>
      <c r="AS34" s="1">
        <f t="shared" si="1"/>
        <v>0</v>
      </c>
      <c r="AT34" s="1">
        <f t="shared" si="1"/>
        <v>0</v>
      </c>
      <c r="AU34" s="1">
        <f t="shared" si="1"/>
        <v>2</v>
      </c>
      <c r="AV34" s="1">
        <f t="shared" si="1"/>
        <v>0</v>
      </c>
      <c r="AW34" s="1">
        <f t="shared" si="1"/>
        <v>0</v>
      </c>
      <c r="AX34" s="1">
        <f t="shared" si="1"/>
        <v>0</v>
      </c>
      <c r="AY34" s="1">
        <f t="shared" si="1"/>
        <v>0</v>
      </c>
      <c r="AZ34" s="1">
        <f t="shared" si="1"/>
        <v>0</v>
      </c>
      <c r="BA34" s="1">
        <f t="shared" si="1"/>
        <v>2</v>
      </c>
      <c r="BB34" s="1">
        <f t="shared" si="1"/>
        <v>0</v>
      </c>
      <c r="BC34" s="1">
        <f t="shared" si="1"/>
        <v>0</v>
      </c>
      <c r="BD34" s="1">
        <f t="shared" si="1"/>
        <v>0</v>
      </c>
      <c r="BE34" s="1">
        <f t="shared" si="1"/>
        <v>0</v>
      </c>
      <c r="BF34" s="1">
        <f t="shared" si="1"/>
        <v>0</v>
      </c>
      <c r="BG34" s="1">
        <f t="shared" si="1"/>
        <v>0</v>
      </c>
      <c r="BH34" s="1">
        <f t="shared" si="1"/>
        <v>2</v>
      </c>
      <c r="BI34" s="1">
        <f t="shared" si="1"/>
        <v>0.4</v>
      </c>
      <c r="BJ34" s="1">
        <f t="shared" si="1"/>
        <v>0</v>
      </c>
      <c r="BK34" s="1">
        <f t="shared" si="1"/>
        <v>0</v>
      </c>
      <c r="BL34" s="1">
        <f t="shared" si="1"/>
        <v>1</v>
      </c>
      <c r="BM34" s="1">
        <f t="shared" si="1"/>
        <v>2.6</v>
      </c>
      <c r="BN34" s="1">
        <f t="shared" si="1"/>
        <v>0.4</v>
      </c>
      <c r="BO34" s="1">
        <f t="shared" si="1"/>
        <v>0</v>
      </c>
      <c r="BP34" s="1">
        <f t="shared" si="1"/>
        <v>0</v>
      </c>
      <c r="BQ34" s="1">
        <f t="shared" si="1"/>
        <v>0</v>
      </c>
      <c r="BR34" s="1">
        <f t="shared" si="1"/>
        <v>0</v>
      </c>
      <c r="BS34" s="1">
        <f t="shared" si="1"/>
        <v>0</v>
      </c>
    </row>
    <row r="35" spans="1:71" ht="15.75" customHeight="1" x14ac:dyDescent="0.25">
      <c r="A35" s="17" t="s">
        <v>158</v>
      </c>
      <c r="B35" s="1">
        <f t="shared" ref="B35:F35" si="2">AVERAGE(B30:B33)</f>
        <v>0.7466666666666667</v>
      </c>
      <c r="C35" s="1">
        <f t="shared" si="2"/>
        <v>0.97</v>
      </c>
      <c r="D35" s="1">
        <f t="shared" si="2"/>
        <v>1.62</v>
      </c>
      <c r="E35" s="1">
        <f t="shared" si="2"/>
        <v>1.1299999999999999</v>
      </c>
      <c r="F35" s="1">
        <f t="shared" si="2"/>
        <v>0.8</v>
      </c>
      <c r="G35" s="2">
        <f t="shared" ref="G35:BS35" si="3">SUM(G3:G33)</f>
        <v>5</v>
      </c>
      <c r="H35" s="2">
        <f t="shared" si="3"/>
        <v>38</v>
      </c>
      <c r="I35" s="2">
        <f t="shared" si="3"/>
        <v>8</v>
      </c>
      <c r="J35" s="2">
        <f t="shared" si="3"/>
        <v>0</v>
      </c>
      <c r="K35" s="2">
        <f t="shared" si="3"/>
        <v>0</v>
      </c>
      <c r="L35" s="2">
        <f t="shared" si="3"/>
        <v>2</v>
      </c>
      <c r="M35" s="2">
        <f t="shared" si="3"/>
        <v>40</v>
      </c>
      <c r="N35" s="2">
        <f t="shared" si="3"/>
        <v>11</v>
      </c>
      <c r="O35" s="2">
        <f t="shared" si="3"/>
        <v>2</v>
      </c>
      <c r="P35" s="2">
        <f t="shared" si="3"/>
        <v>1</v>
      </c>
      <c r="Q35" s="2">
        <f t="shared" si="3"/>
        <v>1</v>
      </c>
      <c r="R35" s="2">
        <f t="shared" si="3"/>
        <v>0</v>
      </c>
      <c r="S35" s="2">
        <f t="shared" si="3"/>
        <v>0</v>
      </c>
      <c r="T35" s="2">
        <f t="shared" si="3"/>
        <v>1</v>
      </c>
      <c r="U35" s="2">
        <f t="shared" si="3"/>
        <v>2</v>
      </c>
      <c r="V35" s="2">
        <f t="shared" si="3"/>
        <v>6</v>
      </c>
      <c r="W35" s="2">
        <f t="shared" si="3"/>
        <v>0</v>
      </c>
      <c r="X35" s="2">
        <f t="shared" si="3"/>
        <v>0</v>
      </c>
      <c r="Y35" s="2">
        <f t="shared" si="3"/>
        <v>2</v>
      </c>
      <c r="Z35" s="2">
        <f t="shared" si="3"/>
        <v>31</v>
      </c>
      <c r="AA35" s="2">
        <f t="shared" si="3"/>
        <v>3</v>
      </c>
      <c r="AB35" s="2">
        <f t="shared" si="3"/>
        <v>4</v>
      </c>
      <c r="AC35" s="2">
        <f t="shared" si="3"/>
        <v>1</v>
      </c>
      <c r="AD35" s="2">
        <f t="shared" si="3"/>
        <v>1</v>
      </c>
      <c r="AE35" s="2">
        <f t="shared" si="3"/>
        <v>0</v>
      </c>
      <c r="AF35" s="2">
        <f t="shared" si="3"/>
        <v>0</v>
      </c>
      <c r="AG35" s="2">
        <f t="shared" si="3"/>
        <v>8</v>
      </c>
      <c r="AH35" s="2">
        <f t="shared" si="3"/>
        <v>27</v>
      </c>
      <c r="AI35" s="2">
        <f t="shared" si="3"/>
        <v>18</v>
      </c>
      <c r="AJ35" s="2">
        <f t="shared" si="3"/>
        <v>0</v>
      </c>
      <c r="AK35" s="2">
        <f t="shared" si="3"/>
        <v>0</v>
      </c>
      <c r="AL35" s="2">
        <f t="shared" si="3"/>
        <v>20</v>
      </c>
      <c r="AM35" s="2">
        <f t="shared" si="3"/>
        <v>26</v>
      </c>
      <c r="AN35" s="2">
        <f t="shared" si="3"/>
        <v>11</v>
      </c>
      <c r="AO35" s="2">
        <f t="shared" si="3"/>
        <v>7</v>
      </c>
      <c r="AP35" s="2">
        <f t="shared" si="3"/>
        <v>1</v>
      </c>
      <c r="AQ35" s="2">
        <f t="shared" si="3"/>
        <v>2</v>
      </c>
      <c r="AR35" s="2">
        <f t="shared" si="3"/>
        <v>0</v>
      </c>
      <c r="AS35" s="2">
        <f t="shared" si="3"/>
        <v>0</v>
      </c>
      <c r="AT35" s="2">
        <f t="shared" si="3"/>
        <v>0</v>
      </c>
      <c r="AU35" s="2">
        <f t="shared" si="3"/>
        <v>2</v>
      </c>
      <c r="AV35" s="2">
        <f t="shared" si="3"/>
        <v>0</v>
      </c>
      <c r="AW35" s="2">
        <f t="shared" si="3"/>
        <v>0</v>
      </c>
      <c r="AX35" s="2">
        <f t="shared" si="3"/>
        <v>0</v>
      </c>
      <c r="AY35" s="2">
        <f t="shared" si="3"/>
        <v>0</v>
      </c>
      <c r="AZ35" s="2">
        <f t="shared" si="3"/>
        <v>0</v>
      </c>
      <c r="BA35" s="2">
        <f t="shared" si="3"/>
        <v>2</v>
      </c>
      <c r="BB35" s="2">
        <f t="shared" si="3"/>
        <v>0</v>
      </c>
      <c r="BC35" s="2">
        <f t="shared" si="3"/>
        <v>0</v>
      </c>
      <c r="BD35" s="2">
        <f t="shared" si="3"/>
        <v>0</v>
      </c>
      <c r="BE35" s="2">
        <f t="shared" si="3"/>
        <v>0</v>
      </c>
      <c r="BF35" s="2">
        <f t="shared" si="3"/>
        <v>0</v>
      </c>
      <c r="BG35" s="2">
        <f t="shared" si="3"/>
        <v>0</v>
      </c>
      <c r="BH35" s="2">
        <f t="shared" si="3"/>
        <v>10</v>
      </c>
      <c r="BI35" s="2">
        <f t="shared" si="3"/>
        <v>2</v>
      </c>
      <c r="BJ35" s="2">
        <f t="shared" si="3"/>
        <v>0</v>
      </c>
      <c r="BK35" s="2">
        <f t="shared" si="3"/>
        <v>0</v>
      </c>
      <c r="BL35" s="2">
        <f t="shared" si="3"/>
        <v>5</v>
      </c>
      <c r="BM35" s="2">
        <f t="shared" si="3"/>
        <v>13</v>
      </c>
      <c r="BN35" s="2">
        <f t="shared" si="3"/>
        <v>2</v>
      </c>
      <c r="BO35" s="2">
        <f t="shared" si="3"/>
        <v>0</v>
      </c>
      <c r="BP35" s="2">
        <f t="shared" si="3"/>
        <v>0</v>
      </c>
      <c r="BQ35" s="2">
        <f t="shared" si="3"/>
        <v>0</v>
      </c>
      <c r="BR35" s="2">
        <f t="shared" si="3"/>
        <v>0</v>
      </c>
      <c r="BS35" s="2">
        <f t="shared" si="3"/>
        <v>0</v>
      </c>
    </row>
    <row r="36" spans="1:71" ht="15.75" customHeight="1" x14ac:dyDescent="0.25">
      <c r="B36" s="1">
        <f t="shared" ref="B36:F36" si="4">SUM(B3:B33)</f>
        <v>18.099999999999998</v>
      </c>
      <c r="C36" s="1">
        <f t="shared" si="4"/>
        <v>10.190000000000001</v>
      </c>
      <c r="D36" s="1">
        <f t="shared" si="4"/>
        <v>17.169999999999998</v>
      </c>
      <c r="E36" s="1">
        <f t="shared" si="4"/>
        <v>1.1299999999999999</v>
      </c>
      <c r="F36" s="1">
        <f t="shared" si="4"/>
        <v>3.6799999999999997</v>
      </c>
      <c r="G36" s="2"/>
      <c r="O36" s="13"/>
      <c r="T36" s="4"/>
      <c r="AB36" s="13"/>
      <c r="AG36" s="6"/>
      <c r="AO36" s="13"/>
      <c r="AT36" s="8"/>
      <c r="BB36" s="13"/>
      <c r="BG36" s="10"/>
      <c r="BO36" s="13"/>
    </row>
    <row r="37" spans="1:71" ht="15.75" customHeight="1" x14ac:dyDescent="0.25">
      <c r="A37" s="1" t="s">
        <v>159</v>
      </c>
      <c r="B37" s="1">
        <f t="shared" ref="B37:F37" si="5">COUNT(B3:B33)</f>
        <v>22</v>
      </c>
      <c r="C37" s="1">
        <f t="shared" si="5"/>
        <v>10</v>
      </c>
      <c r="D37" s="1">
        <f t="shared" si="5"/>
        <v>16</v>
      </c>
      <c r="E37" s="1">
        <f t="shared" si="5"/>
        <v>1</v>
      </c>
      <c r="F37" s="1">
        <f t="shared" si="5"/>
        <v>5</v>
      </c>
      <c r="G37" s="2"/>
      <c r="O37" s="13"/>
      <c r="T37" s="4"/>
      <c r="AB37" s="13"/>
      <c r="AG37" s="6"/>
      <c r="AO37" s="13"/>
      <c r="AT37" s="8"/>
      <c r="BB37" s="13"/>
      <c r="BG37" s="10"/>
      <c r="BO37" s="13"/>
    </row>
    <row r="38" spans="1:71" ht="15.75" customHeight="1" x14ac:dyDescent="0.25">
      <c r="G38" s="2"/>
      <c r="O38" s="13"/>
      <c r="T38" s="4"/>
      <c r="AB38" s="13"/>
      <c r="AG38" s="6"/>
      <c r="AO38" s="13"/>
      <c r="AT38" s="8"/>
      <c r="BB38" s="13"/>
      <c r="BG38" s="10"/>
      <c r="BO38" s="13"/>
    </row>
    <row r="39" spans="1:71" ht="15.75" customHeight="1" x14ac:dyDescent="0.25">
      <c r="G39" s="2"/>
      <c r="O39" s="13"/>
      <c r="T39" s="4"/>
      <c r="AB39" s="13"/>
      <c r="AG39" s="6"/>
      <c r="AO39" s="13"/>
      <c r="AT39" s="8"/>
      <c r="BB39" s="13"/>
      <c r="BG39" s="10"/>
      <c r="BO39" s="13"/>
    </row>
    <row r="40" spans="1:71" ht="15.75" customHeight="1" x14ac:dyDescent="0.25">
      <c r="G40" s="2"/>
      <c r="O40" s="13"/>
      <c r="T40" s="4"/>
      <c r="AB40" s="13"/>
      <c r="AG40" s="6"/>
      <c r="AO40" s="13"/>
      <c r="AT40" s="8"/>
      <c r="BB40" s="13"/>
      <c r="BG40" s="10"/>
      <c r="BO40" s="13"/>
    </row>
    <row r="41" spans="1:71" ht="15.75" customHeight="1" x14ac:dyDescent="0.25">
      <c r="G41" s="2"/>
      <c r="O41" s="13"/>
      <c r="T41" s="4"/>
      <c r="AB41" s="13"/>
      <c r="AG41" s="6"/>
      <c r="AO41" s="13"/>
      <c r="AT41" s="8"/>
      <c r="BB41" s="13"/>
      <c r="BG41" s="10"/>
      <c r="BO41" s="13"/>
    </row>
    <row r="42" spans="1:71" ht="15.75" customHeight="1" x14ac:dyDescent="0.25">
      <c r="D42" s="1">
        <f>SUM(B37:F37)</f>
        <v>54</v>
      </c>
      <c r="G42" s="2"/>
      <c r="O42" s="13"/>
      <c r="T42" s="4"/>
      <c r="AB42" s="13"/>
      <c r="AG42" s="6"/>
      <c r="AO42" s="13"/>
      <c r="AT42" s="8"/>
      <c r="BB42" s="13"/>
      <c r="BG42" s="10"/>
      <c r="BO42" s="13"/>
    </row>
    <row r="43" spans="1:71" ht="15.75" customHeight="1" x14ac:dyDescent="0.25"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71" ht="15.75" customHeight="1" x14ac:dyDescent="0.25">
      <c r="G44" s="2"/>
      <c r="O44" s="13"/>
      <c r="T44" s="4"/>
      <c r="AB44" s="13"/>
      <c r="AG44" s="6"/>
      <c r="AO44" s="13"/>
      <c r="AT44" s="8"/>
      <c r="BB44" s="13"/>
      <c r="BG44" s="10"/>
      <c r="BO44" s="13"/>
    </row>
    <row r="45" spans="1:71" ht="15.75" customHeight="1" x14ac:dyDescent="0.25">
      <c r="G45" s="2"/>
      <c r="O45" s="13"/>
      <c r="T45" s="4"/>
      <c r="AB45" s="13"/>
      <c r="AG45" s="6"/>
      <c r="AO45" s="13"/>
      <c r="AT45" s="8"/>
      <c r="BB45" s="13"/>
      <c r="BG45" s="10"/>
      <c r="BO45" s="13"/>
    </row>
    <row r="46" spans="1:71" ht="15.75" customHeight="1" x14ac:dyDescent="0.25">
      <c r="G46" s="2"/>
      <c r="O46" s="13"/>
      <c r="T46" s="4"/>
      <c r="AB46" s="13"/>
      <c r="AG46" s="6"/>
      <c r="AO46" s="13"/>
      <c r="AT46" s="8"/>
      <c r="BB46" s="13"/>
      <c r="BG46" s="10"/>
      <c r="BO46" s="13"/>
    </row>
    <row r="47" spans="1:71" ht="15.75" customHeight="1" x14ac:dyDescent="0.25">
      <c r="G47" s="2"/>
      <c r="O47" s="13"/>
      <c r="T47" s="4"/>
      <c r="AB47" s="13"/>
      <c r="AG47" s="6"/>
      <c r="AO47" s="13"/>
      <c r="AT47" s="8"/>
      <c r="BB47" s="13"/>
      <c r="BG47" s="10"/>
      <c r="BO47" s="13"/>
    </row>
    <row r="48" spans="1:71" ht="15.75" customHeight="1" x14ac:dyDescent="0.25">
      <c r="G48" s="2"/>
      <c r="O48" s="13"/>
      <c r="T48" s="4"/>
      <c r="AB48" s="13"/>
      <c r="AG48" s="6"/>
      <c r="AO48" s="13"/>
      <c r="AT48" s="8"/>
      <c r="BB48" s="13"/>
      <c r="BG48" s="10"/>
      <c r="BO48" s="13"/>
    </row>
    <row r="49" spans="7:67" ht="15.75" customHeight="1" x14ac:dyDescent="0.25"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7:67" ht="15.75" customHeight="1" x14ac:dyDescent="0.25">
      <c r="G50" s="2"/>
      <c r="O50" s="13"/>
      <c r="T50" s="4"/>
      <c r="AB50" s="13"/>
      <c r="AG50" s="6"/>
      <c r="AO50" s="13"/>
      <c r="AT50" s="8"/>
      <c r="BB50" s="13"/>
      <c r="BG50" s="10"/>
      <c r="BO50" s="13"/>
    </row>
    <row r="51" spans="7:67" ht="15.75" customHeight="1" x14ac:dyDescent="0.25">
      <c r="G51" s="2"/>
      <c r="O51" s="13"/>
      <c r="T51" s="4"/>
      <c r="AB51" s="13"/>
      <c r="AG51" s="6"/>
      <c r="AO51" s="13"/>
      <c r="AT51" s="8"/>
      <c r="BB51" s="13"/>
      <c r="BG51" s="10"/>
      <c r="BO51" s="13"/>
    </row>
    <row r="52" spans="7:67" ht="15.75" customHeight="1" x14ac:dyDescent="0.25">
      <c r="G52" s="2"/>
      <c r="O52" s="13"/>
      <c r="T52" s="4"/>
      <c r="AB52" s="13"/>
      <c r="AG52" s="6"/>
      <c r="AO52" s="13"/>
      <c r="AT52" s="8"/>
      <c r="BB52" s="13"/>
      <c r="BG52" s="10"/>
      <c r="BO52" s="13"/>
    </row>
    <row r="53" spans="7:67" ht="15.75" customHeight="1" x14ac:dyDescent="0.25">
      <c r="G53" s="2"/>
      <c r="O53" s="13"/>
      <c r="T53" s="4"/>
      <c r="AB53" s="13"/>
      <c r="AG53" s="6"/>
      <c r="AO53" s="13"/>
      <c r="AT53" s="8"/>
      <c r="BB53" s="13"/>
      <c r="BG53" s="10"/>
      <c r="BO53" s="13"/>
    </row>
    <row r="54" spans="7:67" ht="15.75" customHeight="1" x14ac:dyDescent="0.25">
      <c r="G54" s="2"/>
      <c r="O54" s="13"/>
      <c r="T54" s="4"/>
      <c r="AB54" s="13"/>
      <c r="AG54" s="6"/>
      <c r="AO54" s="13"/>
      <c r="AT54" s="8"/>
      <c r="BB54" s="13"/>
      <c r="BG54" s="10"/>
      <c r="BO54" s="13"/>
    </row>
    <row r="55" spans="7:67" ht="15.75" customHeight="1" x14ac:dyDescent="0.25">
      <c r="G55" s="2"/>
      <c r="O55" s="13"/>
      <c r="T55" s="4"/>
      <c r="AB55" s="13"/>
      <c r="AG55" s="6"/>
      <c r="AO55" s="13"/>
      <c r="AT55" s="8"/>
      <c r="BB55" s="13"/>
      <c r="BG55" s="10"/>
      <c r="BO55" s="13"/>
    </row>
    <row r="56" spans="7:67" ht="15.75" customHeight="1" x14ac:dyDescent="0.25">
      <c r="G56" s="2"/>
      <c r="O56" s="13"/>
      <c r="T56" s="4"/>
      <c r="AB56" s="13"/>
      <c r="AG56" s="6"/>
      <c r="AO56" s="13"/>
      <c r="AT56" s="8"/>
      <c r="BB56" s="13"/>
      <c r="BG56" s="10"/>
      <c r="BO56" s="13"/>
    </row>
    <row r="57" spans="7:67" ht="15.75" customHeight="1" x14ac:dyDescent="0.25">
      <c r="G57" s="2"/>
      <c r="O57" s="13"/>
      <c r="T57" s="4"/>
      <c r="AB57" s="13"/>
      <c r="AG57" s="6"/>
      <c r="AO57" s="13"/>
      <c r="AT57" s="8"/>
      <c r="BB57" s="13"/>
      <c r="BG57" s="10"/>
      <c r="BO57" s="13"/>
    </row>
    <row r="58" spans="7:67" ht="15.75" customHeight="1" x14ac:dyDescent="0.25">
      <c r="G58" s="2"/>
      <c r="O58" s="13"/>
      <c r="T58" s="4"/>
      <c r="AB58" s="13"/>
      <c r="AG58" s="6"/>
      <c r="AO58" s="13"/>
      <c r="AT58" s="8"/>
      <c r="BB58" s="13"/>
      <c r="BG58" s="10"/>
      <c r="BO58" s="13"/>
    </row>
    <row r="59" spans="7:67" ht="15.75" customHeight="1" x14ac:dyDescent="0.25">
      <c r="G59" s="2"/>
      <c r="O59" s="13"/>
      <c r="T59" s="4"/>
      <c r="AB59" s="13"/>
      <c r="AG59" s="6"/>
      <c r="AO59" s="13"/>
      <c r="AT59" s="8"/>
      <c r="BB59" s="13"/>
      <c r="BG59" s="10"/>
      <c r="BO59" s="13"/>
    </row>
    <row r="60" spans="7:67" ht="15.75" customHeight="1" x14ac:dyDescent="0.25">
      <c r="G60" s="2"/>
      <c r="O60" s="13"/>
      <c r="T60" s="4"/>
      <c r="AB60" s="13"/>
      <c r="AG60" s="6"/>
      <c r="AO60" s="13"/>
      <c r="AT60" s="8"/>
      <c r="BB60" s="13"/>
      <c r="BG60" s="10"/>
      <c r="BO60" s="13"/>
    </row>
    <row r="61" spans="7:67" ht="15.75" customHeight="1" x14ac:dyDescent="0.25">
      <c r="G61" s="2"/>
      <c r="O61" s="13"/>
      <c r="T61" s="4"/>
      <c r="AB61" s="13"/>
      <c r="AG61" s="6"/>
      <c r="AO61" s="13"/>
      <c r="AT61" s="8"/>
      <c r="BB61" s="13"/>
      <c r="BG61" s="10"/>
      <c r="BO61" s="13"/>
    </row>
    <row r="62" spans="7:67" ht="15.75" customHeight="1" x14ac:dyDescent="0.25">
      <c r="G62" s="2"/>
      <c r="O62" s="13"/>
      <c r="T62" s="4"/>
      <c r="AB62" s="13"/>
      <c r="AG62" s="6"/>
      <c r="AO62" s="13"/>
      <c r="AT62" s="8"/>
      <c r="BB62" s="13"/>
      <c r="BG62" s="10"/>
      <c r="BO62" s="13"/>
    </row>
    <row r="63" spans="7:67" ht="15.75" customHeight="1" x14ac:dyDescent="0.25"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7:67" ht="15.75" customHeight="1" x14ac:dyDescent="0.25">
      <c r="G64" s="2"/>
      <c r="O64" s="13"/>
      <c r="T64" s="4"/>
      <c r="AB64" s="13"/>
      <c r="AG64" s="6"/>
      <c r="AO64" s="13"/>
      <c r="AT64" s="8"/>
      <c r="BB64" s="13"/>
      <c r="BG64" s="10"/>
      <c r="BO64" s="13"/>
    </row>
    <row r="65" spans="7:67" ht="15.75" customHeight="1" x14ac:dyDescent="0.25">
      <c r="G65" s="2"/>
      <c r="O65" s="13"/>
      <c r="T65" s="4"/>
      <c r="AB65" s="13"/>
      <c r="AG65" s="6"/>
      <c r="AO65" s="13"/>
      <c r="AT65" s="8"/>
      <c r="BB65" s="13"/>
      <c r="BG65" s="10"/>
      <c r="BO65" s="13"/>
    </row>
    <row r="66" spans="7:67" ht="15.75" customHeight="1" x14ac:dyDescent="0.25"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7:67" ht="15.75" customHeight="1" x14ac:dyDescent="0.25">
      <c r="G67" s="2"/>
      <c r="O67" s="13"/>
      <c r="T67" s="4"/>
      <c r="AB67" s="13"/>
      <c r="AG67" s="6"/>
      <c r="AO67" s="13"/>
      <c r="AT67" s="8"/>
      <c r="BB67" s="13"/>
      <c r="BG67" s="10"/>
      <c r="BO67" s="13"/>
    </row>
    <row r="68" spans="7:67" ht="15.75" customHeight="1" x14ac:dyDescent="0.25">
      <c r="G68" s="2"/>
      <c r="O68" s="13"/>
      <c r="T68" s="4"/>
      <c r="AB68" s="13"/>
      <c r="AG68" s="6"/>
      <c r="AO68" s="13"/>
      <c r="AT68" s="8"/>
      <c r="BB68" s="13"/>
      <c r="BG68" s="10"/>
      <c r="BO68" s="13"/>
    </row>
    <row r="69" spans="7:67" ht="15.75" customHeight="1" x14ac:dyDescent="0.25">
      <c r="G69" s="2"/>
      <c r="O69" s="13"/>
      <c r="T69" s="4"/>
      <c r="AB69" s="13"/>
      <c r="AG69" s="6"/>
      <c r="AO69" s="13"/>
      <c r="AT69" s="8"/>
      <c r="BB69" s="13"/>
      <c r="BG69" s="10"/>
      <c r="BO69" s="13"/>
    </row>
    <row r="70" spans="7:67" ht="15.75" customHeight="1" x14ac:dyDescent="0.25">
      <c r="G70" s="2"/>
      <c r="O70" s="13"/>
      <c r="T70" s="4"/>
      <c r="AB70" s="13"/>
      <c r="AG70" s="6"/>
      <c r="AO70" s="13"/>
      <c r="AT70" s="8"/>
      <c r="BB70" s="13"/>
      <c r="BG70" s="10"/>
      <c r="BO70" s="13"/>
    </row>
    <row r="71" spans="7:67" ht="15.75" customHeight="1" x14ac:dyDescent="0.25">
      <c r="G71" s="2"/>
      <c r="O71" s="13"/>
      <c r="T71" s="4"/>
      <c r="AB71" s="13"/>
      <c r="AG71" s="6"/>
      <c r="AO71" s="13"/>
      <c r="AT71" s="8"/>
      <c r="BB71" s="13"/>
      <c r="BG71" s="10"/>
      <c r="BO71" s="13"/>
    </row>
    <row r="72" spans="7:67" ht="15.75" customHeight="1" x14ac:dyDescent="0.25">
      <c r="G72" s="2"/>
      <c r="O72" s="13"/>
      <c r="T72" s="4"/>
      <c r="AB72" s="13"/>
      <c r="AG72" s="6"/>
      <c r="AO72" s="13"/>
      <c r="AT72" s="8"/>
      <c r="BB72" s="13"/>
      <c r="BG72" s="10"/>
      <c r="BO72" s="13"/>
    </row>
    <row r="73" spans="7:67" ht="15.75" customHeight="1" x14ac:dyDescent="0.25">
      <c r="G73" s="2"/>
      <c r="O73" s="13"/>
      <c r="T73" s="4"/>
      <c r="AB73" s="13"/>
      <c r="AG73" s="6"/>
      <c r="AO73" s="13"/>
      <c r="AT73" s="8"/>
      <c r="BB73" s="13"/>
      <c r="BG73" s="10"/>
      <c r="BO73" s="13"/>
    </row>
    <row r="74" spans="7:67" ht="15.75" customHeight="1" x14ac:dyDescent="0.25">
      <c r="G74" s="2"/>
      <c r="O74" s="13"/>
      <c r="T74" s="4"/>
      <c r="AB74" s="13"/>
      <c r="AG74" s="6"/>
      <c r="AO74" s="13"/>
      <c r="AT74" s="8"/>
      <c r="BB74" s="13"/>
      <c r="BG74" s="10"/>
      <c r="BO74" s="13"/>
    </row>
    <row r="75" spans="7:67" ht="15.75" customHeight="1" x14ac:dyDescent="0.25"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7:67" ht="15.75" customHeight="1" x14ac:dyDescent="0.25">
      <c r="G76" s="2"/>
      <c r="O76" s="13"/>
      <c r="T76" s="4"/>
      <c r="AB76" s="13"/>
      <c r="AG76" s="6"/>
      <c r="AO76" s="13"/>
      <c r="AT76" s="8"/>
      <c r="BB76" s="13"/>
      <c r="BG76" s="10"/>
      <c r="BO76" s="13"/>
    </row>
    <row r="77" spans="7:67" ht="15.75" customHeight="1" x14ac:dyDescent="0.25">
      <c r="G77" s="2"/>
      <c r="O77" s="13"/>
      <c r="T77" s="4"/>
      <c r="AB77" s="13"/>
      <c r="AG77" s="6"/>
      <c r="AO77" s="13"/>
      <c r="AT77" s="8"/>
      <c r="BB77" s="13"/>
      <c r="BG77" s="10"/>
      <c r="BO77" s="13"/>
    </row>
    <row r="78" spans="7:67" ht="15.75" customHeight="1" x14ac:dyDescent="0.25">
      <c r="G78" s="2"/>
      <c r="O78" s="13"/>
      <c r="T78" s="4"/>
      <c r="AB78" s="13"/>
      <c r="AG78" s="6"/>
      <c r="AO78" s="13"/>
      <c r="AT78" s="8"/>
      <c r="BB78" s="13"/>
      <c r="BG78" s="10"/>
      <c r="BO78" s="13"/>
    </row>
    <row r="79" spans="7:67" ht="15.75" customHeight="1" x14ac:dyDescent="0.25">
      <c r="G79" s="2"/>
      <c r="O79" s="13"/>
      <c r="T79" s="4"/>
      <c r="AB79" s="13"/>
      <c r="AG79" s="6"/>
      <c r="AO79" s="13"/>
      <c r="AT79" s="8"/>
      <c r="BB79" s="13"/>
      <c r="BG79" s="10"/>
      <c r="BO79" s="13"/>
    </row>
    <row r="80" spans="7:67" ht="15.75" customHeight="1" x14ac:dyDescent="0.25">
      <c r="G80" s="2"/>
      <c r="O80" s="13"/>
      <c r="T80" s="4"/>
      <c r="AB80" s="13"/>
      <c r="AG80" s="6"/>
      <c r="AO80" s="13"/>
      <c r="AT80" s="8"/>
      <c r="BB80" s="13"/>
      <c r="BG80" s="10"/>
      <c r="BO80" s="13"/>
    </row>
    <row r="81" spans="7:67" ht="15.75" customHeight="1" x14ac:dyDescent="0.25">
      <c r="G81" s="2"/>
      <c r="O81" s="13"/>
      <c r="T81" s="4"/>
      <c r="AB81" s="13"/>
      <c r="AG81" s="6"/>
      <c r="AO81" s="13"/>
      <c r="AT81" s="8"/>
      <c r="BB81" s="13"/>
      <c r="BG81" s="10"/>
      <c r="BO81" s="13"/>
    </row>
    <row r="82" spans="7:67" ht="15.75" customHeight="1" x14ac:dyDescent="0.25">
      <c r="G82" s="2"/>
      <c r="O82" s="13"/>
      <c r="T82" s="4"/>
      <c r="AB82" s="13"/>
      <c r="AG82" s="6"/>
      <c r="AO82" s="13"/>
      <c r="AT82" s="8"/>
      <c r="BB82" s="13"/>
      <c r="BG82" s="10"/>
      <c r="BO82" s="13"/>
    </row>
    <row r="83" spans="7:67" ht="15.75" customHeight="1" x14ac:dyDescent="0.25">
      <c r="G83" s="2"/>
      <c r="O83" s="13"/>
      <c r="T83" s="4"/>
      <c r="AB83" s="13"/>
      <c r="AG83" s="6"/>
      <c r="AO83" s="13"/>
      <c r="AT83" s="8"/>
      <c r="BB83" s="13"/>
      <c r="BG83" s="10"/>
      <c r="BO83" s="13"/>
    </row>
    <row r="84" spans="7:67" ht="15.75" customHeight="1" x14ac:dyDescent="0.25">
      <c r="G84" s="2"/>
      <c r="O84" s="13"/>
      <c r="T84" s="4"/>
      <c r="AB84" s="13"/>
      <c r="AG84" s="6"/>
      <c r="AO84" s="13"/>
      <c r="AT84" s="8"/>
      <c r="BB84" s="13"/>
      <c r="BG84" s="10"/>
      <c r="BO84" s="13"/>
    </row>
    <row r="85" spans="7:67" ht="15.75" customHeight="1" x14ac:dyDescent="0.25">
      <c r="G85" s="2"/>
      <c r="O85" s="13"/>
      <c r="T85" s="4"/>
      <c r="AB85" s="13"/>
      <c r="AG85" s="6"/>
      <c r="AO85" s="13"/>
      <c r="AT85" s="8"/>
      <c r="BB85" s="13"/>
      <c r="BG85" s="10"/>
      <c r="BO85" s="13"/>
    </row>
    <row r="86" spans="7:67" ht="15.75" customHeight="1" x14ac:dyDescent="0.25"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7:67" ht="15.75" customHeight="1" x14ac:dyDescent="0.25">
      <c r="G87" s="2"/>
      <c r="O87" s="13"/>
      <c r="T87" s="4"/>
      <c r="AB87" s="13"/>
      <c r="AG87" s="6"/>
      <c r="AO87" s="13"/>
      <c r="AT87" s="8"/>
      <c r="BB87" s="13"/>
      <c r="BG87" s="10"/>
      <c r="BO87" s="13"/>
    </row>
    <row r="88" spans="7:67" ht="15.75" customHeight="1" x14ac:dyDescent="0.25">
      <c r="G88" s="2"/>
      <c r="O88" s="13"/>
      <c r="T88" s="4"/>
      <c r="AB88" s="13"/>
      <c r="AG88" s="6"/>
      <c r="AO88" s="13"/>
      <c r="AT88" s="8"/>
      <c r="BB88" s="13"/>
      <c r="BG88" s="10"/>
      <c r="BO88" s="13"/>
    </row>
    <row r="89" spans="7:67" ht="15.75" customHeight="1" x14ac:dyDescent="0.25">
      <c r="G89" s="2"/>
      <c r="O89" s="13"/>
      <c r="T89" s="4"/>
      <c r="AB89" s="13"/>
      <c r="AG89" s="6"/>
      <c r="AO89" s="13"/>
      <c r="AT89" s="8"/>
      <c r="BB89" s="13"/>
      <c r="BG89" s="10"/>
      <c r="BO89" s="13"/>
    </row>
    <row r="90" spans="7:67" ht="15.75" customHeight="1" x14ac:dyDescent="0.25">
      <c r="G90" s="2"/>
      <c r="O90" s="13"/>
      <c r="T90" s="4"/>
      <c r="AB90" s="13"/>
      <c r="AG90" s="6"/>
      <c r="AO90" s="13"/>
      <c r="AT90" s="8"/>
      <c r="BB90" s="13"/>
      <c r="BG90" s="10"/>
      <c r="BO90" s="13"/>
    </row>
    <row r="91" spans="7:67" ht="15.75" customHeight="1" x14ac:dyDescent="0.25">
      <c r="G91" s="2"/>
      <c r="O91" s="13"/>
      <c r="T91" s="4"/>
      <c r="AB91" s="13"/>
      <c r="AG91" s="6"/>
      <c r="AO91" s="13"/>
      <c r="AT91" s="8"/>
      <c r="BB91" s="13"/>
      <c r="BG91" s="10"/>
      <c r="BO91" s="13"/>
    </row>
    <row r="92" spans="7:67" ht="15.75" customHeight="1" x14ac:dyDescent="0.25"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7:67" ht="15.75" customHeight="1" x14ac:dyDescent="0.25">
      <c r="G93" s="2"/>
      <c r="O93" s="13"/>
      <c r="T93" s="4"/>
      <c r="AB93" s="13"/>
      <c r="AG93" s="6"/>
      <c r="AO93" s="13"/>
      <c r="AT93" s="8"/>
      <c r="BB93" s="13"/>
      <c r="BG93" s="10"/>
      <c r="BO93" s="13"/>
    </row>
    <row r="94" spans="7:67" ht="15.75" customHeight="1" x14ac:dyDescent="0.25">
      <c r="G94" s="2"/>
      <c r="O94" s="13"/>
      <c r="T94" s="4"/>
      <c r="AB94" s="13"/>
      <c r="AG94" s="6"/>
      <c r="AO94" s="13"/>
      <c r="AT94" s="8"/>
      <c r="BB94" s="13"/>
      <c r="BG94" s="10"/>
      <c r="BO94" s="13"/>
    </row>
    <row r="95" spans="7:67" ht="15.75" customHeight="1" x14ac:dyDescent="0.25">
      <c r="G95" s="2"/>
      <c r="O95" s="13"/>
      <c r="T95" s="4"/>
      <c r="AB95" s="13"/>
      <c r="AG95" s="6"/>
      <c r="AO95" s="13"/>
      <c r="AT95" s="8"/>
      <c r="BB95" s="13"/>
      <c r="BG95" s="10"/>
      <c r="BO95" s="13"/>
    </row>
    <row r="96" spans="7:67" ht="15.75" customHeight="1" x14ac:dyDescent="0.25">
      <c r="G96" s="2"/>
      <c r="O96" s="13"/>
      <c r="T96" s="4"/>
      <c r="AB96" s="13"/>
      <c r="AG96" s="6"/>
      <c r="AO96" s="13"/>
      <c r="AT96" s="8"/>
      <c r="BB96" s="13"/>
      <c r="BG96" s="10"/>
      <c r="BO96" s="13"/>
    </row>
    <row r="97" spans="7:67" ht="15.75" customHeight="1" x14ac:dyDescent="0.25">
      <c r="G97" s="2"/>
      <c r="O97" s="13"/>
      <c r="T97" s="4"/>
      <c r="AB97" s="13"/>
      <c r="AG97" s="6"/>
      <c r="AO97" s="13"/>
      <c r="AT97" s="8"/>
      <c r="BB97" s="13"/>
      <c r="BG97" s="10"/>
      <c r="BO97" s="13"/>
    </row>
    <row r="98" spans="7:67" ht="15.75" customHeight="1" x14ac:dyDescent="0.25"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7:67" ht="15.75" customHeight="1" x14ac:dyDescent="0.25">
      <c r="G99" s="2"/>
      <c r="O99" s="13"/>
      <c r="T99" s="4"/>
      <c r="AB99" s="13"/>
      <c r="AG99" s="6"/>
      <c r="AO99" s="13"/>
      <c r="AT99" s="8"/>
      <c r="BB99" s="13"/>
      <c r="BG99" s="10"/>
      <c r="BO99" s="13"/>
    </row>
    <row r="100" spans="7:67" ht="15.75" customHeight="1" x14ac:dyDescent="0.25">
      <c r="G100" s="2"/>
      <c r="O100" s="13"/>
      <c r="T100" s="4"/>
      <c r="AB100" s="13"/>
      <c r="AG100" s="6"/>
      <c r="AO100" s="13"/>
      <c r="AT100" s="8"/>
      <c r="BB100" s="13"/>
      <c r="BG100" s="10"/>
      <c r="BO100" s="13"/>
    </row>
    <row r="101" spans="7:67" ht="15.75" customHeight="1" x14ac:dyDescent="0.25">
      <c r="G101" s="2"/>
      <c r="O101" s="13"/>
      <c r="T101" s="4"/>
      <c r="AB101" s="13"/>
      <c r="AG101" s="6"/>
      <c r="AO101" s="13"/>
      <c r="AT101" s="8"/>
      <c r="BB101" s="13"/>
      <c r="BG101" s="10"/>
      <c r="BO101" s="13"/>
    </row>
    <row r="102" spans="7:67" ht="15.75" customHeight="1" x14ac:dyDescent="0.25">
      <c r="G102" s="2"/>
      <c r="O102" s="13"/>
      <c r="T102" s="4"/>
      <c r="AB102" s="13"/>
      <c r="AG102" s="6"/>
      <c r="AO102" s="13"/>
      <c r="AT102" s="8"/>
      <c r="BB102" s="13"/>
      <c r="BG102" s="10"/>
      <c r="BO102" s="13"/>
    </row>
    <row r="103" spans="7:67" ht="15.75" customHeight="1" x14ac:dyDescent="0.25">
      <c r="G103" s="2"/>
      <c r="O103" s="13"/>
      <c r="T103" s="4"/>
      <c r="AB103" s="13"/>
      <c r="AG103" s="6"/>
      <c r="AO103" s="13"/>
      <c r="AT103" s="8"/>
      <c r="BB103" s="13"/>
      <c r="BG103" s="10"/>
      <c r="BO103" s="13"/>
    </row>
    <row r="104" spans="7:67" ht="15.75" customHeight="1" x14ac:dyDescent="0.25">
      <c r="G104" s="2"/>
      <c r="O104" s="13"/>
      <c r="T104" s="4"/>
      <c r="AB104" s="13"/>
      <c r="AG104" s="6"/>
      <c r="AO104" s="13"/>
      <c r="AT104" s="8"/>
      <c r="BB104" s="13"/>
      <c r="BG104" s="10"/>
      <c r="BO104" s="13"/>
    </row>
    <row r="105" spans="7:67" ht="15.75" customHeight="1" x14ac:dyDescent="0.25">
      <c r="G105" s="2"/>
      <c r="O105" s="13"/>
      <c r="T105" s="4"/>
      <c r="AB105" s="13"/>
      <c r="AG105" s="6"/>
      <c r="AO105" s="13"/>
      <c r="AT105" s="8"/>
      <c r="BB105" s="13"/>
      <c r="BG105" s="10"/>
      <c r="BO105" s="13"/>
    </row>
    <row r="106" spans="7:67" ht="15.75" customHeight="1" x14ac:dyDescent="0.25"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7:67" ht="15.75" customHeight="1" x14ac:dyDescent="0.25">
      <c r="G107" s="2"/>
      <c r="O107" s="13"/>
      <c r="T107" s="4"/>
      <c r="AB107" s="13"/>
      <c r="AG107" s="6"/>
      <c r="AO107" s="13"/>
      <c r="AT107" s="8"/>
      <c r="BB107" s="13"/>
      <c r="BG107" s="10"/>
      <c r="BO107" s="13"/>
    </row>
    <row r="108" spans="7:67" ht="15.75" customHeight="1" x14ac:dyDescent="0.25">
      <c r="G108" s="2"/>
      <c r="O108" s="13"/>
      <c r="T108" s="4"/>
      <c r="AB108" s="13"/>
      <c r="AG108" s="6"/>
      <c r="AO108" s="13"/>
      <c r="AT108" s="8"/>
      <c r="BB108" s="13"/>
      <c r="BG108" s="10"/>
      <c r="BO108" s="13"/>
    </row>
    <row r="109" spans="7:67" ht="15.75" customHeight="1" x14ac:dyDescent="0.25"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7:67" ht="15.75" customHeight="1" x14ac:dyDescent="0.25">
      <c r="G110" s="2"/>
      <c r="O110" s="13"/>
      <c r="T110" s="4"/>
      <c r="AB110" s="13"/>
      <c r="AG110" s="6"/>
      <c r="AO110" s="13"/>
      <c r="AT110" s="8"/>
      <c r="BB110" s="13"/>
      <c r="BG110" s="10"/>
      <c r="BO110" s="13"/>
    </row>
    <row r="111" spans="7:67" ht="15.75" customHeight="1" x14ac:dyDescent="0.25">
      <c r="G111" s="2"/>
      <c r="O111" s="13"/>
      <c r="T111" s="4"/>
      <c r="AB111" s="13"/>
      <c r="AG111" s="6"/>
      <c r="AO111" s="13"/>
      <c r="AT111" s="8"/>
      <c r="BB111" s="13"/>
      <c r="BG111" s="10"/>
      <c r="BO111" s="13"/>
    </row>
    <row r="112" spans="7:67" ht="15.75" customHeight="1" x14ac:dyDescent="0.25"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7:67" ht="15.75" customHeight="1" x14ac:dyDescent="0.25"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7:67" ht="15.75" customHeight="1" x14ac:dyDescent="0.25">
      <c r="G114" s="2"/>
      <c r="O114" s="13"/>
      <c r="T114" s="4"/>
      <c r="AB114" s="13"/>
      <c r="AG114" s="6"/>
      <c r="AO114" s="13"/>
      <c r="AT114" s="8"/>
      <c r="BB114" s="13"/>
      <c r="BG114" s="10"/>
      <c r="BO114" s="13"/>
    </row>
    <row r="115" spans="7:67" ht="15.75" customHeight="1" x14ac:dyDescent="0.25">
      <c r="G115" s="2"/>
      <c r="O115" s="13"/>
      <c r="T115" s="4"/>
      <c r="AB115" s="13"/>
      <c r="AG115" s="6"/>
      <c r="AO115" s="13"/>
      <c r="AT115" s="8"/>
      <c r="BB115" s="13"/>
      <c r="BG115" s="10"/>
      <c r="BO115" s="13"/>
    </row>
    <row r="116" spans="7:67" ht="15.75" customHeight="1" x14ac:dyDescent="0.25">
      <c r="G116" s="2"/>
      <c r="O116" s="13"/>
      <c r="T116" s="4"/>
      <c r="AB116" s="13"/>
      <c r="AG116" s="6"/>
      <c r="AO116" s="13"/>
      <c r="AT116" s="8"/>
      <c r="BB116" s="13"/>
      <c r="BG116" s="10"/>
      <c r="BO116" s="13"/>
    </row>
    <row r="117" spans="7:67" ht="15.75" customHeight="1" x14ac:dyDescent="0.25"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7:67" ht="15.75" customHeight="1" x14ac:dyDescent="0.25">
      <c r="G118" s="2"/>
      <c r="O118" s="13"/>
      <c r="T118" s="4"/>
      <c r="AB118" s="13"/>
      <c r="AG118" s="6"/>
      <c r="AO118" s="13"/>
      <c r="AT118" s="8"/>
      <c r="BB118" s="13"/>
      <c r="BG118" s="10"/>
      <c r="BO118" s="13"/>
    </row>
    <row r="119" spans="7:67" ht="15.75" customHeight="1" x14ac:dyDescent="0.25">
      <c r="G119" s="2"/>
      <c r="O119" s="13"/>
      <c r="T119" s="4"/>
      <c r="AB119" s="13"/>
      <c r="AG119" s="6"/>
      <c r="AO119" s="13"/>
      <c r="AT119" s="8"/>
      <c r="BB119" s="13"/>
      <c r="BG119" s="10"/>
      <c r="BO119" s="13"/>
    </row>
    <row r="120" spans="7:67" ht="15.75" customHeight="1" x14ac:dyDescent="0.25">
      <c r="G120" s="2"/>
      <c r="O120" s="13"/>
      <c r="T120" s="4"/>
      <c r="AB120" s="13"/>
      <c r="AG120" s="6"/>
      <c r="AO120" s="13"/>
      <c r="AT120" s="8"/>
      <c r="BB120" s="13"/>
      <c r="BG120" s="10"/>
      <c r="BO120" s="13"/>
    </row>
    <row r="121" spans="7:67" ht="15.75" customHeight="1" x14ac:dyDescent="0.25">
      <c r="G121" s="2"/>
      <c r="O121" s="13"/>
      <c r="T121" s="4"/>
      <c r="AB121" s="13"/>
      <c r="AG121" s="6"/>
      <c r="AO121" s="13"/>
      <c r="AT121" s="8"/>
      <c r="BB121" s="13"/>
      <c r="BG121" s="10"/>
      <c r="BO121" s="13"/>
    </row>
    <row r="122" spans="7:67" ht="15.75" customHeight="1" x14ac:dyDescent="0.25">
      <c r="G122" s="2"/>
      <c r="O122" s="13"/>
      <c r="T122" s="4"/>
      <c r="AB122" s="13"/>
      <c r="AG122" s="6"/>
      <c r="AO122" s="13"/>
      <c r="AT122" s="8"/>
      <c r="BB122" s="13"/>
      <c r="BG122" s="10"/>
      <c r="BO122" s="13"/>
    </row>
    <row r="123" spans="7:67" ht="15.75" customHeight="1" x14ac:dyDescent="0.25">
      <c r="G123" s="2"/>
      <c r="O123" s="13"/>
      <c r="T123" s="4"/>
      <c r="AB123" s="13"/>
      <c r="AG123" s="6"/>
      <c r="AO123" s="13"/>
      <c r="AT123" s="8"/>
      <c r="BB123" s="13"/>
      <c r="BG123" s="10"/>
      <c r="BO123" s="13"/>
    </row>
    <row r="124" spans="7:67" ht="15.75" customHeight="1" x14ac:dyDescent="0.25">
      <c r="G124" s="2"/>
      <c r="O124" s="13"/>
      <c r="T124" s="4"/>
      <c r="AB124" s="13"/>
      <c r="AG124" s="6"/>
      <c r="AO124" s="13"/>
      <c r="AT124" s="8"/>
      <c r="BB124" s="13"/>
      <c r="BG124" s="10"/>
      <c r="BO124" s="13"/>
    </row>
    <row r="125" spans="7:67" ht="15.75" customHeight="1" x14ac:dyDescent="0.25">
      <c r="G125" s="2"/>
      <c r="O125" s="13"/>
      <c r="T125" s="4"/>
      <c r="AB125" s="13"/>
      <c r="AG125" s="6"/>
      <c r="AO125" s="13"/>
      <c r="AT125" s="8"/>
      <c r="BB125" s="13"/>
      <c r="BG125" s="10"/>
      <c r="BO125" s="13"/>
    </row>
    <row r="126" spans="7:67" ht="15.75" customHeight="1" x14ac:dyDescent="0.25">
      <c r="G126" s="2"/>
      <c r="O126" s="13"/>
      <c r="T126" s="4"/>
      <c r="AB126" s="13"/>
      <c r="AG126" s="6"/>
      <c r="AO126" s="13"/>
      <c r="AT126" s="8"/>
      <c r="BB126" s="13"/>
      <c r="BG126" s="10"/>
      <c r="BO126" s="13"/>
    </row>
    <row r="127" spans="7:67" ht="15.75" customHeight="1" x14ac:dyDescent="0.25">
      <c r="G127" s="2"/>
      <c r="O127" s="13"/>
      <c r="T127" s="4"/>
      <c r="AB127" s="13"/>
      <c r="AG127" s="6"/>
      <c r="AO127" s="13"/>
      <c r="AT127" s="8"/>
      <c r="BB127" s="13"/>
      <c r="BG127" s="10"/>
      <c r="BO127" s="13"/>
    </row>
    <row r="128" spans="7:67" ht="15.75" customHeight="1" x14ac:dyDescent="0.25">
      <c r="G128" s="2"/>
      <c r="O128" s="13"/>
      <c r="T128" s="4"/>
      <c r="AB128" s="13"/>
      <c r="AG128" s="6"/>
      <c r="AO128" s="13"/>
      <c r="AT128" s="8"/>
      <c r="BB128" s="13"/>
      <c r="BG128" s="10"/>
      <c r="BO128" s="13"/>
    </row>
    <row r="129" spans="7:67" ht="15.75" customHeight="1" x14ac:dyDescent="0.25">
      <c r="G129" s="2"/>
      <c r="O129" s="13"/>
      <c r="T129" s="4"/>
      <c r="AB129" s="13"/>
      <c r="AG129" s="6"/>
      <c r="AO129" s="13"/>
      <c r="AT129" s="8"/>
      <c r="BB129" s="13"/>
      <c r="BG129" s="10"/>
      <c r="BO129" s="13"/>
    </row>
    <row r="130" spans="7:67" ht="15.75" customHeight="1" x14ac:dyDescent="0.25">
      <c r="G130" s="2"/>
      <c r="O130" s="13"/>
      <c r="AB130" s="13"/>
      <c r="AG130" s="6"/>
      <c r="AO130" s="13"/>
      <c r="AT130" s="8"/>
      <c r="BB130" s="13"/>
      <c r="BG130" s="10"/>
      <c r="BO130" s="13"/>
    </row>
    <row r="131" spans="7:67" ht="15.75" customHeight="1" x14ac:dyDescent="0.25">
      <c r="G131" s="2"/>
      <c r="O131" s="13"/>
      <c r="AB131" s="13"/>
      <c r="AG131" s="6"/>
      <c r="AO131" s="13"/>
      <c r="AT131" s="8"/>
      <c r="BB131" s="13"/>
      <c r="BG131" s="10"/>
      <c r="BO131" s="13"/>
    </row>
    <row r="132" spans="7:67" ht="15.75" customHeight="1" x14ac:dyDescent="0.25">
      <c r="G132" s="2"/>
      <c r="O132" s="13"/>
      <c r="AB132" s="13"/>
      <c r="AG132" s="6"/>
      <c r="AO132" s="13"/>
      <c r="AT132" s="8"/>
      <c r="BB132" s="13"/>
      <c r="BG132" s="10"/>
      <c r="BO132" s="13"/>
    </row>
    <row r="133" spans="7:67" ht="15.75" customHeight="1" x14ac:dyDescent="0.25">
      <c r="G133" s="2"/>
      <c r="O133" s="13"/>
      <c r="AB133" s="13"/>
      <c r="AG133" s="6"/>
      <c r="AO133" s="13"/>
      <c r="AT133" s="8"/>
      <c r="BB133" s="13"/>
      <c r="BG133" s="10"/>
      <c r="BO133" s="13"/>
    </row>
    <row r="134" spans="7:67" ht="15.75" customHeight="1" x14ac:dyDescent="0.25">
      <c r="G134" s="2"/>
      <c r="O134" s="13"/>
      <c r="AB134" s="13"/>
      <c r="AG134" s="6"/>
      <c r="AO134" s="13"/>
      <c r="AT134" s="8"/>
      <c r="BB134" s="13"/>
      <c r="BG134" s="10"/>
      <c r="BO134" s="13"/>
    </row>
    <row r="135" spans="7:67" ht="15.75" customHeight="1" x14ac:dyDescent="0.25">
      <c r="G135" s="2"/>
      <c r="O135" s="13"/>
      <c r="AB135" s="13"/>
      <c r="AG135" s="6"/>
      <c r="AO135" s="13"/>
      <c r="AT135" s="8"/>
      <c r="BB135" s="13"/>
      <c r="BG135" s="10"/>
      <c r="BO135" s="13"/>
    </row>
    <row r="136" spans="7:67" ht="15.75" customHeight="1" x14ac:dyDescent="0.25">
      <c r="G136" s="2"/>
      <c r="O136" s="13"/>
      <c r="AB136" s="13"/>
      <c r="AG136" s="6"/>
      <c r="AO136" s="13"/>
      <c r="AT136" s="8"/>
      <c r="BB136" s="13"/>
      <c r="BG136" s="10"/>
      <c r="BO136" s="13"/>
    </row>
    <row r="137" spans="7:67" ht="15.75" customHeight="1" x14ac:dyDescent="0.25">
      <c r="G137" s="2"/>
      <c r="O137" s="13"/>
      <c r="AB137" s="13"/>
      <c r="AG137" s="6"/>
      <c r="AO137" s="13"/>
      <c r="AT137" s="8"/>
      <c r="BB137" s="13"/>
      <c r="BG137" s="10"/>
      <c r="BO137" s="13"/>
    </row>
    <row r="138" spans="7:67" ht="15.75" customHeight="1" x14ac:dyDescent="0.25">
      <c r="G138" s="2"/>
      <c r="O138" s="13"/>
      <c r="AB138" s="13"/>
      <c r="AG138" s="6"/>
      <c r="AO138" s="13"/>
      <c r="AT138" s="8"/>
      <c r="BB138" s="13"/>
      <c r="BG138" s="10"/>
      <c r="BO138" s="13"/>
    </row>
    <row r="139" spans="7:67" ht="15.75" customHeight="1" x14ac:dyDescent="0.25">
      <c r="G139" s="2"/>
      <c r="O139" s="13"/>
      <c r="AB139" s="13"/>
      <c r="AG139" s="6"/>
      <c r="AO139" s="13"/>
      <c r="AT139" s="8"/>
      <c r="BB139" s="13"/>
      <c r="BG139" s="10"/>
      <c r="BO139" s="13"/>
    </row>
    <row r="140" spans="7:67" ht="15.75" customHeight="1" x14ac:dyDescent="0.25">
      <c r="G140" s="2"/>
      <c r="O140" s="13"/>
      <c r="AB140" s="13"/>
      <c r="AG140" s="6"/>
      <c r="AO140" s="13"/>
      <c r="AT140" s="8"/>
      <c r="BB140" s="13"/>
      <c r="BG140" s="10"/>
      <c r="BO140" s="13"/>
    </row>
    <row r="141" spans="7:67" ht="15.75" customHeight="1" x14ac:dyDescent="0.25">
      <c r="G141" s="2"/>
      <c r="O141" s="13"/>
      <c r="AB141" s="13"/>
      <c r="AG141" s="6"/>
      <c r="AO141" s="13"/>
      <c r="AT141" s="8"/>
      <c r="BB141" s="13"/>
      <c r="BG141" s="10"/>
      <c r="BO141" s="13"/>
    </row>
    <row r="142" spans="7:67" ht="15.75" customHeight="1" x14ac:dyDescent="0.25">
      <c r="G142" s="2"/>
      <c r="O142" s="13"/>
      <c r="AB142" s="13"/>
      <c r="AG142" s="6"/>
      <c r="AO142" s="13"/>
      <c r="AT142" s="8"/>
      <c r="BB142" s="13"/>
      <c r="BG142" s="10"/>
      <c r="BO142" s="13"/>
    </row>
    <row r="143" spans="7:67" ht="15.75" customHeight="1" x14ac:dyDescent="0.25">
      <c r="G143" s="2"/>
      <c r="O143" s="13"/>
      <c r="AB143" s="13"/>
      <c r="AG143" s="6"/>
      <c r="AO143" s="13"/>
      <c r="AT143" s="8"/>
      <c r="BB143" s="13"/>
      <c r="BG143" s="10"/>
      <c r="BO143" s="13"/>
    </row>
    <row r="144" spans="7:67" ht="15.75" customHeight="1" x14ac:dyDescent="0.25">
      <c r="G144" s="2"/>
      <c r="O144" s="13"/>
      <c r="AB144" s="13"/>
      <c r="AG144" s="6"/>
      <c r="AO144" s="13"/>
      <c r="AT144" s="8"/>
      <c r="BB144" s="13"/>
      <c r="BG144" s="10"/>
      <c r="BO144" s="13"/>
    </row>
    <row r="145" spans="7:67" ht="15.75" customHeight="1" x14ac:dyDescent="0.25">
      <c r="G145" s="2"/>
      <c r="O145" s="13"/>
      <c r="AB145" s="13"/>
      <c r="AG145" s="6"/>
      <c r="AO145" s="13"/>
      <c r="AT145" s="8"/>
      <c r="BB145" s="13"/>
      <c r="BG145" s="10"/>
      <c r="BO145" s="13"/>
    </row>
    <row r="146" spans="7:67" ht="15.75" customHeight="1" x14ac:dyDescent="0.25">
      <c r="G146" s="2"/>
      <c r="O146" s="13"/>
      <c r="AB146" s="13"/>
      <c r="AG146" s="6"/>
      <c r="AO146" s="13"/>
      <c r="AT146" s="8"/>
      <c r="BB146" s="13"/>
      <c r="BG146" s="10"/>
      <c r="BO146" s="13"/>
    </row>
    <row r="147" spans="7:67" ht="15.75" customHeight="1" x14ac:dyDescent="0.25">
      <c r="G147" s="2"/>
      <c r="O147" s="13"/>
      <c r="AB147" s="13"/>
      <c r="AG147" s="6"/>
      <c r="AO147" s="13"/>
      <c r="AT147" s="8"/>
      <c r="BB147" s="13"/>
      <c r="BG147" s="10"/>
      <c r="BO147" s="13"/>
    </row>
    <row r="148" spans="7:67" ht="15.75" customHeight="1" x14ac:dyDescent="0.25">
      <c r="G148" s="2"/>
      <c r="O148" s="13"/>
      <c r="AB148" s="13"/>
      <c r="AG148" s="6"/>
      <c r="AO148" s="13"/>
      <c r="AT148" s="8"/>
      <c r="BB148" s="13"/>
      <c r="BG148" s="10"/>
      <c r="BO148" s="13"/>
    </row>
    <row r="149" spans="7:67" ht="15.75" customHeight="1" x14ac:dyDescent="0.25">
      <c r="G149" s="2"/>
      <c r="O149" s="13"/>
      <c r="AB149" s="13"/>
      <c r="AG149" s="6"/>
      <c r="AO149" s="13"/>
      <c r="AT149" s="8"/>
      <c r="BB149" s="13"/>
      <c r="BG149" s="10"/>
      <c r="BO149" s="13"/>
    </row>
    <row r="150" spans="7:67" ht="15.75" customHeight="1" x14ac:dyDescent="0.25">
      <c r="G150" s="2"/>
      <c r="O150" s="13"/>
      <c r="AB150" s="13"/>
      <c r="AG150" s="6"/>
      <c r="AO150" s="13"/>
      <c r="AT150" s="8"/>
      <c r="BB150" s="13"/>
      <c r="BG150" s="10"/>
      <c r="BO150" s="13"/>
    </row>
    <row r="151" spans="7:67" ht="15.75" customHeight="1" x14ac:dyDescent="0.25">
      <c r="G151" s="2"/>
      <c r="O151" s="13"/>
      <c r="AB151" s="13"/>
      <c r="AG151" s="6"/>
      <c r="AO151" s="13"/>
      <c r="AT151" s="8"/>
      <c r="BB151" s="13"/>
      <c r="BG151" s="10"/>
      <c r="BO151" s="13"/>
    </row>
    <row r="152" spans="7:67" ht="15.75" customHeight="1" x14ac:dyDescent="0.25">
      <c r="G152" s="2"/>
      <c r="O152" s="13"/>
      <c r="AB152" s="13"/>
      <c r="AG152" s="6"/>
      <c r="AO152" s="13"/>
      <c r="AT152" s="8"/>
      <c r="BB152" s="13"/>
      <c r="BG152" s="10"/>
      <c r="BO152" s="13"/>
    </row>
    <row r="153" spans="7:67" ht="15.75" customHeight="1" x14ac:dyDescent="0.25">
      <c r="G153" s="2"/>
      <c r="O153" s="13"/>
      <c r="AB153" s="13"/>
      <c r="AG153" s="6"/>
      <c r="AO153" s="13"/>
      <c r="AT153" s="8"/>
      <c r="BB153" s="13"/>
      <c r="BG153" s="10"/>
      <c r="BO153" s="13"/>
    </row>
    <row r="154" spans="7:67" ht="15.75" customHeight="1" x14ac:dyDescent="0.25">
      <c r="G154" s="2"/>
      <c r="O154" s="13"/>
      <c r="AB154" s="13"/>
      <c r="AG154" s="6"/>
      <c r="AO154" s="13"/>
      <c r="AT154" s="8"/>
      <c r="BB154" s="13"/>
      <c r="BG154" s="10"/>
      <c r="BO154" s="13"/>
    </row>
    <row r="155" spans="7:67" ht="15.75" customHeight="1" x14ac:dyDescent="0.25">
      <c r="G155" s="2"/>
      <c r="O155" s="13"/>
      <c r="AB155" s="13"/>
      <c r="AG155" s="6"/>
      <c r="AO155" s="13"/>
      <c r="AT155" s="8"/>
      <c r="BB155" s="13"/>
      <c r="BG155" s="10"/>
      <c r="BO155" s="13"/>
    </row>
    <row r="156" spans="7:67" ht="15.75" customHeight="1" x14ac:dyDescent="0.25">
      <c r="G156" s="2"/>
      <c r="O156" s="13"/>
      <c r="AB156" s="13"/>
      <c r="AG156" s="6"/>
      <c r="AO156" s="13"/>
      <c r="AT156" s="8"/>
      <c r="BB156" s="13"/>
      <c r="BG156" s="10"/>
      <c r="BO156" s="13"/>
    </row>
    <row r="157" spans="7:67" ht="15.75" customHeight="1" x14ac:dyDescent="0.25">
      <c r="G157" s="2"/>
      <c r="O157" s="13"/>
      <c r="AB157" s="13"/>
      <c r="AG157" s="6"/>
      <c r="AO157" s="13"/>
      <c r="AT157" s="8"/>
      <c r="BB157" s="13"/>
      <c r="BG157" s="10"/>
      <c r="BO157" s="13"/>
    </row>
    <row r="158" spans="7:67" ht="15.75" customHeight="1" x14ac:dyDescent="0.25">
      <c r="G158" s="2"/>
      <c r="O158" s="13"/>
      <c r="AB158" s="13"/>
      <c r="AG158" s="6"/>
      <c r="AO158" s="13"/>
      <c r="AT158" s="8"/>
      <c r="BB158" s="13"/>
      <c r="BG158" s="10"/>
      <c r="BO158" s="13"/>
    </row>
    <row r="159" spans="7:67" ht="15.75" customHeight="1" x14ac:dyDescent="0.25">
      <c r="G159" s="2"/>
      <c r="O159" s="13"/>
      <c r="AB159" s="13"/>
      <c r="AG159" s="6"/>
      <c r="AO159" s="13"/>
      <c r="AT159" s="8"/>
      <c r="BB159" s="13"/>
      <c r="BG159" s="10"/>
      <c r="BO159" s="13"/>
    </row>
    <row r="160" spans="7:67" ht="15.75" customHeight="1" x14ac:dyDescent="0.25">
      <c r="G160" s="2"/>
      <c r="O160" s="13"/>
      <c r="AB160" s="13"/>
      <c r="AG160" s="6"/>
      <c r="AO160" s="13"/>
      <c r="AT160" s="8"/>
      <c r="BB160" s="13"/>
      <c r="BG160" s="10"/>
      <c r="BO160" s="13"/>
    </row>
    <row r="161" spans="7:67" ht="15.75" customHeight="1" x14ac:dyDescent="0.25">
      <c r="G161" s="2"/>
      <c r="O161" s="13"/>
      <c r="AB161" s="13"/>
      <c r="AG161" s="6"/>
      <c r="AO161" s="13"/>
      <c r="AT161" s="8"/>
      <c r="BB161" s="13"/>
      <c r="BG161" s="10"/>
      <c r="BO161" s="13"/>
    </row>
    <row r="162" spans="7:67" ht="15.75" customHeight="1" x14ac:dyDescent="0.25">
      <c r="O162" s="13"/>
      <c r="AB162" s="13"/>
      <c r="AO162" s="13"/>
      <c r="AT162" s="8"/>
      <c r="BB162" s="13"/>
      <c r="BG162" s="10"/>
      <c r="BO162" s="13"/>
    </row>
    <row r="163" spans="7:67" ht="15.75" customHeight="1" x14ac:dyDescent="0.25">
      <c r="O163" s="13"/>
      <c r="AB163" s="13"/>
      <c r="AO163" s="13"/>
      <c r="AT163" s="8"/>
      <c r="BB163" s="13"/>
      <c r="BG163" s="10"/>
      <c r="BO163" s="13"/>
    </row>
    <row r="164" spans="7:67" ht="15.75" customHeight="1" x14ac:dyDescent="0.25">
      <c r="O164" s="13"/>
      <c r="AB164" s="13"/>
      <c r="AO164" s="13"/>
      <c r="BG164" s="10"/>
      <c r="BO164" s="13"/>
    </row>
    <row r="165" spans="7:67" ht="15.75" customHeight="1" x14ac:dyDescent="0.25">
      <c r="O165" s="13"/>
      <c r="AB165" s="13"/>
      <c r="AO165" s="13"/>
      <c r="BG165" s="10"/>
      <c r="BO165" s="13"/>
    </row>
    <row r="166" spans="7:67" ht="15.75" customHeight="1" x14ac:dyDescent="0.25">
      <c r="O166" s="13"/>
      <c r="BG166" s="10"/>
      <c r="BO166" s="13"/>
    </row>
    <row r="167" spans="7:67" ht="15.75" customHeight="1" x14ac:dyDescent="0.25">
      <c r="O167" s="13"/>
      <c r="BG167" s="10"/>
      <c r="BO167" s="13"/>
    </row>
    <row r="168" spans="7:67" ht="15.75" customHeight="1" x14ac:dyDescent="0.25">
      <c r="O168" s="13"/>
      <c r="BG168" s="10"/>
      <c r="BO168" s="13"/>
    </row>
    <row r="169" spans="7:67" ht="15.75" customHeight="1" x14ac:dyDescent="0.25">
      <c r="O169" s="13"/>
      <c r="BG169" s="10"/>
      <c r="BO169" s="13"/>
    </row>
    <row r="170" spans="7:67" ht="15.75" customHeight="1" x14ac:dyDescent="0.25">
      <c r="O170" s="13"/>
    </row>
    <row r="171" spans="7:67" ht="15.75" customHeight="1" x14ac:dyDescent="0.25">
      <c r="O171" s="13"/>
    </row>
    <row r="172" spans="7:67" ht="15.75" customHeight="1" x14ac:dyDescent="0.25"/>
    <row r="173" spans="7:67" ht="15.75" customHeight="1" x14ac:dyDescent="0.25"/>
    <row r="174" spans="7:67" ht="15.75" customHeight="1" x14ac:dyDescent="0.25"/>
    <row r="175" spans="7:67" ht="15.75" customHeight="1" x14ac:dyDescent="0.25"/>
    <row r="176" spans="7:67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1" x14ac:dyDescent="0.25">
      <c r="B1" s="50" t="s">
        <v>0</v>
      </c>
      <c r="C1" s="51"/>
      <c r="D1" s="52" t="s">
        <v>1</v>
      </c>
      <c r="E1" s="51"/>
      <c r="F1" s="53" t="s">
        <v>177</v>
      </c>
      <c r="G1" s="51"/>
      <c r="H1" s="50" t="s">
        <v>174</v>
      </c>
      <c r="I1" s="51"/>
      <c r="J1" s="52" t="s">
        <v>175</v>
      </c>
      <c r="K1" s="51"/>
    </row>
    <row r="2" spans="1:11" x14ac:dyDescent="0.25">
      <c r="B2" s="2" t="s">
        <v>178</v>
      </c>
      <c r="C2" s="2" t="s">
        <v>179</v>
      </c>
      <c r="D2" s="4" t="s">
        <v>178</v>
      </c>
      <c r="E2" s="4" t="s">
        <v>179</v>
      </c>
      <c r="F2" s="6" t="s">
        <v>178</v>
      </c>
      <c r="G2" s="6" t="s">
        <v>179</v>
      </c>
      <c r="H2" s="2" t="s">
        <v>178</v>
      </c>
      <c r="I2" s="2" t="s">
        <v>179</v>
      </c>
      <c r="J2" s="4" t="s">
        <v>178</v>
      </c>
      <c r="K2" s="4" t="s">
        <v>179</v>
      </c>
    </row>
    <row r="3" spans="1:11" x14ac:dyDescent="0.25">
      <c r="A3" s="1" t="s">
        <v>18</v>
      </c>
      <c r="B3" s="2">
        <v>11</v>
      </c>
      <c r="C3" s="2">
        <v>16</v>
      </c>
      <c r="D3" s="4">
        <v>16</v>
      </c>
      <c r="E3" s="4">
        <v>11</v>
      </c>
      <c r="F3" s="6">
        <v>16</v>
      </c>
      <c r="G3" s="6">
        <v>13</v>
      </c>
      <c r="H3" s="2">
        <v>3</v>
      </c>
      <c r="I3" s="2">
        <v>16</v>
      </c>
      <c r="J3" s="4">
        <v>8</v>
      </c>
      <c r="K3" s="4">
        <v>16</v>
      </c>
    </row>
    <row r="4" spans="1:11" x14ac:dyDescent="0.25">
      <c r="A4" s="1" t="s">
        <v>19</v>
      </c>
      <c r="B4" s="2">
        <v>13</v>
      </c>
      <c r="C4" s="2">
        <v>16</v>
      </c>
      <c r="D4" s="4">
        <v>10</v>
      </c>
      <c r="E4" s="4">
        <v>16</v>
      </c>
      <c r="F4" s="6">
        <v>15</v>
      </c>
      <c r="G4" s="6">
        <v>10</v>
      </c>
      <c r="H4" s="2"/>
      <c r="I4" s="2"/>
      <c r="J4" s="4">
        <v>12</v>
      </c>
      <c r="K4" s="4">
        <v>16</v>
      </c>
    </row>
    <row r="5" spans="1:11" x14ac:dyDescent="0.25">
      <c r="A5" s="1" t="s">
        <v>20</v>
      </c>
      <c r="B5" s="2">
        <v>16</v>
      </c>
      <c r="C5" s="2">
        <v>3</v>
      </c>
      <c r="D5" s="4">
        <v>16</v>
      </c>
      <c r="E5" s="4">
        <v>9</v>
      </c>
      <c r="F5" s="6">
        <v>16</v>
      </c>
      <c r="G5" s="6">
        <v>12</v>
      </c>
      <c r="H5" s="2"/>
      <c r="I5" s="2"/>
      <c r="J5" s="4">
        <v>9</v>
      </c>
      <c r="K5" s="4">
        <v>16</v>
      </c>
    </row>
    <row r="6" spans="1:11" x14ac:dyDescent="0.25">
      <c r="A6" s="1" t="s">
        <v>21</v>
      </c>
      <c r="B6" s="2">
        <v>16</v>
      </c>
      <c r="C6" s="2">
        <v>8</v>
      </c>
      <c r="D6" s="4"/>
      <c r="E6" s="4"/>
      <c r="F6" s="6"/>
      <c r="G6" s="6"/>
      <c r="H6" s="2"/>
      <c r="I6" s="2"/>
      <c r="J6" s="4"/>
      <c r="K6" s="4"/>
    </row>
    <row r="7" spans="1:11" x14ac:dyDescent="0.25">
      <c r="B7" s="2">
        <f t="shared" ref="B7:K7" si="0">SUM(B3:B6)</f>
        <v>56</v>
      </c>
      <c r="C7" s="2">
        <f t="shared" si="0"/>
        <v>43</v>
      </c>
      <c r="D7" s="4">
        <f t="shared" si="0"/>
        <v>42</v>
      </c>
      <c r="E7" s="4">
        <f t="shared" si="0"/>
        <v>36</v>
      </c>
      <c r="F7" s="6">
        <f t="shared" si="0"/>
        <v>47</v>
      </c>
      <c r="G7" s="6">
        <f t="shared" si="0"/>
        <v>35</v>
      </c>
      <c r="H7" s="2">
        <f t="shared" si="0"/>
        <v>3</v>
      </c>
      <c r="I7" s="2">
        <f t="shared" si="0"/>
        <v>16</v>
      </c>
      <c r="J7" s="4">
        <f t="shared" si="0"/>
        <v>29</v>
      </c>
      <c r="K7" s="4">
        <f t="shared" si="0"/>
        <v>48</v>
      </c>
    </row>
    <row r="8" spans="1:11" x14ac:dyDescent="0.25">
      <c r="B8" s="2">
        <f>B7/C7</f>
        <v>1.3023255813953489</v>
      </c>
      <c r="C8" s="2"/>
      <c r="D8" s="4">
        <f>D7/E7</f>
        <v>1.1666666666666667</v>
      </c>
      <c r="E8" s="4"/>
      <c r="F8" s="6">
        <f>F7/G7</f>
        <v>1.3428571428571427</v>
      </c>
      <c r="G8" s="6"/>
      <c r="H8" s="2">
        <f>H7/I7</f>
        <v>0.1875</v>
      </c>
      <c r="I8" s="2"/>
      <c r="J8" s="4">
        <f>J7/K7</f>
        <v>0.60416666666666663</v>
      </c>
      <c r="K8" s="4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">
    <mergeCell ref="B1:C1"/>
    <mergeCell ref="D1:E1"/>
    <mergeCell ref="F1:G1"/>
    <mergeCell ref="H1:I1"/>
    <mergeCell ref="J1:K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2.140625" customWidth="1"/>
    <col min="4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44623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1.51</v>
      </c>
      <c r="D3" s="1">
        <v>1.35</v>
      </c>
      <c r="G3" s="2">
        <v>0</v>
      </c>
      <c r="H3" s="1">
        <v>2</v>
      </c>
      <c r="I3" s="1">
        <v>4</v>
      </c>
      <c r="J3" s="1">
        <v>0</v>
      </c>
      <c r="K3" s="1">
        <v>0</v>
      </c>
      <c r="L3" s="1">
        <v>0</v>
      </c>
      <c r="M3" s="1">
        <v>3</v>
      </c>
      <c r="N3" s="1">
        <v>1</v>
      </c>
      <c r="O3" s="13">
        <v>1</v>
      </c>
      <c r="P3" s="1">
        <v>0</v>
      </c>
      <c r="Q3" s="1">
        <v>0</v>
      </c>
      <c r="R3" s="1">
        <v>0</v>
      </c>
      <c r="S3" s="1">
        <v>0</v>
      </c>
      <c r="T3" s="4"/>
      <c r="AB3" s="13"/>
      <c r="AG3" s="6">
        <v>2</v>
      </c>
      <c r="AH3" s="1">
        <v>5</v>
      </c>
      <c r="AI3" s="1">
        <v>3</v>
      </c>
      <c r="AJ3" s="1">
        <v>1</v>
      </c>
      <c r="AK3" s="1">
        <v>0</v>
      </c>
      <c r="AL3" s="1">
        <v>2</v>
      </c>
      <c r="AM3" s="1">
        <v>3</v>
      </c>
      <c r="AN3" s="1">
        <v>0</v>
      </c>
      <c r="AO3" s="13">
        <v>1</v>
      </c>
      <c r="AP3" s="1">
        <v>0</v>
      </c>
      <c r="AQ3" s="1">
        <v>0</v>
      </c>
      <c r="AR3" s="1">
        <v>0</v>
      </c>
      <c r="AS3" s="1">
        <v>0</v>
      </c>
      <c r="AT3" s="8"/>
      <c r="BB3" s="13"/>
      <c r="BG3" s="10"/>
      <c r="BO3" s="13"/>
    </row>
    <row r="4" spans="1:71" x14ac:dyDescent="0.25">
      <c r="A4" s="14">
        <v>44624</v>
      </c>
      <c r="B4" s="6"/>
      <c r="C4" s="6"/>
      <c r="D4" s="6"/>
      <c r="E4" s="6"/>
      <c r="F4" s="6"/>
      <c r="G4" s="2"/>
      <c r="O4" s="13"/>
      <c r="T4" s="4"/>
      <c r="AB4" s="13"/>
      <c r="AG4" s="6"/>
      <c r="AO4" s="13"/>
      <c r="AT4" s="8"/>
      <c r="BB4" s="13"/>
      <c r="BG4" s="10"/>
      <c r="BO4" s="13"/>
    </row>
    <row r="5" spans="1:71" x14ac:dyDescent="0.25">
      <c r="A5" s="1" t="s">
        <v>180</v>
      </c>
      <c r="B5" s="1">
        <v>1.25</v>
      </c>
      <c r="D5" s="1">
        <v>1.69</v>
      </c>
      <c r="E5" s="1">
        <v>0.82</v>
      </c>
      <c r="G5" s="2">
        <v>0</v>
      </c>
      <c r="H5" s="1">
        <v>3</v>
      </c>
      <c r="I5" s="1">
        <v>3</v>
      </c>
      <c r="J5" s="1">
        <v>0</v>
      </c>
      <c r="K5" s="1">
        <v>0</v>
      </c>
      <c r="L5" s="1">
        <v>0</v>
      </c>
      <c r="M5" s="1">
        <v>6</v>
      </c>
      <c r="N5" s="1">
        <v>0</v>
      </c>
      <c r="O5" s="13">
        <v>2</v>
      </c>
      <c r="P5" s="1">
        <v>0</v>
      </c>
      <c r="Q5" s="1">
        <v>0</v>
      </c>
      <c r="R5" s="1">
        <v>0</v>
      </c>
      <c r="S5" s="1">
        <v>0</v>
      </c>
      <c r="T5" s="4"/>
      <c r="AB5" s="13"/>
      <c r="AG5" s="6">
        <v>0</v>
      </c>
      <c r="AH5" s="1">
        <v>5</v>
      </c>
      <c r="AI5" s="1">
        <v>3</v>
      </c>
      <c r="AJ5" s="1">
        <v>0</v>
      </c>
      <c r="AK5" s="1">
        <v>0</v>
      </c>
      <c r="AL5" s="1">
        <v>0</v>
      </c>
      <c r="AM5" s="1">
        <v>3</v>
      </c>
      <c r="AN5" s="1">
        <v>1</v>
      </c>
      <c r="AO5" s="13">
        <v>1</v>
      </c>
      <c r="AP5" s="1">
        <v>1</v>
      </c>
      <c r="AQ5" s="1">
        <v>0</v>
      </c>
      <c r="AR5" s="1">
        <v>0</v>
      </c>
      <c r="AS5" s="1">
        <v>0</v>
      </c>
      <c r="AT5" s="8">
        <v>0</v>
      </c>
      <c r="AU5" s="1">
        <v>1</v>
      </c>
      <c r="AV5" s="1">
        <v>1</v>
      </c>
      <c r="AW5" s="1">
        <v>0</v>
      </c>
      <c r="AX5" s="1">
        <v>0</v>
      </c>
      <c r="AY5" s="1">
        <v>0</v>
      </c>
      <c r="AZ5" s="1">
        <v>4</v>
      </c>
      <c r="BA5" s="1">
        <v>2</v>
      </c>
      <c r="BB5" s="13">
        <v>0</v>
      </c>
      <c r="BC5" s="1">
        <v>0</v>
      </c>
      <c r="BD5" s="1">
        <v>0</v>
      </c>
      <c r="BE5" s="1">
        <v>0</v>
      </c>
      <c r="BF5" s="1">
        <v>0</v>
      </c>
      <c r="BG5" s="10"/>
      <c r="BO5" s="13"/>
    </row>
    <row r="6" spans="1:71" x14ac:dyDescent="0.25">
      <c r="A6" s="15">
        <v>44626</v>
      </c>
      <c r="B6" s="4"/>
      <c r="C6" s="4"/>
      <c r="D6" s="4"/>
      <c r="E6" s="4"/>
      <c r="F6" s="4"/>
      <c r="G6" s="2"/>
      <c r="O6" s="13"/>
      <c r="T6" s="4"/>
      <c r="AB6" s="13"/>
      <c r="AG6" s="6"/>
      <c r="AO6" s="13"/>
      <c r="AT6" s="8"/>
      <c r="BB6" s="13"/>
      <c r="BG6" s="10"/>
      <c r="BO6" s="13"/>
    </row>
    <row r="7" spans="1:71" x14ac:dyDescent="0.25">
      <c r="A7" s="1" t="s">
        <v>20</v>
      </c>
      <c r="B7" s="1">
        <v>1.29</v>
      </c>
      <c r="C7" s="1">
        <v>1.67</v>
      </c>
      <c r="E7" s="1">
        <v>1.49</v>
      </c>
      <c r="G7" s="2">
        <v>0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1</v>
      </c>
      <c r="W7" s="1">
        <v>0</v>
      </c>
      <c r="X7" s="1">
        <v>0</v>
      </c>
      <c r="Y7" s="1">
        <v>2</v>
      </c>
      <c r="Z7" s="1">
        <v>3</v>
      </c>
      <c r="AA7" s="1">
        <v>0</v>
      </c>
      <c r="AB7" s="13">
        <v>0</v>
      </c>
      <c r="AC7" s="1">
        <v>1</v>
      </c>
      <c r="AD7" s="1">
        <v>0</v>
      </c>
      <c r="AE7" s="1">
        <v>0</v>
      </c>
      <c r="AF7" s="1">
        <v>0</v>
      </c>
      <c r="AG7" s="6"/>
      <c r="AO7" s="13"/>
      <c r="AT7" s="8">
        <v>0</v>
      </c>
      <c r="AU7" s="1">
        <v>3</v>
      </c>
      <c r="AV7" s="1">
        <v>1</v>
      </c>
      <c r="AW7" s="1">
        <v>1</v>
      </c>
      <c r="AX7" s="1">
        <v>0</v>
      </c>
      <c r="AY7" s="1">
        <v>0</v>
      </c>
      <c r="AZ7" s="1">
        <v>1</v>
      </c>
      <c r="BA7" s="1">
        <v>0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21</v>
      </c>
      <c r="B8" s="1">
        <v>1.39</v>
      </c>
      <c r="C8" s="1">
        <v>1.41</v>
      </c>
      <c r="E8" s="1">
        <v>1.18</v>
      </c>
      <c r="G8" s="2">
        <v>0</v>
      </c>
      <c r="H8" s="1">
        <v>5</v>
      </c>
      <c r="I8" s="1">
        <v>1</v>
      </c>
      <c r="J8" s="1">
        <v>2</v>
      </c>
      <c r="K8" s="1">
        <v>0</v>
      </c>
      <c r="L8" s="1">
        <v>0</v>
      </c>
      <c r="M8" s="1">
        <v>3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2</v>
      </c>
      <c r="W8" s="1">
        <v>0</v>
      </c>
      <c r="X8" s="1">
        <v>0</v>
      </c>
      <c r="Y8" s="1">
        <v>2</v>
      </c>
      <c r="Z8" s="1">
        <v>6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6"/>
      <c r="AO8" s="13"/>
      <c r="AT8" s="8">
        <v>0</v>
      </c>
      <c r="AU8" s="1">
        <v>2</v>
      </c>
      <c r="AV8" s="1">
        <v>1</v>
      </c>
      <c r="AW8" s="1">
        <v>0</v>
      </c>
      <c r="AX8" s="1">
        <v>0</v>
      </c>
      <c r="AY8" s="1">
        <v>2</v>
      </c>
      <c r="AZ8" s="1">
        <v>2</v>
      </c>
      <c r="BA8" s="1">
        <v>4</v>
      </c>
      <c r="BB8" s="13">
        <v>1</v>
      </c>
      <c r="BC8" s="1">
        <v>0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" t="s">
        <v>22</v>
      </c>
      <c r="B9" s="1">
        <v>1.53</v>
      </c>
      <c r="C9" s="1">
        <v>1.54</v>
      </c>
      <c r="E9" s="1">
        <v>1.18</v>
      </c>
      <c r="G9" s="2">
        <v>0</v>
      </c>
      <c r="H9" s="1">
        <v>8</v>
      </c>
      <c r="I9" s="1">
        <v>2</v>
      </c>
      <c r="J9" s="1">
        <v>0</v>
      </c>
      <c r="K9" s="1">
        <v>0</v>
      </c>
      <c r="L9" s="1">
        <v>0</v>
      </c>
      <c r="M9" s="1">
        <v>3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1</v>
      </c>
      <c r="V9" s="1">
        <v>1</v>
      </c>
      <c r="W9" s="1">
        <v>1</v>
      </c>
      <c r="X9" s="1">
        <v>1</v>
      </c>
      <c r="Y9" s="1">
        <v>2</v>
      </c>
      <c r="Z9" s="1">
        <v>9</v>
      </c>
      <c r="AA9" s="1">
        <v>0</v>
      </c>
      <c r="AB9" s="13">
        <v>0</v>
      </c>
      <c r="AC9" s="1">
        <v>1</v>
      </c>
      <c r="AD9" s="1">
        <v>0</v>
      </c>
      <c r="AE9" s="1">
        <v>0</v>
      </c>
      <c r="AF9" s="1">
        <v>0</v>
      </c>
      <c r="AG9" s="6"/>
      <c r="AO9" s="13"/>
      <c r="AT9" s="8">
        <v>0</v>
      </c>
      <c r="AU9" s="1">
        <v>3</v>
      </c>
      <c r="AV9" s="1">
        <v>4</v>
      </c>
      <c r="AW9" s="1">
        <v>0</v>
      </c>
      <c r="AX9" s="1">
        <v>0</v>
      </c>
      <c r="AY9" s="1">
        <v>0</v>
      </c>
      <c r="AZ9" s="1">
        <v>1</v>
      </c>
      <c r="BA9" s="1">
        <v>2</v>
      </c>
      <c r="BB9" s="13">
        <v>0</v>
      </c>
      <c r="BC9" s="1">
        <v>0</v>
      </c>
      <c r="BD9" s="1">
        <v>1</v>
      </c>
      <c r="BE9" s="1">
        <v>0</v>
      </c>
      <c r="BF9" s="1">
        <v>0</v>
      </c>
      <c r="BG9" s="10"/>
      <c r="BO9" s="13"/>
    </row>
    <row r="10" spans="1:71" x14ac:dyDescent="0.25">
      <c r="A10" s="1" t="s">
        <v>23</v>
      </c>
      <c r="B10" s="1">
        <v>1.29</v>
      </c>
      <c r="C10" s="1">
        <v>0.98</v>
      </c>
      <c r="E10" s="1">
        <v>0.65</v>
      </c>
      <c r="G10" s="2">
        <v>0</v>
      </c>
      <c r="H10" s="1">
        <v>4</v>
      </c>
      <c r="I10" s="1">
        <v>1</v>
      </c>
      <c r="J10" s="1">
        <v>1</v>
      </c>
      <c r="K10" s="1">
        <v>0</v>
      </c>
      <c r="L10" s="1">
        <v>0</v>
      </c>
      <c r="M10" s="1">
        <v>0</v>
      </c>
      <c r="N10" s="1">
        <v>2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0</v>
      </c>
      <c r="W10" s="1">
        <v>0</v>
      </c>
      <c r="X10" s="1">
        <v>0</v>
      </c>
      <c r="Y10" s="1">
        <v>2</v>
      </c>
      <c r="Z10" s="1">
        <v>6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6"/>
      <c r="AO10" s="13"/>
      <c r="AT10" s="8">
        <v>0</v>
      </c>
      <c r="AU10" s="1">
        <v>2</v>
      </c>
      <c r="AV10" s="1">
        <v>2</v>
      </c>
      <c r="AW10" s="1">
        <v>0</v>
      </c>
      <c r="AX10" s="1">
        <v>0</v>
      </c>
      <c r="AY10" s="1">
        <v>2</v>
      </c>
      <c r="AZ10" s="1">
        <v>1</v>
      </c>
      <c r="BA10" s="1">
        <v>1</v>
      </c>
      <c r="BB10" s="13">
        <v>0</v>
      </c>
      <c r="BC10" s="1">
        <v>0</v>
      </c>
      <c r="BD10" s="1">
        <v>0</v>
      </c>
      <c r="BE10" s="1">
        <v>0</v>
      </c>
      <c r="BF10" s="1">
        <v>0</v>
      </c>
      <c r="BG10" s="10"/>
      <c r="BO10" s="13"/>
    </row>
    <row r="11" spans="1:71" x14ac:dyDescent="0.25">
      <c r="A11" s="12">
        <v>44631</v>
      </c>
      <c r="B11" s="2"/>
      <c r="C11" s="2"/>
      <c r="D11" s="2"/>
      <c r="E11" s="2"/>
      <c r="F11" s="2"/>
      <c r="G11" s="2"/>
      <c r="O11" s="13"/>
      <c r="T11" s="4"/>
      <c r="AB11" s="13"/>
      <c r="AG11" s="6"/>
      <c r="AO11" s="13"/>
      <c r="AT11" s="8"/>
      <c r="BB11" s="13"/>
      <c r="BG11" s="10"/>
      <c r="BO11" s="13"/>
    </row>
    <row r="12" spans="1:71" x14ac:dyDescent="0.25">
      <c r="A12" s="1" t="s">
        <v>24</v>
      </c>
      <c r="B12" s="1">
        <v>1.43</v>
      </c>
      <c r="D12" s="1">
        <v>1.81</v>
      </c>
      <c r="G12" s="2">
        <v>1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/>
      <c r="AB12" s="13"/>
      <c r="AG12" s="6">
        <v>1</v>
      </c>
      <c r="AH12" s="1">
        <v>4</v>
      </c>
      <c r="AI12" s="1">
        <v>0</v>
      </c>
      <c r="AJ12" s="1">
        <v>1</v>
      </c>
      <c r="AK12" s="1">
        <v>0</v>
      </c>
      <c r="AL12" s="1">
        <v>0</v>
      </c>
      <c r="AM12" s="1">
        <v>2</v>
      </c>
      <c r="AN12" s="1">
        <v>1</v>
      </c>
      <c r="AO12" s="13">
        <v>1</v>
      </c>
      <c r="AP12" s="1">
        <v>0</v>
      </c>
      <c r="AQ12" s="1">
        <v>0</v>
      </c>
      <c r="AR12" s="1">
        <v>0</v>
      </c>
      <c r="AS12" s="1">
        <v>0</v>
      </c>
      <c r="AT12" s="8"/>
      <c r="BB12" s="13"/>
      <c r="BG12" s="10"/>
      <c r="BO12" s="13"/>
    </row>
    <row r="13" spans="1:71" x14ac:dyDescent="0.25">
      <c r="A13" s="1" t="s">
        <v>25</v>
      </c>
      <c r="B13" s="1">
        <v>1.2</v>
      </c>
      <c r="D13" s="1">
        <v>1.48</v>
      </c>
      <c r="G13" s="2">
        <v>0</v>
      </c>
      <c r="H13" s="1">
        <v>2</v>
      </c>
      <c r="I13" s="1">
        <v>2</v>
      </c>
      <c r="J13" s="1">
        <v>0</v>
      </c>
      <c r="K13" s="1">
        <v>0</v>
      </c>
      <c r="L13" s="1">
        <v>0</v>
      </c>
      <c r="M13" s="1">
        <v>6</v>
      </c>
      <c r="N13" s="1">
        <v>0</v>
      </c>
      <c r="O13" s="13">
        <v>1</v>
      </c>
      <c r="P13" s="1">
        <v>0</v>
      </c>
      <c r="Q13" s="1">
        <v>0</v>
      </c>
      <c r="R13" s="1">
        <v>0</v>
      </c>
      <c r="S13" s="1">
        <v>0</v>
      </c>
      <c r="T13" s="4"/>
      <c r="AB13" s="13"/>
      <c r="AG13" s="6">
        <v>1</v>
      </c>
      <c r="AH13" s="1">
        <v>6</v>
      </c>
      <c r="AI13" s="1">
        <v>3</v>
      </c>
      <c r="AJ13" s="1">
        <v>0</v>
      </c>
      <c r="AK13" s="1">
        <v>0</v>
      </c>
      <c r="AL13" s="1">
        <v>1</v>
      </c>
      <c r="AM13" s="1">
        <v>6</v>
      </c>
      <c r="AN13" s="1">
        <v>2</v>
      </c>
      <c r="AO13" s="13">
        <v>1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" t="s">
        <v>26</v>
      </c>
      <c r="B14" s="1">
        <v>1.54</v>
      </c>
      <c r="D14" s="1">
        <v>1.32</v>
      </c>
      <c r="G14" s="2">
        <v>0</v>
      </c>
      <c r="H14" s="1">
        <v>2</v>
      </c>
      <c r="I14" s="1">
        <v>3</v>
      </c>
      <c r="J14" s="1">
        <v>0</v>
      </c>
      <c r="K14" s="1">
        <v>0</v>
      </c>
      <c r="L14" s="1">
        <v>3</v>
      </c>
      <c r="M14" s="1">
        <v>5</v>
      </c>
      <c r="N14" s="1">
        <v>0</v>
      </c>
      <c r="O14" s="13">
        <v>2</v>
      </c>
      <c r="P14" s="1">
        <v>0</v>
      </c>
      <c r="Q14" s="1">
        <v>0</v>
      </c>
      <c r="R14" s="1">
        <v>0</v>
      </c>
      <c r="S14" s="1">
        <v>0</v>
      </c>
      <c r="T14" s="4"/>
      <c r="AB14" s="13"/>
      <c r="AG14" s="6">
        <v>0</v>
      </c>
      <c r="AH14" s="1">
        <v>6</v>
      </c>
      <c r="AI14" s="1">
        <v>0</v>
      </c>
      <c r="AJ14" s="1">
        <v>0</v>
      </c>
      <c r="AK14" s="1">
        <v>0</v>
      </c>
      <c r="AL14" s="1">
        <v>0</v>
      </c>
      <c r="AM14" s="1">
        <v>3</v>
      </c>
      <c r="AN14" s="1">
        <v>0</v>
      </c>
      <c r="AO14" s="13">
        <v>0</v>
      </c>
      <c r="AP14" s="1">
        <v>0</v>
      </c>
      <c r="AQ14" s="1">
        <v>0</v>
      </c>
      <c r="AR14" s="1">
        <v>0</v>
      </c>
      <c r="AS14" s="1">
        <v>0</v>
      </c>
      <c r="AT14" s="8"/>
      <c r="BB14" s="13"/>
      <c r="BG14" s="10"/>
      <c r="BO14" s="13"/>
    </row>
    <row r="15" spans="1:71" x14ac:dyDescent="0.25">
      <c r="A15" s="1" t="s">
        <v>27</v>
      </c>
      <c r="B15" s="1">
        <v>1.6</v>
      </c>
      <c r="D15" s="1">
        <v>1.97</v>
      </c>
      <c r="G15" s="2">
        <v>0</v>
      </c>
      <c r="H15" s="1">
        <v>6</v>
      </c>
      <c r="I15" s="1">
        <v>2</v>
      </c>
      <c r="J15" s="1">
        <v>0</v>
      </c>
      <c r="K15" s="1">
        <v>0</v>
      </c>
      <c r="L15" s="1">
        <v>0</v>
      </c>
      <c r="M15" s="1">
        <v>5</v>
      </c>
      <c r="N15" s="1">
        <v>2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/>
      <c r="AB15" s="13"/>
      <c r="AG15" s="6">
        <v>1</v>
      </c>
      <c r="AH15" s="1">
        <v>3</v>
      </c>
      <c r="AI15" s="1">
        <v>2</v>
      </c>
      <c r="AJ15" s="1">
        <v>1</v>
      </c>
      <c r="AK15" s="1">
        <v>0</v>
      </c>
      <c r="AL15" s="1">
        <v>2</v>
      </c>
      <c r="AM15" s="1">
        <v>3</v>
      </c>
      <c r="AN15" s="1">
        <v>0</v>
      </c>
      <c r="AO15" s="13">
        <v>1</v>
      </c>
      <c r="AP15" s="1">
        <v>3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1.1000000000000001</v>
      </c>
      <c r="D16" s="1">
        <v>2.0499999999999998</v>
      </c>
      <c r="E16" s="1">
        <v>1.1499999999999999</v>
      </c>
      <c r="G16" s="2">
        <v>0</v>
      </c>
      <c r="H16" s="1">
        <v>4</v>
      </c>
      <c r="I16" s="1">
        <v>0</v>
      </c>
      <c r="J16" s="1">
        <v>1</v>
      </c>
      <c r="K16" s="1">
        <v>0</v>
      </c>
      <c r="L16" s="1">
        <v>0</v>
      </c>
      <c r="M16" s="1">
        <v>4</v>
      </c>
      <c r="N16" s="1">
        <v>0</v>
      </c>
      <c r="O16" s="13">
        <v>1</v>
      </c>
      <c r="P16" s="1">
        <v>0</v>
      </c>
      <c r="Q16" s="1">
        <v>0</v>
      </c>
      <c r="R16" s="1">
        <v>0</v>
      </c>
      <c r="S16" s="1">
        <v>0</v>
      </c>
      <c r="T16" s="4"/>
      <c r="AB16" s="13"/>
      <c r="AG16" s="6">
        <v>0</v>
      </c>
      <c r="AH16" s="1">
        <v>5</v>
      </c>
      <c r="AI16" s="1">
        <v>2</v>
      </c>
      <c r="AJ16" s="1">
        <v>2</v>
      </c>
      <c r="AK16" s="1">
        <v>1</v>
      </c>
      <c r="AL16" s="1">
        <v>1</v>
      </c>
      <c r="AM16" s="1">
        <v>5</v>
      </c>
      <c r="AN16" s="1">
        <v>1</v>
      </c>
      <c r="AO16" s="13">
        <v>0</v>
      </c>
      <c r="AP16" s="1">
        <v>1</v>
      </c>
      <c r="AQ16" s="1">
        <v>0</v>
      </c>
      <c r="AR16" s="1">
        <v>0</v>
      </c>
      <c r="AS16" s="1">
        <v>0</v>
      </c>
      <c r="AT16" s="8">
        <v>0</v>
      </c>
      <c r="AU16" s="1">
        <v>2</v>
      </c>
      <c r="AV16" s="1">
        <v>1</v>
      </c>
      <c r="AW16" s="1">
        <v>0</v>
      </c>
      <c r="AX16" s="1">
        <v>0</v>
      </c>
      <c r="AY16" s="1">
        <v>0</v>
      </c>
      <c r="AZ16" s="1">
        <v>1</v>
      </c>
      <c r="BA16" s="1">
        <v>3</v>
      </c>
      <c r="BB16" s="13">
        <v>0</v>
      </c>
      <c r="BC16" s="1">
        <v>0</v>
      </c>
      <c r="BD16" s="1">
        <v>0</v>
      </c>
      <c r="BE16" s="1">
        <v>0</v>
      </c>
      <c r="BF16" s="1">
        <v>0</v>
      </c>
      <c r="BG16" s="10"/>
      <c r="BO16" s="13"/>
    </row>
    <row r="17" spans="1:67" x14ac:dyDescent="0.25">
      <c r="A17" s="1" t="s">
        <v>29</v>
      </c>
      <c r="B17" s="1">
        <v>0.86</v>
      </c>
      <c r="D17" s="1">
        <v>1.2</v>
      </c>
      <c r="E17" s="1">
        <v>1.1599999999999999</v>
      </c>
      <c r="G17" s="2">
        <v>1</v>
      </c>
      <c r="H17" s="1">
        <v>4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/>
      <c r="AB17" s="13"/>
      <c r="AG17" s="6">
        <v>1</v>
      </c>
      <c r="AH17" s="1">
        <v>3</v>
      </c>
      <c r="AI17" s="1">
        <v>3</v>
      </c>
      <c r="AJ17" s="1">
        <v>1</v>
      </c>
      <c r="AK17" s="1">
        <v>0</v>
      </c>
      <c r="AL17" s="1">
        <v>0</v>
      </c>
      <c r="AM17" s="1">
        <v>5</v>
      </c>
      <c r="AN17" s="1">
        <v>1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>
        <v>1</v>
      </c>
      <c r="AU17" s="1">
        <v>4</v>
      </c>
      <c r="AV17" s="1">
        <v>1</v>
      </c>
      <c r="AW17" s="1">
        <v>0</v>
      </c>
      <c r="AX17" s="1">
        <v>0</v>
      </c>
      <c r="AY17" s="1">
        <v>0</v>
      </c>
      <c r="AZ17" s="1">
        <v>4</v>
      </c>
      <c r="BA17" s="1">
        <v>4</v>
      </c>
      <c r="BB17" s="13">
        <v>2</v>
      </c>
      <c r="BC17" s="1">
        <v>0</v>
      </c>
      <c r="BD17" s="1">
        <v>0</v>
      </c>
      <c r="BE17" s="1">
        <v>0</v>
      </c>
      <c r="BF17" s="1">
        <v>0</v>
      </c>
      <c r="BG17" s="10"/>
      <c r="BO17" s="13"/>
    </row>
    <row r="18" spans="1:67" x14ac:dyDescent="0.25">
      <c r="A18" s="14">
        <v>44638</v>
      </c>
      <c r="B18" s="6"/>
      <c r="C18" s="6"/>
      <c r="D18" s="6"/>
      <c r="E18" s="6"/>
      <c r="F18" s="6"/>
      <c r="G18" s="2"/>
      <c r="O18" s="13"/>
      <c r="T18" s="4"/>
      <c r="AB18" s="13"/>
      <c r="AG18" s="6"/>
      <c r="AO18" s="13"/>
      <c r="AT18" s="8"/>
      <c r="BB18" s="13"/>
      <c r="BG18" s="10"/>
      <c r="BO18" s="13"/>
    </row>
    <row r="19" spans="1:67" x14ac:dyDescent="0.25">
      <c r="A19" s="1" t="s">
        <v>30</v>
      </c>
      <c r="B19" s="1">
        <v>0.97</v>
      </c>
      <c r="D19" s="1">
        <v>1.25</v>
      </c>
      <c r="E19" s="1">
        <v>0.95</v>
      </c>
      <c r="G19" s="2">
        <v>0</v>
      </c>
      <c r="H19" s="1">
        <v>5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0</v>
      </c>
      <c r="R19" s="1">
        <v>0</v>
      </c>
      <c r="S19" s="1">
        <v>0</v>
      </c>
      <c r="T19" s="4"/>
      <c r="AB19" s="13"/>
      <c r="AG19" s="6">
        <v>1</v>
      </c>
      <c r="AH19" s="1">
        <v>2</v>
      </c>
      <c r="AI19" s="1">
        <v>3</v>
      </c>
      <c r="AJ19" s="1">
        <v>0</v>
      </c>
      <c r="AK19" s="1">
        <v>0</v>
      </c>
      <c r="AL19" s="1">
        <v>0</v>
      </c>
      <c r="AM19" s="1">
        <v>5</v>
      </c>
      <c r="AN19" s="1">
        <v>1</v>
      </c>
      <c r="AO19" s="13">
        <v>0</v>
      </c>
      <c r="AP19" s="1">
        <v>0</v>
      </c>
      <c r="AQ19" s="1">
        <v>0</v>
      </c>
      <c r="AR19" s="1">
        <v>0</v>
      </c>
      <c r="AS19" s="1">
        <v>0</v>
      </c>
      <c r="AT19" s="8">
        <v>1</v>
      </c>
      <c r="AU19" s="1">
        <v>4</v>
      </c>
      <c r="AV19" s="1">
        <v>3</v>
      </c>
      <c r="AW19" s="1">
        <v>1</v>
      </c>
      <c r="AX19" s="1">
        <v>0</v>
      </c>
      <c r="AY19" s="1">
        <v>5</v>
      </c>
      <c r="AZ19" s="1">
        <v>3</v>
      </c>
      <c r="BA19" s="1">
        <v>0</v>
      </c>
      <c r="BB19" s="13">
        <v>0</v>
      </c>
      <c r="BC19" s="1">
        <v>0</v>
      </c>
      <c r="BD19" s="1">
        <v>0</v>
      </c>
      <c r="BE19" s="1">
        <v>0</v>
      </c>
      <c r="BF19" s="1">
        <v>0</v>
      </c>
      <c r="BG19" s="10"/>
      <c r="BO19" s="13"/>
    </row>
    <row r="20" spans="1:67" x14ac:dyDescent="0.25">
      <c r="A20" s="1" t="s">
        <v>31</v>
      </c>
      <c r="B20" s="1">
        <v>0.94</v>
      </c>
      <c r="D20" s="1">
        <v>1.45</v>
      </c>
      <c r="E20" s="1">
        <v>0.69</v>
      </c>
      <c r="G20" s="2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3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/>
      <c r="AB20" s="13"/>
      <c r="AG20" s="6">
        <v>1</v>
      </c>
      <c r="AH20" s="1">
        <v>4</v>
      </c>
      <c r="AI20" s="1">
        <v>1</v>
      </c>
      <c r="AJ20" s="1">
        <v>1</v>
      </c>
      <c r="AK20" s="1">
        <v>0</v>
      </c>
      <c r="AL20" s="1">
        <v>0</v>
      </c>
      <c r="AM20" s="1">
        <v>6</v>
      </c>
      <c r="AN20" s="1">
        <v>3</v>
      </c>
      <c r="AO20" s="13">
        <v>0</v>
      </c>
      <c r="AP20" s="1">
        <v>1</v>
      </c>
      <c r="AQ20" s="1">
        <v>0</v>
      </c>
      <c r="AR20" s="1">
        <v>0</v>
      </c>
      <c r="AS20" s="1">
        <v>0</v>
      </c>
      <c r="AT20" s="8">
        <v>0</v>
      </c>
      <c r="AU20" s="1">
        <v>2</v>
      </c>
      <c r="AV20" s="1">
        <v>1</v>
      </c>
      <c r="AW20" s="1">
        <v>0</v>
      </c>
      <c r="AX20" s="1">
        <v>0</v>
      </c>
      <c r="AY20" s="1">
        <v>3</v>
      </c>
      <c r="AZ20" s="1">
        <v>0</v>
      </c>
      <c r="BA20" s="1">
        <v>1</v>
      </c>
      <c r="BB20" s="13">
        <v>0</v>
      </c>
      <c r="BC20" s="1">
        <v>0</v>
      </c>
      <c r="BD20" s="1">
        <v>0</v>
      </c>
      <c r="BE20" s="1">
        <v>0</v>
      </c>
      <c r="BF20" s="1">
        <v>0</v>
      </c>
      <c r="BG20" s="10"/>
      <c r="BO20" s="13"/>
    </row>
    <row r="21" spans="1:67" ht="15.75" customHeight="1" x14ac:dyDescent="0.25">
      <c r="A21" s="15">
        <v>44641</v>
      </c>
      <c r="B21" s="4"/>
      <c r="C21" s="4"/>
      <c r="D21" s="4"/>
      <c r="E21" s="4"/>
      <c r="F21" s="4"/>
      <c r="G21" s="2"/>
      <c r="O21" s="13"/>
      <c r="T21" s="4"/>
      <c r="AB21" s="13"/>
      <c r="AG21" s="6"/>
      <c r="AO21" s="13"/>
      <c r="AT21" s="8"/>
      <c r="BB21" s="13"/>
      <c r="BG21" s="10"/>
      <c r="BO21" s="13"/>
    </row>
    <row r="22" spans="1:67" ht="15.75" customHeight="1" x14ac:dyDescent="0.25">
      <c r="A22" s="1" t="s">
        <v>32</v>
      </c>
      <c r="B22" s="1">
        <v>1.1399999999999999</v>
      </c>
      <c r="D22" s="1">
        <v>2.31</v>
      </c>
      <c r="E22" s="1">
        <v>1.29</v>
      </c>
      <c r="G22" s="2">
        <v>0</v>
      </c>
      <c r="H22" s="1">
        <v>5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3">
        <v>0</v>
      </c>
      <c r="P22" s="1">
        <v>0</v>
      </c>
      <c r="Q22" s="1">
        <v>0</v>
      </c>
      <c r="R22" s="1">
        <v>0</v>
      </c>
      <c r="S22" s="1">
        <v>0</v>
      </c>
      <c r="T22" s="4"/>
      <c r="AB22" s="13"/>
      <c r="AG22" s="6">
        <v>0</v>
      </c>
      <c r="AH22" s="1">
        <v>9</v>
      </c>
      <c r="AI22" s="1">
        <v>5</v>
      </c>
      <c r="AJ22" s="1">
        <v>0</v>
      </c>
      <c r="AK22" s="1">
        <v>0</v>
      </c>
      <c r="AL22" s="1">
        <v>4</v>
      </c>
      <c r="AM22" s="1">
        <v>2</v>
      </c>
      <c r="AN22" s="1">
        <v>3</v>
      </c>
      <c r="AO22" s="13">
        <v>0</v>
      </c>
      <c r="AP22" s="1">
        <v>0</v>
      </c>
      <c r="AQ22" s="1">
        <v>0</v>
      </c>
      <c r="AR22" s="1">
        <v>0</v>
      </c>
      <c r="AS22" s="1">
        <v>0</v>
      </c>
      <c r="AT22" s="8">
        <v>1</v>
      </c>
      <c r="AU22" s="1">
        <v>0</v>
      </c>
      <c r="AV22" s="1">
        <v>1</v>
      </c>
      <c r="AW22" s="1">
        <v>0</v>
      </c>
      <c r="AX22" s="1">
        <v>0</v>
      </c>
      <c r="AY22" s="1">
        <v>0</v>
      </c>
      <c r="AZ22" s="1">
        <v>6</v>
      </c>
      <c r="BA22" s="1">
        <v>1</v>
      </c>
      <c r="BB22" s="13">
        <v>0</v>
      </c>
      <c r="BC22" s="1">
        <v>0</v>
      </c>
      <c r="BD22" s="1">
        <v>1</v>
      </c>
      <c r="BE22" s="1">
        <v>0</v>
      </c>
      <c r="BF22" s="1">
        <v>0</v>
      </c>
      <c r="BG22" s="10"/>
      <c r="BO22" s="13"/>
    </row>
    <row r="23" spans="1:67" ht="15.75" customHeight="1" x14ac:dyDescent="0.25">
      <c r="A23" s="12">
        <v>44643</v>
      </c>
      <c r="B23" s="2"/>
      <c r="C23" s="2"/>
      <c r="D23" s="2"/>
      <c r="E23" s="2"/>
      <c r="F23" s="2"/>
      <c r="G23" s="2"/>
      <c r="O23" s="13"/>
      <c r="T23" s="4"/>
      <c r="AB23" s="13"/>
      <c r="AG23" s="6"/>
      <c r="AO23" s="13"/>
      <c r="AT23" s="8"/>
      <c r="BB23" s="13"/>
      <c r="BG23" s="10"/>
      <c r="BO23" s="13"/>
    </row>
    <row r="24" spans="1:67" ht="15.75" customHeight="1" x14ac:dyDescent="0.25">
      <c r="A24" s="1" t="s">
        <v>33</v>
      </c>
      <c r="B24" s="1">
        <v>1.1100000000000001</v>
      </c>
      <c r="D24" s="1">
        <v>2.04</v>
      </c>
      <c r="G24" s="2">
        <v>1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/>
      <c r="AB24" s="13"/>
      <c r="AG24" s="6">
        <v>0</v>
      </c>
      <c r="AH24" s="1">
        <v>1</v>
      </c>
      <c r="AI24" s="1">
        <v>1</v>
      </c>
      <c r="AJ24" s="1">
        <v>1</v>
      </c>
      <c r="AK24" s="1">
        <v>0</v>
      </c>
      <c r="AL24" s="1">
        <v>1</v>
      </c>
      <c r="AM24" s="1">
        <v>4</v>
      </c>
      <c r="AN24" s="1">
        <v>5</v>
      </c>
      <c r="AO24" s="13">
        <v>1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" t="s">
        <v>34</v>
      </c>
      <c r="B25" s="1">
        <v>1.38</v>
      </c>
      <c r="D25" s="1">
        <v>1.5</v>
      </c>
      <c r="G25" s="2">
        <v>0</v>
      </c>
      <c r="H25" s="1">
        <v>1</v>
      </c>
      <c r="I25" s="1">
        <v>2</v>
      </c>
      <c r="J25" s="1">
        <v>2</v>
      </c>
      <c r="K25" s="1">
        <v>0</v>
      </c>
      <c r="L25" s="1">
        <v>0</v>
      </c>
      <c r="M25" s="1">
        <v>2</v>
      </c>
      <c r="N25" s="1">
        <v>1</v>
      </c>
      <c r="O25" s="13">
        <v>0</v>
      </c>
      <c r="P25" s="1">
        <v>1</v>
      </c>
      <c r="Q25" s="1">
        <v>0</v>
      </c>
      <c r="R25" s="1">
        <v>0</v>
      </c>
      <c r="S25" s="1">
        <v>0</v>
      </c>
      <c r="T25" s="4"/>
      <c r="AB25" s="13"/>
      <c r="AG25" s="6">
        <v>0</v>
      </c>
      <c r="AH25" s="1">
        <v>1</v>
      </c>
      <c r="AI25" s="1">
        <v>2</v>
      </c>
      <c r="AJ25" s="1">
        <v>1</v>
      </c>
      <c r="AK25" s="1">
        <v>0</v>
      </c>
      <c r="AL25" s="1">
        <v>1</v>
      </c>
      <c r="AM25" s="1">
        <v>2</v>
      </c>
      <c r="AN25" s="1">
        <v>1</v>
      </c>
      <c r="AO25" s="13">
        <v>1</v>
      </c>
      <c r="AP25" s="1">
        <v>1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67" ht="15.75" customHeight="1" x14ac:dyDescent="0.25">
      <c r="A26" s="14">
        <v>44645</v>
      </c>
      <c r="B26" s="6"/>
      <c r="C26" s="6"/>
      <c r="D26" s="6"/>
      <c r="E26" s="6"/>
      <c r="F26" s="6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67" ht="15.75" customHeight="1" x14ac:dyDescent="0.25">
      <c r="A27" s="1" t="s">
        <v>35</v>
      </c>
      <c r="B27" s="1">
        <v>1.29</v>
      </c>
      <c r="D27" s="1">
        <v>1.1299999999999999</v>
      </c>
      <c r="E27" s="1">
        <v>1.06</v>
      </c>
      <c r="G27" s="2">
        <v>0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4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/>
      <c r="AB27" s="13"/>
      <c r="AG27" s="6">
        <v>0</v>
      </c>
      <c r="AH27" s="1">
        <v>0</v>
      </c>
      <c r="AI27" s="1">
        <v>1</v>
      </c>
      <c r="AJ27" s="1">
        <v>0</v>
      </c>
      <c r="AK27" s="1">
        <v>0</v>
      </c>
      <c r="AL27" s="1">
        <v>0</v>
      </c>
      <c r="AM27" s="1">
        <v>3</v>
      </c>
      <c r="AN27" s="1">
        <v>1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8">
        <v>0</v>
      </c>
      <c r="AU27" s="1">
        <v>1</v>
      </c>
      <c r="AV27" s="1">
        <v>0</v>
      </c>
      <c r="AW27" s="1">
        <v>0</v>
      </c>
      <c r="AX27" s="1">
        <v>0</v>
      </c>
      <c r="AY27" s="1">
        <v>0</v>
      </c>
      <c r="AZ27" s="1">
        <v>2</v>
      </c>
      <c r="BA27" s="1">
        <v>0</v>
      </c>
      <c r="BB27" s="13">
        <v>1</v>
      </c>
      <c r="BC27" s="1">
        <v>0</v>
      </c>
      <c r="BD27" s="1">
        <v>0</v>
      </c>
      <c r="BE27" s="1">
        <v>0</v>
      </c>
      <c r="BF27" s="1">
        <v>0</v>
      </c>
      <c r="BG27" s="10"/>
      <c r="BO27" s="13"/>
    </row>
    <row r="28" spans="1:67" ht="15.75" customHeight="1" x14ac:dyDescent="0.25">
      <c r="A28" s="1" t="s">
        <v>36</v>
      </c>
      <c r="B28" s="1">
        <v>1.49</v>
      </c>
      <c r="D28" s="1">
        <v>1.8</v>
      </c>
      <c r="E28" s="1">
        <v>0.98</v>
      </c>
      <c r="G28" s="2">
        <v>0</v>
      </c>
      <c r="H28" s="1">
        <v>0</v>
      </c>
      <c r="I28" s="1">
        <v>1</v>
      </c>
      <c r="J28" s="1">
        <v>0</v>
      </c>
      <c r="K28" s="1">
        <v>0</v>
      </c>
      <c r="L28" s="1">
        <v>2</v>
      </c>
      <c r="M28" s="1">
        <v>4</v>
      </c>
      <c r="N28" s="1">
        <v>2</v>
      </c>
      <c r="O28" s="13">
        <v>2</v>
      </c>
      <c r="P28" s="1">
        <v>0</v>
      </c>
      <c r="Q28" s="1">
        <v>0</v>
      </c>
      <c r="R28" s="1">
        <v>0</v>
      </c>
      <c r="S28" s="1">
        <v>0</v>
      </c>
      <c r="T28" s="4"/>
      <c r="AB28" s="13"/>
      <c r="AG28" s="6">
        <v>0</v>
      </c>
      <c r="AH28" s="1">
        <v>4</v>
      </c>
      <c r="AI28" s="1">
        <v>1</v>
      </c>
      <c r="AJ28" s="1">
        <v>0</v>
      </c>
      <c r="AK28" s="1">
        <v>0</v>
      </c>
      <c r="AL28" s="1">
        <v>1</v>
      </c>
      <c r="AM28" s="1">
        <v>3</v>
      </c>
      <c r="AN28" s="1">
        <v>1</v>
      </c>
      <c r="AO28" s="13">
        <v>1</v>
      </c>
      <c r="AP28" s="1">
        <v>0</v>
      </c>
      <c r="AQ28" s="1">
        <v>0</v>
      </c>
      <c r="AR28" s="1">
        <v>0</v>
      </c>
      <c r="AS28" s="1">
        <v>0</v>
      </c>
      <c r="AT28" s="8">
        <v>0</v>
      </c>
      <c r="AU28" s="1">
        <v>2</v>
      </c>
      <c r="AV28" s="1">
        <v>0</v>
      </c>
      <c r="AW28" s="1">
        <v>0</v>
      </c>
      <c r="AX28" s="1">
        <v>0</v>
      </c>
      <c r="AY28" s="1">
        <v>0</v>
      </c>
      <c r="AZ28" s="1">
        <v>3</v>
      </c>
      <c r="BA28" s="1">
        <v>0</v>
      </c>
      <c r="BB28" s="13">
        <v>0</v>
      </c>
      <c r="BC28" s="1">
        <v>0</v>
      </c>
      <c r="BD28" s="1">
        <v>0</v>
      </c>
      <c r="BE28" s="1">
        <v>0</v>
      </c>
      <c r="BF28" s="1">
        <v>0</v>
      </c>
      <c r="BG28" s="10"/>
      <c r="BO28" s="13"/>
    </row>
    <row r="29" spans="1:67" ht="15.75" customHeight="1" x14ac:dyDescent="0.25">
      <c r="A29" s="15">
        <v>44651</v>
      </c>
      <c r="B29" s="4"/>
      <c r="C29" s="4"/>
      <c r="D29" s="4"/>
      <c r="E29" s="4"/>
      <c r="F29" s="4"/>
      <c r="G29" s="2"/>
      <c r="O29" s="13"/>
      <c r="T29" s="4"/>
      <c r="AB29" s="13"/>
      <c r="AG29" s="6"/>
      <c r="AO29" s="13"/>
      <c r="AT29" s="8"/>
      <c r="BB29" s="13"/>
      <c r="BG29" s="10"/>
      <c r="BO29" s="13"/>
    </row>
    <row r="30" spans="1:67" ht="15.75" customHeight="1" x14ac:dyDescent="0.25">
      <c r="A30" s="1" t="s">
        <v>37</v>
      </c>
      <c r="B30" s="1">
        <v>1.1100000000000001</v>
      </c>
      <c r="D30" s="1">
        <v>2.06</v>
      </c>
      <c r="G30" s="2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7</v>
      </c>
      <c r="N30" s="1">
        <v>0</v>
      </c>
      <c r="O30" s="13">
        <v>1</v>
      </c>
      <c r="P30" s="1">
        <v>0</v>
      </c>
      <c r="Q30" s="1">
        <v>0</v>
      </c>
      <c r="R30" s="1">
        <v>0</v>
      </c>
      <c r="S30" s="1">
        <v>0</v>
      </c>
      <c r="T30" s="4"/>
      <c r="AB30" s="13"/>
      <c r="AG30" s="6">
        <v>2</v>
      </c>
      <c r="AH30" s="1">
        <v>5</v>
      </c>
      <c r="AI30" s="1">
        <v>5</v>
      </c>
      <c r="AJ30" s="1">
        <v>2</v>
      </c>
      <c r="AK30" s="1">
        <v>0</v>
      </c>
      <c r="AL30" s="1">
        <v>1</v>
      </c>
      <c r="AM30" s="1">
        <v>2</v>
      </c>
      <c r="AN30" s="1">
        <v>3</v>
      </c>
      <c r="AO30" s="13">
        <v>0</v>
      </c>
      <c r="AP30" s="1">
        <v>1</v>
      </c>
      <c r="AQ30" s="1">
        <v>0</v>
      </c>
      <c r="AR30" s="1">
        <v>1</v>
      </c>
      <c r="AS30" s="1">
        <v>0</v>
      </c>
      <c r="AT30" s="8"/>
      <c r="BB30" s="13"/>
      <c r="BG30" s="10"/>
      <c r="BO30" s="13"/>
    </row>
    <row r="31" spans="1:67" ht="15.75" customHeight="1" x14ac:dyDescent="0.25">
      <c r="A31" s="1" t="s">
        <v>38</v>
      </c>
      <c r="B31" s="1">
        <v>1.01</v>
      </c>
      <c r="D31" s="1">
        <v>1.63</v>
      </c>
      <c r="G31" s="2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/>
      <c r="AB31" s="13"/>
      <c r="AG31" s="6">
        <v>1</v>
      </c>
      <c r="AH31" s="1">
        <v>1</v>
      </c>
      <c r="AI31" s="1">
        <v>0</v>
      </c>
      <c r="AJ31" s="1">
        <v>1</v>
      </c>
      <c r="AK31" s="1">
        <v>0</v>
      </c>
      <c r="AL31" s="1">
        <v>0</v>
      </c>
      <c r="AM31" s="1">
        <v>2</v>
      </c>
      <c r="AN31" s="1">
        <v>1</v>
      </c>
      <c r="AO31" s="13">
        <v>1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/>
      <c r="BO31" s="13"/>
    </row>
    <row r="32" spans="1:67" ht="15.75" customHeight="1" x14ac:dyDescent="0.25">
      <c r="A32" s="1" t="s">
        <v>39</v>
      </c>
      <c r="B32" s="1">
        <v>1.47</v>
      </c>
      <c r="D32" s="1">
        <v>1.73</v>
      </c>
      <c r="G32" s="2">
        <v>1</v>
      </c>
      <c r="H32" s="1">
        <v>3</v>
      </c>
      <c r="I32" s="1">
        <v>1</v>
      </c>
      <c r="J32" s="1">
        <v>0</v>
      </c>
      <c r="K32" s="1">
        <v>0</v>
      </c>
      <c r="L32" s="1">
        <v>0</v>
      </c>
      <c r="M32" s="1">
        <v>3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/>
      <c r="AB32" s="13"/>
      <c r="AG32" s="6">
        <v>0</v>
      </c>
      <c r="AH32" s="1">
        <v>2</v>
      </c>
      <c r="AI32" s="1">
        <v>2</v>
      </c>
      <c r="AJ32" s="1">
        <v>0</v>
      </c>
      <c r="AK32" s="1">
        <v>0</v>
      </c>
      <c r="AL32" s="1">
        <v>0</v>
      </c>
      <c r="AM32" s="1">
        <v>5</v>
      </c>
      <c r="AN32" s="1">
        <v>0</v>
      </c>
      <c r="AO32" s="13">
        <v>1</v>
      </c>
      <c r="AP32" s="1">
        <v>0</v>
      </c>
      <c r="AQ32" s="1">
        <v>0</v>
      </c>
      <c r="AR32" s="1">
        <v>0</v>
      </c>
      <c r="AS32" s="1">
        <v>0</v>
      </c>
      <c r="AT32" s="8"/>
      <c r="BB32" s="13"/>
      <c r="BG32" s="10"/>
      <c r="BO32" s="13"/>
    </row>
    <row r="33" spans="1:67" ht="15.75" customHeight="1" x14ac:dyDescent="0.25">
      <c r="A33" s="12">
        <v>44652</v>
      </c>
      <c r="B33" s="2"/>
      <c r="C33" s="2"/>
      <c r="D33" s="2"/>
      <c r="E33" s="2"/>
      <c r="F33" s="2"/>
      <c r="G33" s="2"/>
      <c r="O33" s="13"/>
      <c r="T33" s="4"/>
      <c r="AB33" s="13"/>
      <c r="AG33" s="6"/>
      <c r="AO33" s="13"/>
      <c r="AT33" s="8"/>
      <c r="BB33" s="13"/>
      <c r="BG33" s="10"/>
      <c r="BO33" s="13"/>
    </row>
    <row r="34" spans="1:67" ht="15.75" customHeight="1" x14ac:dyDescent="0.25">
      <c r="A34" s="1" t="s">
        <v>40</v>
      </c>
      <c r="B34" s="1">
        <v>1.38</v>
      </c>
      <c r="D34" s="1">
        <v>1.54</v>
      </c>
      <c r="G34" s="2">
        <v>1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>
        <v>3</v>
      </c>
      <c r="N34" s="1">
        <v>1</v>
      </c>
      <c r="O34" s="13">
        <v>0</v>
      </c>
      <c r="P34" s="1">
        <v>0</v>
      </c>
      <c r="Q34" s="1">
        <v>0</v>
      </c>
      <c r="R34" s="1">
        <v>0</v>
      </c>
      <c r="S34" s="1">
        <v>0</v>
      </c>
      <c r="T34" s="4"/>
      <c r="AB34" s="13"/>
      <c r="AG34" s="6">
        <v>0</v>
      </c>
      <c r="AH34" s="1">
        <v>4</v>
      </c>
      <c r="AI34" s="1">
        <v>2</v>
      </c>
      <c r="AJ34" s="1">
        <v>0</v>
      </c>
      <c r="AK34" s="1">
        <v>0</v>
      </c>
      <c r="AL34" s="1">
        <v>3</v>
      </c>
      <c r="AM34" s="1">
        <v>2</v>
      </c>
      <c r="AN34" s="1">
        <v>1</v>
      </c>
      <c r="AO34" s="13">
        <v>1</v>
      </c>
      <c r="AP34" s="1">
        <v>0</v>
      </c>
      <c r="AQ34" s="1">
        <v>0</v>
      </c>
      <c r="AR34" s="1">
        <v>0</v>
      </c>
      <c r="AS34" s="1">
        <v>0</v>
      </c>
      <c r="AT34" s="8"/>
      <c r="BB34" s="13"/>
      <c r="BG34" s="10"/>
      <c r="BO34" s="13"/>
    </row>
    <row r="35" spans="1:67" ht="15.75" customHeight="1" x14ac:dyDescent="0.25">
      <c r="A35" s="14">
        <v>44655</v>
      </c>
      <c r="B35" s="6"/>
      <c r="C35" s="6"/>
      <c r="D35" s="6"/>
      <c r="E35" s="6"/>
      <c r="F35" s="6"/>
      <c r="G35" s="2"/>
      <c r="O35" s="13"/>
      <c r="T35" s="4"/>
      <c r="AB35" s="13"/>
      <c r="AG35" s="6"/>
      <c r="AO35" s="13"/>
      <c r="AT35" s="8"/>
      <c r="BB35" s="13"/>
      <c r="BG35" s="10"/>
      <c r="BO35" s="13"/>
    </row>
    <row r="36" spans="1:67" ht="15.75" customHeight="1" x14ac:dyDescent="0.25">
      <c r="A36" s="1" t="s">
        <v>41</v>
      </c>
      <c r="B36" s="1">
        <v>1.25</v>
      </c>
      <c r="D36" s="1">
        <v>1.44</v>
      </c>
      <c r="E36" s="1">
        <v>1.29</v>
      </c>
      <c r="G36" s="2">
        <v>0</v>
      </c>
      <c r="H36" s="1">
        <v>4</v>
      </c>
      <c r="I36" s="1">
        <v>1</v>
      </c>
      <c r="J36" s="1">
        <v>0</v>
      </c>
      <c r="K36" s="1">
        <v>0</v>
      </c>
      <c r="L36" s="1">
        <v>0</v>
      </c>
      <c r="M36" s="1">
        <v>2</v>
      </c>
      <c r="N36" s="1">
        <v>0</v>
      </c>
      <c r="O36" s="13">
        <v>0</v>
      </c>
      <c r="P36" s="1">
        <v>0</v>
      </c>
      <c r="Q36" s="1">
        <v>0</v>
      </c>
      <c r="R36" s="1">
        <v>0</v>
      </c>
      <c r="S36" s="1">
        <v>0</v>
      </c>
      <c r="T36" s="4"/>
      <c r="AB36" s="13"/>
      <c r="AG36" s="6">
        <v>0</v>
      </c>
      <c r="AH36" s="1">
        <v>4</v>
      </c>
      <c r="AI36" s="1">
        <v>0</v>
      </c>
      <c r="AJ36" s="1">
        <v>1</v>
      </c>
      <c r="AK36" s="1">
        <v>0</v>
      </c>
      <c r="AL36" s="1">
        <v>0</v>
      </c>
      <c r="AM36" s="1">
        <v>3</v>
      </c>
      <c r="AN36" s="1">
        <v>0</v>
      </c>
      <c r="AO36" s="13">
        <v>1</v>
      </c>
      <c r="AP36" s="1">
        <v>1</v>
      </c>
      <c r="AQ36" s="1">
        <v>0</v>
      </c>
      <c r="AR36" s="1">
        <v>0</v>
      </c>
      <c r="AS36" s="1">
        <v>0</v>
      </c>
      <c r="AT36" s="8">
        <v>1</v>
      </c>
      <c r="AU36" s="1">
        <v>3</v>
      </c>
      <c r="AV36" s="1">
        <v>3</v>
      </c>
      <c r="AW36" s="1">
        <v>0</v>
      </c>
      <c r="AX36" s="1">
        <v>0</v>
      </c>
      <c r="AY36" s="1">
        <v>3</v>
      </c>
      <c r="AZ36" s="1">
        <v>4</v>
      </c>
      <c r="BA36" s="1">
        <v>3</v>
      </c>
      <c r="BB36" s="13">
        <v>1</v>
      </c>
      <c r="BC36" s="1">
        <v>0</v>
      </c>
      <c r="BD36" s="1">
        <v>0</v>
      </c>
      <c r="BE36" s="1">
        <v>0</v>
      </c>
      <c r="BF36" s="1">
        <v>0</v>
      </c>
      <c r="BG36" s="10"/>
      <c r="BO36" s="13"/>
    </row>
    <row r="37" spans="1:67" ht="15.75" customHeight="1" x14ac:dyDescent="0.25">
      <c r="A37" s="1" t="s">
        <v>42</v>
      </c>
      <c r="B37" s="1">
        <v>1.61</v>
      </c>
      <c r="D37" s="1">
        <v>1.41</v>
      </c>
      <c r="E37" s="1">
        <v>1.0900000000000001</v>
      </c>
      <c r="G37" s="2">
        <v>1</v>
      </c>
      <c r="H37" s="1">
        <v>2</v>
      </c>
      <c r="I37" s="1">
        <v>2</v>
      </c>
      <c r="J37" s="1">
        <v>1</v>
      </c>
      <c r="K37" s="1">
        <v>0</v>
      </c>
      <c r="L37" s="1">
        <v>0</v>
      </c>
      <c r="M37" s="1">
        <v>5</v>
      </c>
      <c r="N37" s="1">
        <v>1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/>
      <c r="AB37" s="13"/>
      <c r="AG37" s="6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2</v>
      </c>
      <c r="AN37" s="1">
        <v>2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8">
        <v>0</v>
      </c>
      <c r="AU37" s="1">
        <v>0</v>
      </c>
      <c r="AV37" s="1">
        <v>1</v>
      </c>
      <c r="AW37" s="1">
        <v>1</v>
      </c>
      <c r="AX37" s="1">
        <v>0</v>
      </c>
      <c r="AY37" s="1">
        <v>1</v>
      </c>
      <c r="AZ37" s="1">
        <v>1</v>
      </c>
      <c r="BA37" s="1">
        <v>1</v>
      </c>
      <c r="BB37" s="13">
        <v>1</v>
      </c>
      <c r="BC37" s="1">
        <v>0</v>
      </c>
      <c r="BD37" s="1">
        <v>0</v>
      </c>
      <c r="BE37" s="1">
        <v>0</v>
      </c>
      <c r="BF37" s="1">
        <v>0</v>
      </c>
      <c r="BG37" s="10"/>
      <c r="BO37" s="13"/>
    </row>
    <row r="38" spans="1:67" ht="15.75" customHeight="1" x14ac:dyDescent="0.25">
      <c r="A38" s="1" t="s">
        <v>43</v>
      </c>
      <c r="B38" s="1">
        <v>0.52</v>
      </c>
      <c r="D38" s="1">
        <v>1.36</v>
      </c>
      <c r="E38" s="1">
        <v>0.23</v>
      </c>
      <c r="G38" s="2">
        <v>1</v>
      </c>
      <c r="H38" s="1">
        <v>2</v>
      </c>
      <c r="I38" s="1">
        <v>0</v>
      </c>
      <c r="J38" s="1">
        <v>0</v>
      </c>
      <c r="K38" s="1">
        <v>0</v>
      </c>
      <c r="L38" s="1">
        <v>0</v>
      </c>
      <c r="M38" s="1">
        <v>4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/>
      <c r="AB38" s="13"/>
      <c r="AG38" s="6">
        <v>0</v>
      </c>
      <c r="AH38" s="1">
        <v>4</v>
      </c>
      <c r="AI38" s="1">
        <v>0</v>
      </c>
      <c r="AJ38" s="1">
        <v>1</v>
      </c>
      <c r="AK38" s="1">
        <v>0</v>
      </c>
      <c r="AL38" s="1">
        <v>0</v>
      </c>
      <c r="AM38" s="1">
        <v>1</v>
      </c>
      <c r="AN38" s="1">
        <v>0</v>
      </c>
      <c r="AO38" s="13">
        <v>0</v>
      </c>
      <c r="AP38" s="1">
        <v>1</v>
      </c>
      <c r="AQ38" s="1">
        <v>0</v>
      </c>
      <c r="AR38" s="1">
        <v>0</v>
      </c>
      <c r="AS38" s="1">
        <v>0</v>
      </c>
      <c r="AT38" s="8">
        <v>0</v>
      </c>
      <c r="AU38" s="1">
        <v>1</v>
      </c>
      <c r="AV38" s="1">
        <v>0</v>
      </c>
      <c r="AW38" s="1">
        <v>0</v>
      </c>
      <c r="AX38" s="1">
        <v>0</v>
      </c>
      <c r="AY38" s="1">
        <v>1</v>
      </c>
      <c r="AZ38" s="1">
        <v>0</v>
      </c>
      <c r="BA38" s="1">
        <v>0</v>
      </c>
      <c r="BB38" s="13">
        <v>0</v>
      </c>
      <c r="BC38" s="1">
        <v>0</v>
      </c>
      <c r="BD38" s="1">
        <v>0</v>
      </c>
      <c r="BE38" s="1">
        <v>0</v>
      </c>
      <c r="BF38" s="1">
        <v>0</v>
      </c>
      <c r="BG38" s="10"/>
      <c r="BO38" s="13"/>
    </row>
    <row r="39" spans="1:67" ht="15.75" customHeight="1" x14ac:dyDescent="0.25">
      <c r="A39" s="15">
        <v>44659</v>
      </c>
      <c r="B39" s="4"/>
      <c r="C39" s="4"/>
      <c r="D39" s="4"/>
      <c r="E39" s="4"/>
      <c r="F39" s="4"/>
      <c r="G39" s="2"/>
      <c r="O39" s="13"/>
      <c r="T39" s="4"/>
      <c r="AB39" s="13"/>
      <c r="AG39" s="6"/>
      <c r="AO39" s="13"/>
      <c r="AT39" s="8"/>
      <c r="BB39" s="13"/>
      <c r="BG39" s="10"/>
      <c r="BO39" s="13"/>
    </row>
    <row r="40" spans="1:67" ht="15.75" customHeight="1" x14ac:dyDescent="0.25">
      <c r="A40" s="1" t="s">
        <v>44</v>
      </c>
      <c r="B40" s="1">
        <v>0.88</v>
      </c>
      <c r="D40" s="1">
        <v>1.27</v>
      </c>
      <c r="G40" s="2">
        <v>0</v>
      </c>
      <c r="H40" s="1">
        <v>4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/>
      <c r="AB40" s="13"/>
      <c r="AG40" s="6">
        <v>1</v>
      </c>
      <c r="AH40" s="1">
        <v>4</v>
      </c>
      <c r="AI40" s="1">
        <v>1</v>
      </c>
      <c r="AJ40" s="1">
        <v>0</v>
      </c>
      <c r="AK40" s="1">
        <v>0</v>
      </c>
      <c r="AL40" s="1">
        <v>1</v>
      </c>
      <c r="AM40" s="1">
        <v>5</v>
      </c>
      <c r="AN40" s="1">
        <v>1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8"/>
      <c r="BB40" s="13"/>
      <c r="BG40" s="10"/>
      <c r="BO40" s="13"/>
    </row>
    <row r="41" spans="1:67" ht="15.75" customHeight="1" x14ac:dyDescent="0.25">
      <c r="A41" s="1" t="s">
        <v>45</v>
      </c>
      <c r="B41" s="1">
        <v>1.1299999999999999</v>
      </c>
      <c r="D41" s="1">
        <v>1.87</v>
      </c>
      <c r="E41" s="1">
        <v>1.54</v>
      </c>
      <c r="G41" s="2">
        <v>0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/>
      <c r="AB41" s="13"/>
      <c r="AG41" s="6">
        <v>0</v>
      </c>
      <c r="AH41" s="1">
        <v>0</v>
      </c>
      <c r="AI41" s="1">
        <v>1</v>
      </c>
      <c r="AJ41" s="1">
        <v>0</v>
      </c>
      <c r="AK41" s="1">
        <v>0</v>
      </c>
      <c r="AL41" s="1">
        <v>0</v>
      </c>
      <c r="AM41" s="1">
        <v>2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8">
        <v>2</v>
      </c>
      <c r="AU41" s="1">
        <v>3</v>
      </c>
      <c r="AV41" s="1">
        <v>0</v>
      </c>
      <c r="AW41" s="1">
        <v>0</v>
      </c>
      <c r="AX41" s="1">
        <v>0</v>
      </c>
      <c r="AY41" s="1">
        <v>0</v>
      </c>
      <c r="AZ41" s="1">
        <v>1</v>
      </c>
      <c r="BA41" s="1">
        <v>0</v>
      </c>
      <c r="BB41" s="13">
        <v>0</v>
      </c>
      <c r="BC41" s="1">
        <v>0</v>
      </c>
      <c r="BD41" s="1">
        <v>0</v>
      </c>
      <c r="BE41" s="1">
        <v>0</v>
      </c>
      <c r="BF41" s="1">
        <v>0</v>
      </c>
      <c r="BG41" s="10"/>
      <c r="BO41" s="13"/>
    </row>
    <row r="42" spans="1:67" ht="15.75" customHeight="1" x14ac:dyDescent="0.25">
      <c r="A42" s="1" t="s">
        <v>46</v>
      </c>
      <c r="B42" s="1">
        <v>1.01</v>
      </c>
      <c r="D42" s="1">
        <v>1.0900000000000001</v>
      </c>
      <c r="G42" s="2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/>
      <c r="AB42" s="13"/>
      <c r="AG42" s="6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3</v>
      </c>
      <c r="AN42" s="1">
        <v>1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2">
        <v>44664</v>
      </c>
      <c r="B43" s="2"/>
      <c r="C43" s="2"/>
      <c r="D43" s="2"/>
      <c r="E43" s="2"/>
      <c r="F43" s="2"/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67" ht="15.75" customHeight="1" x14ac:dyDescent="0.25">
      <c r="A44" s="1" t="s">
        <v>47</v>
      </c>
      <c r="B44" s="1">
        <v>0.9</v>
      </c>
      <c r="C44" s="1">
        <v>0.83</v>
      </c>
      <c r="G44" s="2">
        <v>1</v>
      </c>
      <c r="H44" s="1">
        <v>5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2</v>
      </c>
      <c r="O44" s="13">
        <v>0</v>
      </c>
      <c r="P44" s="1">
        <v>0</v>
      </c>
      <c r="Q44" s="1">
        <v>0</v>
      </c>
      <c r="R44" s="1">
        <v>0</v>
      </c>
      <c r="S44" s="1">
        <v>0</v>
      </c>
      <c r="T44" s="4">
        <v>0</v>
      </c>
      <c r="U44" s="1">
        <v>0</v>
      </c>
      <c r="V44" s="1">
        <v>0</v>
      </c>
      <c r="W44" s="1">
        <v>0</v>
      </c>
      <c r="X44" s="1">
        <v>0</v>
      </c>
      <c r="Y44" s="1">
        <v>1</v>
      </c>
      <c r="Z44" s="1">
        <v>5</v>
      </c>
      <c r="AA44" s="1">
        <v>1</v>
      </c>
      <c r="AB44" s="13">
        <v>0</v>
      </c>
      <c r="AC44" s="1">
        <v>0</v>
      </c>
      <c r="AD44" s="1">
        <v>0</v>
      </c>
      <c r="AE44" s="1">
        <v>0</v>
      </c>
      <c r="AF44" s="1">
        <v>0</v>
      </c>
      <c r="AG44" s="6"/>
      <c r="AO44" s="13"/>
      <c r="AT44" s="8"/>
      <c r="BB44" s="13"/>
      <c r="BG44" s="10"/>
      <c r="BO44" s="13"/>
    </row>
    <row r="45" spans="1:67" ht="15.75" customHeight="1" x14ac:dyDescent="0.25">
      <c r="A45" s="14">
        <v>44665</v>
      </c>
      <c r="B45" s="6"/>
      <c r="C45" s="6"/>
      <c r="D45" s="6"/>
      <c r="E45" s="6"/>
      <c r="F45" s="6"/>
      <c r="G45" s="2"/>
      <c r="O45" s="13"/>
      <c r="T45" s="4"/>
      <c r="AB45" s="13"/>
      <c r="AG45" s="6"/>
      <c r="AO45" s="13"/>
      <c r="AT45" s="8"/>
      <c r="BB45" s="13"/>
      <c r="BG45" s="10"/>
      <c r="BO45" s="13"/>
    </row>
    <row r="46" spans="1:67" ht="15.75" customHeight="1" x14ac:dyDescent="0.25">
      <c r="A46" s="1" t="s">
        <v>48</v>
      </c>
      <c r="B46" s="1">
        <v>0.76</v>
      </c>
      <c r="D46" s="1">
        <v>1.06</v>
      </c>
      <c r="G46" s="2">
        <v>0</v>
      </c>
      <c r="H46" s="1">
        <v>2</v>
      </c>
      <c r="I46" s="1">
        <v>1</v>
      </c>
      <c r="J46" s="1">
        <v>0</v>
      </c>
      <c r="K46" s="1">
        <v>0</v>
      </c>
      <c r="L46" s="1">
        <v>0</v>
      </c>
      <c r="M46" s="1">
        <v>3</v>
      </c>
      <c r="N46" s="1">
        <v>2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/>
      <c r="AB46" s="13"/>
      <c r="AG46" s="6">
        <v>0</v>
      </c>
      <c r="AH46" s="1">
        <v>2</v>
      </c>
      <c r="AI46" s="1">
        <v>2</v>
      </c>
      <c r="AJ46" s="1">
        <v>0</v>
      </c>
      <c r="AK46" s="1">
        <v>0</v>
      </c>
      <c r="AL46" s="1">
        <v>0</v>
      </c>
      <c r="AM46" s="1">
        <v>2</v>
      </c>
      <c r="AN46" s="1">
        <v>0</v>
      </c>
      <c r="AO46" s="13">
        <v>1</v>
      </c>
      <c r="AP46" s="1">
        <v>0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49</v>
      </c>
      <c r="B47" s="1">
        <v>0.9</v>
      </c>
      <c r="D47" s="1">
        <v>1.35</v>
      </c>
      <c r="G47" s="2">
        <v>0</v>
      </c>
      <c r="H47" s="1">
        <v>6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/>
      <c r="AB47" s="13"/>
      <c r="AG47" s="6">
        <v>0</v>
      </c>
      <c r="AH47" s="1">
        <v>3</v>
      </c>
      <c r="AI47" s="1">
        <v>0</v>
      </c>
      <c r="AJ47" s="1">
        <v>0</v>
      </c>
      <c r="AK47" s="1">
        <v>0</v>
      </c>
      <c r="AL47" s="1">
        <v>0</v>
      </c>
      <c r="AM47" s="1">
        <v>3</v>
      </c>
      <c r="AN47" s="1">
        <v>1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5">
        <v>44666</v>
      </c>
      <c r="B48" s="4"/>
      <c r="C48" s="4"/>
      <c r="D48" s="4"/>
      <c r="E48" s="4"/>
      <c r="F48" s="4"/>
      <c r="G48" s="2"/>
      <c r="O48" s="13"/>
      <c r="T48" s="4"/>
      <c r="AB48" s="13"/>
      <c r="AG48" s="6"/>
      <c r="AO48" s="13"/>
      <c r="AT48" s="8"/>
      <c r="BB48" s="13"/>
      <c r="BG48" s="10"/>
      <c r="BO48" s="13"/>
    </row>
    <row r="49" spans="1:67" ht="15.75" customHeight="1" x14ac:dyDescent="0.25">
      <c r="A49" s="1" t="s">
        <v>50</v>
      </c>
      <c r="B49" s="1">
        <v>0.87</v>
      </c>
      <c r="D49" s="1">
        <v>1.39</v>
      </c>
      <c r="E49" s="1">
        <v>1.17</v>
      </c>
      <c r="G49" s="2">
        <v>0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3</v>
      </c>
      <c r="N49" s="1">
        <v>0</v>
      </c>
      <c r="O49" s="13">
        <v>1</v>
      </c>
      <c r="P49" s="1">
        <v>0</v>
      </c>
      <c r="Q49" s="1">
        <v>0</v>
      </c>
      <c r="R49" s="1">
        <v>0</v>
      </c>
      <c r="S49" s="1">
        <v>0</v>
      </c>
      <c r="T49" s="4"/>
      <c r="AB49" s="13"/>
      <c r="AG49" s="6">
        <v>0</v>
      </c>
      <c r="AH49" s="1">
        <v>3</v>
      </c>
      <c r="AI49" s="1">
        <v>2</v>
      </c>
      <c r="AJ49" s="1">
        <v>0</v>
      </c>
      <c r="AK49" s="1">
        <v>0</v>
      </c>
      <c r="AL49" s="1">
        <v>0</v>
      </c>
      <c r="AM49" s="1">
        <v>3</v>
      </c>
      <c r="AN49" s="1">
        <v>1</v>
      </c>
      <c r="AO49" s="13">
        <v>1</v>
      </c>
      <c r="AP49" s="1">
        <v>0</v>
      </c>
      <c r="AQ49" s="1">
        <v>0</v>
      </c>
      <c r="AR49" s="1">
        <v>0</v>
      </c>
      <c r="AS49" s="1">
        <v>0</v>
      </c>
      <c r="AT49" s="8">
        <v>0</v>
      </c>
      <c r="AU49" s="1">
        <v>2</v>
      </c>
      <c r="AV49" s="1">
        <v>1</v>
      </c>
      <c r="AW49" s="1">
        <v>1</v>
      </c>
      <c r="AX49" s="1">
        <v>0</v>
      </c>
      <c r="AY49" s="1">
        <v>1</v>
      </c>
      <c r="AZ49" s="1">
        <v>1</v>
      </c>
      <c r="BA49" s="1">
        <v>0</v>
      </c>
      <c r="BB49" s="13">
        <v>0</v>
      </c>
      <c r="BC49" s="1">
        <v>0</v>
      </c>
      <c r="BD49" s="1">
        <v>0</v>
      </c>
      <c r="BE49" s="1">
        <v>1</v>
      </c>
      <c r="BF49" s="1">
        <v>0</v>
      </c>
      <c r="BG49" s="10"/>
      <c r="BO49" s="13"/>
    </row>
    <row r="50" spans="1:67" ht="15.75" customHeight="1" x14ac:dyDescent="0.25">
      <c r="A50" s="1" t="s">
        <v>51</v>
      </c>
      <c r="B50" s="1">
        <v>0.4</v>
      </c>
      <c r="D50" s="1">
        <v>1.41</v>
      </c>
      <c r="E50" s="1">
        <v>0.71</v>
      </c>
      <c r="G50" s="2">
        <v>0</v>
      </c>
      <c r="H50" s="1">
        <v>2</v>
      </c>
      <c r="I50" s="1">
        <v>0</v>
      </c>
      <c r="J50" s="1">
        <v>1</v>
      </c>
      <c r="K50" s="1">
        <v>0</v>
      </c>
      <c r="L50" s="1">
        <v>0</v>
      </c>
      <c r="M50" s="1">
        <v>1</v>
      </c>
      <c r="N50" s="1">
        <v>0</v>
      </c>
      <c r="O50" s="13">
        <v>0</v>
      </c>
      <c r="P50" s="1">
        <v>0</v>
      </c>
      <c r="Q50" s="1">
        <v>1</v>
      </c>
      <c r="R50" s="1">
        <v>0</v>
      </c>
      <c r="S50" s="1">
        <v>0</v>
      </c>
      <c r="T50" s="4"/>
      <c r="AB50" s="13"/>
      <c r="AG50" s="6">
        <v>0</v>
      </c>
      <c r="AH50" s="1">
        <v>2</v>
      </c>
      <c r="AI50" s="1">
        <v>3</v>
      </c>
      <c r="AJ50" s="1">
        <v>0</v>
      </c>
      <c r="AK50" s="1">
        <v>0</v>
      </c>
      <c r="AL50" s="1">
        <v>0</v>
      </c>
      <c r="AM50" s="1">
        <v>3</v>
      </c>
      <c r="AN50" s="1">
        <v>1</v>
      </c>
      <c r="AO50" s="13">
        <v>0</v>
      </c>
      <c r="AP50" s="1">
        <v>2</v>
      </c>
      <c r="AQ50" s="1">
        <v>0</v>
      </c>
      <c r="AR50" s="1">
        <v>0</v>
      </c>
      <c r="AS50" s="1">
        <v>0</v>
      </c>
      <c r="AT50" s="8">
        <v>0</v>
      </c>
      <c r="AU50" s="1">
        <v>1</v>
      </c>
      <c r="AV50" s="1">
        <v>0</v>
      </c>
      <c r="AW50" s="1">
        <v>0</v>
      </c>
      <c r="AX50" s="1">
        <v>0</v>
      </c>
      <c r="AY50" s="1">
        <v>3</v>
      </c>
      <c r="AZ50" s="1">
        <v>3</v>
      </c>
      <c r="BA50" s="1">
        <v>2</v>
      </c>
      <c r="BB50" s="13">
        <v>1</v>
      </c>
      <c r="BC50" s="1">
        <v>0</v>
      </c>
      <c r="BD50" s="1">
        <v>0</v>
      </c>
      <c r="BE50" s="1">
        <v>0</v>
      </c>
      <c r="BF50" s="1">
        <v>0</v>
      </c>
      <c r="BG50" s="10"/>
      <c r="BO50" s="13"/>
    </row>
    <row r="51" spans="1:67" ht="15.75" customHeight="1" x14ac:dyDescent="0.25">
      <c r="A51" s="12">
        <v>44669</v>
      </c>
      <c r="B51" s="2"/>
      <c r="C51" s="2"/>
      <c r="D51" s="2"/>
      <c r="E51" s="2"/>
      <c r="F51" s="2"/>
      <c r="G51" s="2"/>
      <c r="O51" s="13"/>
      <c r="T51" s="4"/>
      <c r="AB51" s="13"/>
      <c r="AG51" s="6"/>
      <c r="AO51" s="13"/>
      <c r="AT51" s="8"/>
      <c r="BB51" s="13"/>
      <c r="BG51" s="10"/>
      <c r="BO51" s="13"/>
    </row>
    <row r="52" spans="1:67" ht="15.75" customHeight="1" x14ac:dyDescent="0.25">
      <c r="A52" s="1" t="s">
        <v>52</v>
      </c>
      <c r="B52" s="1">
        <v>0.68</v>
      </c>
      <c r="C52" s="1">
        <v>0.97</v>
      </c>
      <c r="D52" s="1">
        <v>0.94</v>
      </c>
      <c r="E52" s="1">
        <v>0.68</v>
      </c>
      <c r="G52" s="2">
        <v>1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3</v>
      </c>
      <c r="N52" s="1">
        <v>1</v>
      </c>
      <c r="O52" s="13">
        <v>0</v>
      </c>
      <c r="P52" s="1">
        <v>0</v>
      </c>
      <c r="Q52" s="1">
        <v>0</v>
      </c>
      <c r="R52" s="1">
        <v>0</v>
      </c>
      <c r="S52" s="1">
        <v>0</v>
      </c>
      <c r="T52" s="4">
        <v>0</v>
      </c>
      <c r="U52" s="1">
        <v>1</v>
      </c>
      <c r="V52" s="1">
        <v>1</v>
      </c>
      <c r="W52" s="1">
        <v>0</v>
      </c>
      <c r="X52" s="1">
        <v>0</v>
      </c>
      <c r="Y52" s="1">
        <v>0</v>
      </c>
      <c r="Z52" s="1">
        <v>4</v>
      </c>
      <c r="AA52" s="1">
        <v>0</v>
      </c>
      <c r="AB52" s="13">
        <v>0</v>
      </c>
      <c r="AC52" s="1">
        <v>0</v>
      </c>
      <c r="AD52" s="1">
        <v>0</v>
      </c>
      <c r="AE52" s="1">
        <v>0</v>
      </c>
      <c r="AF52" s="1">
        <v>0</v>
      </c>
      <c r="AG52" s="6">
        <v>0</v>
      </c>
      <c r="AH52" s="1">
        <v>2</v>
      </c>
      <c r="AI52" s="1">
        <v>0</v>
      </c>
      <c r="AJ52" s="1">
        <v>1</v>
      </c>
      <c r="AK52" s="1">
        <v>0</v>
      </c>
      <c r="AL52" s="1">
        <v>0</v>
      </c>
      <c r="AM52" s="1">
        <v>2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8">
        <v>1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3</v>
      </c>
      <c r="BA52" s="1">
        <v>0</v>
      </c>
      <c r="BB52" s="13">
        <v>0</v>
      </c>
      <c r="BC52" s="1">
        <v>0</v>
      </c>
      <c r="BD52" s="1">
        <v>0</v>
      </c>
      <c r="BE52" s="1">
        <v>0</v>
      </c>
      <c r="BF52" s="1">
        <v>0</v>
      </c>
      <c r="BG52" s="10"/>
      <c r="BO52" s="13"/>
    </row>
    <row r="53" spans="1:67" ht="15.75" customHeight="1" x14ac:dyDescent="0.25">
      <c r="A53" s="1" t="s">
        <v>53</v>
      </c>
      <c r="B53" s="1">
        <v>1.1200000000000001</v>
      </c>
      <c r="C53" s="1">
        <v>1.04</v>
      </c>
      <c r="D53" s="1">
        <v>1.1200000000000001</v>
      </c>
      <c r="G53" s="2">
        <v>0</v>
      </c>
      <c r="H53" s="1">
        <v>6</v>
      </c>
      <c r="I53" s="1">
        <v>1</v>
      </c>
      <c r="J53" s="1">
        <v>1</v>
      </c>
      <c r="K53" s="1">
        <v>0</v>
      </c>
      <c r="L53" s="1">
        <v>0</v>
      </c>
      <c r="M53" s="1">
        <v>1</v>
      </c>
      <c r="N53" s="1">
        <v>2</v>
      </c>
      <c r="O53" s="13">
        <v>1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0</v>
      </c>
      <c r="V53" s="1">
        <v>3</v>
      </c>
      <c r="W53" s="1">
        <v>0</v>
      </c>
      <c r="X53" s="1">
        <v>0</v>
      </c>
      <c r="Y53" s="1">
        <v>0</v>
      </c>
      <c r="Z53" s="1">
        <v>5</v>
      </c>
      <c r="AA53" s="1">
        <v>1</v>
      </c>
      <c r="AB53" s="13">
        <v>0</v>
      </c>
      <c r="AC53" s="1">
        <v>0</v>
      </c>
      <c r="AD53" s="1">
        <v>0</v>
      </c>
      <c r="AE53" s="1">
        <v>0</v>
      </c>
      <c r="AF53" s="1">
        <v>0</v>
      </c>
      <c r="AG53" s="6">
        <v>2</v>
      </c>
      <c r="AH53" s="1">
        <v>3</v>
      </c>
      <c r="AI53" s="1">
        <v>1</v>
      </c>
      <c r="AJ53" s="1">
        <v>0</v>
      </c>
      <c r="AK53" s="1">
        <v>0</v>
      </c>
      <c r="AL53" s="1">
        <v>0</v>
      </c>
      <c r="AM53" s="1">
        <v>2</v>
      </c>
      <c r="AN53" s="1">
        <v>0</v>
      </c>
      <c r="AO53" s="13">
        <v>0</v>
      </c>
      <c r="AP53" s="1">
        <v>1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54</v>
      </c>
      <c r="B54" s="1">
        <v>1.37</v>
      </c>
      <c r="C54" s="1">
        <v>1.98</v>
      </c>
      <c r="D54" s="1">
        <v>1.74</v>
      </c>
      <c r="G54" s="2">
        <v>0</v>
      </c>
      <c r="H54" s="1">
        <v>1</v>
      </c>
      <c r="I54" s="1">
        <v>2</v>
      </c>
      <c r="J54" s="1">
        <v>0</v>
      </c>
      <c r="K54" s="1">
        <v>0</v>
      </c>
      <c r="L54" s="1">
        <v>1</v>
      </c>
      <c r="M54" s="1">
        <v>2</v>
      </c>
      <c r="N54" s="1">
        <v>1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2</v>
      </c>
      <c r="W54" s="1">
        <v>1</v>
      </c>
      <c r="X54" s="1">
        <v>0</v>
      </c>
      <c r="Y54" s="1">
        <v>2</v>
      </c>
      <c r="Z54" s="1">
        <v>2</v>
      </c>
      <c r="AA54" s="1">
        <v>2</v>
      </c>
      <c r="AB54" s="13">
        <v>0</v>
      </c>
      <c r="AC54" s="1">
        <v>1</v>
      </c>
      <c r="AD54" s="1">
        <v>1</v>
      </c>
      <c r="AE54" s="1">
        <v>0</v>
      </c>
      <c r="AF54" s="1">
        <v>0</v>
      </c>
      <c r="AG54" s="6">
        <v>0</v>
      </c>
      <c r="AH54" s="1">
        <v>2</v>
      </c>
      <c r="AI54" s="1">
        <v>0</v>
      </c>
      <c r="AJ54" s="1">
        <v>0</v>
      </c>
      <c r="AK54" s="1">
        <v>0</v>
      </c>
      <c r="AL54" s="1">
        <v>0</v>
      </c>
      <c r="AM54" s="1">
        <v>1</v>
      </c>
      <c r="AN54" s="1">
        <v>0</v>
      </c>
      <c r="AO54" s="13">
        <v>0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4">
        <v>44671</v>
      </c>
      <c r="B55" s="6"/>
      <c r="C55" s="6"/>
      <c r="D55" s="6"/>
      <c r="E55" s="6"/>
      <c r="F55" s="6"/>
      <c r="G55" s="2"/>
      <c r="O55" s="13"/>
      <c r="T55" s="4"/>
      <c r="AB55" s="13"/>
      <c r="AG55" s="6"/>
      <c r="AO55" s="13"/>
      <c r="AT55" s="8"/>
      <c r="BB55" s="13"/>
      <c r="BG55" s="10"/>
      <c r="BO55" s="13"/>
    </row>
    <row r="56" spans="1:67" ht="15.75" customHeight="1" x14ac:dyDescent="0.25">
      <c r="A56" s="1" t="s">
        <v>55</v>
      </c>
      <c r="B56" s="1">
        <v>0.47</v>
      </c>
      <c r="C56" s="1">
        <v>0.81</v>
      </c>
      <c r="D56" s="1">
        <v>1.45</v>
      </c>
      <c r="G56" s="2">
        <v>0</v>
      </c>
      <c r="H56" s="1">
        <v>2</v>
      </c>
      <c r="I56" s="1">
        <v>0</v>
      </c>
      <c r="J56" s="1">
        <v>0</v>
      </c>
      <c r="K56" s="1">
        <v>0</v>
      </c>
      <c r="L56" s="1">
        <v>0</v>
      </c>
      <c r="M56" s="1">
        <v>2</v>
      </c>
      <c r="N56" s="1">
        <v>2</v>
      </c>
      <c r="O56" s="13">
        <v>0</v>
      </c>
      <c r="P56" s="1">
        <v>0</v>
      </c>
      <c r="Q56" s="1">
        <v>0</v>
      </c>
      <c r="R56" s="1">
        <v>0</v>
      </c>
      <c r="S56" s="1">
        <v>0</v>
      </c>
      <c r="T56" s="4">
        <v>0</v>
      </c>
      <c r="U56" s="1">
        <v>0</v>
      </c>
      <c r="V56" s="1">
        <v>1</v>
      </c>
      <c r="W56" s="1">
        <v>0</v>
      </c>
      <c r="X56" s="1">
        <v>0</v>
      </c>
      <c r="Y56" s="1">
        <v>0</v>
      </c>
      <c r="Z56" s="1">
        <v>5</v>
      </c>
      <c r="AA56" s="1">
        <v>0</v>
      </c>
      <c r="AB56" s="13">
        <v>0</v>
      </c>
      <c r="AC56" s="1">
        <v>0</v>
      </c>
      <c r="AD56" s="1">
        <v>0</v>
      </c>
      <c r="AE56" s="1">
        <v>0</v>
      </c>
      <c r="AF56" s="1">
        <v>0</v>
      </c>
      <c r="AG56" s="6">
        <v>0</v>
      </c>
      <c r="AH56" s="1">
        <v>6</v>
      </c>
      <c r="AI56" s="1">
        <v>3</v>
      </c>
      <c r="AJ56" s="1">
        <v>0</v>
      </c>
      <c r="AK56" s="1">
        <v>0</v>
      </c>
      <c r="AL56" s="1">
        <v>0</v>
      </c>
      <c r="AM56" s="1">
        <v>9</v>
      </c>
      <c r="AN56" s="1">
        <v>3</v>
      </c>
      <c r="AO56" s="13">
        <v>1</v>
      </c>
      <c r="AP56" s="1">
        <v>0</v>
      </c>
      <c r="AQ56" s="1">
        <v>0</v>
      </c>
      <c r="AR56" s="1">
        <v>0</v>
      </c>
      <c r="AS56" s="1">
        <v>0</v>
      </c>
      <c r="AT56" s="8"/>
      <c r="BB56" s="13"/>
      <c r="BG56" s="10"/>
      <c r="BO56" s="13"/>
    </row>
    <row r="57" spans="1:67" ht="15.75" customHeight="1" x14ac:dyDescent="0.25">
      <c r="A57" s="1" t="s">
        <v>56</v>
      </c>
      <c r="B57" s="1">
        <v>0.98</v>
      </c>
      <c r="D57" s="1">
        <v>1.21</v>
      </c>
      <c r="G57" s="2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2</v>
      </c>
      <c r="N57" s="1">
        <v>1</v>
      </c>
      <c r="O57" s="13">
        <v>0</v>
      </c>
      <c r="P57" s="1">
        <v>0</v>
      </c>
      <c r="Q57" s="1">
        <v>0</v>
      </c>
      <c r="R57" s="1">
        <v>0</v>
      </c>
      <c r="S57" s="1">
        <v>0</v>
      </c>
      <c r="T57" s="4"/>
      <c r="AB57" s="13"/>
      <c r="AG57" s="6">
        <v>0</v>
      </c>
      <c r="AH57" s="1">
        <v>2</v>
      </c>
      <c r="AI57" s="1">
        <v>0</v>
      </c>
      <c r="AJ57" s="1">
        <v>1</v>
      </c>
      <c r="AK57" s="1">
        <v>0</v>
      </c>
      <c r="AL57" s="1">
        <v>0</v>
      </c>
      <c r="AM57" s="1">
        <v>3</v>
      </c>
      <c r="AN57" s="1">
        <v>0</v>
      </c>
      <c r="AO57" s="13">
        <v>0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5">
        <v>44673</v>
      </c>
      <c r="B58" s="4"/>
      <c r="C58" s="4"/>
      <c r="D58" s="4"/>
      <c r="E58" s="4"/>
      <c r="F58" s="4"/>
      <c r="G58" s="2"/>
      <c r="O58" s="13"/>
      <c r="T58" s="4"/>
      <c r="AB58" s="13"/>
      <c r="AG58" s="6"/>
      <c r="AO58" s="13"/>
      <c r="AT58" s="8"/>
      <c r="BB58" s="13"/>
      <c r="BG58" s="10"/>
      <c r="BO58" s="13"/>
    </row>
    <row r="59" spans="1:67" ht="15.75" customHeight="1" x14ac:dyDescent="0.25">
      <c r="A59" s="1" t="s">
        <v>57</v>
      </c>
      <c r="B59" s="1">
        <v>0.87</v>
      </c>
      <c r="C59" s="1">
        <v>1.36</v>
      </c>
      <c r="D59" s="1">
        <v>1.48</v>
      </c>
      <c r="G59" s="2">
        <v>1</v>
      </c>
      <c r="H59" s="1">
        <v>2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3">
        <v>1</v>
      </c>
      <c r="P59" s="1">
        <v>0</v>
      </c>
      <c r="Q59" s="1">
        <v>0</v>
      </c>
      <c r="R59" s="1">
        <v>0</v>
      </c>
      <c r="S59" s="1">
        <v>0</v>
      </c>
      <c r="T59" s="4">
        <v>0</v>
      </c>
      <c r="U59" s="1">
        <v>2</v>
      </c>
      <c r="V59" s="1">
        <v>1</v>
      </c>
      <c r="W59" s="1">
        <v>0</v>
      </c>
      <c r="X59" s="1">
        <v>0</v>
      </c>
      <c r="Y59" s="1">
        <v>2</v>
      </c>
      <c r="Z59" s="1">
        <v>7</v>
      </c>
      <c r="AA59" s="1">
        <v>0</v>
      </c>
      <c r="AB59" s="13">
        <v>0</v>
      </c>
      <c r="AC59" s="1">
        <v>0</v>
      </c>
      <c r="AD59" s="1">
        <v>1</v>
      </c>
      <c r="AE59" s="1">
        <v>0</v>
      </c>
      <c r="AF59" s="1">
        <v>0</v>
      </c>
      <c r="AG59" s="6">
        <v>0</v>
      </c>
      <c r="AH59" s="1">
        <v>1</v>
      </c>
      <c r="AI59" s="1">
        <v>1</v>
      </c>
      <c r="AJ59" s="1">
        <v>0</v>
      </c>
      <c r="AK59" s="1">
        <v>0</v>
      </c>
      <c r="AL59" s="1">
        <v>0</v>
      </c>
      <c r="AM59" s="1">
        <v>2</v>
      </c>
      <c r="AN59" s="1">
        <v>0</v>
      </c>
      <c r="AO59" s="13">
        <v>1</v>
      </c>
      <c r="AP59" s="1">
        <v>0</v>
      </c>
      <c r="AQ59" s="1">
        <v>1</v>
      </c>
      <c r="AR59" s="1">
        <v>0</v>
      </c>
      <c r="AS59" s="1">
        <v>0</v>
      </c>
      <c r="AT59" s="8"/>
      <c r="BB59" s="13"/>
      <c r="BG59" s="10"/>
      <c r="BO59" s="13"/>
    </row>
    <row r="60" spans="1:67" ht="15.75" customHeight="1" x14ac:dyDescent="0.25">
      <c r="A60" s="1" t="s">
        <v>58</v>
      </c>
      <c r="B60" s="1">
        <v>1.1599999999999999</v>
      </c>
      <c r="C60" s="1">
        <v>1.4</v>
      </c>
      <c r="D60" s="1">
        <v>1.83</v>
      </c>
      <c r="E60" s="1">
        <v>0.77</v>
      </c>
      <c r="G60" s="2">
        <v>1</v>
      </c>
      <c r="H60" s="1"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1</v>
      </c>
      <c r="O60" s="13">
        <v>0</v>
      </c>
      <c r="P60" s="1">
        <v>0</v>
      </c>
      <c r="Q60" s="1">
        <v>0</v>
      </c>
      <c r="R60" s="1">
        <v>0</v>
      </c>
      <c r="S60" s="1">
        <v>0</v>
      </c>
      <c r="T60" s="4">
        <v>1</v>
      </c>
      <c r="U60" s="1">
        <v>0</v>
      </c>
      <c r="V60" s="1">
        <v>0</v>
      </c>
      <c r="W60" s="1">
        <v>0</v>
      </c>
      <c r="X60" s="1">
        <v>0</v>
      </c>
      <c r="Y60" s="1">
        <v>1</v>
      </c>
      <c r="Z60" s="1">
        <v>3</v>
      </c>
      <c r="AA60" s="1">
        <v>0</v>
      </c>
      <c r="AB60" s="13">
        <v>1</v>
      </c>
      <c r="AC60" s="1">
        <v>0</v>
      </c>
      <c r="AD60" s="1">
        <v>0</v>
      </c>
      <c r="AE60" s="1">
        <v>0</v>
      </c>
      <c r="AF60" s="1">
        <v>0</v>
      </c>
      <c r="AG60" s="6">
        <v>1</v>
      </c>
      <c r="AH60" s="1">
        <v>1</v>
      </c>
      <c r="AI60" s="1">
        <v>0</v>
      </c>
      <c r="AJ60" s="1">
        <v>1</v>
      </c>
      <c r="AK60" s="1">
        <v>0</v>
      </c>
      <c r="AL60" s="1">
        <v>4</v>
      </c>
      <c r="AM60" s="1">
        <v>5</v>
      </c>
      <c r="AN60" s="1">
        <v>1</v>
      </c>
      <c r="AO60" s="13">
        <v>1</v>
      </c>
      <c r="AP60" s="1">
        <v>1</v>
      </c>
      <c r="AQ60" s="1">
        <v>0</v>
      </c>
      <c r="AR60" s="1">
        <v>0</v>
      </c>
      <c r="AS60" s="1">
        <v>0</v>
      </c>
      <c r="AT60" s="8">
        <v>0</v>
      </c>
      <c r="AU60" s="1">
        <v>1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3">
        <v>0</v>
      </c>
      <c r="BC60" s="1">
        <v>0</v>
      </c>
      <c r="BD60" s="1">
        <v>0</v>
      </c>
      <c r="BE60" s="1">
        <v>0</v>
      </c>
      <c r="BF60" s="1">
        <v>0</v>
      </c>
      <c r="BG60" s="10"/>
      <c r="BO60" s="13"/>
    </row>
    <row r="61" spans="1:67" ht="15.75" customHeight="1" x14ac:dyDescent="0.25">
      <c r="A61" s="1" t="s">
        <v>59</v>
      </c>
      <c r="B61" s="1">
        <v>0.74</v>
      </c>
      <c r="C61" s="1">
        <v>0.89</v>
      </c>
      <c r="D61" s="1">
        <v>1.44</v>
      </c>
      <c r="E61" s="1">
        <v>1.0900000000000001</v>
      </c>
      <c r="G61" s="2">
        <v>0</v>
      </c>
      <c r="H61" s="1">
        <v>4</v>
      </c>
      <c r="I61" s="1">
        <v>1</v>
      </c>
      <c r="J61" s="1">
        <v>0</v>
      </c>
      <c r="K61" s="1">
        <v>0</v>
      </c>
      <c r="L61" s="1">
        <v>0</v>
      </c>
      <c r="M61" s="1">
        <v>4</v>
      </c>
      <c r="N61" s="1">
        <v>1</v>
      </c>
      <c r="O61" s="13">
        <v>1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2</v>
      </c>
      <c r="V61" s="1">
        <v>0</v>
      </c>
      <c r="W61" s="1">
        <v>0</v>
      </c>
      <c r="X61" s="1">
        <v>0</v>
      </c>
      <c r="Y61" s="1">
        <v>0</v>
      </c>
      <c r="Z61" s="1">
        <v>3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>
        <v>0</v>
      </c>
      <c r="AH61" s="1">
        <v>6</v>
      </c>
      <c r="AI61" s="1">
        <v>4</v>
      </c>
      <c r="AJ61" s="1">
        <v>1</v>
      </c>
      <c r="AK61" s="1">
        <v>0</v>
      </c>
      <c r="AL61" s="1">
        <v>0</v>
      </c>
      <c r="AM61" s="1">
        <v>6</v>
      </c>
      <c r="AN61" s="1">
        <v>1</v>
      </c>
      <c r="AO61" s="13">
        <v>0</v>
      </c>
      <c r="AP61" s="1">
        <v>0</v>
      </c>
      <c r="AQ61" s="1">
        <v>0</v>
      </c>
      <c r="AR61" s="1">
        <v>0</v>
      </c>
      <c r="AS61" s="1">
        <v>0</v>
      </c>
      <c r="AT61" s="8">
        <v>0</v>
      </c>
      <c r="AU61" s="1">
        <v>1</v>
      </c>
      <c r="AV61" s="1">
        <v>2</v>
      </c>
      <c r="AW61" s="1">
        <v>0</v>
      </c>
      <c r="AX61" s="1">
        <v>0</v>
      </c>
      <c r="AY61" s="1">
        <v>2</v>
      </c>
      <c r="AZ61" s="1">
        <v>4</v>
      </c>
      <c r="BA61" s="1">
        <v>3</v>
      </c>
      <c r="BB61" s="13">
        <v>1</v>
      </c>
      <c r="BC61" s="1">
        <v>0</v>
      </c>
      <c r="BD61" s="1">
        <v>0</v>
      </c>
      <c r="BE61" s="1">
        <v>0</v>
      </c>
      <c r="BF61" s="1">
        <v>0</v>
      </c>
      <c r="BG61" s="10"/>
      <c r="BO61" s="13"/>
    </row>
    <row r="62" spans="1:67" ht="15.75" customHeight="1" x14ac:dyDescent="0.25">
      <c r="A62" s="12">
        <v>44679</v>
      </c>
      <c r="B62" s="2"/>
      <c r="C62" s="2"/>
      <c r="D62" s="2"/>
      <c r="E62" s="2"/>
      <c r="F62" s="2"/>
      <c r="G62" s="2"/>
      <c r="O62" s="13"/>
      <c r="T62" s="4"/>
      <c r="AB62" s="13"/>
      <c r="AG62" s="6"/>
      <c r="AO62" s="13"/>
      <c r="AT62" s="8"/>
      <c r="BB62" s="13"/>
      <c r="BG62" s="10"/>
      <c r="BO62" s="13"/>
    </row>
    <row r="63" spans="1:67" ht="15.75" customHeight="1" x14ac:dyDescent="0.25">
      <c r="A63" s="1" t="s">
        <v>60</v>
      </c>
      <c r="B63" s="1">
        <v>0.37</v>
      </c>
      <c r="D63" s="1">
        <v>0.68</v>
      </c>
      <c r="E63" s="1">
        <v>0.84</v>
      </c>
      <c r="G63" s="2">
        <v>0</v>
      </c>
      <c r="H63" s="1">
        <v>3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3">
        <v>0</v>
      </c>
      <c r="P63" s="1">
        <v>0</v>
      </c>
      <c r="Q63" s="1">
        <v>0</v>
      </c>
      <c r="R63" s="1">
        <v>0</v>
      </c>
      <c r="S63" s="1">
        <v>0</v>
      </c>
      <c r="T63" s="4"/>
      <c r="AB63" s="13"/>
      <c r="AG63" s="6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1</v>
      </c>
      <c r="AN63" s="1">
        <v>0</v>
      </c>
      <c r="AO63" s="13">
        <v>0</v>
      </c>
      <c r="AP63" s="1">
        <v>0</v>
      </c>
      <c r="AQ63" s="1">
        <v>0</v>
      </c>
      <c r="AR63" s="1">
        <v>0</v>
      </c>
      <c r="AS63" s="1">
        <v>0</v>
      </c>
      <c r="AT63" s="8">
        <v>0</v>
      </c>
      <c r="AU63" s="1">
        <v>0</v>
      </c>
      <c r="AV63" s="1">
        <v>1</v>
      </c>
      <c r="AW63" s="1">
        <v>0</v>
      </c>
      <c r="AX63" s="1">
        <v>0</v>
      </c>
      <c r="AY63" s="1">
        <v>0</v>
      </c>
      <c r="AZ63" s="1">
        <v>3</v>
      </c>
      <c r="BA63" s="1">
        <v>1</v>
      </c>
      <c r="BB63" s="13">
        <v>0</v>
      </c>
      <c r="BC63" s="1">
        <v>0</v>
      </c>
      <c r="BD63" s="1">
        <v>1</v>
      </c>
      <c r="BE63" s="1">
        <v>0</v>
      </c>
      <c r="BF63" s="1">
        <v>0</v>
      </c>
      <c r="BG63" s="10"/>
      <c r="BO63" s="13"/>
    </row>
    <row r="64" spans="1:67" ht="15.75" customHeight="1" x14ac:dyDescent="0.25">
      <c r="A64" s="14">
        <v>44680</v>
      </c>
      <c r="B64" s="6"/>
      <c r="C64" s="6"/>
      <c r="D64" s="6"/>
      <c r="E64" s="6"/>
      <c r="F64" s="6"/>
      <c r="G64" s="2"/>
      <c r="O64" s="13"/>
      <c r="T64" s="4"/>
      <c r="AB64" s="13"/>
      <c r="AG64" s="6"/>
      <c r="AO64" s="13"/>
      <c r="AT64" s="8"/>
      <c r="BB64" s="13"/>
      <c r="BG64" s="10"/>
      <c r="BO64" s="13"/>
    </row>
    <row r="65" spans="1:67" ht="15.75" customHeight="1" x14ac:dyDescent="0.25">
      <c r="A65" s="1" t="s">
        <v>61</v>
      </c>
      <c r="B65" s="1">
        <v>1.32</v>
      </c>
      <c r="C65" s="1">
        <v>0.93</v>
      </c>
      <c r="E65" s="1">
        <v>0.18</v>
      </c>
      <c r="G65" s="2">
        <v>1</v>
      </c>
      <c r="H65" s="1">
        <v>3</v>
      </c>
      <c r="I65" s="1">
        <v>1</v>
      </c>
      <c r="J65" s="1">
        <v>1</v>
      </c>
      <c r="K65" s="1">
        <v>0</v>
      </c>
      <c r="L65" s="1">
        <v>0</v>
      </c>
      <c r="M65" s="1">
        <v>5</v>
      </c>
      <c r="N65" s="1">
        <v>0</v>
      </c>
      <c r="O65" s="13">
        <v>1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2</v>
      </c>
      <c r="V65" s="1">
        <v>0</v>
      </c>
      <c r="W65" s="1">
        <v>0</v>
      </c>
      <c r="X65" s="1">
        <v>0</v>
      </c>
      <c r="Y65" s="1">
        <v>0</v>
      </c>
      <c r="Z65" s="1">
        <v>4</v>
      </c>
      <c r="AA65" s="1">
        <v>0</v>
      </c>
      <c r="AB65" s="13">
        <v>0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>
        <v>0</v>
      </c>
      <c r="AU65" s="1">
        <v>0</v>
      </c>
      <c r="AV65" s="1">
        <v>1</v>
      </c>
      <c r="AW65" s="1">
        <v>0</v>
      </c>
      <c r="AX65" s="1">
        <v>0</v>
      </c>
      <c r="AY65" s="1">
        <v>0</v>
      </c>
      <c r="AZ65" s="1">
        <v>1</v>
      </c>
      <c r="BA65" s="1">
        <v>1</v>
      </c>
      <c r="BB65" s="13">
        <v>0</v>
      </c>
      <c r="BC65" s="1">
        <v>0</v>
      </c>
      <c r="BD65" s="1">
        <v>0</v>
      </c>
      <c r="BE65" s="1">
        <v>0</v>
      </c>
      <c r="BF65" s="1">
        <v>0</v>
      </c>
      <c r="BG65" s="10"/>
      <c r="BO65" s="13"/>
    </row>
    <row r="66" spans="1:67" ht="15.75" customHeight="1" x14ac:dyDescent="0.25">
      <c r="A66" s="15">
        <v>44682</v>
      </c>
      <c r="B66" s="4"/>
      <c r="C66" s="4"/>
      <c r="D66" s="4"/>
      <c r="E66" s="4"/>
      <c r="F66" s="4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62</v>
      </c>
      <c r="B67" s="1">
        <v>1</v>
      </c>
      <c r="C67" s="1">
        <v>0.92</v>
      </c>
      <c r="D67" s="1">
        <v>0.84</v>
      </c>
      <c r="E67" s="1">
        <v>1.1200000000000001</v>
      </c>
      <c r="G67" s="2">
        <v>1</v>
      </c>
      <c r="H67" s="1">
        <v>4</v>
      </c>
      <c r="I67" s="1">
        <v>0</v>
      </c>
      <c r="J67" s="1">
        <v>0</v>
      </c>
      <c r="K67" s="1">
        <v>0</v>
      </c>
      <c r="L67" s="1">
        <v>2</v>
      </c>
      <c r="M67" s="1">
        <v>3</v>
      </c>
      <c r="N67" s="1">
        <v>1</v>
      </c>
      <c r="O67" s="13">
        <v>0</v>
      </c>
      <c r="P67" s="1">
        <v>0</v>
      </c>
      <c r="Q67" s="1">
        <v>0</v>
      </c>
      <c r="R67" s="1">
        <v>0</v>
      </c>
      <c r="S67" s="1">
        <v>0</v>
      </c>
      <c r="T67" s="4">
        <v>0</v>
      </c>
      <c r="U67" s="1">
        <v>0</v>
      </c>
      <c r="V67" s="1">
        <v>1</v>
      </c>
      <c r="W67" s="1">
        <v>0</v>
      </c>
      <c r="X67" s="1">
        <v>0</v>
      </c>
      <c r="Y67" s="1">
        <v>0</v>
      </c>
      <c r="Z67" s="1">
        <v>5</v>
      </c>
      <c r="AA67" s="1">
        <v>2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>
        <v>1</v>
      </c>
      <c r="AH67" s="1">
        <v>3</v>
      </c>
      <c r="AI67" s="1">
        <v>0</v>
      </c>
      <c r="AJ67" s="1">
        <v>0</v>
      </c>
      <c r="AK67" s="1">
        <v>0</v>
      </c>
      <c r="AL67" s="1">
        <v>1</v>
      </c>
      <c r="AM67" s="1">
        <v>3</v>
      </c>
      <c r="AN67" s="1">
        <v>1</v>
      </c>
      <c r="AO67" s="13">
        <v>1</v>
      </c>
      <c r="AP67" s="1">
        <v>0</v>
      </c>
      <c r="AQ67" s="1">
        <v>0</v>
      </c>
      <c r="AR67" s="1">
        <v>0</v>
      </c>
      <c r="AS67" s="1">
        <v>0</v>
      </c>
      <c r="AT67" s="8">
        <v>1</v>
      </c>
      <c r="AU67" s="1">
        <v>4</v>
      </c>
      <c r="AV67" s="1">
        <v>1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3">
        <v>0</v>
      </c>
      <c r="BC67" s="1">
        <v>0</v>
      </c>
      <c r="BD67" s="1">
        <v>0</v>
      </c>
      <c r="BE67" s="1">
        <v>0</v>
      </c>
      <c r="BF67" s="1">
        <v>0</v>
      </c>
      <c r="BG67" s="10"/>
      <c r="BO67" s="13"/>
    </row>
    <row r="68" spans="1:67" ht="15.75" customHeight="1" x14ac:dyDescent="0.25">
      <c r="A68" s="1" t="s">
        <v>63</v>
      </c>
      <c r="B68" s="1">
        <v>1.07</v>
      </c>
      <c r="C68" s="1">
        <v>0.96</v>
      </c>
      <c r="D68" s="1">
        <v>1.45</v>
      </c>
      <c r="E68" s="1">
        <v>0.78</v>
      </c>
      <c r="G68" s="2">
        <v>0</v>
      </c>
      <c r="H68" s="1">
        <v>3</v>
      </c>
      <c r="I68" s="1">
        <v>2</v>
      </c>
      <c r="J68" s="1">
        <v>0</v>
      </c>
      <c r="K68" s="1">
        <v>0</v>
      </c>
      <c r="L68" s="1">
        <v>0</v>
      </c>
      <c r="M68" s="1">
        <v>3</v>
      </c>
      <c r="N68" s="1">
        <v>2</v>
      </c>
      <c r="O68" s="13">
        <v>0</v>
      </c>
      <c r="P68" s="1">
        <v>0</v>
      </c>
      <c r="Q68" s="1">
        <v>0</v>
      </c>
      <c r="R68" s="1">
        <v>0</v>
      </c>
      <c r="S68" s="1">
        <v>0</v>
      </c>
      <c r="T68" s="4">
        <v>1</v>
      </c>
      <c r="U68" s="1">
        <v>1</v>
      </c>
      <c r="V68" s="1">
        <v>0</v>
      </c>
      <c r="W68" s="1">
        <v>0</v>
      </c>
      <c r="X68" s="1">
        <v>0</v>
      </c>
      <c r="Y68" s="1">
        <v>0</v>
      </c>
      <c r="Z68" s="1">
        <v>1</v>
      </c>
      <c r="AA68" s="1">
        <v>2</v>
      </c>
      <c r="AB68" s="13">
        <v>1</v>
      </c>
      <c r="AC68" s="1">
        <v>0</v>
      </c>
      <c r="AD68" s="1">
        <v>0</v>
      </c>
      <c r="AE68" s="1">
        <v>0</v>
      </c>
      <c r="AF68" s="1">
        <v>0</v>
      </c>
      <c r="AG68" s="6">
        <v>0</v>
      </c>
      <c r="AH68" s="1">
        <v>3</v>
      </c>
      <c r="AI68" s="1">
        <v>2</v>
      </c>
      <c r="AJ68" s="1">
        <v>0</v>
      </c>
      <c r="AK68" s="1">
        <v>0</v>
      </c>
      <c r="AL68" s="1">
        <v>2</v>
      </c>
      <c r="AM68" s="1">
        <v>3</v>
      </c>
      <c r="AN68" s="1">
        <v>3</v>
      </c>
      <c r="AO68" s="13">
        <v>0</v>
      </c>
      <c r="AP68" s="1">
        <v>1</v>
      </c>
      <c r="AQ68" s="1">
        <v>0</v>
      </c>
      <c r="AR68" s="1">
        <v>0</v>
      </c>
      <c r="AS68" s="1">
        <v>0</v>
      </c>
      <c r="AT68" s="8">
        <v>0</v>
      </c>
      <c r="AU68" s="1">
        <v>1</v>
      </c>
      <c r="AV68" s="1">
        <v>1</v>
      </c>
      <c r="AW68" s="1">
        <v>0</v>
      </c>
      <c r="AX68" s="1">
        <v>0</v>
      </c>
      <c r="AY68" s="1">
        <v>0</v>
      </c>
      <c r="AZ68" s="1">
        <v>1</v>
      </c>
      <c r="BA68" s="1">
        <v>2</v>
      </c>
      <c r="BB68" s="13">
        <v>0</v>
      </c>
      <c r="BC68" s="1">
        <v>0</v>
      </c>
      <c r="BD68" s="1">
        <v>0</v>
      </c>
      <c r="BE68" s="1">
        <v>0</v>
      </c>
      <c r="BF68" s="1">
        <v>0</v>
      </c>
      <c r="BG68" s="10"/>
      <c r="BO68" s="13"/>
    </row>
    <row r="69" spans="1:67" ht="15.75" customHeight="1" x14ac:dyDescent="0.25">
      <c r="A69" s="1" t="s">
        <v>64</v>
      </c>
      <c r="B69" s="1">
        <v>1.03</v>
      </c>
      <c r="C69" s="1">
        <v>1.39</v>
      </c>
      <c r="D69" s="1">
        <v>1.2</v>
      </c>
      <c r="E69" s="1">
        <v>1.4</v>
      </c>
      <c r="G69" s="2">
        <v>1</v>
      </c>
      <c r="H69" s="1">
        <v>4</v>
      </c>
      <c r="I69" s="1">
        <v>1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3">
        <v>0</v>
      </c>
      <c r="P69" s="1">
        <v>0</v>
      </c>
      <c r="Q69" s="1">
        <v>0</v>
      </c>
      <c r="R69" s="1">
        <v>0</v>
      </c>
      <c r="S69" s="1">
        <v>0</v>
      </c>
      <c r="T69" s="4">
        <v>0</v>
      </c>
      <c r="U69" s="1">
        <v>2</v>
      </c>
      <c r="V69" s="1">
        <v>0</v>
      </c>
      <c r="W69" s="1">
        <v>0</v>
      </c>
      <c r="X69" s="1">
        <v>0</v>
      </c>
      <c r="Y69" s="1">
        <v>0</v>
      </c>
      <c r="Z69" s="1">
        <v>6</v>
      </c>
      <c r="AA69" s="1">
        <v>0</v>
      </c>
      <c r="AB69" s="13">
        <v>1</v>
      </c>
      <c r="AC69" s="1">
        <v>0</v>
      </c>
      <c r="AD69" s="1">
        <v>0</v>
      </c>
      <c r="AE69" s="1">
        <v>0</v>
      </c>
      <c r="AF69" s="1">
        <v>0</v>
      </c>
      <c r="AG69" s="6">
        <v>0</v>
      </c>
      <c r="AH69" s="1">
        <v>1</v>
      </c>
      <c r="AI69" s="1">
        <v>1</v>
      </c>
      <c r="AJ69" s="1">
        <v>0</v>
      </c>
      <c r="AK69" s="1">
        <v>0</v>
      </c>
      <c r="AL69" s="1">
        <v>0</v>
      </c>
      <c r="AM69" s="1">
        <v>4</v>
      </c>
      <c r="AN69" s="1">
        <v>4</v>
      </c>
      <c r="AO69" s="13">
        <v>1</v>
      </c>
      <c r="AP69" s="1">
        <v>0</v>
      </c>
      <c r="AQ69" s="1">
        <v>0</v>
      </c>
      <c r="AR69" s="1">
        <v>0</v>
      </c>
      <c r="AS69" s="1">
        <v>0</v>
      </c>
      <c r="AT69" s="8">
        <v>1</v>
      </c>
      <c r="AU69" s="1">
        <v>4</v>
      </c>
      <c r="AV69" s="1">
        <v>4</v>
      </c>
      <c r="AW69" s="1">
        <v>0</v>
      </c>
      <c r="AX69" s="1">
        <v>0</v>
      </c>
      <c r="AY69" s="1">
        <v>0</v>
      </c>
      <c r="AZ69" s="1">
        <v>1</v>
      </c>
      <c r="BA69" s="1">
        <v>0</v>
      </c>
      <c r="BB69" s="13">
        <v>1</v>
      </c>
      <c r="BC69" s="1">
        <v>0</v>
      </c>
      <c r="BD69" s="1">
        <v>0</v>
      </c>
      <c r="BE69" s="1">
        <v>0</v>
      </c>
      <c r="BF69" s="1">
        <v>0</v>
      </c>
      <c r="BG69" s="10"/>
      <c r="BO69" s="13"/>
    </row>
    <row r="70" spans="1:67" ht="15.75" customHeight="1" x14ac:dyDescent="0.25">
      <c r="A70" s="12">
        <v>44687</v>
      </c>
      <c r="B70" s="2"/>
      <c r="C70" s="2"/>
      <c r="D70" s="2"/>
      <c r="E70" s="2"/>
      <c r="F70" s="2"/>
      <c r="G70" s="2"/>
      <c r="O70" s="13"/>
      <c r="T70" s="4"/>
      <c r="AB70" s="13"/>
      <c r="AG70" s="6"/>
      <c r="AO70" s="13"/>
      <c r="AT70" s="8"/>
      <c r="BB70" s="13"/>
      <c r="BG70" s="10"/>
      <c r="BO70" s="13"/>
    </row>
    <row r="71" spans="1:67" ht="15.75" customHeight="1" x14ac:dyDescent="0.25">
      <c r="A71" s="1" t="s">
        <v>65</v>
      </c>
      <c r="B71" s="1">
        <v>0.9</v>
      </c>
      <c r="C71" s="1">
        <v>1.31</v>
      </c>
      <c r="D71" s="1">
        <v>1.3</v>
      </c>
      <c r="G71" s="2">
        <v>2</v>
      </c>
      <c r="H71" s="1">
        <v>5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0</v>
      </c>
      <c r="V71" s="1">
        <v>2</v>
      </c>
      <c r="W71" s="1">
        <v>0</v>
      </c>
      <c r="X71" s="1">
        <v>0</v>
      </c>
      <c r="Y71" s="1">
        <v>0</v>
      </c>
      <c r="Z71" s="1">
        <v>12</v>
      </c>
      <c r="AA71" s="1">
        <v>2</v>
      </c>
      <c r="AB71" s="13">
        <v>2</v>
      </c>
      <c r="AC71" s="1">
        <v>2</v>
      </c>
      <c r="AD71" s="1">
        <v>0</v>
      </c>
      <c r="AE71" s="1">
        <v>0</v>
      </c>
      <c r="AF71" s="1">
        <v>0</v>
      </c>
      <c r="AG71" s="6">
        <v>1</v>
      </c>
      <c r="AH71" s="1">
        <v>2</v>
      </c>
      <c r="AI71" s="1">
        <v>3</v>
      </c>
      <c r="AJ71" s="1">
        <v>0</v>
      </c>
      <c r="AK71" s="1">
        <v>0</v>
      </c>
      <c r="AL71" s="1">
        <v>0</v>
      </c>
      <c r="AM71" s="1">
        <v>5</v>
      </c>
      <c r="AN71" s="1">
        <v>1</v>
      </c>
      <c r="AO71" s="13">
        <v>3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" t="s">
        <v>66</v>
      </c>
      <c r="B72" s="1">
        <v>0.83</v>
      </c>
      <c r="C72" s="1">
        <v>0.99</v>
      </c>
      <c r="D72" s="1">
        <v>1.32</v>
      </c>
      <c r="G72" s="2">
        <v>1</v>
      </c>
      <c r="H72" s="1">
        <v>2</v>
      </c>
      <c r="I72" s="1">
        <v>0</v>
      </c>
      <c r="J72" s="1">
        <v>0</v>
      </c>
      <c r="K72" s="1">
        <v>0</v>
      </c>
      <c r="L72" s="1">
        <v>5</v>
      </c>
      <c r="M72" s="1">
        <v>1</v>
      </c>
      <c r="N72" s="1">
        <v>1</v>
      </c>
      <c r="O72" s="13">
        <v>0</v>
      </c>
      <c r="P72" s="1">
        <v>0</v>
      </c>
      <c r="Q72" s="1">
        <v>0</v>
      </c>
      <c r="R72" s="1">
        <v>0</v>
      </c>
      <c r="S72" s="1">
        <v>0</v>
      </c>
      <c r="T72" s="4">
        <v>0</v>
      </c>
      <c r="U72" s="1">
        <v>1</v>
      </c>
      <c r="V72" s="1">
        <v>2</v>
      </c>
      <c r="W72" s="1">
        <v>0</v>
      </c>
      <c r="X72" s="1">
        <v>0</v>
      </c>
      <c r="Y72" s="1">
        <v>0</v>
      </c>
      <c r="Z72" s="1">
        <v>7</v>
      </c>
      <c r="AA72" s="1">
        <v>0</v>
      </c>
      <c r="AB72" s="13">
        <v>0</v>
      </c>
      <c r="AC72" s="1">
        <v>0</v>
      </c>
      <c r="AD72" s="1">
        <v>0</v>
      </c>
      <c r="AE72" s="1">
        <v>0</v>
      </c>
      <c r="AF72" s="1">
        <v>0</v>
      </c>
      <c r="AG72" s="6">
        <v>1</v>
      </c>
      <c r="AH72" s="1">
        <v>0</v>
      </c>
      <c r="AI72" s="1">
        <v>0</v>
      </c>
      <c r="AJ72" s="1">
        <v>2</v>
      </c>
      <c r="AK72" s="1">
        <v>0</v>
      </c>
      <c r="AL72" s="1">
        <v>1</v>
      </c>
      <c r="AM72" s="1">
        <v>6</v>
      </c>
      <c r="AN72" s="1">
        <v>3</v>
      </c>
      <c r="AO72" s="13">
        <v>0</v>
      </c>
      <c r="AP72" s="1">
        <v>0</v>
      </c>
      <c r="AQ72" s="1">
        <v>0</v>
      </c>
      <c r="AR72" s="1">
        <v>0</v>
      </c>
      <c r="AS72" s="1">
        <v>0</v>
      </c>
      <c r="AT72" s="8"/>
      <c r="BB72" s="13"/>
      <c r="BG72" s="10"/>
      <c r="BO72" s="13"/>
    </row>
    <row r="73" spans="1:67" ht="15.75" customHeight="1" x14ac:dyDescent="0.25">
      <c r="A73" s="14">
        <v>44701</v>
      </c>
      <c r="B73" s="6"/>
      <c r="C73" s="6"/>
      <c r="D73" s="6"/>
      <c r="E73" s="6"/>
      <c r="F73" s="6"/>
      <c r="G73" s="2"/>
      <c r="O73" s="13"/>
      <c r="T73" s="4"/>
      <c r="AB73" s="13"/>
      <c r="AG73" s="6"/>
      <c r="AO73" s="13"/>
      <c r="AT73" s="8"/>
      <c r="BB73" s="13"/>
      <c r="BG73" s="10"/>
      <c r="BO73" s="13"/>
    </row>
    <row r="74" spans="1:67" ht="15.75" customHeight="1" x14ac:dyDescent="0.25">
      <c r="A74" s="1" t="s">
        <v>67</v>
      </c>
      <c r="B74" s="1">
        <v>1.42</v>
      </c>
      <c r="C74" s="1">
        <v>1.32</v>
      </c>
      <c r="E74" s="1">
        <v>1.28</v>
      </c>
      <c r="G74" s="2">
        <v>0</v>
      </c>
      <c r="H74" s="1">
        <v>1</v>
      </c>
      <c r="I74" s="1">
        <v>4</v>
      </c>
      <c r="J74" s="1">
        <v>0</v>
      </c>
      <c r="K74" s="1">
        <v>0</v>
      </c>
      <c r="L74" s="1">
        <v>0</v>
      </c>
      <c r="M74" s="1">
        <v>3</v>
      </c>
      <c r="N74" s="1">
        <v>0</v>
      </c>
      <c r="O74" s="13">
        <v>1</v>
      </c>
      <c r="P74" s="1">
        <v>0</v>
      </c>
      <c r="Q74" s="1">
        <v>0</v>
      </c>
      <c r="R74" s="1">
        <v>0</v>
      </c>
      <c r="S74" s="1">
        <v>0</v>
      </c>
      <c r="T74" s="4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3</v>
      </c>
      <c r="AA74" s="1">
        <v>1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/>
      <c r="AO74" s="13"/>
      <c r="AT74" s="8">
        <v>1</v>
      </c>
      <c r="AU74" s="1">
        <v>4</v>
      </c>
      <c r="AV74" s="1">
        <v>0</v>
      </c>
      <c r="AW74" s="1">
        <v>0</v>
      </c>
      <c r="AX74" s="1">
        <v>0</v>
      </c>
      <c r="AY74" s="1">
        <v>0</v>
      </c>
      <c r="AZ74" s="1">
        <v>1</v>
      </c>
      <c r="BA74" s="1">
        <v>3</v>
      </c>
      <c r="BB74" s="13">
        <v>0</v>
      </c>
      <c r="BC74" s="1">
        <v>0</v>
      </c>
      <c r="BD74" s="1">
        <v>0</v>
      </c>
      <c r="BE74" s="1">
        <v>0</v>
      </c>
      <c r="BF74" s="1">
        <v>0</v>
      </c>
      <c r="BG74" s="10"/>
      <c r="BO74" s="13"/>
    </row>
    <row r="75" spans="1:67" ht="15.75" customHeight="1" x14ac:dyDescent="0.25">
      <c r="A75" s="15">
        <v>44704</v>
      </c>
      <c r="B75" s="4"/>
      <c r="C75" s="4"/>
      <c r="D75" s="4"/>
      <c r="E75" s="4"/>
      <c r="F75" s="4"/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1:67" ht="15.75" customHeight="1" x14ac:dyDescent="0.25">
      <c r="A76" s="1" t="s">
        <v>68</v>
      </c>
      <c r="B76" s="1">
        <v>1.62</v>
      </c>
      <c r="C76" s="1">
        <v>1.35</v>
      </c>
      <c r="E76" s="1">
        <v>0.7</v>
      </c>
      <c r="G76" s="2">
        <v>0</v>
      </c>
      <c r="H76" s="1">
        <v>4</v>
      </c>
      <c r="I76" s="1">
        <v>4</v>
      </c>
      <c r="J76" s="1">
        <v>0</v>
      </c>
      <c r="K76" s="1">
        <v>0</v>
      </c>
      <c r="L76" s="1">
        <v>0</v>
      </c>
      <c r="M76" s="1">
        <v>4</v>
      </c>
      <c r="N76" s="1">
        <v>1</v>
      </c>
      <c r="O76" s="13">
        <v>1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1</v>
      </c>
      <c r="W76" s="1">
        <v>2</v>
      </c>
      <c r="X76" s="1">
        <v>0</v>
      </c>
      <c r="Y76" s="1">
        <v>1</v>
      </c>
      <c r="Z76" s="1">
        <v>3</v>
      </c>
      <c r="AA76" s="1">
        <v>1</v>
      </c>
      <c r="AB76" s="13">
        <v>2</v>
      </c>
      <c r="AC76" s="1">
        <v>1</v>
      </c>
      <c r="AD76" s="1">
        <v>2</v>
      </c>
      <c r="AE76" s="1">
        <v>0</v>
      </c>
      <c r="AF76" s="1">
        <v>0</v>
      </c>
      <c r="AG76" s="6"/>
      <c r="AO76" s="13"/>
      <c r="AT76" s="8">
        <v>1</v>
      </c>
      <c r="AU76" s="1">
        <v>2</v>
      </c>
      <c r="AV76" s="1">
        <v>0</v>
      </c>
      <c r="AW76" s="1">
        <v>0</v>
      </c>
      <c r="AX76" s="1">
        <v>0</v>
      </c>
      <c r="AY76" s="1">
        <v>0</v>
      </c>
      <c r="AZ76" s="1">
        <v>1</v>
      </c>
      <c r="BA76" s="1">
        <v>2</v>
      </c>
      <c r="BB76" s="13">
        <v>0</v>
      </c>
      <c r="BC76" s="1">
        <v>0</v>
      </c>
      <c r="BD76" s="1">
        <v>0</v>
      </c>
      <c r="BE76" s="1">
        <v>0</v>
      </c>
      <c r="BF76" s="1">
        <v>0</v>
      </c>
      <c r="BG76" s="10"/>
      <c r="BO76" s="13"/>
    </row>
    <row r="77" spans="1:67" ht="15.75" customHeight="1" x14ac:dyDescent="0.25">
      <c r="A77" s="1" t="s">
        <v>69</v>
      </c>
      <c r="B77" s="1">
        <v>1.1000000000000001</v>
      </c>
      <c r="C77" s="1">
        <v>1.02</v>
      </c>
      <c r="E77" s="1">
        <v>0.99</v>
      </c>
      <c r="G77" s="2">
        <v>0</v>
      </c>
      <c r="H77" s="1">
        <v>4</v>
      </c>
      <c r="I77" s="1">
        <v>2</v>
      </c>
      <c r="J77" s="1">
        <v>0</v>
      </c>
      <c r="K77" s="1">
        <v>0</v>
      </c>
      <c r="L77" s="1">
        <v>0</v>
      </c>
      <c r="M77" s="1">
        <v>3</v>
      </c>
      <c r="N77" s="1">
        <v>3</v>
      </c>
      <c r="O77" s="13">
        <v>0</v>
      </c>
      <c r="P77" s="1">
        <v>0</v>
      </c>
      <c r="Q77" s="1">
        <v>0</v>
      </c>
      <c r="R77" s="1">
        <v>0</v>
      </c>
      <c r="S77" s="1">
        <v>0</v>
      </c>
      <c r="T77" s="4">
        <v>0</v>
      </c>
      <c r="U77" s="1">
        <v>0</v>
      </c>
      <c r="V77" s="1">
        <v>0</v>
      </c>
      <c r="W77" s="1">
        <v>1</v>
      </c>
      <c r="X77" s="1">
        <v>0</v>
      </c>
      <c r="Y77" s="1">
        <v>1</v>
      </c>
      <c r="Z77" s="1">
        <v>9</v>
      </c>
      <c r="AA77" s="1">
        <v>2</v>
      </c>
      <c r="AB77" s="13">
        <v>0</v>
      </c>
      <c r="AC77" s="1">
        <v>2</v>
      </c>
      <c r="AD77" s="1">
        <v>0</v>
      </c>
      <c r="AE77" s="1">
        <v>0</v>
      </c>
      <c r="AF77" s="1">
        <v>0</v>
      </c>
      <c r="AG77" s="6"/>
      <c r="AO77" s="13"/>
      <c r="AT77" s="8">
        <v>1</v>
      </c>
      <c r="AU77" s="1">
        <v>3</v>
      </c>
      <c r="AV77" s="1">
        <v>1</v>
      </c>
      <c r="AW77" s="1">
        <v>0</v>
      </c>
      <c r="AX77" s="1">
        <v>0</v>
      </c>
      <c r="AY77" s="1">
        <v>0</v>
      </c>
      <c r="AZ77" s="1">
        <v>4</v>
      </c>
      <c r="BA77" s="1">
        <v>1</v>
      </c>
      <c r="BB77" s="13">
        <v>1</v>
      </c>
      <c r="BC77" s="1">
        <v>1</v>
      </c>
      <c r="BD77" s="1">
        <v>0</v>
      </c>
      <c r="BE77" s="1">
        <v>0</v>
      </c>
      <c r="BF77" s="1">
        <v>0</v>
      </c>
      <c r="BG77" s="10"/>
      <c r="BO77" s="13"/>
    </row>
    <row r="78" spans="1:67" ht="15.75" customHeight="1" x14ac:dyDescent="0.25">
      <c r="A78" s="1" t="s">
        <v>70</v>
      </c>
      <c r="B78" s="1">
        <v>1.06</v>
      </c>
      <c r="C78" s="1">
        <v>1.1100000000000001</v>
      </c>
      <c r="E78" s="1">
        <v>1.37</v>
      </c>
      <c r="G78" s="2">
        <v>0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3</v>
      </c>
      <c r="N78" s="1">
        <v>1</v>
      </c>
      <c r="O78" s="13">
        <v>1</v>
      </c>
      <c r="P78" s="1">
        <v>0</v>
      </c>
      <c r="Q78" s="1">
        <v>0</v>
      </c>
      <c r="R78" s="1">
        <v>0</v>
      </c>
      <c r="S78" s="1">
        <v>0</v>
      </c>
      <c r="T78" s="4">
        <v>0</v>
      </c>
      <c r="U78" s="1">
        <v>0</v>
      </c>
      <c r="V78" s="1">
        <v>1</v>
      </c>
      <c r="W78" s="1">
        <v>0</v>
      </c>
      <c r="X78" s="1">
        <v>0</v>
      </c>
      <c r="Y78" s="1">
        <v>0</v>
      </c>
      <c r="Z78" s="1">
        <v>6</v>
      </c>
      <c r="AA78" s="1">
        <v>0</v>
      </c>
      <c r="AB78" s="13">
        <v>1</v>
      </c>
      <c r="AC78" s="1">
        <v>0</v>
      </c>
      <c r="AD78" s="1">
        <v>0</v>
      </c>
      <c r="AE78" s="1">
        <v>0</v>
      </c>
      <c r="AF78" s="1">
        <v>0</v>
      </c>
      <c r="AG78" s="6"/>
      <c r="AO78" s="13"/>
      <c r="AT78" s="8">
        <v>0</v>
      </c>
      <c r="AU78" s="1">
        <v>5</v>
      </c>
      <c r="AV78" s="1">
        <v>3</v>
      </c>
      <c r="AW78" s="1">
        <v>0</v>
      </c>
      <c r="AX78" s="1">
        <v>0</v>
      </c>
      <c r="AY78" s="1">
        <v>0</v>
      </c>
      <c r="AZ78" s="1">
        <v>1</v>
      </c>
      <c r="BA78" s="1">
        <v>5</v>
      </c>
      <c r="BB78" s="13">
        <v>1</v>
      </c>
      <c r="BC78" s="1">
        <v>1</v>
      </c>
      <c r="BD78" s="1">
        <v>0</v>
      </c>
      <c r="BE78" s="1">
        <v>0</v>
      </c>
      <c r="BF78" s="1">
        <v>0</v>
      </c>
      <c r="BG78" s="10"/>
      <c r="BO78" s="13"/>
    </row>
    <row r="79" spans="1:67" ht="15.75" customHeight="1" x14ac:dyDescent="0.25">
      <c r="A79" s="12">
        <v>44705</v>
      </c>
      <c r="B79" s="2"/>
      <c r="C79" s="2"/>
      <c r="D79" s="2"/>
      <c r="E79" s="2"/>
      <c r="F79" s="2"/>
      <c r="G79" s="2"/>
      <c r="O79" s="13"/>
      <c r="T79" s="4"/>
      <c r="AB79" s="13"/>
      <c r="AG79" s="6"/>
      <c r="AO79" s="13"/>
      <c r="AT79" s="8"/>
      <c r="BB79" s="13"/>
      <c r="BG79" s="10"/>
      <c r="BO79" s="13"/>
    </row>
    <row r="80" spans="1:67" ht="15.75" customHeight="1" x14ac:dyDescent="0.25">
      <c r="A80" s="1" t="s">
        <v>71</v>
      </c>
      <c r="B80" s="1">
        <v>1.1399999999999999</v>
      </c>
      <c r="C80" s="1">
        <v>1.1100000000000001</v>
      </c>
      <c r="E80" s="1">
        <v>0.6</v>
      </c>
      <c r="G80" s="2">
        <v>2</v>
      </c>
      <c r="H80" s="1">
        <v>5</v>
      </c>
      <c r="I80" s="1">
        <v>3</v>
      </c>
      <c r="J80" s="1">
        <v>0</v>
      </c>
      <c r="K80" s="1">
        <v>0</v>
      </c>
      <c r="L80" s="1">
        <v>0</v>
      </c>
      <c r="M80" s="1">
        <v>2</v>
      </c>
      <c r="N80" s="1">
        <v>0</v>
      </c>
      <c r="O80" s="13">
        <v>0</v>
      </c>
      <c r="P80" s="1">
        <v>0</v>
      </c>
      <c r="Q80" s="1">
        <v>0</v>
      </c>
      <c r="R80" s="1">
        <v>0</v>
      </c>
      <c r="S80" s="1">
        <v>0</v>
      </c>
      <c r="T80" s="4">
        <v>0</v>
      </c>
      <c r="U80" s="1">
        <v>1</v>
      </c>
      <c r="V80" s="1">
        <v>1</v>
      </c>
      <c r="W80" s="1">
        <v>1</v>
      </c>
      <c r="X80" s="1">
        <v>0</v>
      </c>
      <c r="Y80" s="1">
        <v>0</v>
      </c>
      <c r="Z80" s="1">
        <v>5</v>
      </c>
      <c r="AA80" s="1">
        <v>0</v>
      </c>
      <c r="AB80" s="13">
        <v>0</v>
      </c>
      <c r="AC80" s="1">
        <v>0</v>
      </c>
      <c r="AD80" s="1">
        <v>0</v>
      </c>
      <c r="AE80" s="1">
        <v>0</v>
      </c>
      <c r="AF80" s="1">
        <v>0</v>
      </c>
      <c r="AG80" s="6"/>
      <c r="AO80" s="13"/>
      <c r="AT80" s="8">
        <v>0</v>
      </c>
      <c r="AU80" s="1">
        <v>1</v>
      </c>
      <c r="AV80" s="1">
        <v>1</v>
      </c>
      <c r="AW80" s="1">
        <v>0</v>
      </c>
      <c r="AX80" s="1">
        <v>0</v>
      </c>
      <c r="AY80" s="1">
        <v>0</v>
      </c>
      <c r="AZ80" s="1">
        <v>2</v>
      </c>
      <c r="BA80" s="1">
        <v>1</v>
      </c>
      <c r="BB80" s="13">
        <v>0</v>
      </c>
      <c r="BC80" s="1">
        <v>0</v>
      </c>
      <c r="BD80" s="1">
        <v>0</v>
      </c>
      <c r="BE80" s="1">
        <v>0</v>
      </c>
      <c r="BF80" s="1">
        <v>0</v>
      </c>
      <c r="BG80" s="10"/>
      <c r="BO80" s="13"/>
    </row>
    <row r="81" spans="1:67" ht="15.75" customHeight="1" x14ac:dyDescent="0.25">
      <c r="A81" s="1" t="s">
        <v>72</v>
      </c>
      <c r="B81" s="1">
        <v>1.0900000000000001</v>
      </c>
      <c r="C81" s="1">
        <v>0.97</v>
      </c>
      <c r="D81" s="1">
        <v>1</v>
      </c>
      <c r="E81" s="1">
        <v>0.83</v>
      </c>
      <c r="G81" s="2">
        <v>1</v>
      </c>
      <c r="H81" s="1">
        <v>4</v>
      </c>
      <c r="I81" s="1">
        <v>1</v>
      </c>
      <c r="J81" s="1">
        <v>0</v>
      </c>
      <c r="K81" s="1">
        <v>0</v>
      </c>
      <c r="L81" s="1">
        <v>1</v>
      </c>
      <c r="M81" s="1">
        <v>5</v>
      </c>
      <c r="N81" s="1">
        <v>2</v>
      </c>
      <c r="O81" s="13">
        <v>0</v>
      </c>
      <c r="P81" s="1">
        <v>0</v>
      </c>
      <c r="Q81" s="1">
        <v>0</v>
      </c>
      <c r="R81" s="1">
        <v>0</v>
      </c>
      <c r="S81" s="1">
        <v>0</v>
      </c>
      <c r="T81" s="4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2</v>
      </c>
      <c r="AB81" s="13">
        <v>0</v>
      </c>
      <c r="AC81" s="1">
        <v>0</v>
      </c>
      <c r="AD81" s="1">
        <v>0</v>
      </c>
      <c r="AE81" s="1">
        <v>0</v>
      </c>
      <c r="AF81" s="1">
        <v>0</v>
      </c>
      <c r="AG81" s="6">
        <v>1</v>
      </c>
      <c r="AH81" s="1">
        <v>0</v>
      </c>
      <c r="AI81" s="1">
        <v>0</v>
      </c>
      <c r="AJ81" s="1">
        <v>0</v>
      </c>
      <c r="AK81" s="1">
        <v>0</v>
      </c>
      <c r="AL81" s="1">
        <v>2</v>
      </c>
      <c r="AM81" s="1">
        <v>2</v>
      </c>
      <c r="AN81" s="1">
        <v>0</v>
      </c>
      <c r="AO81" s="13">
        <v>0</v>
      </c>
      <c r="AP81" s="1">
        <v>0</v>
      </c>
      <c r="AQ81" s="1">
        <v>0</v>
      </c>
      <c r="AR81" s="1">
        <v>0</v>
      </c>
      <c r="AS81" s="1">
        <v>0</v>
      </c>
      <c r="AT81" s="8">
        <v>0</v>
      </c>
      <c r="AU81" s="1">
        <v>1</v>
      </c>
      <c r="AV81" s="1">
        <v>0</v>
      </c>
      <c r="AW81" s="1">
        <v>0</v>
      </c>
      <c r="AX81" s="1">
        <v>0</v>
      </c>
      <c r="AY81" s="1">
        <v>0</v>
      </c>
      <c r="AZ81" s="1">
        <v>2</v>
      </c>
      <c r="BA81" s="1">
        <v>1</v>
      </c>
      <c r="BB81" s="13">
        <v>0</v>
      </c>
      <c r="BC81" s="1">
        <v>0</v>
      </c>
      <c r="BD81" s="1">
        <v>0</v>
      </c>
      <c r="BE81" s="1">
        <v>0</v>
      </c>
      <c r="BF81" s="1">
        <v>0</v>
      </c>
      <c r="BG81" s="10"/>
      <c r="BO81" s="13"/>
    </row>
    <row r="82" spans="1:67" ht="15.75" customHeight="1" x14ac:dyDescent="0.25">
      <c r="A82" s="1" t="s">
        <v>73</v>
      </c>
      <c r="B82" s="1">
        <v>0.62</v>
      </c>
      <c r="C82" s="1">
        <v>0.67</v>
      </c>
      <c r="D82" s="1">
        <v>1.0900000000000001</v>
      </c>
      <c r="E82" s="1">
        <v>0.45</v>
      </c>
      <c r="G82" s="2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3">
        <v>0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1</v>
      </c>
      <c r="V82" s="1">
        <v>0</v>
      </c>
      <c r="W82" s="1">
        <v>1</v>
      </c>
      <c r="X82" s="1">
        <v>0</v>
      </c>
      <c r="Y82" s="1">
        <v>0</v>
      </c>
      <c r="Z82" s="1">
        <v>2</v>
      </c>
      <c r="AA82" s="1">
        <v>0</v>
      </c>
      <c r="AB82" s="13">
        <v>0</v>
      </c>
      <c r="AC82" s="1">
        <v>1</v>
      </c>
      <c r="AD82" s="1">
        <v>0</v>
      </c>
      <c r="AE82" s="1">
        <v>0</v>
      </c>
      <c r="AF82" s="1">
        <v>0</v>
      </c>
      <c r="AG82" s="6">
        <v>0</v>
      </c>
      <c r="AH82" s="1">
        <v>1</v>
      </c>
      <c r="AI82" s="1">
        <v>2</v>
      </c>
      <c r="AJ82" s="1">
        <v>0</v>
      </c>
      <c r="AK82" s="1">
        <v>0</v>
      </c>
      <c r="AL82" s="1">
        <v>0</v>
      </c>
      <c r="AM82" s="1">
        <v>3</v>
      </c>
      <c r="AN82" s="1">
        <v>0</v>
      </c>
      <c r="AO82" s="13">
        <v>0</v>
      </c>
      <c r="AP82" s="1">
        <v>0</v>
      </c>
      <c r="AQ82" s="1">
        <v>0</v>
      </c>
      <c r="AR82" s="1">
        <v>0</v>
      </c>
      <c r="AS82" s="1">
        <v>0</v>
      </c>
      <c r="AT82" s="8">
        <v>0</v>
      </c>
      <c r="AU82" s="1">
        <v>1</v>
      </c>
      <c r="AV82" s="1">
        <v>0</v>
      </c>
      <c r="AW82" s="1">
        <v>0</v>
      </c>
      <c r="AX82" s="1">
        <v>0</v>
      </c>
      <c r="AY82" s="1">
        <v>0</v>
      </c>
      <c r="AZ82" s="1">
        <v>3</v>
      </c>
      <c r="BA82" s="1">
        <v>0</v>
      </c>
      <c r="BB82" s="13">
        <v>0</v>
      </c>
      <c r="BC82" s="1">
        <v>0</v>
      </c>
      <c r="BD82" s="1">
        <v>0</v>
      </c>
      <c r="BE82" s="1">
        <v>0</v>
      </c>
      <c r="BF82" s="1">
        <v>0</v>
      </c>
      <c r="BG82" s="10"/>
      <c r="BO82" s="13"/>
    </row>
    <row r="83" spans="1:67" ht="15.75" customHeight="1" x14ac:dyDescent="0.25">
      <c r="A83" s="1" t="s">
        <v>74</v>
      </c>
      <c r="B83" s="1">
        <v>1.4</v>
      </c>
      <c r="C83" s="1">
        <v>1.46</v>
      </c>
      <c r="D83" s="1">
        <v>2.5299999999999998</v>
      </c>
      <c r="E83" s="1">
        <v>0.68</v>
      </c>
      <c r="G83" s="2">
        <v>0</v>
      </c>
      <c r="H83" s="1">
        <v>3</v>
      </c>
      <c r="I83" s="1">
        <v>1</v>
      </c>
      <c r="J83" s="1">
        <v>0</v>
      </c>
      <c r="K83" s="1">
        <v>0</v>
      </c>
      <c r="L83" s="1">
        <v>0</v>
      </c>
      <c r="M83" s="1">
        <v>3</v>
      </c>
      <c r="N83" s="1">
        <v>1</v>
      </c>
      <c r="O83" s="13">
        <v>1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2</v>
      </c>
      <c r="V83" s="1">
        <v>1</v>
      </c>
      <c r="W83" s="1">
        <v>0</v>
      </c>
      <c r="X83" s="1">
        <v>0</v>
      </c>
      <c r="Y83" s="1">
        <v>0</v>
      </c>
      <c r="Z83" s="1">
        <v>3</v>
      </c>
      <c r="AA83" s="1">
        <v>1</v>
      </c>
      <c r="AB83" s="13">
        <v>0</v>
      </c>
      <c r="AC83" s="1">
        <v>0</v>
      </c>
      <c r="AD83" s="1">
        <v>0</v>
      </c>
      <c r="AE83" s="1">
        <v>0</v>
      </c>
      <c r="AF83" s="1">
        <v>0</v>
      </c>
      <c r="AG83" s="6">
        <v>0</v>
      </c>
      <c r="AH83" s="1">
        <v>5</v>
      </c>
      <c r="AI83" s="1">
        <v>2</v>
      </c>
      <c r="AJ83" s="1">
        <v>1</v>
      </c>
      <c r="AK83" s="1">
        <v>1</v>
      </c>
      <c r="AL83" s="1">
        <v>1</v>
      </c>
      <c r="AM83" s="1">
        <v>10</v>
      </c>
      <c r="AN83" s="1">
        <v>4</v>
      </c>
      <c r="AO83" s="13">
        <v>3</v>
      </c>
      <c r="AP83" s="1">
        <v>0</v>
      </c>
      <c r="AQ83" s="1">
        <v>1</v>
      </c>
      <c r="AR83" s="1">
        <v>0</v>
      </c>
      <c r="AS83" s="1">
        <v>0</v>
      </c>
      <c r="AT83" s="8">
        <v>0</v>
      </c>
      <c r="AU83" s="1">
        <v>1</v>
      </c>
      <c r="AV83" s="1">
        <v>1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3">
        <v>1</v>
      </c>
      <c r="BC83" s="1">
        <v>0</v>
      </c>
      <c r="BD83" s="1">
        <v>1</v>
      </c>
      <c r="BE83" s="1">
        <v>0</v>
      </c>
      <c r="BF83" s="1">
        <v>0</v>
      </c>
      <c r="BG83" s="10"/>
      <c r="BO83" s="13"/>
    </row>
    <row r="84" spans="1:67" ht="15.75" customHeight="1" x14ac:dyDescent="0.25">
      <c r="A84" s="1" t="s">
        <v>75</v>
      </c>
      <c r="B84" s="1">
        <v>0.55000000000000004</v>
      </c>
      <c r="C84" s="1">
        <v>0.9</v>
      </c>
      <c r="D84" s="1">
        <v>0.68</v>
      </c>
      <c r="E84" s="1">
        <v>0.41</v>
      </c>
      <c r="G84" s="2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4</v>
      </c>
      <c r="N84" s="1">
        <v>0</v>
      </c>
      <c r="O84" s="13">
        <v>0</v>
      </c>
      <c r="P84" s="1">
        <v>0</v>
      </c>
      <c r="Q84" s="1">
        <v>0</v>
      </c>
      <c r="R84" s="1">
        <v>0</v>
      </c>
      <c r="S84" s="1">
        <v>0</v>
      </c>
      <c r="T84" s="4">
        <v>0</v>
      </c>
      <c r="U84" s="1">
        <v>0</v>
      </c>
      <c r="V84" s="1">
        <v>1</v>
      </c>
      <c r="W84" s="1">
        <v>0</v>
      </c>
      <c r="X84" s="1">
        <v>0</v>
      </c>
      <c r="Y84" s="1">
        <v>0</v>
      </c>
      <c r="Z84" s="1">
        <v>4</v>
      </c>
      <c r="AA84" s="1">
        <v>0</v>
      </c>
      <c r="AB84" s="13">
        <v>0</v>
      </c>
      <c r="AC84" s="1">
        <v>0</v>
      </c>
      <c r="AD84" s="1">
        <v>0</v>
      </c>
      <c r="AE84" s="1">
        <v>0</v>
      </c>
      <c r="AF84" s="1">
        <v>0</v>
      </c>
      <c r="AG84" s="6">
        <v>0</v>
      </c>
      <c r="AH84" s="1">
        <v>1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1</v>
      </c>
      <c r="AO84" s="13">
        <v>0</v>
      </c>
      <c r="AP84" s="1">
        <v>0</v>
      </c>
      <c r="AQ84" s="1">
        <v>0</v>
      </c>
      <c r="AR84" s="1">
        <v>0</v>
      </c>
      <c r="AS84" s="1">
        <v>0</v>
      </c>
      <c r="AT84" s="8">
        <v>0</v>
      </c>
      <c r="AU84" s="1">
        <v>1</v>
      </c>
      <c r="AV84" s="1">
        <v>0</v>
      </c>
      <c r="AW84" s="1">
        <v>0</v>
      </c>
      <c r="AX84" s="1">
        <v>0</v>
      </c>
      <c r="AY84" s="1">
        <v>2</v>
      </c>
      <c r="AZ84" s="1">
        <v>1</v>
      </c>
      <c r="BA84" s="1">
        <v>0</v>
      </c>
      <c r="BB84" s="13">
        <v>0</v>
      </c>
      <c r="BC84" s="1">
        <v>0</v>
      </c>
      <c r="BD84" s="1">
        <v>0</v>
      </c>
      <c r="BE84" s="1">
        <v>0</v>
      </c>
      <c r="BF84" s="1">
        <v>0</v>
      </c>
      <c r="BG84" s="10"/>
      <c r="BO84" s="13"/>
    </row>
    <row r="85" spans="1:67" ht="15.75" customHeight="1" x14ac:dyDescent="0.25">
      <c r="A85" s="1" t="s">
        <v>76</v>
      </c>
      <c r="B85" s="1">
        <v>1.46</v>
      </c>
      <c r="C85" s="1">
        <v>1.0900000000000001</v>
      </c>
      <c r="D85" s="1">
        <v>1.21</v>
      </c>
      <c r="E85" s="1">
        <v>0.84</v>
      </c>
      <c r="G85" s="2">
        <v>0</v>
      </c>
      <c r="H85" s="1">
        <v>5</v>
      </c>
      <c r="I85" s="1">
        <v>1</v>
      </c>
      <c r="J85" s="1">
        <v>1</v>
      </c>
      <c r="K85" s="1">
        <v>0</v>
      </c>
      <c r="L85" s="1">
        <v>0</v>
      </c>
      <c r="M85" s="1">
        <v>4</v>
      </c>
      <c r="N85" s="1">
        <v>0</v>
      </c>
      <c r="O85" s="13">
        <v>0</v>
      </c>
      <c r="P85" s="1">
        <v>1</v>
      </c>
      <c r="Q85" s="1">
        <v>0</v>
      </c>
      <c r="R85" s="1">
        <v>0</v>
      </c>
      <c r="S85" s="1">
        <v>0</v>
      </c>
      <c r="T85" s="4">
        <v>0</v>
      </c>
      <c r="U85" s="1">
        <v>2</v>
      </c>
      <c r="V85" s="1">
        <v>1</v>
      </c>
      <c r="W85" s="1">
        <v>0</v>
      </c>
      <c r="X85" s="1">
        <v>0</v>
      </c>
      <c r="Y85" s="1">
        <v>0</v>
      </c>
      <c r="Z85" s="1">
        <v>4</v>
      </c>
      <c r="AA85" s="1">
        <v>0</v>
      </c>
      <c r="AB85" s="13">
        <v>1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2</v>
      </c>
      <c r="AI85" s="1">
        <v>1</v>
      </c>
      <c r="AJ85" s="1">
        <v>0</v>
      </c>
      <c r="AK85" s="1">
        <v>0</v>
      </c>
      <c r="AL85" s="1">
        <v>3</v>
      </c>
      <c r="AM85" s="1">
        <v>4</v>
      </c>
      <c r="AN85" s="1">
        <v>2</v>
      </c>
      <c r="AO85" s="13">
        <v>1</v>
      </c>
      <c r="AP85" s="1">
        <v>0</v>
      </c>
      <c r="AQ85" s="1">
        <v>0</v>
      </c>
      <c r="AR85" s="1">
        <v>0</v>
      </c>
      <c r="AS85" s="1">
        <v>0</v>
      </c>
      <c r="AT85" s="8">
        <v>0</v>
      </c>
      <c r="AU85" s="1">
        <v>4</v>
      </c>
      <c r="AV85" s="1">
        <v>0</v>
      </c>
      <c r="AW85" s="1">
        <v>0</v>
      </c>
      <c r="AX85" s="1">
        <v>0</v>
      </c>
      <c r="AY85" s="1">
        <v>3</v>
      </c>
      <c r="AZ85" s="1">
        <v>0</v>
      </c>
      <c r="BA85" s="1">
        <v>0</v>
      </c>
      <c r="BB85" s="13">
        <v>0</v>
      </c>
      <c r="BC85" s="1">
        <v>0</v>
      </c>
      <c r="BD85" s="1">
        <v>0</v>
      </c>
      <c r="BE85" s="1">
        <v>0</v>
      </c>
      <c r="BF85" s="1">
        <v>0</v>
      </c>
      <c r="BG85" s="10"/>
      <c r="BO85" s="13"/>
    </row>
    <row r="86" spans="1:67" ht="15.75" customHeight="1" x14ac:dyDescent="0.25">
      <c r="A86" s="14">
        <v>44706</v>
      </c>
      <c r="B86" s="6"/>
      <c r="C86" s="6"/>
      <c r="D86" s="6"/>
      <c r="E86" s="6"/>
      <c r="F86" s="6"/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1:67" ht="15.75" customHeight="1" x14ac:dyDescent="0.25">
      <c r="A87" s="1" t="s">
        <v>77</v>
      </c>
      <c r="B87" s="1">
        <v>0.59</v>
      </c>
      <c r="C87" s="1">
        <v>1.31</v>
      </c>
      <c r="E87" s="1">
        <v>0.63</v>
      </c>
      <c r="G87" s="2">
        <v>0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2</v>
      </c>
      <c r="N87" s="1">
        <v>0</v>
      </c>
      <c r="O87" s="13">
        <v>1</v>
      </c>
      <c r="P87" s="1">
        <v>0</v>
      </c>
      <c r="Q87" s="1">
        <v>0</v>
      </c>
      <c r="R87" s="1">
        <v>0</v>
      </c>
      <c r="S87" s="1">
        <v>0</v>
      </c>
      <c r="T87" s="4">
        <v>0</v>
      </c>
      <c r="U87" s="1">
        <v>1</v>
      </c>
      <c r="V87" s="1">
        <v>1</v>
      </c>
      <c r="W87" s="1">
        <v>0</v>
      </c>
      <c r="X87" s="1">
        <v>0</v>
      </c>
      <c r="Y87" s="1">
        <v>0</v>
      </c>
      <c r="Z87" s="1">
        <v>8</v>
      </c>
      <c r="AA87" s="1">
        <v>1</v>
      </c>
      <c r="AB87" s="13">
        <v>0</v>
      </c>
      <c r="AC87" s="1">
        <v>0</v>
      </c>
      <c r="AD87" s="1">
        <v>1</v>
      </c>
      <c r="AE87" s="1">
        <v>0</v>
      </c>
      <c r="AF87" s="1">
        <v>0</v>
      </c>
      <c r="AG87" s="6"/>
      <c r="AO87" s="13"/>
      <c r="AT87" s="8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1</v>
      </c>
      <c r="BB87" s="13">
        <v>0</v>
      </c>
      <c r="BC87" s="1">
        <v>0</v>
      </c>
      <c r="BD87" s="1">
        <v>0</v>
      </c>
      <c r="BE87" s="1">
        <v>0</v>
      </c>
      <c r="BF87" s="1">
        <v>0</v>
      </c>
      <c r="BG87" s="10"/>
      <c r="BO87" s="13"/>
    </row>
    <row r="88" spans="1:67" ht="15.75" customHeight="1" x14ac:dyDescent="0.25">
      <c r="A88" s="1" t="s">
        <v>78</v>
      </c>
      <c r="B88" s="1">
        <v>0.79</v>
      </c>
      <c r="C88" s="1">
        <v>1.37</v>
      </c>
      <c r="E88" s="1">
        <v>0.76</v>
      </c>
      <c r="G88" s="2">
        <v>0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O88" s="13">
        <v>0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1</v>
      </c>
      <c r="V88" s="1">
        <v>1</v>
      </c>
      <c r="W88" s="1">
        <v>1</v>
      </c>
      <c r="X88" s="1">
        <v>0</v>
      </c>
      <c r="Y88" s="1">
        <v>1</v>
      </c>
      <c r="Z88" s="1">
        <v>6</v>
      </c>
      <c r="AA88" s="1">
        <v>2</v>
      </c>
      <c r="AB88" s="13">
        <v>0</v>
      </c>
      <c r="AC88" s="1">
        <v>0</v>
      </c>
      <c r="AD88" s="1">
        <v>0</v>
      </c>
      <c r="AE88" s="1">
        <v>0</v>
      </c>
      <c r="AF88" s="1">
        <v>0</v>
      </c>
      <c r="AG88" s="6"/>
      <c r="AO88" s="13"/>
      <c r="AT88" s="8">
        <v>0</v>
      </c>
      <c r="AU88" s="1">
        <v>2</v>
      </c>
      <c r="AV88" s="1">
        <v>0</v>
      </c>
      <c r="AW88" s="1">
        <v>0</v>
      </c>
      <c r="AX88" s="1">
        <v>0</v>
      </c>
      <c r="AY88" s="1">
        <v>0</v>
      </c>
      <c r="AZ88" s="1">
        <v>2</v>
      </c>
      <c r="BA88" s="1">
        <v>0</v>
      </c>
      <c r="BB88" s="13">
        <v>0</v>
      </c>
      <c r="BC88" s="1">
        <v>0</v>
      </c>
      <c r="BD88" s="1">
        <v>0</v>
      </c>
      <c r="BE88" s="1">
        <v>0</v>
      </c>
      <c r="BF88" s="1">
        <v>0</v>
      </c>
      <c r="BG88" s="10"/>
      <c r="BO88" s="13"/>
    </row>
    <row r="89" spans="1:67" ht="15.75" customHeight="1" x14ac:dyDescent="0.25">
      <c r="A89" s="15">
        <v>44708</v>
      </c>
      <c r="B89" s="4"/>
      <c r="C89" s="4"/>
      <c r="D89" s="4"/>
      <c r="E89" s="4"/>
      <c r="F89" s="4"/>
      <c r="G89" s="2"/>
      <c r="O89" s="13"/>
      <c r="T89" s="4"/>
      <c r="AB89" s="13"/>
      <c r="AG89" s="6"/>
      <c r="AO89" s="13"/>
      <c r="AT89" s="8"/>
      <c r="BB89" s="13"/>
      <c r="BG89" s="10"/>
      <c r="BO89" s="13"/>
    </row>
    <row r="90" spans="1:67" ht="15.75" customHeight="1" x14ac:dyDescent="0.25">
      <c r="A90" s="1" t="s">
        <v>79</v>
      </c>
      <c r="B90" s="1">
        <v>0.56999999999999995</v>
      </c>
      <c r="C90" s="1">
        <v>0.05</v>
      </c>
      <c r="E90" s="1">
        <v>0.45</v>
      </c>
      <c r="G90" s="2">
        <v>0</v>
      </c>
      <c r="H90" s="1">
        <v>2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3">
        <v>0</v>
      </c>
      <c r="P90" s="1">
        <v>0</v>
      </c>
      <c r="Q90" s="1">
        <v>0</v>
      </c>
      <c r="R90" s="1">
        <v>0</v>
      </c>
      <c r="S90" s="1">
        <v>0</v>
      </c>
      <c r="T90" s="4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3">
        <v>0</v>
      </c>
      <c r="AC90" s="1">
        <v>0</v>
      </c>
      <c r="AD90" s="1">
        <v>0</v>
      </c>
      <c r="AE90" s="1">
        <v>0</v>
      </c>
      <c r="AF90" s="1">
        <v>0</v>
      </c>
      <c r="AG90" s="6"/>
      <c r="AO90" s="13"/>
      <c r="AT90" s="8">
        <v>1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1</v>
      </c>
      <c r="BA90" s="1">
        <v>1</v>
      </c>
      <c r="BB90" s="13">
        <v>0</v>
      </c>
      <c r="BC90" s="1">
        <v>0</v>
      </c>
      <c r="BD90" s="1">
        <v>0</v>
      </c>
      <c r="BE90" s="1">
        <v>0</v>
      </c>
      <c r="BF90" s="1">
        <v>0</v>
      </c>
      <c r="BG90" s="10"/>
      <c r="BO90" s="13"/>
    </row>
    <row r="91" spans="1:67" ht="15.75" customHeight="1" x14ac:dyDescent="0.25">
      <c r="A91" s="1" t="s">
        <v>80</v>
      </c>
      <c r="B91" s="1">
        <v>1.21</v>
      </c>
      <c r="C91" s="1">
        <v>1.42</v>
      </c>
      <c r="E91" s="1">
        <v>1.05</v>
      </c>
      <c r="G91" s="2">
        <v>0</v>
      </c>
      <c r="H91" s="1">
        <v>3</v>
      </c>
      <c r="I91" s="1">
        <v>2</v>
      </c>
      <c r="J91" s="1">
        <v>0</v>
      </c>
      <c r="K91" s="1">
        <v>0</v>
      </c>
      <c r="L91" s="1">
        <v>0</v>
      </c>
      <c r="M91" s="1">
        <v>3</v>
      </c>
      <c r="N91" s="1">
        <v>2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0</v>
      </c>
      <c r="V91" s="1">
        <v>1</v>
      </c>
      <c r="W91" s="1">
        <v>0</v>
      </c>
      <c r="X91" s="1">
        <v>0</v>
      </c>
      <c r="Y91" s="1">
        <v>0</v>
      </c>
      <c r="Z91" s="1">
        <v>6</v>
      </c>
      <c r="AA91" s="1">
        <v>1</v>
      </c>
      <c r="AB91" s="13">
        <v>1</v>
      </c>
      <c r="AC91" s="1">
        <v>0</v>
      </c>
      <c r="AD91" s="1">
        <v>0</v>
      </c>
      <c r="AE91" s="1">
        <v>0</v>
      </c>
      <c r="AF91" s="1">
        <v>0</v>
      </c>
      <c r="AG91" s="6"/>
      <c r="AO91" s="13"/>
      <c r="AT91" s="8">
        <v>0</v>
      </c>
      <c r="AU91" s="1">
        <v>0</v>
      </c>
      <c r="AV91" s="1">
        <v>0</v>
      </c>
      <c r="AW91" s="1">
        <v>1</v>
      </c>
      <c r="AX91" s="1">
        <v>0</v>
      </c>
      <c r="AY91" s="1">
        <v>0</v>
      </c>
      <c r="AZ91" s="1">
        <v>3</v>
      </c>
      <c r="BA91" s="1">
        <v>0</v>
      </c>
      <c r="BB91" s="13">
        <v>0</v>
      </c>
      <c r="BC91" s="1">
        <v>1</v>
      </c>
      <c r="BD91" s="1">
        <v>0</v>
      </c>
      <c r="BE91" s="1">
        <v>0</v>
      </c>
      <c r="BF91" s="1">
        <v>0</v>
      </c>
      <c r="BG91" s="10"/>
      <c r="BO91" s="13"/>
    </row>
    <row r="92" spans="1:67" ht="15.75" customHeight="1" x14ac:dyDescent="0.25">
      <c r="A92" s="12">
        <v>44718</v>
      </c>
      <c r="B92" s="2"/>
      <c r="C92" s="2"/>
      <c r="D92" s="2"/>
      <c r="E92" s="2"/>
      <c r="F92" s="2"/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1:67" ht="15.75" customHeight="1" x14ac:dyDescent="0.25">
      <c r="A93" s="1" t="s">
        <v>81</v>
      </c>
      <c r="B93" s="1">
        <v>0.91</v>
      </c>
      <c r="C93" s="1">
        <v>0.81</v>
      </c>
      <c r="E93" s="1">
        <v>1.1499999999999999</v>
      </c>
      <c r="G93" s="2">
        <v>0</v>
      </c>
      <c r="H93" s="1">
        <v>6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3">
        <v>0</v>
      </c>
      <c r="P93" s="1">
        <v>0</v>
      </c>
      <c r="Q93" s="1">
        <v>0</v>
      </c>
      <c r="R93" s="1">
        <v>0</v>
      </c>
      <c r="S93" s="1">
        <v>0</v>
      </c>
      <c r="T93" s="4">
        <v>0</v>
      </c>
      <c r="U93" s="1">
        <v>2</v>
      </c>
      <c r="V93" s="1">
        <v>1</v>
      </c>
      <c r="W93" s="1">
        <v>0</v>
      </c>
      <c r="X93" s="1">
        <v>0</v>
      </c>
      <c r="Y93" s="1">
        <v>0</v>
      </c>
      <c r="Z93" s="1">
        <v>6</v>
      </c>
      <c r="AA93" s="1">
        <v>1</v>
      </c>
      <c r="AB93" s="13">
        <v>0</v>
      </c>
      <c r="AC93" s="1">
        <v>0</v>
      </c>
      <c r="AD93" s="1">
        <v>0</v>
      </c>
      <c r="AE93" s="1">
        <v>0</v>
      </c>
      <c r="AF93" s="1">
        <v>0</v>
      </c>
      <c r="AG93" s="6"/>
      <c r="AO93" s="13"/>
      <c r="AT93" s="8">
        <v>0</v>
      </c>
      <c r="AU93" s="1">
        <v>5</v>
      </c>
      <c r="AV93" s="1">
        <v>2</v>
      </c>
      <c r="AW93" s="1">
        <v>0</v>
      </c>
      <c r="AX93" s="1">
        <v>0</v>
      </c>
      <c r="AY93" s="1">
        <v>1</v>
      </c>
      <c r="AZ93" s="1">
        <v>5</v>
      </c>
      <c r="BA93" s="1">
        <v>0</v>
      </c>
      <c r="BB93" s="13">
        <v>0</v>
      </c>
      <c r="BC93" s="1">
        <v>0</v>
      </c>
      <c r="BD93" s="1">
        <v>0</v>
      </c>
      <c r="BE93" s="1">
        <v>0</v>
      </c>
      <c r="BF93" s="1">
        <v>0</v>
      </c>
      <c r="BG93" s="10"/>
      <c r="BO93" s="13"/>
    </row>
    <row r="94" spans="1:67" ht="15.75" customHeight="1" x14ac:dyDescent="0.25">
      <c r="A94" s="1" t="s">
        <v>82</v>
      </c>
      <c r="B94" s="1">
        <v>1.1100000000000001</v>
      </c>
      <c r="C94" s="1">
        <v>1.0900000000000001</v>
      </c>
      <c r="E94" s="1">
        <v>1.26</v>
      </c>
      <c r="G94" s="2">
        <v>0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2</v>
      </c>
      <c r="N94" s="1">
        <v>2</v>
      </c>
      <c r="O94" s="13">
        <v>0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0</v>
      </c>
      <c r="V94" s="1">
        <v>0</v>
      </c>
      <c r="W94" s="1">
        <v>0</v>
      </c>
      <c r="X94" s="1">
        <v>0</v>
      </c>
      <c r="Y94" s="1">
        <v>2</v>
      </c>
      <c r="Z94" s="1">
        <v>3</v>
      </c>
      <c r="AA94" s="1">
        <v>1</v>
      </c>
      <c r="AB94" s="13">
        <v>1</v>
      </c>
      <c r="AC94" s="1">
        <v>0</v>
      </c>
      <c r="AD94" s="1">
        <v>0</v>
      </c>
      <c r="AE94" s="1">
        <v>0</v>
      </c>
      <c r="AF94" s="1">
        <v>0</v>
      </c>
      <c r="AG94" s="6"/>
      <c r="AO94" s="13"/>
      <c r="AT94" s="8">
        <v>0</v>
      </c>
      <c r="AU94" s="1">
        <v>1</v>
      </c>
      <c r="AV94" s="1">
        <v>0</v>
      </c>
      <c r="AW94" s="1">
        <v>0</v>
      </c>
      <c r="AX94" s="1">
        <v>0</v>
      </c>
      <c r="AY94" s="1">
        <v>2</v>
      </c>
      <c r="AZ94" s="1">
        <v>4</v>
      </c>
      <c r="BA94" s="1">
        <v>1</v>
      </c>
      <c r="BB94" s="13">
        <v>1</v>
      </c>
      <c r="BC94" s="1">
        <v>0</v>
      </c>
      <c r="BD94" s="1">
        <v>0</v>
      </c>
      <c r="BE94" s="1">
        <v>0</v>
      </c>
      <c r="BF94" s="1">
        <v>0</v>
      </c>
      <c r="BG94" s="10"/>
      <c r="BO94" s="13"/>
    </row>
    <row r="95" spans="1:67" ht="15.75" customHeight="1" x14ac:dyDescent="0.25">
      <c r="A95" s="1" t="s">
        <v>83</v>
      </c>
      <c r="B95" s="1">
        <v>0.59</v>
      </c>
      <c r="C95" s="1">
        <v>0.6</v>
      </c>
      <c r="E95" s="1">
        <v>0.43</v>
      </c>
      <c r="G95" s="2">
        <v>0</v>
      </c>
      <c r="H95" s="1">
        <v>4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3">
        <v>0</v>
      </c>
      <c r="P95" s="1">
        <v>0</v>
      </c>
      <c r="Q95" s="1">
        <v>0</v>
      </c>
      <c r="R95" s="1">
        <v>0</v>
      </c>
      <c r="S95" s="1">
        <v>0</v>
      </c>
      <c r="T95" s="4">
        <v>0</v>
      </c>
      <c r="U95" s="1">
        <v>1</v>
      </c>
      <c r="V95" s="1">
        <v>1</v>
      </c>
      <c r="W95" s="1">
        <v>0</v>
      </c>
      <c r="X95" s="1">
        <v>0</v>
      </c>
      <c r="Y95" s="1">
        <v>0</v>
      </c>
      <c r="Z95" s="1">
        <v>3</v>
      </c>
      <c r="AA95" s="1">
        <v>0</v>
      </c>
      <c r="AB95" s="13">
        <v>0</v>
      </c>
      <c r="AC95" s="1">
        <v>0</v>
      </c>
      <c r="AD95" s="1">
        <v>0</v>
      </c>
      <c r="AE95" s="1">
        <v>0</v>
      </c>
      <c r="AF95" s="1">
        <v>0</v>
      </c>
      <c r="AG95" s="6"/>
      <c r="AO95" s="13"/>
      <c r="AT95" s="8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2</v>
      </c>
      <c r="BA95" s="1">
        <v>0</v>
      </c>
      <c r="BB95" s="13">
        <v>0</v>
      </c>
      <c r="BC95" s="1">
        <v>0</v>
      </c>
      <c r="BD95" s="1">
        <v>0</v>
      </c>
      <c r="BE95" s="1">
        <v>0</v>
      </c>
      <c r="BF95" s="1">
        <v>0</v>
      </c>
      <c r="BG95" s="10"/>
      <c r="BO95" s="13"/>
    </row>
    <row r="96" spans="1:67" ht="15.75" customHeight="1" x14ac:dyDescent="0.25">
      <c r="A96" s="14">
        <v>44722</v>
      </c>
      <c r="B96" s="6"/>
      <c r="C96" s="6"/>
      <c r="D96" s="6"/>
      <c r="E96" s="6"/>
      <c r="F96" s="6"/>
      <c r="G96" s="2"/>
      <c r="O96" s="13"/>
      <c r="T96" s="4"/>
      <c r="AB96" s="13"/>
      <c r="AG96" s="6"/>
      <c r="AO96" s="13"/>
      <c r="AT96" s="8"/>
      <c r="BB96" s="13"/>
      <c r="BG96" s="10"/>
      <c r="BO96" s="13"/>
    </row>
    <row r="97" spans="1:71" ht="15.75" customHeight="1" x14ac:dyDescent="0.25">
      <c r="A97" s="1" t="s">
        <v>85</v>
      </c>
      <c r="B97" s="1">
        <v>0.63</v>
      </c>
      <c r="C97" s="1">
        <v>1.41</v>
      </c>
      <c r="E97" s="1">
        <v>0.82</v>
      </c>
      <c r="G97" s="2">
        <v>0</v>
      </c>
      <c r="H97" s="1">
        <v>3</v>
      </c>
      <c r="I97" s="1">
        <v>0</v>
      </c>
      <c r="J97" s="1">
        <v>0</v>
      </c>
      <c r="K97" s="1">
        <v>0</v>
      </c>
      <c r="L97" s="1">
        <v>0</v>
      </c>
      <c r="M97" s="1">
        <v>2</v>
      </c>
      <c r="N97" s="1">
        <v>0</v>
      </c>
      <c r="O97" s="13">
        <v>1</v>
      </c>
      <c r="P97" s="1">
        <v>0</v>
      </c>
      <c r="Q97" s="1">
        <v>0</v>
      </c>
      <c r="R97" s="1">
        <v>0</v>
      </c>
      <c r="S97" s="1">
        <v>0</v>
      </c>
      <c r="T97" s="4">
        <v>0</v>
      </c>
      <c r="U97" s="1">
        <v>0</v>
      </c>
      <c r="V97" s="1">
        <v>3</v>
      </c>
      <c r="W97" s="1">
        <v>1</v>
      </c>
      <c r="X97" s="1">
        <v>0</v>
      </c>
      <c r="Y97" s="1">
        <v>0</v>
      </c>
      <c r="Z97" s="1">
        <v>11</v>
      </c>
      <c r="AA97" s="1">
        <v>0</v>
      </c>
      <c r="AB97" s="13">
        <v>0</v>
      </c>
      <c r="AC97" s="1">
        <v>0</v>
      </c>
      <c r="AD97" s="1">
        <v>0</v>
      </c>
      <c r="AE97" s="1">
        <v>0</v>
      </c>
      <c r="AF97" s="1">
        <v>0</v>
      </c>
      <c r="AG97" s="6"/>
      <c r="AO97" s="13"/>
      <c r="AT97" s="8">
        <v>0</v>
      </c>
      <c r="AU97" s="1">
        <v>1</v>
      </c>
      <c r="AV97" s="1">
        <v>1</v>
      </c>
      <c r="AW97" s="1">
        <v>0</v>
      </c>
      <c r="AX97" s="1">
        <v>0</v>
      </c>
      <c r="AY97" s="1">
        <v>0</v>
      </c>
      <c r="AZ97" s="1">
        <v>4</v>
      </c>
      <c r="BA97" s="1">
        <v>0</v>
      </c>
      <c r="BB97" s="13">
        <v>0</v>
      </c>
      <c r="BC97" s="1">
        <v>0</v>
      </c>
      <c r="BD97" s="1">
        <v>0</v>
      </c>
      <c r="BE97" s="1">
        <v>0</v>
      </c>
      <c r="BF97" s="1">
        <v>0</v>
      </c>
      <c r="BG97" s="10"/>
      <c r="BO97" s="13"/>
    </row>
    <row r="98" spans="1:71" ht="15.75" customHeight="1" x14ac:dyDescent="0.25">
      <c r="A98" s="15">
        <v>44727</v>
      </c>
      <c r="B98" s="4"/>
      <c r="C98" s="4"/>
      <c r="D98" s="4"/>
      <c r="E98" s="4"/>
      <c r="F98" s="4"/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1:71" ht="15.75" customHeight="1" x14ac:dyDescent="0.25">
      <c r="A99" s="1" t="s">
        <v>86</v>
      </c>
      <c r="B99" s="1">
        <v>0.92</v>
      </c>
      <c r="C99" s="1">
        <v>1.5</v>
      </c>
      <c r="E99" s="1">
        <v>1.25</v>
      </c>
      <c r="G99" s="2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3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2</v>
      </c>
      <c r="V99" s="1">
        <v>0</v>
      </c>
      <c r="W99" s="1">
        <v>1</v>
      </c>
      <c r="X99" s="1">
        <v>0</v>
      </c>
      <c r="Y99" s="1">
        <v>0</v>
      </c>
      <c r="Z99" s="1">
        <v>6</v>
      </c>
      <c r="AA99" s="1">
        <v>2</v>
      </c>
      <c r="AB99" s="13">
        <v>0</v>
      </c>
      <c r="AC99" s="1">
        <v>0</v>
      </c>
      <c r="AD99" s="1">
        <v>0</v>
      </c>
      <c r="AE99" s="1">
        <v>0</v>
      </c>
      <c r="AF99" s="1">
        <v>0</v>
      </c>
      <c r="AG99" s="6"/>
      <c r="AO99" s="13"/>
      <c r="AT99" s="8">
        <v>0</v>
      </c>
      <c r="AU99" s="1">
        <v>4</v>
      </c>
      <c r="AV99" s="1">
        <v>2</v>
      </c>
      <c r="AW99" s="1">
        <v>0</v>
      </c>
      <c r="AX99" s="1">
        <v>0</v>
      </c>
      <c r="AY99" s="1">
        <v>2</v>
      </c>
      <c r="AZ99" s="1">
        <v>3</v>
      </c>
      <c r="BA99" s="1">
        <v>1</v>
      </c>
      <c r="BB99" s="13">
        <v>0</v>
      </c>
      <c r="BC99" s="1">
        <v>1</v>
      </c>
      <c r="BD99" s="1">
        <v>0</v>
      </c>
      <c r="BE99" s="1">
        <v>0</v>
      </c>
      <c r="BF99" s="1">
        <v>0</v>
      </c>
      <c r="BG99" s="10"/>
      <c r="BO99" s="13"/>
    </row>
    <row r="100" spans="1:71" ht="15.75" customHeight="1" x14ac:dyDescent="0.25">
      <c r="A100" s="1" t="s">
        <v>87</v>
      </c>
      <c r="B100" s="1">
        <v>1.1399999999999999</v>
      </c>
      <c r="C100" s="1">
        <v>1</v>
      </c>
      <c r="E100" s="1">
        <v>1.18</v>
      </c>
      <c r="G100" s="2">
        <v>0</v>
      </c>
      <c r="H100" s="1">
        <v>2</v>
      </c>
      <c r="I100" s="1">
        <v>1</v>
      </c>
      <c r="J100" s="1">
        <v>0</v>
      </c>
      <c r="K100" s="1">
        <v>0</v>
      </c>
      <c r="L100" s="1">
        <v>0</v>
      </c>
      <c r="M100" s="1">
        <v>4</v>
      </c>
      <c r="N100" s="1">
        <v>1</v>
      </c>
      <c r="O100" s="13">
        <v>0</v>
      </c>
      <c r="P100" s="1">
        <v>0</v>
      </c>
      <c r="Q100" s="1">
        <v>0</v>
      </c>
      <c r="R100" s="1">
        <v>0</v>
      </c>
      <c r="S100" s="1">
        <v>0</v>
      </c>
      <c r="T100" s="4">
        <v>0</v>
      </c>
      <c r="U100" s="1">
        <v>2</v>
      </c>
      <c r="V100" s="1">
        <v>1</v>
      </c>
      <c r="W100" s="1">
        <v>0</v>
      </c>
      <c r="X100" s="1">
        <v>0</v>
      </c>
      <c r="Y100" s="1">
        <v>2</v>
      </c>
      <c r="Z100" s="1">
        <v>3</v>
      </c>
      <c r="AA100" s="1">
        <v>2</v>
      </c>
      <c r="AB100" s="13">
        <v>1</v>
      </c>
      <c r="AC100" s="1">
        <v>0</v>
      </c>
      <c r="AD100" s="1">
        <v>0</v>
      </c>
      <c r="AE100" s="1">
        <v>0</v>
      </c>
      <c r="AF100" s="1">
        <v>0</v>
      </c>
      <c r="AG100" s="6"/>
      <c r="AO100" s="13"/>
      <c r="AT100" s="8">
        <v>1</v>
      </c>
      <c r="AU100" s="1">
        <v>2</v>
      </c>
      <c r="AV100" s="1">
        <v>1</v>
      </c>
      <c r="AW100" s="1">
        <v>1</v>
      </c>
      <c r="AX100" s="1">
        <v>0</v>
      </c>
      <c r="AY100" s="1">
        <v>0</v>
      </c>
      <c r="AZ100" s="1">
        <v>1</v>
      </c>
      <c r="BA100" s="1">
        <v>3</v>
      </c>
      <c r="BB100" s="13">
        <v>0</v>
      </c>
      <c r="BC100" s="1">
        <v>0</v>
      </c>
      <c r="BD100" s="1">
        <v>0</v>
      </c>
      <c r="BE100" s="1">
        <v>0</v>
      </c>
      <c r="BF100" s="1">
        <v>0</v>
      </c>
      <c r="BG100" s="10"/>
      <c r="BO100" s="13"/>
    </row>
    <row r="101" spans="1:71" ht="15.75" customHeight="1" x14ac:dyDescent="0.25">
      <c r="A101" s="12">
        <v>44728</v>
      </c>
      <c r="B101" s="2"/>
      <c r="C101" s="2"/>
      <c r="D101" s="2"/>
      <c r="E101" s="2"/>
      <c r="F101" s="2"/>
      <c r="G101" s="2"/>
      <c r="O101" s="13"/>
      <c r="T101" s="4"/>
      <c r="AB101" s="13"/>
      <c r="AG101" s="6"/>
      <c r="AO101" s="13"/>
      <c r="AT101" s="8"/>
      <c r="BB101" s="13"/>
      <c r="BG101" s="10"/>
      <c r="BO101" s="13"/>
    </row>
    <row r="102" spans="1:71" ht="15.75" customHeight="1" x14ac:dyDescent="0.25">
      <c r="A102" s="1" t="s">
        <v>88</v>
      </c>
      <c r="B102" s="1">
        <v>0.99</v>
      </c>
      <c r="C102" s="1">
        <v>0.96</v>
      </c>
      <c r="E102" s="1">
        <v>0.91</v>
      </c>
      <c r="G102" s="2">
        <v>0</v>
      </c>
      <c r="H102" s="1">
        <v>4</v>
      </c>
      <c r="I102" s="1">
        <v>0</v>
      </c>
      <c r="J102" s="1">
        <v>0</v>
      </c>
      <c r="K102" s="1">
        <v>0</v>
      </c>
      <c r="L102" s="1">
        <v>1</v>
      </c>
      <c r="M102" s="1">
        <v>1</v>
      </c>
      <c r="N102" s="1">
        <v>0</v>
      </c>
      <c r="O102" s="13">
        <v>0</v>
      </c>
      <c r="P102" s="1">
        <v>0</v>
      </c>
      <c r="Q102" s="1">
        <v>0</v>
      </c>
      <c r="R102" s="1">
        <v>0</v>
      </c>
      <c r="S102" s="1">
        <v>0</v>
      </c>
      <c r="T102" s="4">
        <v>0</v>
      </c>
      <c r="U102" s="1">
        <v>1</v>
      </c>
      <c r="V102" s="1">
        <v>3</v>
      </c>
      <c r="W102" s="1">
        <v>0</v>
      </c>
      <c r="X102" s="1">
        <v>0</v>
      </c>
      <c r="Y102" s="1">
        <v>0</v>
      </c>
      <c r="Z102" s="1">
        <v>3</v>
      </c>
      <c r="AA102" s="1">
        <v>2</v>
      </c>
      <c r="AB102" s="13">
        <v>0</v>
      </c>
      <c r="AC102" s="1">
        <v>1</v>
      </c>
      <c r="AD102" s="1">
        <v>0</v>
      </c>
      <c r="AE102" s="1">
        <v>0</v>
      </c>
      <c r="AF102" s="1">
        <v>0</v>
      </c>
      <c r="AG102" s="6"/>
      <c r="AO102" s="13"/>
      <c r="AT102" s="8">
        <v>0</v>
      </c>
      <c r="AU102" s="1">
        <v>2</v>
      </c>
      <c r="AV102" s="1">
        <v>0</v>
      </c>
      <c r="AW102" s="1">
        <v>0</v>
      </c>
      <c r="AX102" s="1">
        <v>0</v>
      </c>
      <c r="AY102" s="1">
        <v>0</v>
      </c>
      <c r="AZ102" s="1">
        <v>1</v>
      </c>
      <c r="BA102" s="1">
        <v>0</v>
      </c>
      <c r="BB102" s="13">
        <v>0</v>
      </c>
      <c r="BC102" s="1">
        <v>0</v>
      </c>
      <c r="BD102" s="1">
        <v>0</v>
      </c>
      <c r="BE102" s="1">
        <v>0</v>
      </c>
      <c r="BF102" s="1">
        <v>0</v>
      </c>
      <c r="BG102" s="10"/>
      <c r="BO102" s="13"/>
    </row>
    <row r="103" spans="1:71" ht="15.75" customHeight="1" x14ac:dyDescent="0.25">
      <c r="A103" s="1" t="s">
        <v>89</v>
      </c>
      <c r="B103" s="1">
        <v>0.16</v>
      </c>
      <c r="C103" s="1">
        <v>0.52</v>
      </c>
      <c r="E103" s="1">
        <v>0.64</v>
      </c>
      <c r="G103" s="2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3">
        <v>0</v>
      </c>
      <c r="P103" s="1">
        <v>0</v>
      </c>
      <c r="Q103" s="1">
        <v>0</v>
      </c>
      <c r="R103" s="1">
        <v>0</v>
      </c>
      <c r="S103" s="1">
        <v>0</v>
      </c>
      <c r="T103" s="4">
        <v>0</v>
      </c>
      <c r="U103" s="1">
        <v>1</v>
      </c>
      <c r="V103" s="1">
        <v>0</v>
      </c>
      <c r="W103" s="1">
        <v>0</v>
      </c>
      <c r="X103" s="1">
        <v>0</v>
      </c>
      <c r="Y103" s="1">
        <v>0</v>
      </c>
      <c r="Z103" s="1">
        <v>3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/>
      <c r="AO103" s="13"/>
      <c r="AT103" s="8">
        <v>1</v>
      </c>
      <c r="AU103" s="1">
        <v>1</v>
      </c>
      <c r="AV103" s="1">
        <v>1</v>
      </c>
      <c r="AW103" s="1">
        <v>0</v>
      </c>
      <c r="AX103" s="1">
        <v>0</v>
      </c>
      <c r="AY103" s="1">
        <v>0</v>
      </c>
      <c r="AZ103" s="1">
        <v>4</v>
      </c>
      <c r="BA103" s="1">
        <v>1</v>
      </c>
      <c r="BB103" s="13">
        <v>1</v>
      </c>
      <c r="BC103" s="1">
        <v>0</v>
      </c>
      <c r="BD103" s="1">
        <v>0</v>
      </c>
      <c r="BE103" s="1">
        <v>0</v>
      </c>
      <c r="BF103" s="1">
        <v>0</v>
      </c>
      <c r="BG103" s="10"/>
      <c r="BO103" s="13"/>
    </row>
    <row r="104" spans="1:71" ht="15.75" customHeight="1" x14ac:dyDescent="0.25">
      <c r="B104" s="1">
        <f t="shared" ref="B104:BS104" si="0">AVERAGE(B3:B103)</f>
        <v>1.049154929577464</v>
      </c>
      <c r="C104" s="1">
        <f t="shared" si="0"/>
        <v>1.1105000000000003</v>
      </c>
      <c r="D104" s="1">
        <f t="shared" si="0"/>
        <v>1.4472916666666666</v>
      </c>
      <c r="E104" s="1">
        <f t="shared" si="0"/>
        <v>0.92020833333333318</v>
      </c>
      <c r="F104" s="1" t="e">
        <f t="shared" si="0"/>
        <v>#DIV/0!</v>
      </c>
      <c r="G104" s="1">
        <f t="shared" si="0"/>
        <v>0.29577464788732394</v>
      </c>
      <c r="H104" s="1">
        <f t="shared" si="0"/>
        <v>2.732394366197183</v>
      </c>
      <c r="I104" s="1">
        <f t="shared" si="0"/>
        <v>1.0140845070422535</v>
      </c>
      <c r="J104" s="1">
        <f t="shared" si="0"/>
        <v>0.15492957746478872</v>
      </c>
      <c r="K104" s="1">
        <f t="shared" si="0"/>
        <v>0</v>
      </c>
      <c r="L104" s="1">
        <f t="shared" si="0"/>
        <v>0.352112676056338</v>
      </c>
      <c r="M104" s="1">
        <f t="shared" si="0"/>
        <v>2.4788732394366195</v>
      </c>
      <c r="N104" s="1">
        <f t="shared" si="0"/>
        <v>0.647887323943662</v>
      </c>
      <c r="O104" s="1">
        <f t="shared" si="0"/>
        <v>0.29577464788732394</v>
      </c>
      <c r="P104" s="1">
        <f t="shared" si="0"/>
        <v>2.8169014084507043E-2</v>
      </c>
      <c r="Q104" s="1">
        <f t="shared" si="0"/>
        <v>1.4084507042253521E-2</v>
      </c>
      <c r="R104" s="1">
        <f t="shared" si="0"/>
        <v>0</v>
      </c>
      <c r="S104" s="1">
        <f t="shared" si="0"/>
        <v>0</v>
      </c>
      <c r="T104" s="1">
        <f t="shared" si="0"/>
        <v>0.05</v>
      </c>
      <c r="U104" s="1">
        <f t="shared" si="0"/>
        <v>0.75</v>
      </c>
      <c r="V104" s="1">
        <f t="shared" si="0"/>
        <v>0.875</v>
      </c>
      <c r="W104" s="1">
        <f t="shared" si="0"/>
        <v>0.25</v>
      </c>
      <c r="X104" s="1">
        <f t="shared" si="0"/>
        <v>2.5000000000000001E-2</v>
      </c>
      <c r="Y104" s="1">
        <f t="shared" si="0"/>
        <v>0.52500000000000002</v>
      </c>
      <c r="Z104" s="1">
        <f t="shared" si="0"/>
        <v>4.75</v>
      </c>
      <c r="AA104" s="1">
        <f t="shared" si="0"/>
        <v>0.72499999999999998</v>
      </c>
      <c r="AB104" s="1">
        <f t="shared" si="0"/>
        <v>0.3</v>
      </c>
      <c r="AC104" s="1">
        <f t="shared" si="0"/>
        <v>0.25</v>
      </c>
      <c r="AD104" s="1">
        <f t="shared" si="0"/>
        <v>0.125</v>
      </c>
      <c r="AE104" s="1">
        <f t="shared" si="0"/>
        <v>0</v>
      </c>
      <c r="AF104" s="1">
        <f t="shared" si="0"/>
        <v>0</v>
      </c>
      <c r="AG104" s="1">
        <f t="shared" si="0"/>
        <v>0.39583333333333331</v>
      </c>
      <c r="AH104" s="1">
        <f t="shared" si="0"/>
        <v>2.8125</v>
      </c>
      <c r="AI104" s="1">
        <f t="shared" si="0"/>
        <v>1.4166666666666667</v>
      </c>
      <c r="AJ104" s="1">
        <f t="shared" si="0"/>
        <v>0.4375</v>
      </c>
      <c r="AK104" s="1">
        <f t="shared" si="0"/>
        <v>4.1666666666666664E-2</v>
      </c>
      <c r="AL104" s="1">
        <f t="shared" si="0"/>
        <v>0.66666666666666663</v>
      </c>
      <c r="AM104" s="1">
        <f t="shared" si="0"/>
        <v>3.4166666666666665</v>
      </c>
      <c r="AN104" s="1">
        <f t="shared" si="0"/>
        <v>1.1875</v>
      </c>
      <c r="AO104" s="1">
        <f t="shared" si="0"/>
        <v>0.5625</v>
      </c>
      <c r="AP104" s="1">
        <f t="shared" si="0"/>
        <v>0.3125</v>
      </c>
      <c r="AQ104" s="1">
        <f t="shared" si="0"/>
        <v>4.1666666666666664E-2</v>
      </c>
      <c r="AR104" s="1">
        <f t="shared" si="0"/>
        <v>2.0833333333333332E-2</v>
      </c>
      <c r="AS104" s="1">
        <f t="shared" si="0"/>
        <v>0</v>
      </c>
      <c r="AT104" s="1">
        <f t="shared" si="0"/>
        <v>0.3125</v>
      </c>
      <c r="AU104" s="1">
        <f t="shared" si="0"/>
        <v>1.8333333333333333</v>
      </c>
      <c r="AV104" s="1">
        <f t="shared" si="0"/>
        <v>0.91666666666666663</v>
      </c>
      <c r="AW104" s="1">
        <f t="shared" si="0"/>
        <v>0.125</v>
      </c>
      <c r="AX104" s="1">
        <f t="shared" si="0"/>
        <v>0</v>
      </c>
      <c r="AY104" s="1">
        <f t="shared" si="0"/>
        <v>0.6875</v>
      </c>
      <c r="AZ104" s="1">
        <f t="shared" si="0"/>
        <v>2</v>
      </c>
      <c r="BA104" s="1">
        <f t="shared" si="0"/>
        <v>1.0833333333333333</v>
      </c>
      <c r="BB104" s="1">
        <f t="shared" si="0"/>
        <v>0.29166666666666669</v>
      </c>
      <c r="BC104" s="1">
        <f t="shared" si="0"/>
        <v>8.3333333333333329E-2</v>
      </c>
      <c r="BD104" s="1">
        <f t="shared" si="0"/>
        <v>8.3333333333333329E-2</v>
      </c>
      <c r="BE104" s="1">
        <f t="shared" si="0"/>
        <v>2.0833333333333332E-2</v>
      </c>
      <c r="BF104" s="1">
        <f t="shared" si="0"/>
        <v>0</v>
      </c>
      <c r="BG104" s="1" t="e">
        <f t="shared" si="0"/>
        <v>#DIV/0!</v>
      </c>
      <c r="BH104" s="1" t="e">
        <f t="shared" si="0"/>
        <v>#DIV/0!</v>
      </c>
      <c r="BI104" s="1" t="e">
        <f t="shared" si="0"/>
        <v>#DIV/0!</v>
      </c>
      <c r="BJ104" s="1" t="e">
        <f t="shared" si="0"/>
        <v>#DIV/0!</v>
      </c>
      <c r="BK104" s="1" t="e">
        <f t="shared" si="0"/>
        <v>#DIV/0!</v>
      </c>
      <c r="BL104" s="1" t="e">
        <f t="shared" si="0"/>
        <v>#DIV/0!</v>
      </c>
      <c r="BM104" s="1" t="e">
        <f t="shared" si="0"/>
        <v>#DIV/0!</v>
      </c>
      <c r="BN104" s="1" t="e">
        <f t="shared" si="0"/>
        <v>#DIV/0!</v>
      </c>
      <c r="BO104" s="1" t="e">
        <f t="shared" si="0"/>
        <v>#DIV/0!</v>
      </c>
      <c r="BP104" s="1" t="e">
        <f t="shared" si="0"/>
        <v>#DIV/0!</v>
      </c>
      <c r="BQ104" s="1" t="e">
        <f t="shared" si="0"/>
        <v>#DIV/0!</v>
      </c>
      <c r="BR104" s="1" t="e">
        <f t="shared" si="0"/>
        <v>#DIV/0!</v>
      </c>
      <c r="BS104" s="1" t="e">
        <f t="shared" si="0"/>
        <v>#DIV/0!</v>
      </c>
    </row>
    <row r="105" spans="1:71" ht="15.75" customHeight="1" x14ac:dyDescent="0.25">
      <c r="A105" s="1" t="s">
        <v>181</v>
      </c>
      <c r="B105" s="1">
        <f t="shared" ref="B105:F105" si="1">AVERAGE(B76:B103)</f>
        <v>0.93571428571428561</v>
      </c>
      <c r="C105" s="1">
        <f t="shared" si="1"/>
        <v>1.0342857142857145</v>
      </c>
      <c r="D105" s="1">
        <f t="shared" si="1"/>
        <v>1.3019999999999998</v>
      </c>
      <c r="E105" s="1">
        <f t="shared" si="1"/>
        <v>0.82857142857142851</v>
      </c>
      <c r="F105" s="1" t="e">
        <f t="shared" si="1"/>
        <v>#DIV/0!</v>
      </c>
      <c r="G105" s="2">
        <f t="shared" ref="G105:BS105" si="2">SUM(G3:G103)</f>
        <v>21</v>
      </c>
      <c r="H105" s="2">
        <f t="shared" si="2"/>
        <v>194</v>
      </c>
      <c r="I105" s="2">
        <f t="shared" si="2"/>
        <v>72</v>
      </c>
      <c r="J105" s="2">
        <f t="shared" si="2"/>
        <v>11</v>
      </c>
      <c r="K105" s="2">
        <f t="shared" si="2"/>
        <v>0</v>
      </c>
      <c r="L105" s="2">
        <f t="shared" si="2"/>
        <v>25</v>
      </c>
      <c r="M105" s="2">
        <f t="shared" si="2"/>
        <v>176</v>
      </c>
      <c r="N105" s="2">
        <f t="shared" si="2"/>
        <v>46</v>
      </c>
      <c r="O105" s="2">
        <f t="shared" si="2"/>
        <v>21</v>
      </c>
      <c r="P105" s="2">
        <f t="shared" si="2"/>
        <v>2</v>
      </c>
      <c r="Q105" s="2">
        <f t="shared" si="2"/>
        <v>1</v>
      </c>
      <c r="R105" s="2">
        <f t="shared" si="2"/>
        <v>0</v>
      </c>
      <c r="S105" s="2">
        <f t="shared" si="2"/>
        <v>0</v>
      </c>
      <c r="T105" s="2">
        <f t="shared" si="2"/>
        <v>2</v>
      </c>
      <c r="U105" s="2">
        <f t="shared" si="2"/>
        <v>30</v>
      </c>
      <c r="V105" s="2">
        <f t="shared" si="2"/>
        <v>35</v>
      </c>
      <c r="W105" s="2">
        <f t="shared" si="2"/>
        <v>10</v>
      </c>
      <c r="X105" s="2">
        <f t="shared" si="2"/>
        <v>1</v>
      </c>
      <c r="Y105" s="2">
        <f t="shared" si="2"/>
        <v>21</v>
      </c>
      <c r="Z105" s="2">
        <f t="shared" si="2"/>
        <v>190</v>
      </c>
      <c r="AA105" s="2">
        <f t="shared" si="2"/>
        <v>29</v>
      </c>
      <c r="AB105" s="2">
        <f t="shared" si="2"/>
        <v>12</v>
      </c>
      <c r="AC105" s="2">
        <f t="shared" si="2"/>
        <v>10</v>
      </c>
      <c r="AD105" s="2">
        <f t="shared" si="2"/>
        <v>5</v>
      </c>
      <c r="AE105" s="2">
        <f t="shared" si="2"/>
        <v>0</v>
      </c>
      <c r="AF105" s="2">
        <f t="shared" si="2"/>
        <v>0</v>
      </c>
      <c r="AG105" s="2">
        <f t="shared" si="2"/>
        <v>19</v>
      </c>
      <c r="AH105" s="2">
        <f t="shared" si="2"/>
        <v>135</v>
      </c>
      <c r="AI105" s="2">
        <f t="shared" si="2"/>
        <v>68</v>
      </c>
      <c r="AJ105" s="2">
        <f t="shared" si="2"/>
        <v>21</v>
      </c>
      <c r="AK105" s="2">
        <f t="shared" si="2"/>
        <v>2</v>
      </c>
      <c r="AL105" s="2">
        <f t="shared" si="2"/>
        <v>32</v>
      </c>
      <c r="AM105" s="2">
        <f t="shared" si="2"/>
        <v>164</v>
      </c>
      <c r="AN105" s="2">
        <f t="shared" si="2"/>
        <v>57</v>
      </c>
      <c r="AO105" s="2">
        <f t="shared" si="2"/>
        <v>27</v>
      </c>
      <c r="AP105" s="2">
        <f t="shared" si="2"/>
        <v>15</v>
      </c>
      <c r="AQ105" s="2">
        <f t="shared" si="2"/>
        <v>2</v>
      </c>
      <c r="AR105" s="2">
        <f t="shared" si="2"/>
        <v>1</v>
      </c>
      <c r="AS105" s="2">
        <f t="shared" si="2"/>
        <v>0</v>
      </c>
      <c r="AT105" s="2">
        <f t="shared" si="2"/>
        <v>15</v>
      </c>
      <c r="AU105" s="2">
        <f t="shared" si="2"/>
        <v>88</v>
      </c>
      <c r="AV105" s="2">
        <f t="shared" si="2"/>
        <v>44</v>
      </c>
      <c r="AW105" s="2">
        <f t="shared" si="2"/>
        <v>6</v>
      </c>
      <c r="AX105" s="2">
        <f t="shared" si="2"/>
        <v>0</v>
      </c>
      <c r="AY105" s="2">
        <f t="shared" si="2"/>
        <v>33</v>
      </c>
      <c r="AZ105" s="2">
        <f t="shared" si="2"/>
        <v>96</v>
      </c>
      <c r="BA105" s="2">
        <f t="shared" si="2"/>
        <v>52</v>
      </c>
      <c r="BB105" s="2">
        <f t="shared" si="2"/>
        <v>14</v>
      </c>
      <c r="BC105" s="2">
        <f t="shared" si="2"/>
        <v>4</v>
      </c>
      <c r="BD105" s="2">
        <f t="shared" si="2"/>
        <v>4</v>
      </c>
      <c r="BE105" s="2">
        <f t="shared" si="2"/>
        <v>1</v>
      </c>
      <c r="BF105" s="2">
        <f t="shared" si="2"/>
        <v>0</v>
      </c>
      <c r="BG105" s="2">
        <f t="shared" si="2"/>
        <v>0</v>
      </c>
      <c r="BH105" s="2">
        <f t="shared" si="2"/>
        <v>0</v>
      </c>
      <c r="BI105" s="2">
        <f t="shared" si="2"/>
        <v>0</v>
      </c>
      <c r="BJ105" s="2">
        <f t="shared" si="2"/>
        <v>0</v>
      </c>
      <c r="BK105" s="2">
        <f t="shared" si="2"/>
        <v>0</v>
      </c>
      <c r="BL105" s="2">
        <f t="shared" si="2"/>
        <v>0</v>
      </c>
      <c r="BM105" s="2">
        <f t="shared" si="2"/>
        <v>0</v>
      </c>
      <c r="BN105" s="2">
        <f t="shared" si="2"/>
        <v>0</v>
      </c>
      <c r="BO105" s="2">
        <f t="shared" si="2"/>
        <v>0</v>
      </c>
      <c r="BP105" s="2">
        <f t="shared" si="2"/>
        <v>0</v>
      </c>
      <c r="BQ105" s="2">
        <f t="shared" si="2"/>
        <v>0</v>
      </c>
      <c r="BR105" s="2">
        <f t="shared" si="2"/>
        <v>0</v>
      </c>
      <c r="BS105" s="2">
        <f t="shared" si="2"/>
        <v>0</v>
      </c>
    </row>
    <row r="106" spans="1:71" ht="15.75" customHeight="1" x14ac:dyDescent="0.25"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1:71" ht="15.75" customHeight="1" x14ac:dyDescent="0.25">
      <c r="G107" s="2"/>
      <c r="O107" s="13"/>
      <c r="T107" s="4"/>
      <c r="AB107" s="13"/>
      <c r="AG107" s="6"/>
      <c r="AO107" s="13"/>
      <c r="AT107" s="8"/>
      <c r="BB107" s="13"/>
      <c r="BG107" s="10"/>
      <c r="BO107" s="13"/>
    </row>
    <row r="108" spans="1:71" ht="15.75" customHeight="1" x14ac:dyDescent="0.25">
      <c r="B108" s="1">
        <f t="shared" ref="B108:F108" si="3">SUM(B3:B103)</f>
        <v>74.489999999999952</v>
      </c>
      <c r="C108" s="1">
        <f t="shared" si="3"/>
        <v>44.420000000000009</v>
      </c>
      <c r="D108" s="1">
        <f t="shared" si="3"/>
        <v>69.47</v>
      </c>
      <c r="E108" s="1">
        <f t="shared" si="3"/>
        <v>44.169999999999995</v>
      </c>
      <c r="F108" s="1">
        <f t="shared" si="3"/>
        <v>0</v>
      </c>
      <c r="G108" s="2"/>
      <c r="O108" s="13"/>
      <c r="T108" s="4"/>
      <c r="AB108" s="13"/>
      <c r="AG108" s="6"/>
      <c r="AO108" s="13"/>
      <c r="AT108" s="8"/>
      <c r="BB108" s="13"/>
      <c r="BG108" s="10"/>
      <c r="BO108" s="13"/>
    </row>
    <row r="109" spans="1:71" ht="15.75" customHeight="1" x14ac:dyDescent="0.25">
      <c r="A109" s="1" t="s">
        <v>159</v>
      </c>
      <c r="B109" s="1">
        <f t="shared" ref="B109:F109" si="4">COUNT(B3:B103)</f>
        <v>71</v>
      </c>
      <c r="C109" s="1">
        <f t="shared" si="4"/>
        <v>40</v>
      </c>
      <c r="D109" s="1">
        <f t="shared" si="4"/>
        <v>48</v>
      </c>
      <c r="E109" s="1">
        <f t="shared" si="4"/>
        <v>48</v>
      </c>
      <c r="F109" s="1">
        <f t="shared" si="4"/>
        <v>0</v>
      </c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1:71" ht="15.75" customHeight="1" x14ac:dyDescent="0.25">
      <c r="G110" s="2"/>
      <c r="O110" s="13"/>
      <c r="T110" s="4"/>
      <c r="AB110" s="13"/>
      <c r="AG110" s="6"/>
      <c r="AO110" s="13"/>
      <c r="AT110" s="8"/>
      <c r="BB110" s="13"/>
      <c r="BG110" s="10"/>
      <c r="BO110" s="13"/>
    </row>
    <row r="111" spans="1:71" ht="15.75" customHeight="1" x14ac:dyDescent="0.25">
      <c r="G111" s="2"/>
      <c r="O111" s="13"/>
      <c r="T111" s="4"/>
      <c r="AB111" s="13"/>
      <c r="AG111" s="6"/>
      <c r="AO111" s="13"/>
      <c r="AT111" s="8"/>
      <c r="BB111" s="13"/>
      <c r="BG111" s="10"/>
      <c r="BO111" s="13"/>
    </row>
    <row r="112" spans="1:71" ht="15.75" customHeight="1" x14ac:dyDescent="0.25"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4:67" ht="15.75" customHeight="1" x14ac:dyDescent="0.25">
      <c r="D113" s="1">
        <f>SUM(B109:E109)</f>
        <v>207</v>
      </c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4:67" ht="15.75" customHeight="1" x14ac:dyDescent="0.25">
      <c r="G114" s="2"/>
      <c r="O114" s="13"/>
      <c r="T114" s="4"/>
      <c r="AB114" s="13"/>
      <c r="AG114" s="6"/>
      <c r="AO114" s="13"/>
      <c r="AT114" s="8"/>
      <c r="BB114" s="13"/>
      <c r="BG114" s="10"/>
      <c r="BO114" s="13"/>
    </row>
    <row r="115" spans="4:67" ht="15.75" customHeight="1" x14ac:dyDescent="0.25">
      <c r="G115" s="2"/>
      <c r="O115" s="13"/>
      <c r="T115" s="4"/>
      <c r="AB115" s="13"/>
      <c r="AG115" s="6"/>
      <c r="AO115" s="13"/>
      <c r="AT115" s="8"/>
      <c r="BB115" s="13"/>
      <c r="BG115" s="10"/>
      <c r="BO115" s="13"/>
    </row>
    <row r="116" spans="4:67" ht="15.75" customHeight="1" x14ac:dyDescent="0.25">
      <c r="G116" s="2"/>
      <c r="O116" s="13"/>
      <c r="T116" s="4"/>
      <c r="AB116" s="13"/>
      <c r="AG116" s="6"/>
      <c r="AO116" s="13"/>
      <c r="AT116" s="8"/>
      <c r="BB116" s="13"/>
      <c r="BG116" s="10"/>
      <c r="BO116" s="13"/>
    </row>
    <row r="117" spans="4:67" ht="15.75" customHeight="1" x14ac:dyDescent="0.25"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4:67" ht="15.75" customHeight="1" x14ac:dyDescent="0.25">
      <c r="G118" s="2"/>
      <c r="O118" s="13"/>
      <c r="T118" s="4"/>
      <c r="AB118" s="13"/>
      <c r="AG118" s="6"/>
      <c r="AO118" s="13"/>
      <c r="AT118" s="8"/>
      <c r="BB118" s="13"/>
      <c r="BG118" s="10"/>
      <c r="BO118" s="13"/>
    </row>
    <row r="119" spans="4:67" ht="15.75" customHeight="1" x14ac:dyDescent="0.25">
      <c r="G119" s="2"/>
      <c r="O119" s="13"/>
      <c r="T119" s="4"/>
      <c r="AG119" s="6"/>
      <c r="BG119" s="10"/>
      <c r="BO119" s="13"/>
    </row>
    <row r="120" spans="4:67" ht="15.75" customHeight="1" x14ac:dyDescent="0.25">
      <c r="G120" s="2"/>
      <c r="O120" s="13"/>
      <c r="T120" s="4"/>
      <c r="AG120" s="6"/>
      <c r="BG120" s="10"/>
      <c r="BO120" s="13"/>
    </row>
    <row r="121" spans="4:67" ht="15.75" customHeight="1" x14ac:dyDescent="0.25">
      <c r="G121" s="2"/>
      <c r="O121" s="13"/>
      <c r="T121" s="4"/>
      <c r="AG121" s="6"/>
      <c r="BG121" s="10"/>
      <c r="BO121" s="13"/>
    </row>
    <row r="122" spans="4:67" ht="15.75" customHeight="1" x14ac:dyDescent="0.25">
      <c r="G122" s="2"/>
      <c r="O122" s="13"/>
      <c r="T122" s="4"/>
      <c r="AG122" s="6"/>
      <c r="BO122" s="13"/>
    </row>
    <row r="123" spans="4:67" ht="15.75" customHeight="1" x14ac:dyDescent="0.25">
      <c r="G123" s="2"/>
      <c r="O123" s="13"/>
      <c r="T123" s="4"/>
    </row>
    <row r="124" spans="4:67" ht="15.75" customHeight="1" x14ac:dyDescent="0.25">
      <c r="G124" s="2"/>
      <c r="O124" s="13"/>
      <c r="T124" s="4"/>
    </row>
    <row r="125" spans="4:67" ht="15.75" customHeight="1" x14ac:dyDescent="0.25"/>
    <row r="126" spans="4:67" ht="15.75" customHeight="1" x14ac:dyDescent="0.25"/>
    <row r="127" spans="4:67" ht="15.75" customHeight="1" x14ac:dyDescent="0.25"/>
    <row r="128" spans="4:67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0.7109375" customWidth="1"/>
    <col min="4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44943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1.66</v>
      </c>
      <c r="C3" s="1">
        <v>1.36</v>
      </c>
      <c r="G3" s="2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2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1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/>
      <c r="AO3" s="13"/>
      <c r="AT3" s="8"/>
      <c r="BB3" s="13"/>
      <c r="BG3" s="10"/>
      <c r="BO3" s="13"/>
    </row>
    <row r="4" spans="1:71" x14ac:dyDescent="0.25">
      <c r="A4" s="14">
        <v>44944</v>
      </c>
      <c r="B4" s="6"/>
      <c r="C4" s="6"/>
      <c r="D4" s="6"/>
      <c r="E4" s="6"/>
      <c r="F4" s="6"/>
      <c r="G4" s="2"/>
      <c r="O4" s="13"/>
      <c r="T4" s="4"/>
      <c r="AB4" s="13"/>
      <c r="AG4" s="6"/>
      <c r="AO4" s="13"/>
      <c r="AT4" s="8"/>
      <c r="BB4" s="13"/>
      <c r="BG4" s="10"/>
      <c r="BO4" s="13"/>
    </row>
    <row r="5" spans="1:71" x14ac:dyDescent="0.25">
      <c r="A5" s="1" t="s">
        <v>19</v>
      </c>
      <c r="B5" s="1">
        <v>0.74</v>
      </c>
      <c r="C5" s="1">
        <v>0.89</v>
      </c>
      <c r="D5" s="1">
        <v>1.61</v>
      </c>
      <c r="G5" s="2">
        <v>0</v>
      </c>
      <c r="H5" s="1">
        <v>0</v>
      </c>
      <c r="I5" s="1">
        <v>2</v>
      </c>
      <c r="J5" s="1">
        <v>0</v>
      </c>
      <c r="K5" s="1">
        <v>0</v>
      </c>
      <c r="L5" s="1">
        <v>0</v>
      </c>
      <c r="M5" s="1">
        <v>2</v>
      </c>
      <c r="N5" s="1">
        <v>0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0</v>
      </c>
      <c r="W5" s="1">
        <v>1</v>
      </c>
      <c r="X5" s="1">
        <v>0</v>
      </c>
      <c r="Y5" s="1">
        <v>0</v>
      </c>
      <c r="Z5" s="1">
        <v>0</v>
      </c>
      <c r="AA5" s="1">
        <v>0</v>
      </c>
      <c r="AB5" s="13">
        <v>0</v>
      </c>
      <c r="AC5" s="1">
        <v>0</v>
      </c>
      <c r="AD5" s="1">
        <v>0</v>
      </c>
      <c r="AE5" s="1">
        <v>0</v>
      </c>
      <c r="AF5" s="1">
        <v>0</v>
      </c>
      <c r="AG5" s="6">
        <v>0</v>
      </c>
      <c r="AH5" s="1">
        <v>2</v>
      </c>
      <c r="AI5" s="1">
        <v>0</v>
      </c>
      <c r="AJ5" s="1">
        <v>0</v>
      </c>
      <c r="AK5" s="1">
        <v>1</v>
      </c>
      <c r="AL5" s="1">
        <v>3</v>
      </c>
      <c r="AM5" s="1">
        <v>3</v>
      </c>
      <c r="AN5" s="1">
        <v>0</v>
      </c>
      <c r="AO5" s="13">
        <v>1</v>
      </c>
      <c r="AP5" s="1">
        <v>0</v>
      </c>
      <c r="AQ5" s="1">
        <v>0</v>
      </c>
      <c r="AR5" s="1">
        <v>1</v>
      </c>
      <c r="AS5" s="1">
        <v>0</v>
      </c>
      <c r="AT5" s="8"/>
      <c r="BB5" s="13"/>
      <c r="BG5" s="10"/>
      <c r="BO5" s="13"/>
    </row>
    <row r="6" spans="1:71" x14ac:dyDescent="0.25">
      <c r="A6" s="1" t="s">
        <v>20</v>
      </c>
      <c r="B6" s="1">
        <v>0.83</v>
      </c>
      <c r="C6" s="1">
        <v>1.42</v>
      </c>
      <c r="D6" s="1">
        <v>0.71</v>
      </c>
      <c r="G6" s="2">
        <v>0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2</v>
      </c>
      <c r="W6" s="1">
        <v>0</v>
      </c>
      <c r="X6" s="1">
        <v>0</v>
      </c>
      <c r="Y6" s="1">
        <v>0</v>
      </c>
      <c r="Z6" s="1">
        <v>1</v>
      </c>
      <c r="AA6" s="1">
        <v>2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6">
        <v>0</v>
      </c>
      <c r="AH6" s="1">
        <v>0</v>
      </c>
      <c r="AI6" s="1">
        <v>1</v>
      </c>
      <c r="AJ6" s="1">
        <v>0</v>
      </c>
      <c r="AK6" s="1">
        <v>0</v>
      </c>
      <c r="AL6" s="1">
        <v>0</v>
      </c>
      <c r="AM6" s="1">
        <v>1</v>
      </c>
      <c r="AN6" s="1">
        <v>1</v>
      </c>
      <c r="AO6" s="13">
        <v>0</v>
      </c>
      <c r="AP6" s="1">
        <v>0</v>
      </c>
      <c r="AQ6" s="1">
        <v>0</v>
      </c>
      <c r="AR6" s="1">
        <v>0</v>
      </c>
      <c r="AS6" s="1">
        <v>0</v>
      </c>
      <c r="AT6" s="8"/>
      <c r="BB6" s="13"/>
      <c r="BG6" s="10"/>
      <c r="BO6" s="13"/>
    </row>
    <row r="7" spans="1:71" x14ac:dyDescent="0.25">
      <c r="A7" s="1" t="s">
        <v>21</v>
      </c>
      <c r="B7" s="1">
        <v>1.23</v>
      </c>
      <c r="C7" s="1">
        <v>0.8</v>
      </c>
      <c r="D7" s="1">
        <v>0.98</v>
      </c>
      <c r="G7" s="2">
        <v>0</v>
      </c>
      <c r="H7" s="1">
        <v>3</v>
      </c>
      <c r="I7" s="1">
        <v>0</v>
      </c>
      <c r="J7" s="1">
        <v>1</v>
      </c>
      <c r="K7" s="1">
        <v>0</v>
      </c>
      <c r="L7" s="1">
        <v>0</v>
      </c>
      <c r="M7" s="1">
        <v>1</v>
      </c>
      <c r="N7" s="1">
        <v>0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4</v>
      </c>
      <c r="AA7" s="1">
        <v>0</v>
      </c>
      <c r="AB7" s="13">
        <v>0</v>
      </c>
      <c r="AC7" s="1">
        <v>0</v>
      </c>
      <c r="AD7" s="1">
        <v>0</v>
      </c>
      <c r="AE7" s="1">
        <v>0</v>
      </c>
      <c r="AF7" s="1">
        <v>0</v>
      </c>
      <c r="AG7" s="6">
        <v>0</v>
      </c>
      <c r="AH7" s="1">
        <v>1</v>
      </c>
      <c r="AI7" s="1">
        <v>0</v>
      </c>
      <c r="AJ7" s="1">
        <v>1</v>
      </c>
      <c r="AK7" s="1">
        <v>0</v>
      </c>
      <c r="AL7" s="1">
        <v>0</v>
      </c>
      <c r="AM7" s="1">
        <v>2</v>
      </c>
      <c r="AN7" s="1">
        <v>0</v>
      </c>
      <c r="AO7" s="13">
        <v>0</v>
      </c>
      <c r="AP7" s="1">
        <v>0</v>
      </c>
      <c r="AQ7" s="1">
        <v>0</v>
      </c>
      <c r="AR7" s="1">
        <v>0</v>
      </c>
      <c r="AS7" s="1">
        <v>0</v>
      </c>
      <c r="AT7" s="8"/>
      <c r="BB7" s="13"/>
      <c r="BG7" s="10"/>
      <c r="BO7" s="13"/>
    </row>
    <row r="8" spans="1:71" x14ac:dyDescent="0.25">
      <c r="A8" s="15">
        <v>44945</v>
      </c>
      <c r="B8" s="4"/>
      <c r="C8" s="4"/>
      <c r="D8" s="4"/>
      <c r="E8" s="4"/>
      <c r="F8" s="4"/>
      <c r="G8" s="2"/>
      <c r="O8" s="13"/>
      <c r="T8" s="4"/>
      <c r="AB8" s="13"/>
      <c r="AG8" s="6"/>
      <c r="AO8" s="13"/>
      <c r="AT8" s="8"/>
      <c r="BB8" s="13"/>
      <c r="BG8" s="10"/>
      <c r="BO8" s="13"/>
    </row>
    <row r="9" spans="1:71" x14ac:dyDescent="0.25">
      <c r="A9" s="1" t="s">
        <v>22</v>
      </c>
      <c r="B9" s="1">
        <v>0.4</v>
      </c>
      <c r="C9" s="1">
        <v>0.75</v>
      </c>
      <c r="D9" s="1">
        <v>1.35</v>
      </c>
      <c r="G9" s="2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1</v>
      </c>
      <c r="AA9" s="1">
        <v>0</v>
      </c>
      <c r="AB9" s="13">
        <v>1</v>
      </c>
      <c r="AC9" s="1">
        <v>0</v>
      </c>
      <c r="AD9" s="1">
        <v>0</v>
      </c>
      <c r="AE9" s="1">
        <v>0</v>
      </c>
      <c r="AF9" s="1">
        <v>0</v>
      </c>
      <c r="AG9" s="6">
        <v>0</v>
      </c>
      <c r="AH9" s="1">
        <v>2</v>
      </c>
      <c r="AI9" s="1">
        <v>1</v>
      </c>
      <c r="AJ9" s="1">
        <v>0</v>
      </c>
      <c r="AK9" s="1">
        <v>0</v>
      </c>
      <c r="AL9" s="1">
        <v>5</v>
      </c>
      <c r="AM9" s="1">
        <v>3</v>
      </c>
      <c r="AN9" s="1">
        <v>3</v>
      </c>
      <c r="AO9" s="13">
        <v>0</v>
      </c>
      <c r="AP9" s="1">
        <v>0</v>
      </c>
      <c r="AQ9" s="1">
        <v>0</v>
      </c>
      <c r="AR9" s="1">
        <v>0</v>
      </c>
      <c r="AS9" s="1">
        <v>0</v>
      </c>
      <c r="AT9" s="8"/>
      <c r="BB9" s="13"/>
      <c r="BG9" s="10"/>
      <c r="BO9" s="13"/>
    </row>
    <row r="10" spans="1:71" x14ac:dyDescent="0.25">
      <c r="A10" s="1" t="s">
        <v>23</v>
      </c>
      <c r="B10" s="1">
        <v>0.88</v>
      </c>
      <c r="C10" s="1">
        <v>1.53</v>
      </c>
      <c r="D10" s="1">
        <v>1.41</v>
      </c>
      <c r="G10" s="2">
        <v>0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3">
        <v>0</v>
      </c>
      <c r="P10" s="1">
        <v>1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1</v>
      </c>
      <c r="W10" s="1">
        <v>0</v>
      </c>
      <c r="X10" s="1">
        <v>0</v>
      </c>
      <c r="Y10" s="1">
        <v>2</v>
      </c>
      <c r="Z10" s="1">
        <v>4</v>
      </c>
      <c r="AA10" s="1">
        <v>0</v>
      </c>
      <c r="AB10" s="13">
        <v>0</v>
      </c>
      <c r="AC10" s="1">
        <v>1</v>
      </c>
      <c r="AD10" s="1">
        <v>0</v>
      </c>
      <c r="AE10" s="1">
        <v>0</v>
      </c>
      <c r="AF10" s="1">
        <v>0</v>
      </c>
      <c r="AG10" s="6">
        <v>0</v>
      </c>
      <c r="AH10" s="1">
        <v>2</v>
      </c>
      <c r="AI10" s="1">
        <v>0</v>
      </c>
      <c r="AJ10" s="1">
        <v>0</v>
      </c>
      <c r="AK10" s="1">
        <v>0</v>
      </c>
      <c r="AL10" s="1">
        <v>0</v>
      </c>
      <c r="AM10" s="1">
        <v>1</v>
      </c>
      <c r="AN10" s="1">
        <v>0</v>
      </c>
      <c r="AO10" s="13">
        <v>0</v>
      </c>
      <c r="AP10" s="1">
        <v>0</v>
      </c>
      <c r="AQ10" s="1">
        <v>0</v>
      </c>
      <c r="AR10" s="1">
        <v>0</v>
      </c>
      <c r="AS10" s="1">
        <v>0</v>
      </c>
      <c r="AT10" s="8"/>
      <c r="BB10" s="13"/>
      <c r="BG10" s="10"/>
      <c r="BO10" s="13"/>
    </row>
    <row r="11" spans="1:71" x14ac:dyDescent="0.25">
      <c r="A11" s="1" t="s">
        <v>184</v>
      </c>
      <c r="B11" s="1">
        <v>0.94</v>
      </c>
      <c r="C11" s="1">
        <v>1.0900000000000001</v>
      </c>
      <c r="D11" s="1">
        <v>1.38</v>
      </c>
      <c r="G11" s="2">
        <v>0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1</v>
      </c>
      <c r="W11" s="1">
        <v>0</v>
      </c>
      <c r="X11" s="1">
        <v>0</v>
      </c>
      <c r="Y11" s="1">
        <v>0</v>
      </c>
      <c r="Z11" s="1">
        <v>5</v>
      </c>
      <c r="AA11" s="1">
        <v>0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6">
        <v>0</v>
      </c>
      <c r="AH11" s="1">
        <v>2</v>
      </c>
      <c r="AI11" s="1">
        <v>0</v>
      </c>
      <c r="AJ11" s="1">
        <v>0</v>
      </c>
      <c r="AK11" s="1">
        <v>0</v>
      </c>
      <c r="AL11" s="1">
        <v>1</v>
      </c>
      <c r="AM11" s="1">
        <v>2</v>
      </c>
      <c r="AN11" s="1">
        <v>0</v>
      </c>
      <c r="AO11" s="13">
        <v>0</v>
      </c>
      <c r="AP11" s="1">
        <v>0</v>
      </c>
      <c r="AQ11" s="1">
        <v>0</v>
      </c>
      <c r="AR11" s="1">
        <v>0</v>
      </c>
      <c r="AS11" s="1">
        <v>0</v>
      </c>
      <c r="AT11" s="8"/>
      <c r="BB11" s="13"/>
      <c r="BG11" s="10"/>
      <c r="BO11" s="13"/>
    </row>
    <row r="12" spans="1:71" x14ac:dyDescent="0.25">
      <c r="A12" s="1" t="s">
        <v>25</v>
      </c>
      <c r="B12" s="1">
        <v>0.98</v>
      </c>
      <c r="C12" s="1">
        <v>0.96</v>
      </c>
      <c r="D12" s="1">
        <v>0.87</v>
      </c>
      <c r="G12" s="2">
        <v>2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3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3</v>
      </c>
      <c r="AA12" s="1">
        <v>0</v>
      </c>
      <c r="AB12" s="13">
        <v>0</v>
      </c>
      <c r="AC12" s="1">
        <v>0</v>
      </c>
      <c r="AD12" s="1">
        <v>0</v>
      </c>
      <c r="AE12" s="1">
        <v>0</v>
      </c>
      <c r="AF12" s="1">
        <v>0</v>
      </c>
      <c r="AG12" s="6">
        <v>1</v>
      </c>
      <c r="AH12" s="1">
        <v>2</v>
      </c>
      <c r="AI12" s="1">
        <v>0</v>
      </c>
      <c r="AJ12" s="1">
        <v>0</v>
      </c>
      <c r="AK12" s="1">
        <v>0</v>
      </c>
      <c r="AL12" s="1">
        <v>0</v>
      </c>
      <c r="AM12" s="1">
        <v>1</v>
      </c>
      <c r="AN12" s="1">
        <v>2</v>
      </c>
      <c r="AO12" s="13">
        <v>0</v>
      </c>
      <c r="AP12" s="1">
        <v>0</v>
      </c>
      <c r="AQ12" s="1">
        <v>0</v>
      </c>
      <c r="AR12" s="1">
        <v>0</v>
      </c>
      <c r="AS12" s="1">
        <v>0</v>
      </c>
      <c r="AT12" s="8"/>
      <c r="BB12" s="13"/>
      <c r="BG12" s="10"/>
      <c r="BO12" s="13"/>
    </row>
    <row r="13" spans="1:71" x14ac:dyDescent="0.25">
      <c r="A13" s="1" t="s">
        <v>26</v>
      </c>
      <c r="B13" s="1">
        <v>0.95</v>
      </c>
      <c r="C13" s="1">
        <v>0.85</v>
      </c>
      <c r="D13" s="1">
        <v>1.44</v>
      </c>
      <c r="G13" s="2">
        <v>0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3</v>
      </c>
      <c r="N13" s="1">
        <v>1</v>
      </c>
      <c r="O13" s="13">
        <v>1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2</v>
      </c>
      <c r="V13" s="1">
        <v>1</v>
      </c>
      <c r="W13" s="1">
        <v>0</v>
      </c>
      <c r="X13" s="1">
        <v>0</v>
      </c>
      <c r="Y13" s="1">
        <v>0</v>
      </c>
      <c r="Z13" s="1">
        <v>2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6">
        <v>0</v>
      </c>
      <c r="AH13" s="1">
        <v>4</v>
      </c>
      <c r="AI13" s="1">
        <v>0</v>
      </c>
      <c r="AJ13" s="1">
        <v>0</v>
      </c>
      <c r="AK13" s="1">
        <v>0</v>
      </c>
      <c r="AL13" s="1">
        <v>0</v>
      </c>
      <c r="AM13" s="1">
        <v>3</v>
      </c>
      <c r="AN13" s="1">
        <v>1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2">
        <v>44950</v>
      </c>
      <c r="B14" s="2"/>
      <c r="C14" s="2"/>
      <c r="D14" s="2"/>
      <c r="E14" s="2"/>
      <c r="F14" s="2"/>
      <c r="G14" s="2"/>
      <c r="O14" s="13"/>
      <c r="T14" s="4"/>
      <c r="AB14" s="13"/>
      <c r="AG14" s="6"/>
      <c r="AO14" s="13"/>
      <c r="AT14" s="8"/>
      <c r="BB14" s="13"/>
      <c r="BG14" s="10"/>
      <c r="BO14" s="13"/>
    </row>
    <row r="15" spans="1:71" x14ac:dyDescent="0.25">
      <c r="A15" s="1" t="s">
        <v>27</v>
      </c>
      <c r="B15" s="1">
        <v>0.78</v>
      </c>
      <c r="C15" s="1">
        <v>1.17</v>
      </c>
      <c r="D15" s="1">
        <v>1.05</v>
      </c>
      <c r="G15" s="2">
        <v>1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4</v>
      </c>
      <c r="AA15" s="1">
        <v>0</v>
      </c>
      <c r="AB15" s="13">
        <v>0</v>
      </c>
      <c r="AC15" s="1">
        <v>0</v>
      </c>
      <c r="AD15" s="1">
        <v>0</v>
      </c>
      <c r="AE15" s="1">
        <v>0</v>
      </c>
      <c r="AF15" s="1">
        <v>0</v>
      </c>
      <c r="AG15" s="6">
        <v>0</v>
      </c>
      <c r="AH15" s="1">
        <v>2</v>
      </c>
      <c r="AI15" s="1">
        <v>0</v>
      </c>
      <c r="AJ15" s="1">
        <v>0</v>
      </c>
      <c r="AK15" s="1">
        <v>0</v>
      </c>
      <c r="AL15" s="1">
        <v>1</v>
      </c>
      <c r="AM15" s="1">
        <v>0</v>
      </c>
      <c r="AN15" s="1">
        <v>2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1.1499999999999999</v>
      </c>
      <c r="C16" s="1">
        <v>1.28</v>
      </c>
      <c r="D16" s="1">
        <v>2.16</v>
      </c>
      <c r="G16" s="2">
        <v>0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2</v>
      </c>
      <c r="AA16" s="1">
        <v>1</v>
      </c>
      <c r="AB16" s="13">
        <v>0</v>
      </c>
      <c r="AC16" s="1">
        <v>0</v>
      </c>
      <c r="AD16" s="1">
        <v>0</v>
      </c>
      <c r="AE16" s="1">
        <v>0</v>
      </c>
      <c r="AF16" s="1">
        <v>0</v>
      </c>
      <c r="AG16" s="6">
        <v>1</v>
      </c>
      <c r="AH16" s="1">
        <v>1</v>
      </c>
      <c r="AI16" s="1">
        <v>1</v>
      </c>
      <c r="AJ16" s="1">
        <v>1</v>
      </c>
      <c r="AK16" s="1">
        <v>0</v>
      </c>
      <c r="AL16" s="1">
        <v>3</v>
      </c>
      <c r="AM16" s="1">
        <v>1</v>
      </c>
      <c r="AN16" s="1">
        <v>0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67" x14ac:dyDescent="0.25">
      <c r="A17" s="1" t="s">
        <v>29</v>
      </c>
      <c r="B17" s="1">
        <v>2.25</v>
      </c>
      <c r="C17" s="1">
        <v>1.44</v>
      </c>
      <c r="D17" s="1">
        <v>1.73</v>
      </c>
      <c r="G17" s="2">
        <v>1</v>
      </c>
      <c r="H17" s="1">
        <v>3</v>
      </c>
      <c r="I17" s="1">
        <v>0</v>
      </c>
      <c r="J17" s="1">
        <v>1</v>
      </c>
      <c r="K17" s="1">
        <v>0</v>
      </c>
      <c r="L17" s="1">
        <v>0</v>
      </c>
      <c r="M17" s="1">
        <v>2</v>
      </c>
      <c r="N17" s="1">
        <v>0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2</v>
      </c>
      <c r="AA17" s="1">
        <v>0</v>
      </c>
      <c r="AB17" s="13">
        <v>1</v>
      </c>
      <c r="AC17" s="1">
        <v>0</v>
      </c>
      <c r="AD17" s="1">
        <v>0</v>
      </c>
      <c r="AE17" s="1">
        <v>0</v>
      </c>
      <c r="AF17" s="1">
        <v>0</v>
      </c>
      <c r="AG17" s="6">
        <v>0</v>
      </c>
      <c r="AH17" s="1">
        <v>1</v>
      </c>
      <c r="AI17" s="1">
        <v>1</v>
      </c>
      <c r="AJ17" s="1">
        <v>0</v>
      </c>
      <c r="AK17" s="1">
        <v>0</v>
      </c>
      <c r="AL17" s="1">
        <v>0</v>
      </c>
      <c r="AM17" s="1">
        <v>2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/>
      <c r="BB17" s="13"/>
      <c r="BG17" s="10"/>
      <c r="BO17" s="13"/>
    </row>
    <row r="18" spans="1:67" x14ac:dyDescent="0.25">
      <c r="A18" s="1" t="s">
        <v>30</v>
      </c>
      <c r="B18" s="1">
        <v>2.27</v>
      </c>
      <c r="C18" s="1">
        <v>1.25</v>
      </c>
      <c r="D18" s="1">
        <v>0.97</v>
      </c>
      <c r="G18" s="2">
        <v>2</v>
      </c>
      <c r="H18" s="1">
        <v>4</v>
      </c>
      <c r="I18" s="1">
        <v>0</v>
      </c>
      <c r="J18" s="1">
        <v>1</v>
      </c>
      <c r="K18" s="1">
        <v>1</v>
      </c>
      <c r="L18" s="1">
        <v>0</v>
      </c>
      <c r="M18" s="1">
        <v>1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4</v>
      </c>
      <c r="AA18" s="1">
        <v>0</v>
      </c>
      <c r="AB18" s="13">
        <v>0</v>
      </c>
      <c r="AC18" s="1">
        <v>0</v>
      </c>
      <c r="AD18" s="1">
        <v>0</v>
      </c>
      <c r="AE18" s="1">
        <v>0</v>
      </c>
      <c r="AF18" s="1">
        <v>0</v>
      </c>
      <c r="AG18" s="6">
        <v>0</v>
      </c>
      <c r="AH18" s="1">
        <v>1</v>
      </c>
      <c r="AI18" s="1">
        <v>1</v>
      </c>
      <c r="AJ18" s="1">
        <v>0</v>
      </c>
      <c r="AK18" s="1">
        <v>0</v>
      </c>
      <c r="AL18" s="1">
        <v>0</v>
      </c>
      <c r="AM18" s="1">
        <v>1</v>
      </c>
      <c r="AN18" s="1">
        <v>3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8"/>
      <c r="BB18" s="13"/>
      <c r="BG18" s="10"/>
      <c r="BO18" s="13"/>
    </row>
    <row r="19" spans="1:67" x14ac:dyDescent="0.25">
      <c r="A19" s="14">
        <v>44951</v>
      </c>
      <c r="B19" s="6"/>
      <c r="C19" s="6"/>
      <c r="D19" s="6"/>
      <c r="E19" s="6"/>
      <c r="F19" s="6"/>
      <c r="G19" s="2"/>
      <c r="O19" s="13"/>
      <c r="T19" s="4"/>
      <c r="AB19" s="13"/>
      <c r="AG19" s="6"/>
      <c r="AO19" s="13"/>
      <c r="AT19" s="8"/>
      <c r="BB19" s="13"/>
      <c r="BG19" s="10"/>
      <c r="BO19" s="13"/>
    </row>
    <row r="20" spans="1:67" x14ac:dyDescent="0.25">
      <c r="A20" s="1" t="s">
        <v>31</v>
      </c>
      <c r="B20" s="1">
        <v>0.89</v>
      </c>
      <c r="C20" s="1">
        <v>1.02</v>
      </c>
      <c r="D20" s="1">
        <v>1.38</v>
      </c>
      <c r="G20" s="2">
        <v>2</v>
      </c>
      <c r="H20" s="1">
        <v>3</v>
      </c>
      <c r="I20" s="1">
        <v>0</v>
      </c>
      <c r="J20" s="1">
        <v>0</v>
      </c>
      <c r="K20" s="1">
        <v>0</v>
      </c>
      <c r="L20" s="1">
        <v>0</v>
      </c>
      <c r="M20" s="1">
        <v>3</v>
      </c>
      <c r="N20" s="1">
        <v>0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1</v>
      </c>
      <c r="V20" s="1">
        <v>1</v>
      </c>
      <c r="W20" s="1">
        <v>0</v>
      </c>
      <c r="X20" s="1">
        <v>0</v>
      </c>
      <c r="Y20" s="1">
        <v>0</v>
      </c>
      <c r="Z20" s="1">
        <v>1</v>
      </c>
      <c r="AA20" s="1">
        <v>0</v>
      </c>
      <c r="AB20" s="13">
        <v>1</v>
      </c>
      <c r="AC20" s="1">
        <v>0</v>
      </c>
      <c r="AD20" s="1">
        <v>0</v>
      </c>
      <c r="AE20" s="1">
        <v>0</v>
      </c>
      <c r="AF20" s="1">
        <v>0</v>
      </c>
      <c r="AG20" s="6">
        <v>1</v>
      </c>
      <c r="AH20" s="1">
        <v>2</v>
      </c>
      <c r="AI20" s="1">
        <v>1</v>
      </c>
      <c r="AJ20" s="1">
        <v>0</v>
      </c>
      <c r="AK20" s="1">
        <v>0</v>
      </c>
      <c r="AL20" s="1">
        <v>0</v>
      </c>
      <c r="AM20" s="1">
        <v>2</v>
      </c>
      <c r="AN20" s="1">
        <v>0</v>
      </c>
      <c r="AO20" s="13">
        <v>1</v>
      </c>
      <c r="AP20" s="1">
        <v>0</v>
      </c>
      <c r="AQ20" s="1">
        <v>0</v>
      </c>
      <c r="AR20" s="1">
        <v>0</v>
      </c>
      <c r="AS20" s="1">
        <v>0</v>
      </c>
      <c r="AT20" s="8"/>
      <c r="BB20" s="13"/>
      <c r="BG20" s="10"/>
      <c r="BO20" s="13"/>
    </row>
    <row r="21" spans="1:67" ht="15.75" customHeight="1" x14ac:dyDescent="0.25">
      <c r="A21" s="1" t="s">
        <v>32</v>
      </c>
      <c r="B21" s="1">
        <v>0.98</v>
      </c>
      <c r="C21" s="1">
        <v>1.3</v>
      </c>
      <c r="D21" s="1">
        <v>1.54</v>
      </c>
      <c r="G21" s="2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  <c r="Z21" s="1">
        <v>2</v>
      </c>
      <c r="AA21" s="1">
        <v>0</v>
      </c>
      <c r="AB21" s="13">
        <v>0</v>
      </c>
      <c r="AC21" s="1">
        <v>0</v>
      </c>
      <c r="AD21" s="1">
        <v>0</v>
      </c>
      <c r="AE21" s="1">
        <v>0</v>
      </c>
      <c r="AF21" s="1">
        <v>0</v>
      </c>
      <c r="AG21" s="6">
        <v>0</v>
      </c>
      <c r="AH21" s="1">
        <v>2</v>
      </c>
      <c r="AI21" s="1">
        <v>1</v>
      </c>
      <c r="AJ21" s="1">
        <v>0</v>
      </c>
      <c r="AK21" s="1">
        <v>0</v>
      </c>
      <c r="AL21" s="1">
        <v>4</v>
      </c>
      <c r="AM21" s="1">
        <v>2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8"/>
      <c r="BB21" s="13"/>
      <c r="BG21" s="10"/>
      <c r="BO21" s="13"/>
    </row>
    <row r="22" spans="1:67" ht="15.75" customHeight="1" x14ac:dyDescent="0.25">
      <c r="A22" s="15">
        <v>44952</v>
      </c>
      <c r="B22" s="4"/>
      <c r="C22" s="4"/>
      <c r="D22" s="4"/>
      <c r="E22" s="4"/>
      <c r="F22" s="4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67" ht="15.75" customHeight="1" x14ac:dyDescent="0.25">
      <c r="A23" s="1" t="s">
        <v>33</v>
      </c>
      <c r="B23" s="1">
        <v>0.59</v>
      </c>
      <c r="C23" s="1">
        <v>0.84</v>
      </c>
      <c r="D23" s="1">
        <v>2.08</v>
      </c>
      <c r="G23" s="2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2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6">
        <v>0</v>
      </c>
      <c r="AH23" s="1">
        <v>5</v>
      </c>
      <c r="AI23" s="1">
        <v>2</v>
      </c>
      <c r="AJ23" s="1">
        <v>0</v>
      </c>
      <c r="AK23" s="1">
        <v>0</v>
      </c>
      <c r="AL23" s="1">
        <v>0</v>
      </c>
      <c r="AM23" s="1">
        <v>5</v>
      </c>
      <c r="AN23" s="1">
        <v>0</v>
      </c>
      <c r="AO23" s="13">
        <v>1</v>
      </c>
      <c r="AP23" s="1">
        <v>2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67" ht="15.75" customHeight="1" x14ac:dyDescent="0.25">
      <c r="A24" s="1" t="s">
        <v>34</v>
      </c>
      <c r="B24" s="1">
        <v>1.65</v>
      </c>
      <c r="C24" s="1">
        <v>1.22</v>
      </c>
      <c r="D24" s="1">
        <v>2.1</v>
      </c>
      <c r="G24" s="2">
        <v>2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2</v>
      </c>
      <c r="AA24" s="1">
        <v>0</v>
      </c>
      <c r="AB24" s="13">
        <v>2</v>
      </c>
      <c r="AC24" s="1">
        <v>0</v>
      </c>
      <c r="AD24" s="1">
        <v>0</v>
      </c>
      <c r="AE24" s="1">
        <v>0</v>
      </c>
      <c r="AF24" s="1">
        <v>0</v>
      </c>
      <c r="AG24" s="6">
        <v>1</v>
      </c>
      <c r="AH24" s="1">
        <v>4</v>
      </c>
      <c r="AI24" s="1">
        <v>0</v>
      </c>
      <c r="AJ24" s="1">
        <v>1</v>
      </c>
      <c r="AK24" s="1">
        <v>0</v>
      </c>
      <c r="AL24" s="1">
        <v>0</v>
      </c>
      <c r="AM24" s="1">
        <v>0</v>
      </c>
      <c r="AN24" s="1">
        <v>2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2">
        <v>44957</v>
      </c>
      <c r="B25" s="2"/>
      <c r="C25" s="2"/>
      <c r="D25" s="2"/>
      <c r="E25" s="2"/>
      <c r="F25" s="2"/>
      <c r="G25" s="2"/>
      <c r="O25" s="13"/>
      <c r="T25" s="4"/>
      <c r="AB25" s="13"/>
      <c r="AG25" s="6"/>
      <c r="AO25" s="13"/>
      <c r="AT25" s="8"/>
      <c r="BB25" s="13"/>
      <c r="BG25" s="10"/>
      <c r="BO25" s="13"/>
    </row>
    <row r="26" spans="1:67" ht="15.75" customHeight="1" x14ac:dyDescent="0.25">
      <c r="A26" s="1" t="s">
        <v>35</v>
      </c>
      <c r="B26" s="1">
        <v>0.65</v>
      </c>
      <c r="C26" s="1">
        <v>0.4</v>
      </c>
      <c r="D26" s="1">
        <v>1.5</v>
      </c>
      <c r="G26" s="2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1</v>
      </c>
      <c r="AA26" s="1">
        <v>0</v>
      </c>
      <c r="AB26" s="13">
        <v>0</v>
      </c>
      <c r="AC26" s="1">
        <v>0</v>
      </c>
      <c r="AD26" s="1">
        <v>0</v>
      </c>
      <c r="AE26" s="1">
        <v>0</v>
      </c>
      <c r="AF26" s="1">
        <v>0</v>
      </c>
      <c r="AG26" s="6">
        <v>0</v>
      </c>
      <c r="AH26" s="1">
        <v>2</v>
      </c>
      <c r="AI26" s="1">
        <v>3</v>
      </c>
      <c r="AJ26" s="1">
        <v>0</v>
      </c>
      <c r="AK26" s="1">
        <v>0</v>
      </c>
      <c r="AL26" s="1">
        <v>0</v>
      </c>
      <c r="AM26" s="1">
        <v>2</v>
      </c>
      <c r="AN26" s="1">
        <v>0</v>
      </c>
      <c r="AO26" s="13">
        <v>1</v>
      </c>
      <c r="AP26" s="1">
        <v>1</v>
      </c>
      <c r="AQ26" s="1">
        <v>0</v>
      </c>
      <c r="AR26" s="1">
        <v>0</v>
      </c>
      <c r="AS26" s="1">
        <v>0</v>
      </c>
      <c r="AT26" s="8"/>
      <c r="BB26" s="13"/>
      <c r="BG26" s="10"/>
      <c r="BO26" s="13"/>
    </row>
    <row r="27" spans="1:67" ht="15.75" customHeight="1" x14ac:dyDescent="0.25">
      <c r="A27" s="1" t="s">
        <v>36</v>
      </c>
      <c r="B27" s="1">
        <v>1.46</v>
      </c>
      <c r="C27" s="1">
        <v>0.89</v>
      </c>
      <c r="D27" s="1">
        <v>1.64</v>
      </c>
      <c r="G27" s="2">
        <v>0</v>
      </c>
      <c r="H27" s="1">
        <v>3</v>
      </c>
      <c r="I27" s="1">
        <v>0</v>
      </c>
      <c r="J27" s="1">
        <v>0</v>
      </c>
      <c r="K27" s="1">
        <v>0</v>
      </c>
      <c r="L27" s="1">
        <v>0</v>
      </c>
      <c r="M27" s="1">
        <v>2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0</v>
      </c>
      <c r="V27" s="1">
        <v>1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0</v>
      </c>
      <c r="AC27" s="1">
        <v>0</v>
      </c>
      <c r="AD27" s="1">
        <v>0</v>
      </c>
      <c r="AE27" s="1">
        <v>0</v>
      </c>
      <c r="AF27" s="1">
        <v>0</v>
      </c>
      <c r="AG27" s="6">
        <v>0</v>
      </c>
      <c r="AH27" s="1">
        <v>1</v>
      </c>
      <c r="AI27" s="1">
        <v>3</v>
      </c>
      <c r="AJ27" s="1">
        <v>0</v>
      </c>
      <c r="AK27" s="1">
        <v>0</v>
      </c>
      <c r="AL27" s="1">
        <v>0</v>
      </c>
      <c r="AM27" s="1">
        <v>1</v>
      </c>
      <c r="AN27" s="1">
        <v>1</v>
      </c>
      <c r="AO27" s="13">
        <v>1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/>
      <c r="BO27" s="13"/>
    </row>
    <row r="28" spans="1:67" ht="15.75" customHeight="1" x14ac:dyDescent="0.25">
      <c r="A28" s="1" t="s">
        <v>37</v>
      </c>
      <c r="B28" s="1">
        <v>0.83</v>
      </c>
      <c r="C28" s="1">
        <v>0.91</v>
      </c>
      <c r="D28" s="1">
        <v>1.38</v>
      </c>
      <c r="G28" s="2">
        <v>0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2</v>
      </c>
      <c r="AA28" s="1">
        <v>0</v>
      </c>
      <c r="AB28" s="13">
        <v>0</v>
      </c>
      <c r="AC28" s="1">
        <v>0</v>
      </c>
      <c r="AD28" s="1">
        <v>0</v>
      </c>
      <c r="AE28" s="1">
        <v>0</v>
      </c>
      <c r="AF28" s="1">
        <v>0</v>
      </c>
      <c r="AG28" s="6">
        <v>0</v>
      </c>
      <c r="AH28" s="1">
        <v>1</v>
      </c>
      <c r="AI28" s="1">
        <v>1</v>
      </c>
      <c r="AJ28" s="1">
        <v>0</v>
      </c>
      <c r="AK28" s="1">
        <v>0</v>
      </c>
      <c r="AL28" s="1">
        <v>0</v>
      </c>
      <c r="AM28" s="1">
        <v>2</v>
      </c>
      <c r="AN28" s="1">
        <v>2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67" ht="15.75" customHeight="1" x14ac:dyDescent="0.25">
      <c r="A29" s="1" t="s">
        <v>38</v>
      </c>
      <c r="B29" s="1">
        <v>0.64</v>
      </c>
      <c r="C29" s="1">
        <v>0.59</v>
      </c>
      <c r="D29" s="1">
        <v>1.37</v>
      </c>
      <c r="G29" s="2">
        <v>0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1</v>
      </c>
      <c r="O29" s="13">
        <v>0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1</v>
      </c>
      <c r="W29" s="1">
        <v>0</v>
      </c>
      <c r="X29" s="1">
        <v>0</v>
      </c>
      <c r="Y29" s="1">
        <v>0</v>
      </c>
      <c r="Z29" s="1">
        <v>1</v>
      </c>
      <c r="AA29" s="1">
        <v>0</v>
      </c>
      <c r="AB29" s="13">
        <v>0</v>
      </c>
      <c r="AC29" s="1">
        <v>0</v>
      </c>
      <c r="AD29" s="1">
        <v>0</v>
      </c>
      <c r="AE29" s="1">
        <v>0</v>
      </c>
      <c r="AF29" s="1">
        <v>0</v>
      </c>
      <c r="AG29" s="6">
        <v>0</v>
      </c>
      <c r="AH29" s="1">
        <v>1</v>
      </c>
      <c r="AI29" s="1">
        <v>1</v>
      </c>
      <c r="AJ29" s="1">
        <v>0</v>
      </c>
      <c r="AK29" s="1">
        <v>0</v>
      </c>
      <c r="AL29" s="1">
        <v>0</v>
      </c>
      <c r="AM29" s="1">
        <v>2</v>
      </c>
      <c r="AN29" s="1">
        <v>0</v>
      </c>
      <c r="AO29" s="13">
        <v>0</v>
      </c>
      <c r="AP29" s="1">
        <v>1</v>
      </c>
      <c r="AQ29" s="1">
        <v>0</v>
      </c>
      <c r="AR29" s="1">
        <v>0</v>
      </c>
      <c r="AS29" s="1">
        <v>0</v>
      </c>
      <c r="AT29" s="8"/>
      <c r="BB29" s="13"/>
      <c r="BG29" s="10"/>
      <c r="BO29" s="13"/>
    </row>
    <row r="30" spans="1:67" ht="15.75" customHeight="1" x14ac:dyDescent="0.25">
      <c r="A30" s="1" t="s">
        <v>39</v>
      </c>
      <c r="B30" s="1">
        <v>0.7</v>
      </c>
      <c r="C30" s="1">
        <v>1.01</v>
      </c>
      <c r="D30" s="1">
        <v>1.1399999999999999</v>
      </c>
      <c r="G30" s="2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0</v>
      </c>
      <c r="V30" s="1">
        <v>0</v>
      </c>
      <c r="W30" s="1">
        <v>1</v>
      </c>
      <c r="X30" s="1">
        <v>0</v>
      </c>
      <c r="Y30" s="1">
        <v>0</v>
      </c>
      <c r="Z30" s="1">
        <v>3</v>
      </c>
      <c r="AA30" s="1">
        <v>0</v>
      </c>
      <c r="AB30" s="13">
        <v>0</v>
      </c>
      <c r="AC30" s="1">
        <v>0</v>
      </c>
      <c r="AD30" s="1">
        <v>1</v>
      </c>
      <c r="AE30" s="1">
        <v>0</v>
      </c>
      <c r="AF30" s="1">
        <v>0</v>
      </c>
      <c r="AG30" s="6">
        <v>0</v>
      </c>
      <c r="AH30" s="1">
        <v>2</v>
      </c>
      <c r="AI30" s="1">
        <v>2</v>
      </c>
      <c r="AJ30" s="1">
        <v>0</v>
      </c>
      <c r="AK30" s="1">
        <v>0</v>
      </c>
      <c r="AL30" s="1">
        <v>2</v>
      </c>
      <c r="AM30" s="1">
        <v>3</v>
      </c>
      <c r="AN30" s="1">
        <v>1</v>
      </c>
      <c r="AO30" s="13">
        <v>0</v>
      </c>
      <c r="AP30" s="1">
        <v>0</v>
      </c>
      <c r="AQ30" s="1">
        <v>0</v>
      </c>
      <c r="AR30" s="1">
        <v>0</v>
      </c>
      <c r="AS30" s="1">
        <v>0</v>
      </c>
      <c r="AT30" s="8"/>
      <c r="BB30" s="13"/>
      <c r="BG30" s="10"/>
      <c r="BO30" s="13"/>
    </row>
    <row r="31" spans="1:67" ht="15.75" customHeight="1" x14ac:dyDescent="0.25">
      <c r="A31" s="1" t="s">
        <v>40</v>
      </c>
      <c r="B31" s="1">
        <v>1.22</v>
      </c>
      <c r="C31" s="1">
        <v>1.1000000000000001</v>
      </c>
      <c r="D31" s="1">
        <v>0.94</v>
      </c>
      <c r="G31" s="2">
        <v>1</v>
      </c>
      <c r="H31" s="1">
        <v>4</v>
      </c>
      <c r="I31" s="1">
        <v>3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>
        <v>0</v>
      </c>
      <c r="U31" s="1">
        <v>0</v>
      </c>
      <c r="V31" s="1">
        <v>1</v>
      </c>
      <c r="W31" s="1">
        <v>0</v>
      </c>
      <c r="X31" s="1">
        <v>0</v>
      </c>
      <c r="Y31" s="1">
        <v>0</v>
      </c>
      <c r="Z31" s="1">
        <v>6</v>
      </c>
      <c r="AA31" s="1">
        <v>0</v>
      </c>
      <c r="AB31" s="13">
        <v>0</v>
      </c>
      <c r="AC31" s="1">
        <v>0</v>
      </c>
      <c r="AD31" s="1">
        <v>0</v>
      </c>
      <c r="AE31" s="1">
        <v>0</v>
      </c>
      <c r="AF31" s="1">
        <v>0</v>
      </c>
      <c r="AG31" s="6">
        <v>1</v>
      </c>
      <c r="AH31" s="1">
        <v>3</v>
      </c>
      <c r="AI31" s="1">
        <v>0</v>
      </c>
      <c r="AJ31" s="1">
        <v>0</v>
      </c>
      <c r="AK31" s="1">
        <v>0</v>
      </c>
      <c r="AL31" s="1">
        <v>2</v>
      </c>
      <c r="AM31" s="1">
        <v>2</v>
      </c>
      <c r="AN31" s="1">
        <v>0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/>
      <c r="BO31" s="13"/>
    </row>
    <row r="32" spans="1:67" ht="15.75" customHeight="1" x14ac:dyDescent="0.25">
      <c r="A32" s="15">
        <v>44958</v>
      </c>
      <c r="B32" s="4"/>
      <c r="C32" s="4"/>
      <c r="D32" s="4"/>
      <c r="E32" s="4"/>
      <c r="F32" s="4"/>
      <c r="G32" s="2"/>
      <c r="O32" s="13"/>
      <c r="T32" s="4"/>
      <c r="AB32" s="13"/>
      <c r="AG32" s="6"/>
      <c r="AO32" s="13"/>
      <c r="AT32" s="8"/>
      <c r="BB32" s="13"/>
      <c r="BG32" s="10"/>
      <c r="BO32" s="13"/>
    </row>
    <row r="33" spans="1:67" ht="15.75" customHeight="1" x14ac:dyDescent="0.25">
      <c r="A33" s="1" t="s">
        <v>41</v>
      </c>
      <c r="B33" s="1">
        <v>1.27</v>
      </c>
      <c r="C33" s="1">
        <v>0.73</v>
      </c>
      <c r="D33" s="1">
        <v>1.19</v>
      </c>
      <c r="G33" s="2">
        <v>0</v>
      </c>
      <c r="H33" s="1">
        <v>2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6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3</v>
      </c>
      <c r="AN33" s="1">
        <v>2</v>
      </c>
      <c r="AO33" s="13">
        <v>0</v>
      </c>
      <c r="AP33" s="1">
        <v>1</v>
      </c>
      <c r="AQ33" s="1">
        <v>0</v>
      </c>
      <c r="AR33" s="1">
        <v>0</v>
      </c>
      <c r="AS33" s="1">
        <v>0</v>
      </c>
      <c r="AT33" s="8"/>
      <c r="BB33" s="13"/>
      <c r="BG33" s="10"/>
      <c r="BO33" s="13"/>
    </row>
    <row r="34" spans="1:67" ht="15.75" customHeight="1" x14ac:dyDescent="0.25">
      <c r="A34" s="1" t="s">
        <v>42</v>
      </c>
      <c r="B34" s="1">
        <v>0.6</v>
      </c>
      <c r="C34" s="1">
        <v>0.68</v>
      </c>
      <c r="D34" s="1">
        <v>1.53</v>
      </c>
      <c r="G34" s="2">
        <v>1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3</v>
      </c>
      <c r="N34" s="1">
        <v>0</v>
      </c>
      <c r="O34" s="13">
        <v>0</v>
      </c>
      <c r="P34" s="1">
        <v>0</v>
      </c>
      <c r="Q34" s="1">
        <v>0</v>
      </c>
      <c r="R34" s="1">
        <v>0</v>
      </c>
      <c r="S34" s="1">
        <v>0</v>
      </c>
      <c r="T34" s="4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2</v>
      </c>
      <c r="AA34" s="1">
        <v>2</v>
      </c>
      <c r="AB34" s="13">
        <v>0</v>
      </c>
      <c r="AC34" s="1">
        <v>0</v>
      </c>
      <c r="AD34" s="1">
        <v>0</v>
      </c>
      <c r="AE34" s="1">
        <v>0</v>
      </c>
      <c r="AF34" s="1">
        <v>0</v>
      </c>
      <c r="AG34" s="6">
        <v>1</v>
      </c>
      <c r="AH34" s="1">
        <v>3</v>
      </c>
      <c r="AI34" s="1">
        <v>1</v>
      </c>
      <c r="AJ34" s="1">
        <v>0</v>
      </c>
      <c r="AK34" s="1">
        <v>0</v>
      </c>
      <c r="AL34" s="1">
        <v>0</v>
      </c>
      <c r="AM34" s="1">
        <v>0</v>
      </c>
      <c r="AN34" s="1">
        <v>1</v>
      </c>
      <c r="AO34" s="13">
        <v>1</v>
      </c>
      <c r="AP34" s="1">
        <v>0</v>
      </c>
      <c r="AQ34" s="1">
        <v>0</v>
      </c>
      <c r="AR34" s="1">
        <v>0</v>
      </c>
      <c r="AS34" s="1">
        <v>0</v>
      </c>
      <c r="AT34" s="8"/>
      <c r="BB34" s="13"/>
      <c r="BG34" s="10"/>
      <c r="BO34" s="13"/>
    </row>
    <row r="35" spans="1:67" ht="15.75" customHeight="1" x14ac:dyDescent="0.25">
      <c r="A35" s="1" t="s">
        <v>43</v>
      </c>
      <c r="B35" s="1">
        <v>1.34</v>
      </c>
      <c r="C35" s="1">
        <v>1.28</v>
      </c>
      <c r="D35" s="1">
        <v>0.94</v>
      </c>
      <c r="G35" s="2">
        <v>1</v>
      </c>
      <c r="H35" s="1">
        <v>3</v>
      </c>
      <c r="I35" s="1">
        <v>0</v>
      </c>
      <c r="J35" s="1">
        <v>1</v>
      </c>
      <c r="K35" s="1">
        <v>0</v>
      </c>
      <c r="L35" s="1">
        <v>0</v>
      </c>
      <c r="M35" s="1">
        <v>3</v>
      </c>
      <c r="N35" s="1">
        <v>0</v>
      </c>
      <c r="O35" s="13">
        <v>0</v>
      </c>
      <c r="P35" s="1">
        <v>0</v>
      </c>
      <c r="Q35" s="1">
        <v>0</v>
      </c>
      <c r="R35" s="1">
        <v>0</v>
      </c>
      <c r="S35" s="1">
        <v>0</v>
      </c>
      <c r="T35" s="4">
        <v>0</v>
      </c>
      <c r="U35" s="1">
        <v>1</v>
      </c>
      <c r="V35" s="1">
        <v>1</v>
      </c>
      <c r="W35" s="1">
        <v>0</v>
      </c>
      <c r="X35" s="1">
        <v>0</v>
      </c>
      <c r="Y35" s="1">
        <v>0</v>
      </c>
      <c r="Z35" s="1">
        <v>1</v>
      </c>
      <c r="AA35" s="1">
        <v>1</v>
      </c>
      <c r="AB35" s="13">
        <v>0</v>
      </c>
      <c r="AC35" s="1">
        <v>0</v>
      </c>
      <c r="AD35" s="1">
        <v>0</v>
      </c>
      <c r="AE35" s="1">
        <v>0</v>
      </c>
      <c r="AF35" s="1">
        <v>0</v>
      </c>
      <c r="AG35" s="6">
        <v>1</v>
      </c>
      <c r="AH35" s="1">
        <v>1</v>
      </c>
      <c r="AI35" s="1">
        <v>0</v>
      </c>
      <c r="AJ35" s="1">
        <v>1</v>
      </c>
      <c r="AK35" s="1">
        <v>0</v>
      </c>
      <c r="AL35" s="1">
        <v>1</v>
      </c>
      <c r="AM35" s="1">
        <v>1</v>
      </c>
      <c r="AN35" s="1">
        <v>0</v>
      </c>
      <c r="AO35" s="13">
        <v>0</v>
      </c>
      <c r="AP35" s="1">
        <v>0</v>
      </c>
      <c r="AQ35" s="1">
        <v>0</v>
      </c>
      <c r="AR35" s="1">
        <v>0</v>
      </c>
      <c r="AS35" s="1">
        <v>0</v>
      </c>
      <c r="AT35" s="8"/>
      <c r="BB35" s="13"/>
      <c r="BG35" s="10"/>
      <c r="BO35" s="13"/>
    </row>
    <row r="36" spans="1:67" ht="15.75" customHeight="1" x14ac:dyDescent="0.25">
      <c r="A36" s="1" t="s">
        <v>44</v>
      </c>
      <c r="B36" s="1">
        <v>1.08</v>
      </c>
      <c r="C36" s="1">
        <v>0.8</v>
      </c>
      <c r="D36" s="1">
        <v>0.78</v>
      </c>
      <c r="G36" s="2">
        <v>0</v>
      </c>
      <c r="H36" s="1">
        <v>2</v>
      </c>
      <c r="I36" s="1">
        <v>0</v>
      </c>
      <c r="J36" s="1">
        <v>1</v>
      </c>
      <c r="K36" s="1">
        <v>0</v>
      </c>
      <c r="L36" s="1">
        <v>0</v>
      </c>
      <c r="M36" s="1">
        <v>1</v>
      </c>
      <c r="N36" s="1">
        <v>1</v>
      </c>
      <c r="O36" s="13">
        <v>1</v>
      </c>
      <c r="P36" s="1">
        <v>1</v>
      </c>
      <c r="Q36" s="1">
        <v>0</v>
      </c>
      <c r="R36" s="1">
        <v>0</v>
      </c>
      <c r="S36" s="1">
        <v>0</v>
      </c>
      <c r="T36" s="4">
        <v>0</v>
      </c>
      <c r="U36" s="1">
        <v>0</v>
      </c>
      <c r="V36" s="1">
        <v>2</v>
      </c>
      <c r="W36" s="1">
        <v>0</v>
      </c>
      <c r="X36" s="1">
        <v>0</v>
      </c>
      <c r="Y36" s="1">
        <v>0</v>
      </c>
      <c r="Z36" s="1">
        <v>3</v>
      </c>
      <c r="AA36" s="1">
        <v>0</v>
      </c>
      <c r="AB36" s="13">
        <v>0</v>
      </c>
      <c r="AC36" s="1">
        <v>1</v>
      </c>
      <c r="AD36" s="1">
        <v>0</v>
      </c>
      <c r="AE36" s="1">
        <v>0</v>
      </c>
      <c r="AF36" s="1">
        <v>0</v>
      </c>
      <c r="AG36" s="6">
        <v>1</v>
      </c>
      <c r="AH36" s="1">
        <v>2</v>
      </c>
      <c r="AI36" s="1">
        <v>0</v>
      </c>
      <c r="AJ36" s="1">
        <v>0</v>
      </c>
      <c r="AK36" s="1">
        <v>0</v>
      </c>
      <c r="AL36" s="1">
        <v>0</v>
      </c>
      <c r="AM36" s="1">
        <v>5</v>
      </c>
      <c r="AN36" s="1">
        <v>0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8"/>
      <c r="BB36" s="13"/>
      <c r="BG36" s="10"/>
      <c r="BO36" s="13"/>
    </row>
    <row r="37" spans="1:67" ht="15.75" customHeight="1" x14ac:dyDescent="0.25">
      <c r="A37" s="14">
        <v>44959</v>
      </c>
      <c r="B37" s="6"/>
      <c r="C37" s="6"/>
      <c r="D37" s="6"/>
      <c r="E37" s="6"/>
      <c r="F37" s="6"/>
      <c r="G37" s="2"/>
      <c r="O37" s="13"/>
      <c r="T37" s="4"/>
      <c r="AB37" s="13"/>
      <c r="AG37" s="6"/>
      <c r="AO37" s="13"/>
      <c r="AT37" s="8"/>
      <c r="BB37" s="13"/>
      <c r="BG37" s="10"/>
      <c r="BO37" s="13"/>
    </row>
    <row r="38" spans="1:67" ht="15.75" customHeight="1" x14ac:dyDescent="0.25">
      <c r="A38" s="1" t="s">
        <v>45</v>
      </c>
      <c r="B38" s="1">
        <v>1.2</v>
      </c>
      <c r="C38" s="1">
        <v>0.71</v>
      </c>
      <c r="D38" s="1">
        <v>1.2</v>
      </c>
      <c r="G38" s="2">
        <v>0</v>
      </c>
      <c r="H38" s="1">
        <v>3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>
        <v>0</v>
      </c>
      <c r="U38" s="1">
        <v>0</v>
      </c>
      <c r="V38" s="1">
        <v>0</v>
      </c>
      <c r="W38" s="1">
        <v>0</v>
      </c>
      <c r="X38" s="1">
        <v>0</v>
      </c>
      <c r="Y38" s="1">
        <v>3</v>
      </c>
      <c r="Z38" s="1">
        <v>1</v>
      </c>
      <c r="AA38" s="1">
        <v>0</v>
      </c>
      <c r="AB38" s="13">
        <v>0</v>
      </c>
      <c r="AC38" s="1">
        <v>0</v>
      </c>
      <c r="AD38" s="1">
        <v>0</v>
      </c>
      <c r="AE38" s="1">
        <v>0</v>
      </c>
      <c r="AF38" s="1">
        <v>0</v>
      </c>
      <c r="AG38" s="6">
        <v>1</v>
      </c>
      <c r="AH38" s="1">
        <v>2</v>
      </c>
      <c r="AI38" s="1">
        <v>1</v>
      </c>
      <c r="AJ38" s="1">
        <v>0</v>
      </c>
      <c r="AK38" s="1">
        <v>0</v>
      </c>
      <c r="AL38" s="1">
        <v>0</v>
      </c>
      <c r="AM38" s="1">
        <v>3</v>
      </c>
      <c r="AN38" s="1">
        <v>3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8"/>
      <c r="BB38" s="13"/>
      <c r="BG38" s="10"/>
      <c r="BO38" s="13"/>
    </row>
    <row r="39" spans="1:67" ht="15.75" customHeight="1" x14ac:dyDescent="0.25">
      <c r="A39" s="1" t="s">
        <v>46</v>
      </c>
      <c r="B39" s="1">
        <v>1.23</v>
      </c>
      <c r="C39" s="1">
        <v>0.52</v>
      </c>
      <c r="D39" s="1">
        <v>1.2</v>
      </c>
      <c r="G39" s="2">
        <v>0</v>
      </c>
      <c r="H39" s="1">
        <v>3</v>
      </c>
      <c r="I39" s="1">
        <v>1</v>
      </c>
      <c r="J39" s="1">
        <v>0</v>
      </c>
      <c r="K39" s="1">
        <v>0</v>
      </c>
      <c r="L39" s="1">
        <v>0</v>
      </c>
      <c r="M39" s="1">
        <v>1</v>
      </c>
      <c r="N39" s="1">
        <v>3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2</v>
      </c>
      <c r="AA39" s="1">
        <v>1</v>
      </c>
      <c r="AB39" s="13">
        <v>0</v>
      </c>
      <c r="AC39" s="1">
        <v>0</v>
      </c>
      <c r="AD39" s="1">
        <v>0</v>
      </c>
      <c r="AE39" s="1">
        <v>0</v>
      </c>
      <c r="AF39" s="1">
        <v>0</v>
      </c>
      <c r="AG39" s="6">
        <v>2</v>
      </c>
      <c r="AH39" s="1">
        <v>3</v>
      </c>
      <c r="AI39" s="1">
        <v>1</v>
      </c>
      <c r="AJ39" s="1">
        <v>0</v>
      </c>
      <c r="AK39" s="1">
        <v>0</v>
      </c>
      <c r="AL39" s="1">
        <v>2</v>
      </c>
      <c r="AM39" s="1">
        <v>3</v>
      </c>
      <c r="AN39" s="1">
        <v>0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8"/>
      <c r="BB39" s="13"/>
      <c r="BG39" s="10"/>
      <c r="BO39" s="13"/>
    </row>
    <row r="40" spans="1:67" ht="15.75" customHeight="1" x14ac:dyDescent="0.25">
      <c r="A40" s="18">
        <v>44960</v>
      </c>
      <c r="B40" s="19"/>
      <c r="C40" s="19"/>
      <c r="D40" s="19"/>
      <c r="E40" s="19"/>
      <c r="F40" s="19"/>
      <c r="G40" s="2"/>
      <c r="O40" s="13"/>
      <c r="T40" s="4"/>
      <c r="AB40" s="13"/>
      <c r="AG40" s="6"/>
      <c r="AO40" s="13"/>
      <c r="AT40" s="8"/>
      <c r="BB40" s="13"/>
      <c r="BG40" s="10"/>
      <c r="BO40" s="13"/>
    </row>
    <row r="41" spans="1:67" ht="15.75" customHeight="1" x14ac:dyDescent="0.25">
      <c r="A41" s="1" t="s">
        <v>47</v>
      </c>
      <c r="B41" s="1">
        <v>1.1000000000000001</v>
      </c>
      <c r="C41" s="1">
        <v>0.82</v>
      </c>
      <c r="D41" s="1">
        <v>1.21</v>
      </c>
      <c r="G41" s="2">
        <v>1</v>
      </c>
      <c r="H41" s="1">
        <v>3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1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6">
        <v>0</v>
      </c>
      <c r="AH41" s="1">
        <v>2</v>
      </c>
      <c r="AI41" s="1">
        <v>0</v>
      </c>
      <c r="AJ41" s="1">
        <v>0</v>
      </c>
      <c r="AK41" s="1">
        <v>0</v>
      </c>
      <c r="AL41" s="1">
        <v>0</v>
      </c>
      <c r="AM41" s="1">
        <v>7</v>
      </c>
      <c r="AN41" s="1">
        <v>1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8"/>
      <c r="BB41" s="13"/>
      <c r="BG41" s="10"/>
      <c r="BO41" s="13"/>
    </row>
    <row r="42" spans="1:67" ht="15.75" customHeight="1" x14ac:dyDescent="0.25">
      <c r="A42" s="1" t="s">
        <v>48</v>
      </c>
      <c r="B42" s="1">
        <v>1.5</v>
      </c>
      <c r="C42" s="1">
        <v>1.29</v>
      </c>
      <c r="D42" s="1">
        <v>2.0299999999999998</v>
      </c>
      <c r="G42" s="2">
        <v>0</v>
      </c>
      <c r="H42" s="1">
        <v>4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0</v>
      </c>
      <c r="V42" s="1">
        <v>1</v>
      </c>
      <c r="W42" s="1">
        <v>0</v>
      </c>
      <c r="X42" s="1">
        <v>0</v>
      </c>
      <c r="Y42" s="1">
        <v>0</v>
      </c>
      <c r="Z42" s="1">
        <v>2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6">
        <v>0</v>
      </c>
      <c r="AH42" s="1">
        <v>2</v>
      </c>
      <c r="AI42" s="1">
        <v>2</v>
      </c>
      <c r="AJ42" s="1">
        <v>0</v>
      </c>
      <c r="AK42" s="1">
        <v>0</v>
      </c>
      <c r="AL42" s="1">
        <v>2</v>
      </c>
      <c r="AM42" s="1">
        <v>2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" t="s">
        <v>49</v>
      </c>
      <c r="B43" s="1">
        <v>1.49</v>
      </c>
      <c r="C43" s="1">
        <v>0.62</v>
      </c>
      <c r="D43" s="1">
        <v>1.24</v>
      </c>
      <c r="G43" s="2">
        <v>0</v>
      </c>
      <c r="H43" s="1">
        <v>3</v>
      </c>
      <c r="I43" s="1">
        <v>1</v>
      </c>
      <c r="J43" s="1">
        <v>1</v>
      </c>
      <c r="K43" s="1">
        <v>0</v>
      </c>
      <c r="L43" s="1">
        <v>0</v>
      </c>
      <c r="M43" s="1">
        <v>1</v>
      </c>
      <c r="N43" s="1">
        <v>0</v>
      </c>
      <c r="O43" s="13">
        <v>0</v>
      </c>
      <c r="P43" s="1">
        <v>0</v>
      </c>
      <c r="Q43" s="1">
        <v>0</v>
      </c>
      <c r="R43" s="1">
        <v>0</v>
      </c>
      <c r="S43" s="1">
        <v>0</v>
      </c>
      <c r="T43" s="4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3</v>
      </c>
      <c r="AA43" s="1">
        <v>0</v>
      </c>
      <c r="AB43" s="13">
        <v>0</v>
      </c>
      <c r="AC43" s="1">
        <v>0</v>
      </c>
      <c r="AD43" s="1">
        <v>0</v>
      </c>
      <c r="AE43" s="1">
        <v>0</v>
      </c>
      <c r="AF43" s="1">
        <v>0</v>
      </c>
      <c r="AG43" s="6">
        <v>0</v>
      </c>
      <c r="AH43" s="1">
        <v>2</v>
      </c>
      <c r="AI43" s="1">
        <v>1</v>
      </c>
      <c r="AJ43" s="1">
        <v>0</v>
      </c>
      <c r="AK43" s="1">
        <v>0</v>
      </c>
      <c r="AL43" s="1">
        <v>1</v>
      </c>
      <c r="AM43" s="1">
        <v>2</v>
      </c>
      <c r="AN43" s="1">
        <v>0</v>
      </c>
      <c r="AO43" s="13">
        <v>1</v>
      </c>
      <c r="AP43" s="1">
        <v>0</v>
      </c>
      <c r="AQ43" s="1">
        <v>0</v>
      </c>
      <c r="AR43" s="1">
        <v>0</v>
      </c>
      <c r="AS43" s="1">
        <v>0</v>
      </c>
      <c r="AT43" s="8"/>
      <c r="BB43" s="13"/>
      <c r="BG43" s="10"/>
      <c r="BO43" s="13"/>
    </row>
    <row r="44" spans="1:67" ht="15.75" customHeight="1" x14ac:dyDescent="0.25">
      <c r="A44" s="12">
        <v>44974</v>
      </c>
      <c r="B44" s="2"/>
      <c r="C44" s="2"/>
      <c r="D44" s="2"/>
      <c r="E44" s="2"/>
      <c r="F44" s="2"/>
      <c r="G44" s="2"/>
      <c r="O44" s="13"/>
      <c r="T44" s="4"/>
      <c r="AB44" s="13"/>
      <c r="AG44" s="6"/>
      <c r="AO44" s="13"/>
      <c r="AT44" s="8"/>
      <c r="BB44" s="13"/>
      <c r="BG44" s="10"/>
      <c r="BO44" s="13"/>
    </row>
    <row r="45" spans="1:67" ht="15.75" customHeight="1" x14ac:dyDescent="0.25">
      <c r="A45" s="1" t="s">
        <v>50</v>
      </c>
      <c r="B45" s="1">
        <v>0.74</v>
      </c>
      <c r="C45" s="1">
        <v>1.36</v>
      </c>
      <c r="D45" s="1">
        <v>1.48</v>
      </c>
      <c r="G45" s="2">
        <v>0</v>
      </c>
      <c r="H45" s="1">
        <v>1</v>
      </c>
      <c r="I45" s="1">
        <v>0</v>
      </c>
      <c r="J45" s="1">
        <v>0</v>
      </c>
      <c r="K45" s="1">
        <v>0</v>
      </c>
      <c r="L45" s="1">
        <v>2</v>
      </c>
      <c r="M45" s="1">
        <v>1</v>
      </c>
      <c r="N45" s="1">
        <v>0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4</v>
      </c>
      <c r="V45" s="1">
        <v>0</v>
      </c>
      <c r="W45" s="1">
        <v>0</v>
      </c>
      <c r="X45" s="1">
        <v>0</v>
      </c>
      <c r="Y45" s="1">
        <v>0</v>
      </c>
      <c r="Z45" s="1">
        <v>2</v>
      </c>
      <c r="AA45" s="1">
        <v>0</v>
      </c>
      <c r="AB45" s="13">
        <v>0</v>
      </c>
      <c r="AC45" s="1">
        <v>0</v>
      </c>
      <c r="AD45" s="1">
        <v>0</v>
      </c>
      <c r="AE45" s="1">
        <v>0</v>
      </c>
      <c r="AF45" s="1">
        <v>0</v>
      </c>
      <c r="AG45" s="6">
        <v>0</v>
      </c>
      <c r="AH45" s="1">
        <v>2</v>
      </c>
      <c r="AI45" s="1">
        <v>2</v>
      </c>
      <c r="AJ45" s="1">
        <v>0</v>
      </c>
      <c r="AK45" s="1">
        <v>0</v>
      </c>
      <c r="AL45" s="1">
        <v>0</v>
      </c>
      <c r="AM45" s="1">
        <v>2</v>
      </c>
      <c r="AN45" s="1">
        <v>0</v>
      </c>
      <c r="AO45" s="13">
        <v>0</v>
      </c>
      <c r="AP45" s="1">
        <v>0</v>
      </c>
      <c r="AQ45" s="1">
        <v>0</v>
      </c>
      <c r="AR45" s="1">
        <v>0</v>
      </c>
      <c r="AS45" s="1">
        <v>0</v>
      </c>
      <c r="AT45" s="8"/>
      <c r="BB45" s="13"/>
      <c r="BG45" s="10"/>
      <c r="BO45" s="13"/>
    </row>
    <row r="46" spans="1:67" ht="15.75" customHeight="1" x14ac:dyDescent="0.25">
      <c r="A46" s="1" t="s">
        <v>51</v>
      </c>
      <c r="B46" s="1">
        <v>1.03</v>
      </c>
      <c r="C46" s="1">
        <v>0.9</v>
      </c>
      <c r="D46" s="1">
        <v>2.0499999999999998</v>
      </c>
      <c r="G46" s="2">
        <v>1</v>
      </c>
      <c r="H46" s="1">
        <v>5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3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6">
        <v>0</v>
      </c>
      <c r="AH46" s="1">
        <v>1</v>
      </c>
      <c r="AI46" s="1">
        <v>2</v>
      </c>
      <c r="AJ46" s="1">
        <v>0</v>
      </c>
      <c r="AK46" s="1">
        <v>0</v>
      </c>
      <c r="AL46" s="1">
        <v>0</v>
      </c>
      <c r="AM46" s="1">
        <v>4</v>
      </c>
      <c r="AN46" s="1">
        <v>0</v>
      </c>
      <c r="AO46" s="13">
        <v>1</v>
      </c>
      <c r="AP46" s="1">
        <v>1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52</v>
      </c>
      <c r="B47" s="1">
        <v>1.53</v>
      </c>
      <c r="C47" s="1">
        <v>0.79</v>
      </c>
      <c r="D47" s="1">
        <v>1.78</v>
      </c>
      <c r="G47" s="2">
        <v>1</v>
      </c>
      <c r="H47" s="1">
        <v>3</v>
      </c>
      <c r="I47" s="1">
        <v>1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1</v>
      </c>
      <c r="AA47" s="1">
        <v>0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6">
        <v>0</v>
      </c>
      <c r="AH47" s="1">
        <v>2</v>
      </c>
      <c r="AI47" s="1">
        <v>2</v>
      </c>
      <c r="AJ47" s="1">
        <v>0</v>
      </c>
      <c r="AK47" s="1">
        <v>0</v>
      </c>
      <c r="AL47" s="1">
        <v>3</v>
      </c>
      <c r="AM47" s="1">
        <v>2</v>
      </c>
      <c r="AN47" s="1">
        <v>1</v>
      </c>
      <c r="AO47" s="13">
        <v>1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" t="s">
        <v>53</v>
      </c>
      <c r="B48" s="1">
        <v>2.11</v>
      </c>
      <c r="C48" s="1">
        <v>1.02</v>
      </c>
      <c r="D48" s="1">
        <v>1.83</v>
      </c>
      <c r="G48" s="2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1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1</v>
      </c>
      <c r="AA48" s="1">
        <v>0</v>
      </c>
      <c r="AB48" s="13">
        <v>0</v>
      </c>
      <c r="AC48" s="1">
        <v>0</v>
      </c>
      <c r="AD48" s="1">
        <v>0</v>
      </c>
      <c r="AE48" s="1">
        <v>0</v>
      </c>
      <c r="AF48" s="1">
        <v>0</v>
      </c>
      <c r="AG48" s="6">
        <v>0</v>
      </c>
      <c r="AH48" s="1">
        <v>4</v>
      </c>
      <c r="AI48" s="1">
        <v>1</v>
      </c>
      <c r="AJ48" s="1">
        <v>0</v>
      </c>
      <c r="AK48" s="1">
        <v>0</v>
      </c>
      <c r="AL48" s="1">
        <v>1</v>
      </c>
      <c r="AM48" s="1">
        <v>1</v>
      </c>
      <c r="AN48" s="1">
        <v>0</v>
      </c>
      <c r="AO48" s="13">
        <v>0</v>
      </c>
      <c r="AP48" s="1">
        <v>0</v>
      </c>
      <c r="AQ48" s="1">
        <v>0</v>
      </c>
      <c r="AR48" s="1">
        <v>0</v>
      </c>
      <c r="AS48" s="1">
        <v>0</v>
      </c>
      <c r="AT48" s="8"/>
      <c r="BB48" s="13"/>
      <c r="BG48" s="10"/>
      <c r="BO48" s="13"/>
    </row>
    <row r="49" spans="1:67" ht="15.75" customHeight="1" x14ac:dyDescent="0.25">
      <c r="A49" s="15">
        <v>44981</v>
      </c>
      <c r="B49" s="4"/>
      <c r="C49" s="4"/>
      <c r="D49" s="4"/>
      <c r="E49" s="4"/>
      <c r="F49" s="4"/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1:67" ht="15.75" customHeight="1" x14ac:dyDescent="0.25">
      <c r="A50" s="1" t="s">
        <v>54</v>
      </c>
      <c r="B50" s="1">
        <v>1.35</v>
      </c>
      <c r="C50" s="1">
        <v>1.01</v>
      </c>
      <c r="D50" s="1">
        <v>2.3199999999999998</v>
      </c>
      <c r="G50" s="2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3">
        <v>0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1</v>
      </c>
      <c r="AA50" s="1">
        <v>0</v>
      </c>
      <c r="AB50" s="13">
        <v>0</v>
      </c>
      <c r="AC50" s="1">
        <v>0</v>
      </c>
      <c r="AD50" s="1">
        <v>0</v>
      </c>
      <c r="AE50" s="1">
        <v>0</v>
      </c>
      <c r="AF50" s="1">
        <v>0</v>
      </c>
      <c r="AG50" s="6">
        <v>0</v>
      </c>
      <c r="AH50" s="1">
        <v>4</v>
      </c>
      <c r="AI50" s="1">
        <v>1</v>
      </c>
      <c r="AJ50" s="1">
        <v>0</v>
      </c>
      <c r="AK50" s="1">
        <v>0</v>
      </c>
      <c r="AL50" s="1">
        <v>1</v>
      </c>
      <c r="AM50" s="1">
        <v>1</v>
      </c>
      <c r="AN50" s="1">
        <v>0</v>
      </c>
      <c r="AO50" s="13">
        <v>0</v>
      </c>
      <c r="AP50" s="1">
        <v>1</v>
      </c>
      <c r="AQ50" s="1">
        <v>0</v>
      </c>
      <c r="AR50" s="1">
        <v>0</v>
      </c>
      <c r="AS50" s="1">
        <v>0</v>
      </c>
      <c r="AT50" s="8"/>
      <c r="BB50" s="13"/>
      <c r="BG50" s="10"/>
      <c r="BO50" s="13"/>
    </row>
    <row r="51" spans="1:67" ht="15.75" customHeight="1" x14ac:dyDescent="0.25">
      <c r="A51" s="1" t="s">
        <v>55</v>
      </c>
      <c r="B51" s="1">
        <v>0.84</v>
      </c>
      <c r="C51" s="1">
        <v>0.86</v>
      </c>
      <c r="D51" s="1">
        <v>0.81</v>
      </c>
      <c r="G51" s="2">
        <v>0</v>
      </c>
      <c r="H51" s="1">
        <v>2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3">
        <v>0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1</v>
      </c>
      <c r="W51" s="1">
        <v>0</v>
      </c>
      <c r="X51" s="1">
        <v>0</v>
      </c>
      <c r="Y51" s="1">
        <v>0</v>
      </c>
      <c r="Z51" s="1">
        <v>3</v>
      </c>
      <c r="AA51" s="1">
        <v>0</v>
      </c>
      <c r="AB51" s="13">
        <v>0</v>
      </c>
      <c r="AC51" s="1">
        <v>1</v>
      </c>
      <c r="AD51" s="1">
        <v>0</v>
      </c>
      <c r="AE51" s="1">
        <v>0</v>
      </c>
      <c r="AF51" s="1">
        <v>0</v>
      </c>
      <c r="AG51" s="6">
        <v>0</v>
      </c>
      <c r="AH51" s="1">
        <v>0</v>
      </c>
      <c r="AI51" s="1">
        <v>0</v>
      </c>
      <c r="AJ51" s="1">
        <v>0</v>
      </c>
      <c r="AK51" s="1">
        <v>0</v>
      </c>
      <c r="AL51" s="1">
        <v>2</v>
      </c>
      <c r="AM51" s="1">
        <v>1</v>
      </c>
      <c r="AN51" s="1">
        <v>0</v>
      </c>
      <c r="AO51" s="13">
        <v>0</v>
      </c>
      <c r="AP51" s="1">
        <v>1</v>
      </c>
      <c r="AQ51" s="1">
        <v>0</v>
      </c>
      <c r="AR51" s="1">
        <v>0</v>
      </c>
      <c r="AS51" s="1">
        <v>0</v>
      </c>
      <c r="AT51" s="8"/>
      <c r="BB51" s="13"/>
      <c r="BG51" s="10"/>
      <c r="BO51" s="13"/>
    </row>
    <row r="52" spans="1:67" ht="15.75" customHeight="1" x14ac:dyDescent="0.25">
      <c r="A52" s="1" t="s">
        <v>56</v>
      </c>
      <c r="B52" s="1">
        <v>1.1599999999999999</v>
      </c>
      <c r="C52" s="1">
        <v>1.24</v>
      </c>
      <c r="D52" s="1">
        <v>1.19</v>
      </c>
      <c r="G52" s="2">
        <v>1</v>
      </c>
      <c r="H52" s="1">
        <v>4</v>
      </c>
      <c r="I52" s="1">
        <v>0</v>
      </c>
      <c r="J52" s="1">
        <v>1</v>
      </c>
      <c r="K52" s="1">
        <v>0</v>
      </c>
      <c r="L52" s="1">
        <v>0</v>
      </c>
      <c r="M52" s="1">
        <v>1</v>
      </c>
      <c r="N52" s="1">
        <v>0</v>
      </c>
      <c r="O52" s="13">
        <v>0</v>
      </c>
      <c r="P52" s="1">
        <v>0</v>
      </c>
      <c r="Q52" s="1">
        <v>0</v>
      </c>
      <c r="R52" s="1">
        <v>0</v>
      </c>
      <c r="S52" s="1">
        <v>0</v>
      </c>
      <c r="T52" s="4">
        <v>0</v>
      </c>
      <c r="U52" s="1">
        <v>0</v>
      </c>
      <c r="V52" s="1">
        <v>0</v>
      </c>
      <c r="W52" s="1">
        <v>0</v>
      </c>
      <c r="X52" s="1">
        <v>0</v>
      </c>
      <c r="Y52" s="1">
        <v>1</v>
      </c>
      <c r="Z52" s="1">
        <v>5</v>
      </c>
      <c r="AA52" s="1">
        <v>2</v>
      </c>
      <c r="AB52" s="13">
        <v>0</v>
      </c>
      <c r="AC52" s="1">
        <v>0</v>
      </c>
      <c r="AD52" s="1">
        <v>0</v>
      </c>
      <c r="AE52" s="1">
        <v>0</v>
      </c>
      <c r="AF52" s="1">
        <v>0</v>
      </c>
      <c r="AG52" s="6">
        <v>0</v>
      </c>
      <c r="AH52" s="1">
        <v>1</v>
      </c>
      <c r="AI52" s="1">
        <v>0</v>
      </c>
      <c r="AJ52" s="1">
        <v>0</v>
      </c>
      <c r="AK52" s="1">
        <v>0</v>
      </c>
      <c r="AL52" s="1">
        <v>2</v>
      </c>
      <c r="AM52" s="1">
        <v>6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8"/>
      <c r="BB52" s="13"/>
      <c r="BG52" s="10"/>
      <c r="BO52" s="13"/>
    </row>
    <row r="53" spans="1:67" ht="15.75" customHeight="1" x14ac:dyDescent="0.25">
      <c r="A53" s="1" t="s">
        <v>57</v>
      </c>
      <c r="B53" s="1">
        <v>1.38</v>
      </c>
      <c r="C53" s="1">
        <v>1.23</v>
      </c>
      <c r="D53" s="1">
        <v>1.39</v>
      </c>
      <c r="G53" s="2">
        <v>1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3">
        <v>0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1</v>
      </c>
      <c r="V53" s="1">
        <v>0</v>
      </c>
      <c r="W53" s="1">
        <v>1</v>
      </c>
      <c r="X53" s="1">
        <v>0</v>
      </c>
      <c r="Y53" s="1">
        <v>0</v>
      </c>
      <c r="Z53" s="1">
        <v>3</v>
      </c>
      <c r="AA53" s="1">
        <v>1</v>
      </c>
      <c r="AB53" s="13">
        <v>0</v>
      </c>
      <c r="AC53" s="1">
        <v>1</v>
      </c>
      <c r="AD53" s="1">
        <v>0</v>
      </c>
      <c r="AE53" s="1">
        <v>0</v>
      </c>
      <c r="AF53" s="1">
        <v>0</v>
      </c>
      <c r="AG53" s="6">
        <v>0</v>
      </c>
      <c r="AH53" s="1">
        <v>3</v>
      </c>
      <c r="AI53" s="1">
        <v>0</v>
      </c>
      <c r="AJ53" s="1">
        <v>0</v>
      </c>
      <c r="AK53" s="1">
        <v>0</v>
      </c>
      <c r="AL53" s="1">
        <v>1</v>
      </c>
      <c r="AM53" s="1">
        <v>1</v>
      </c>
      <c r="AN53" s="1">
        <v>0</v>
      </c>
      <c r="AO53" s="13">
        <v>0</v>
      </c>
      <c r="AP53" s="1">
        <v>1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58</v>
      </c>
      <c r="B54" s="1">
        <v>0.87</v>
      </c>
      <c r="C54" s="1">
        <v>0.55000000000000004</v>
      </c>
      <c r="D54" s="1">
        <v>1.17</v>
      </c>
      <c r="G54" s="2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1</v>
      </c>
      <c r="AB54" s="13">
        <v>0</v>
      </c>
      <c r="AC54" s="1">
        <v>0</v>
      </c>
      <c r="AD54" s="1">
        <v>0</v>
      </c>
      <c r="AE54" s="1">
        <v>0</v>
      </c>
      <c r="AF54" s="1">
        <v>0</v>
      </c>
      <c r="AG54" s="6">
        <v>0</v>
      </c>
      <c r="AH54" s="1">
        <v>3</v>
      </c>
      <c r="AI54" s="1">
        <v>2</v>
      </c>
      <c r="AJ54" s="1">
        <v>0</v>
      </c>
      <c r="AK54" s="1">
        <v>0</v>
      </c>
      <c r="AL54" s="1">
        <v>2</v>
      </c>
      <c r="AM54" s="1">
        <v>1</v>
      </c>
      <c r="AN54" s="1">
        <v>0</v>
      </c>
      <c r="AO54" s="13">
        <v>1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" t="s">
        <v>59</v>
      </c>
      <c r="B55" s="1">
        <v>0.89</v>
      </c>
      <c r="C55" s="1">
        <v>1.1299999999999999</v>
      </c>
      <c r="D55" s="1">
        <v>1.21</v>
      </c>
      <c r="G55" s="2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4</v>
      </c>
      <c r="AA55" s="1">
        <v>1</v>
      </c>
      <c r="AB55" s="13">
        <v>0</v>
      </c>
      <c r="AC55" s="1">
        <v>0</v>
      </c>
      <c r="AD55" s="1">
        <v>0</v>
      </c>
      <c r="AE55" s="1">
        <v>0</v>
      </c>
      <c r="AF55" s="1">
        <v>0</v>
      </c>
      <c r="AG55" s="6">
        <v>0</v>
      </c>
      <c r="AH55" s="1">
        <v>1</v>
      </c>
      <c r="AI55" s="1">
        <v>0</v>
      </c>
      <c r="AJ55" s="1">
        <v>0</v>
      </c>
      <c r="AK55" s="1">
        <v>0</v>
      </c>
      <c r="AL55" s="1">
        <v>0</v>
      </c>
      <c r="AM55" s="1">
        <v>2</v>
      </c>
      <c r="AN55" s="1">
        <v>0</v>
      </c>
      <c r="AO55" s="13">
        <v>1</v>
      </c>
      <c r="AP55" s="1">
        <v>0</v>
      </c>
      <c r="AQ55" s="1">
        <v>0</v>
      </c>
      <c r="AR55" s="1">
        <v>0</v>
      </c>
      <c r="AS55" s="1">
        <v>0</v>
      </c>
      <c r="AT55" s="8"/>
      <c r="BB55" s="13"/>
      <c r="BG55" s="10"/>
      <c r="BO55" s="13"/>
    </row>
    <row r="56" spans="1:67" ht="15.75" customHeight="1" x14ac:dyDescent="0.25">
      <c r="A56" s="14">
        <v>44982</v>
      </c>
      <c r="B56" s="6"/>
      <c r="C56" s="6"/>
      <c r="D56" s="6"/>
      <c r="E56" s="6"/>
      <c r="F56" s="6"/>
      <c r="G56" s="2"/>
      <c r="O56" s="13"/>
      <c r="T56" s="4"/>
      <c r="AB56" s="13"/>
      <c r="AG56" s="6"/>
      <c r="AO56" s="13"/>
      <c r="AT56" s="8"/>
      <c r="BB56" s="13"/>
      <c r="BG56" s="10"/>
      <c r="BO56" s="13"/>
    </row>
    <row r="57" spans="1:67" ht="15.75" customHeight="1" x14ac:dyDescent="0.25">
      <c r="A57" s="1" t="s">
        <v>60</v>
      </c>
      <c r="B57" s="1">
        <v>0.92</v>
      </c>
      <c r="C57" s="1">
        <v>1.42</v>
      </c>
      <c r="D57" s="1">
        <v>1.95</v>
      </c>
      <c r="G57" s="2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3">
        <v>0</v>
      </c>
      <c r="P57" s="1">
        <v>0</v>
      </c>
      <c r="Q57" s="1">
        <v>0</v>
      </c>
      <c r="R57" s="1">
        <v>0</v>
      </c>
      <c r="S57" s="1">
        <v>0</v>
      </c>
      <c r="T57" s="4">
        <v>0</v>
      </c>
      <c r="U57" s="1">
        <v>3</v>
      </c>
      <c r="V57" s="1">
        <v>1</v>
      </c>
      <c r="W57" s="1">
        <v>0</v>
      </c>
      <c r="X57" s="1">
        <v>0</v>
      </c>
      <c r="Y57" s="1">
        <v>0</v>
      </c>
      <c r="Z57" s="1">
        <v>1</v>
      </c>
      <c r="AA57" s="1">
        <v>0</v>
      </c>
      <c r="AB57" s="13">
        <v>1</v>
      </c>
      <c r="AC57" s="1">
        <v>0</v>
      </c>
      <c r="AD57" s="1">
        <v>0</v>
      </c>
      <c r="AE57" s="1">
        <v>0</v>
      </c>
      <c r="AF57" s="1">
        <v>0</v>
      </c>
      <c r="AG57" s="6">
        <v>3</v>
      </c>
      <c r="AH57" s="1">
        <v>3</v>
      </c>
      <c r="AI57" s="1">
        <v>1</v>
      </c>
      <c r="AJ57" s="1">
        <v>1</v>
      </c>
      <c r="AK57" s="1">
        <v>0</v>
      </c>
      <c r="AL57" s="1">
        <v>3</v>
      </c>
      <c r="AM57" s="1">
        <v>2</v>
      </c>
      <c r="AN57" s="1">
        <v>2</v>
      </c>
      <c r="AO57" s="13">
        <v>1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" t="s">
        <v>61</v>
      </c>
      <c r="B58" s="1">
        <v>0.81</v>
      </c>
      <c r="C58" s="1">
        <v>1.05</v>
      </c>
      <c r="D58" s="1">
        <v>1.07</v>
      </c>
      <c r="G58" s="2">
        <v>0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3">
        <v>0</v>
      </c>
      <c r="P58" s="1">
        <v>0</v>
      </c>
      <c r="Q58" s="1">
        <v>0</v>
      </c>
      <c r="R58" s="1">
        <v>0</v>
      </c>
      <c r="S58" s="1">
        <v>0</v>
      </c>
      <c r="T58" s="4">
        <v>0</v>
      </c>
      <c r="U58" s="1">
        <v>0</v>
      </c>
      <c r="V58" s="1">
        <v>2</v>
      </c>
      <c r="W58" s="1">
        <v>0</v>
      </c>
      <c r="X58" s="1">
        <v>0</v>
      </c>
      <c r="Y58" s="1">
        <v>0</v>
      </c>
      <c r="Z58" s="1">
        <v>3</v>
      </c>
      <c r="AA58" s="1">
        <v>0</v>
      </c>
      <c r="AB58" s="13">
        <v>0</v>
      </c>
      <c r="AC58" s="1">
        <v>1</v>
      </c>
      <c r="AD58" s="1">
        <v>0</v>
      </c>
      <c r="AE58" s="1">
        <v>0</v>
      </c>
      <c r="AF58" s="1">
        <v>0</v>
      </c>
      <c r="AG58" s="6">
        <v>0</v>
      </c>
      <c r="AH58" s="1">
        <v>1</v>
      </c>
      <c r="AI58" s="1">
        <v>0</v>
      </c>
      <c r="AJ58" s="1">
        <v>0</v>
      </c>
      <c r="AK58" s="1">
        <v>0</v>
      </c>
      <c r="AL58" s="1">
        <v>1</v>
      </c>
      <c r="AM58" s="1">
        <v>1</v>
      </c>
      <c r="AN58" s="1">
        <v>0</v>
      </c>
      <c r="AO58" s="13">
        <v>0</v>
      </c>
      <c r="AP58" s="1">
        <v>1</v>
      </c>
      <c r="AQ58" s="1">
        <v>0</v>
      </c>
      <c r="AR58" s="1">
        <v>0</v>
      </c>
      <c r="AS58" s="1">
        <v>0</v>
      </c>
      <c r="AT58" s="8"/>
      <c r="BB58" s="13"/>
      <c r="BG58" s="10"/>
      <c r="BO58" s="13"/>
    </row>
    <row r="59" spans="1:67" ht="15.75" customHeight="1" x14ac:dyDescent="0.25">
      <c r="A59" s="18">
        <v>44988</v>
      </c>
      <c r="B59" s="19"/>
      <c r="C59" s="19"/>
      <c r="D59" s="19"/>
      <c r="E59" s="19"/>
      <c r="F59" s="19"/>
      <c r="G59" s="2"/>
      <c r="O59" s="13"/>
      <c r="T59" s="4"/>
      <c r="AB59" s="13"/>
      <c r="AG59" s="6"/>
      <c r="AO59" s="13"/>
      <c r="AT59" s="8"/>
      <c r="BB59" s="13"/>
      <c r="BG59" s="10"/>
      <c r="BO59" s="13"/>
    </row>
    <row r="60" spans="1:67" ht="15.75" customHeight="1" x14ac:dyDescent="0.25">
      <c r="A60" s="1" t="s">
        <v>62</v>
      </c>
      <c r="B60" s="1">
        <v>0.63</v>
      </c>
      <c r="C60" s="1">
        <v>0.82</v>
      </c>
      <c r="D60" s="1">
        <v>1.58</v>
      </c>
      <c r="G60" s="2">
        <v>0</v>
      </c>
      <c r="H60" s="1">
        <v>2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3">
        <v>1</v>
      </c>
      <c r="P60" s="1">
        <v>0</v>
      </c>
      <c r="Q60" s="1">
        <v>0</v>
      </c>
      <c r="R60" s="1">
        <v>0</v>
      </c>
      <c r="S60" s="1">
        <v>0</v>
      </c>
      <c r="T60" s="4">
        <v>0</v>
      </c>
      <c r="U60" s="1">
        <v>0</v>
      </c>
      <c r="V60" s="1">
        <v>0</v>
      </c>
      <c r="W60" s="1">
        <v>0</v>
      </c>
      <c r="X60" s="1">
        <v>0</v>
      </c>
      <c r="Y60" s="1">
        <v>2</v>
      </c>
      <c r="Z60" s="1">
        <v>4</v>
      </c>
      <c r="AA60" s="1">
        <v>0</v>
      </c>
      <c r="AB60" s="13">
        <v>0</v>
      </c>
      <c r="AC60" s="1">
        <v>0</v>
      </c>
      <c r="AD60" s="1">
        <v>0</v>
      </c>
      <c r="AE60" s="1">
        <v>0</v>
      </c>
      <c r="AF60" s="1">
        <v>0</v>
      </c>
      <c r="AG60" s="6">
        <v>0</v>
      </c>
      <c r="AH60" s="1">
        <v>4</v>
      </c>
      <c r="AI60" s="1">
        <v>1</v>
      </c>
      <c r="AJ60" s="1">
        <v>0</v>
      </c>
      <c r="AK60" s="1">
        <v>0</v>
      </c>
      <c r="AL60" s="1">
        <v>0</v>
      </c>
      <c r="AM60" s="1">
        <v>0</v>
      </c>
      <c r="AN60" s="1">
        <v>3</v>
      </c>
      <c r="AO60" s="13">
        <v>0</v>
      </c>
      <c r="AP60" s="1">
        <v>0</v>
      </c>
      <c r="AQ60" s="1">
        <v>0</v>
      </c>
      <c r="AR60" s="1">
        <v>0</v>
      </c>
      <c r="AS60" s="1">
        <v>0</v>
      </c>
      <c r="AT60" s="8"/>
      <c r="BB60" s="13"/>
      <c r="BG60" s="10"/>
      <c r="BO60" s="13"/>
    </row>
    <row r="61" spans="1:67" ht="15.75" customHeight="1" x14ac:dyDescent="0.25">
      <c r="A61" s="1" t="s">
        <v>63</v>
      </c>
      <c r="B61" s="1">
        <v>0.41</v>
      </c>
      <c r="C61" s="1">
        <v>0.96</v>
      </c>
      <c r="D61" s="1">
        <v>1.1599999999999999</v>
      </c>
      <c r="G61" s="2">
        <v>0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O61" s="13">
        <v>0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0</v>
      </c>
      <c r="V61" s="1">
        <v>1</v>
      </c>
      <c r="W61" s="1">
        <v>0</v>
      </c>
      <c r="X61" s="1">
        <v>0</v>
      </c>
      <c r="Y61" s="1">
        <v>3</v>
      </c>
      <c r="Z61" s="1">
        <v>4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>
        <v>0</v>
      </c>
      <c r="AH61" s="1">
        <v>1</v>
      </c>
      <c r="AI61" s="1">
        <v>1</v>
      </c>
      <c r="AJ61" s="1">
        <v>0</v>
      </c>
      <c r="AK61" s="1">
        <v>0</v>
      </c>
      <c r="AL61" s="1">
        <v>0</v>
      </c>
      <c r="AM61" s="1">
        <v>2</v>
      </c>
      <c r="AN61" s="1">
        <v>1</v>
      </c>
      <c r="AO61" s="13">
        <v>0</v>
      </c>
      <c r="AP61" s="1">
        <v>0</v>
      </c>
      <c r="AQ61" s="1">
        <v>0</v>
      </c>
      <c r="AR61" s="1">
        <v>1</v>
      </c>
      <c r="AS61" s="1">
        <v>0</v>
      </c>
      <c r="AT61" s="8"/>
      <c r="BB61" s="13"/>
      <c r="BG61" s="10"/>
      <c r="BO61" s="13"/>
    </row>
    <row r="62" spans="1:67" ht="15.75" customHeight="1" x14ac:dyDescent="0.25">
      <c r="A62" s="1" t="s">
        <v>64</v>
      </c>
      <c r="B62" s="1">
        <v>1.17</v>
      </c>
      <c r="C62" s="1">
        <v>1.17</v>
      </c>
      <c r="D62" s="1">
        <v>1.49</v>
      </c>
      <c r="G62" s="2">
        <v>1</v>
      </c>
      <c r="H62" s="1">
        <v>3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3">
        <v>0</v>
      </c>
      <c r="P62" s="1">
        <v>0</v>
      </c>
      <c r="Q62" s="1">
        <v>0</v>
      </c>
      <c r="R62" s="1">
        <v>0</v>
      </c>
      <c r="S62" s="1">
        <v>0</v>
      </c>
      <c r="T62" s="4">
        <v>0</v>
      </c>
      <c r="U62" s="1">
        <v>0</v>
      </c>
      <c r="V62" s="1">
        <v>1</v>
      </c>
      <c r="W62" s="1">
        <v>0</v>
      </c>
      <c r="X62" s="1">
        <v>0</v>
      </c>
      <c r="Y62" s="1">
        <v>0</v>
      </c>
      <c r="Z62" s="1">
        <v>1</v>
      </c>
      <c r="AA62" s="1">
        <v>1</v>
      </c>
      <c r="AB62" s="13">
        <v>3</v>
      </c>
      <c r="AC62" s="1">
        <v>0</v>
      </c>
      <c r="AD62" s="1">
        <v>0</v>
      </c>
      <c r="AE62" s="1">
        <v>0</v>
      </c>
      <c r="AF62" s="1">
        <v>0</v>
      </c>
      <c r="AG62" s="6">
        <v>0</v>
      </c>
      <c r="AH62" s="1">
        <v>2</v>
      </c>
      <c r="AI62" s="1">
        <v>1</v>
      </c>
      <c r="AJ62" s="1">
        <v>0</v>
      </c>
      <c r="AK62" s="1">
        <v>0</v>
      </c>
      <c r="AL62" s="1">
        <v>0</v>
      </c>
      <c r="AM62" s="1">
        <v>3</v>
      </c>
      <c r="AN62" s="1">
        <v>1</v>
      </c>
      <c r="AO62" s="13">
        <v>0</v>
      </c>
      <c r="AP62" s="1">
        <v>1</v>
      </c>
      <c r="AQ62" s="1">
        <v>0</v>
      </c>
      <c r="AR62" s="1">
        <v>0</v>
      </c>
      <c r="AS62" s="1">
        <v>0</v>
      </c>
      <c r="AT62" s="8"/>
      <c r="BB62" s="13"/>
      <c r="BG62" s="10"/>
      <c r="BO62" s="13"/>
    </row>
    <row r="63" spans="1:67" ht="15.75" customHeight="1" x14ac:dyDescent="0.25">
      <c r="A63" s="12">
        <v>44997</v>
      </c>
      <c r="B63" s="2"/>
      <c r="C63" s="2"/>
      <c r="D63" s="2"/>
      <c r="E63" s="2"/>
      <c r="F63" s="2"/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1:67" ht="15.75" customHeight="1" x14ac:dyDescent="0.25">
      <c r="A64" s="1" t="s">
        <v>65</v>
      </c>
      <c r="B64" s="1">
        <v>2.08</v>
      </c>
      <c r="C64" s="1">
        <v>0.75</v>
      </c>
      <c r="E64" s="1">
        <v>0.78</v>
      </c>
      <c r="G64" s="2">
        <v>1</v>
      </c>
      <c r="H64" s="1">
        <v>5</v>
      </c>
      <c r="I64" s="1">
        <v>1</v>
      </c>
      <c r="J64" s="1">
        <v>1</v>
      </c>
      <c r="K64" s="1">
        <v>0</v>
      </c>
      <c r="L64" s="1">
        <v>0</v>
      </c>
      <c r="M64" s="1">
        <v>3</v>
      </c>
      <c r="N64" s="1">
        <v>1</v>
      </c>
      <c r="O64" s="13">
        <v>0</v>
      </c>
      <c r="P64" s="1">
        <v>0</v>
      </c>
      <c r="Q64" s="1">
        <v>0</v>
      </c>
      <c r="R64" s="1">
        <v>0</v>
      </c>
      <c r="S64" s="1">
        <v>0</v>
      </c>
      <c r="T64" s="4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1</v>
      </c>
      <c r="AA64" s="1">
        <v>0</v>
      </c>
      <c r="AB64" s="13">
        <v>0</v>
      </c>
      <c r="AC64" s="1">
        <v>0</v>
      </c>
      <c r="AD64" s="1">
        <v>0</v>
      </c>
      <c r="AE64" s="1">
        <v>0</v>
      </c>
      <c r="AF64" s="1">
        <v>0</v>
      </c>
      <c r="AG64" s="6"/>
      <c r="AO64" s="13"/>
      <c r="AT64" s="8">
        <v>0</v>
      </c>
      <c r="AU64" s="1">
        <v>1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3">
        <v>0</v>
      </c>
      <c r="BC64" s="1">
        <v>0</v>
      </c>
      <c r="BD64" s="1">
        <v>0</v>
      </c>
      <c r="BE64" s="1">
        <v>0</v>
      </c>
      <c r="BF64" s="1">
        <v>0</v>
      </c>
      <c r="BG64" s="10"/>
      <c r="BO64" s="13"/>
    </row>
    <row r="65" spans="1:67" ht="15.75" customHeight="1" x14ac:dyDescent="0.25">
      <c r="A65" s="1" t="s">
        <v>66</v>
      </c>
      <c r="B65" s="1">
        <v>0.8</v>
      </c>
      <c r="C65" s="1">
        <v>1.43</v>
      </c>
      <c r="E65" s="1">
        <v>1.31</v>
      </c>
      <c r="G65" s="2">
        <v>1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2</v>
      </c>
      <c r="N65" s="1">
        <v>0</v>
      </c>
      <c r="O65" s="13">
        <v>0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2</v>
      </c>
      <c r="V65" s="1">
        <v>1</v>
      </c>
      <c r="W65" s="1">
        <v>0</v>
      </c>
      <c r="X65" s="1">
        <v>0</v>
      </c>
      <c r="Y65" s="1">
        <v>0</v>
      </c>
      <c r="Z65" s="1">
        <v>2</v>
      </c>
      <c r="AA65" s="1">
        <v>0</v>
      </c>
      <c r="AB65" s="13">
        <v>1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>
        <v>1</v>
      </c>
      <c r="AU65" s="1">
        <v>2</v>
      </c>
      <c r="AV65" s="1">
        <v>1</v>
      </c>
      <c r="AW65" s="1">
        <v>0</v>
      </c>
      <c r="AX65" s="1">
        <v>0</v>
      </c>
      <c r="AY65" s="1">
        <v>0</v>
      </c>
      <c r="AZ65" s="1">
        <v>3</v>
      </c>
      <c r="BA65" s="1">
        <v>2</v>
      </c>
      <c r="BB65" s="13">
        <v>1</v>
      </c>
      <c r="BC65" s="1">
        <v>0</v>
      </c>
      <c r="BD65" s="1">
        <v>0</v>
      </c>
      <c r="BE65" s="1">
        <v>0</v>
      </c>
      <c r="BF65" s="1">
        <v>0</v>
      </c>
      <c r="BG65" s="10"/>
      <c r="BO65" s="13"/>
    </row>
    <row r="66" spans="1:67" ht="15.75" customHeight="1" x14ac:dyDescent="0.25">
      <c r="A66" s="14">
        <v>44998</v>
      </c>
      <c r="B66" s="6"/>
      <c r="C66" s="6"/>
      <c r="D66" s="6"/>
      <c r="E66" s="6"/>
      <c r="F66" s="6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67</v>
      </c>
      <c r="B67" s="1">
        <v>0.87</v>
      </c>
      <c r="C67" s="1">
        <v>0.66</v>
      </c>
      <c r="G67" s="2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2</v>
      </c>
      <c r="N67" s="1">
        <v>0</v>
      </c>
      <c r="O67" s="13">
        <v>0</v>
      </c>
      <c r="P67" s="1">
        <v>0</v>
      </c>
      <c r="Q67" s="1">
        <v>0</v>
      </c>
      <c r="R67" s="1">
        <v>0</v>
      </c>
      <c r="S67" s="1">
        <v>0</v>
      </c>
      <c r="T67" s="4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1</v>
      </c>
      <c r="AA67" s="1">
        <v>0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/>
      <c r="AO67" s="13"/>
      <c r="AT67" s="8"/>
      <c r="BB67" s="13"/>
      <c r="BG67" s="10"/>
      <c r="BO67" s="13"/>
    </row>
    <row r="68" spans="1:67" ht="15.75" customHeight="1" x14ac:dyDescent="0.25">
      <c r="A68" s="1" t="s">
        <v>68</v>
      </c>
      <c r="B68" s="1">
        <v>0.9</v>
      </c>
      <c r="C68" s="1">
        <v>1.08</v>
      </c>
      <c r="G68" s="2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3">
        <v>0</v>
      </c>
      <c r="P68" s="1">
        <v>0</v>
      </c>
      <c r="Q68" s="1">
        <v>0</v>
      </c>
      <c r="R68" s="1">
        <v>0</v>
      </c>
      <c r="S68" s="1">
        <v>0</v>
      </c>
      <c r="T68" s="4">
        <v>0</v>
      </c>
      <c r="U68" s="1">
        <v>2</v>
      </c>
      <c r="V68" s="1">
        <v>0</v>
      </c>
      <c r="W68" s="1">
        <v>0</v>
      </c>
      <c r="X68" s="1">
        <v>0</v>
      </c>
      <c r="Y68" s="1">
        <v>0</v>
      </c>
      <c r="Z68" s="1">
        <v>3</v>
      </c>
      <c r="AA68" s="1">
        <v>0</v>
      </c>
      <c r="AB68" s="13">
        <v>0</v>
      </c>
      <c r="AC68" s="1">
        <v>0</v>
      </c>
      <c r="AD68" s="1">
        <v>0</v>
      </c>
      <c r="AE68" s="1">
        <v>0</v>
      </c>
      <c r="AF68" s="1">
        <v>0</v>
      </c>
      <c r="AG68" s="6"/>
      <c r="AO68" s="13"/>
      <c r="AT68" s="8"/>
      <c r="BB68" s="13"/>
      <c r="BG68" s="10"/>
      <c r="BO68" s="13"/>
    </row>
    <row r="69" spans="1:67" ht="15.75" customHeight="1" x14ac:dyDescent="0.25">
      <c r="A69" s="15">
        <v>45008</v>
      </c>
      <c r="B69" s="4"/>
      <c r="C69" s="4"/>
      <c r="D69" s="4"/>
      <c r="E69" s="4"/>
      <c r="F69" s="4"/>
      <c r="G69" s="2"/>
      <c r="O69" s="13"/>
      <c r="T69" s="4"/>
      <c r="AB69" s="13"/>
      <c r="AG69" s="6"/>
      <c r="AO69" s="13"/>
      <c r="AT69" s="8"/>
      <c r="BB69" s="13"/>
      <c r="BG69" s="10"/>
      <c r="BO69" s="13"/>
    </row>
    <row r="70" spans="1:67" ht="15.75" customHeight="1" x14ac:dyDescent="0.25">
      <c r="A70" s="1" t="s">
        <v>69</v>
      </c>
      <c r="B70" s="1">
        <v>1.56</v>
      </c>
      <c r="C70" s="1">
        <v>1.6</v>
      </c>
      <c r="D70" s="1">
        <v>1.36</v>
      </c>
      <c r="G70" s="2">
        <v>0</v>
      </c>
      <c r="H70" s="1">
        <v>4</v>
      </c>
      <c r="I70" s="1">
        <v>0</v>
      </c>
      <c r="J70" s="1">
        <v>1</v>
      </c>
      <c r="K70" s="1">
        <v>0</v>
      </c>
      <c r="L70" s="1">
        <v>0</v>
      </c>
      <c r="M70" s="1">
        <v>1</v>
      </c>
      <c r="N70" s="1">
        <v>0</v>
      </c>
      <c r="O70" s="13">
        <v>0</v>
      </c>
      <c r="P70" s="1">
        <v>0</v>
      </c>
      <c r="Q70" s="1">
        <v>0</v>
      </c>
      <c r="R70" s="1">
        <v>0</v>
      </c>
      <c r="S70" s="1">
        <v>0</v>
      </c>
      <c r="T70" s="4">
        <v>0</v>
      </c>
      <c r="U70" s="1">
        <v>2</v>
      </c>
      <c r="V70" s="1">
        <v>1</v>
      </c>
      <c r="W70" s="1">
        <v>0</v>
      </c>
      <c r="X70" s="1">
        <v>0</v>
      </c>
      <c r="Y70" s="1">
        <v>0</v>
      </c>
      <c r="Z70" s="1">
        <v>3</v>
      </c>
      <c r="AA70" s="1">
        <v>2</v>
      </c>
      <c r="AB70" s="13">
        <v>0</v>
      </c>
      <c r="AC70" s="1">
        <v>0</v>
      </c>
      <c r="AD70" s="1">
        <v>0</v>
      </c>
      <c r="AE70" s="1">
        <v>0</v>
      </c>
      <c r="AF70" s="1">
        <v>0</v>
      </c>
      <c r="AG70" s="6">
        <v>0</v>
      </c>
      <c r="AH70" s="1">
        <v>1</v>
      </c>
      <c r="AI70" s="1">
        <v>1</v>
      </c>
      <c r="AJ70" s="1">
        <v>0</v>
      </c>
      <c r="AK70" s="1">
        <v>0</v>
      </c>
      <c r="AL70" s="1">
        <v>0</v>
      </c>
      <c r="AM70" s="1">
        <v>1</v>
      </c>
      <c r="AN70" s="1">
        <v>0</v>
      </c>
      <c r="AO70" s="13">
        <v>0</v>
      </c>
      <c r="AP70" s="1">
        <v>0</v>
      </c>
      <c r="AQ70" s="1">
        <v>0</v>
      </c>
      <c r="AR70" s="1">
        <v>0</v>
      </c>
      <c r="AS70" s="1">
        <v>0</v>
      </c>
      <c r="AT70" s="8"/>
      <c r="BB70" s="13"/>
      <c r="BG70" s="10"/>
      <c r="BO70" s="13"/>
    </row>
    <row r="71" spans="1:67" ht="15.75" customHeight="1" x14ac:dyDescent="0.25">
      <c r="A71" s="1" t="s">
        <v>70</v>
      </c>
      <c r="B71" s="1">
        <v>1.36</v>
      </c>
      <c r="C71" s="1">
        <v>1.65</v>
      </c>
      <c r="D71" s="1">
        <v>0.62</v>
      </c>
      <c r="G71" s="2">
        <v>0</v>
      </c>
      <c r="H71" s="1">
        <v>4</v>
      </c>
      <c r="I71" s="1">
        <v>0</v>
      </c>
      <c r="J71" s="1">
        <v>0</v>
      </c>
      <c r="K71" s="1">
        <v>0</v>
      </c>
      <c r="L71" s="1">
        <v>0</v>
      </c>
      <c r="M71" s="1">
        <v>3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1</v>
      </c>
      <c r="V71" s="1">
        <v>2</v>
      </c>
      <c r="W71" s="1">
        <v>1</v>
      </c>
      <c r="X71" s="1">
        <v>0</v>
      </c>
      <c r="Y71" s="1">
        <v>0</v>
      </c>
      <c r="Z71" s="1">
        <v>3</v>
      </c>
      <c r="AA71" s="1">
        <v>0</v>
      </c>
      <c r="AB71" s="13">
        <v>0</v>
      </c>
      <c r="AC71" s="1">
        <v>0</v>
      </c>
      <c r="AD71" s="1">
        <v>0</v>
      </c>
      <c r="AE71" s="1">
        <v>0</v>
      </c>
      <c r="AF71" s="1">
        <v>0</v>
      </c>
      <c r="AG71" s="6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1</v>
      </c>
      <c r="AN71" s="1">
        <v>1</v>
      </c>
      <c r="AO71" s="13">
        <v>0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" t="s">
        <v>71</v>
      </c>
      <c r="B72" s="1">
        <v>0.71</v>
      </c>
      <c r="C72" s="1">
        <v>0.68</v>
      </c>
      <c r="D72" s="1">
        <v>1.57</v>
      </c>
      <c r="G72" s="2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3">
        <v>0</v>
      </c>
      <c r="P72" s="1">
        <v>0</v>
      </c>
      <c r="Q72" s="1">
        <v>0</v>
      </c>
      <c r="R72" s="1">
        <v>0</v>
      </c>
      <c r="S72" s="1">
        <v>0</v>
      </c>
      <c r="T72" s="4">
        <v>0</v>
      </c>
      <c r="U72" s="1">
        <v>0</v>
      </c>
      <c r="V72" s="1">
        <v>0</v>
      </c>
      <c r="W72" s="1">
        <v>0</v>
      </c>
      <c r="X72" s="1">
        <v>0</v>
      </c>
      <c r="Y72" s="1">
        <v>3</v>
      </c>
      <c r="Z72" s="1">
        <v>1</v>
      </c>
      <c r="AA72" s="1">
        <v>0</v>
      </c>
      <c r="AB72" s="13">
        <v>0</v>
      </c>
      <c r="AC72" s="1">
        <v>0</v>
      </c>
      <c r="AD72" s="1">
        <v>0</v>
      </c>
      <c r="AE72" s="1">
        <v>0</v>
      </c>
      <c r="AF72" s="1">
        <v>0</v>
      </c>
      <c r="AG72" s="6">
        <v>0</v>
      </c>
      <c r="AH72" s="1">
        <v>1</v>
      </c>
      <c r="AI72" s="1">
        <v>3</v>
      </c>
      <c r="AJ72" s="1">
        <v>0</v>
      </c>
      <c r="AK72" s="1">
        <v>0</v>
      </c>
      <c r="AL72" s="1">
        <v>0</v>
      </c>
      <c r="AM72" s="1">
        <v>4</v>
      </c>
      <c r="AN72" s="1">
        <v>1</v>
      </c>
      <c r="AO72" s="13">
        <v>1</v>
      </c>
      <c r="AP72" s="1">
        <v>0</v>
      </c>
      <c r="AQ72" s="1">
        <v>1</v>
      </c>
      <c r="AR72" s="1">
        <v>0</v>
      </c>
      <c r="AS72" s="1">
        <v>0</v>
      </c>
      <c r="AT72" s="8"/>
      <c r="BB72" s="13"/>
      <c r="BG72" s="10"/>
      <c r="BO72" s="13"/>
    </row>
    <row r="73" spans="1:67" ht="15.75" customHeight="1" x14ac:dyDescent="0.25">
      <c r="A73" s="1" t="s">
        <v>72</v>
      </c>
      <c r="B73" s="1">
        <v>1.21</v>
      </c>
      <c r="C73" s="1">
        <v>1.17</v>
      </c>
      <c r="D73" s="1">
        <v>1.55</v>
      </c>
      <c r="G73" s="2">
        <v>0</v>
      </c>
      <c r="H73" s="1">
        <v>1</v>
      </c>
      <c r="I73" s="1">
        <v>0</v>
      </c>
      <c r="J73" s="1">
        <v>1</v>
      </c>
      <c r="K73" s="1">
        <v>0</v>
      </c>
      <c r="L73" s="1">
        <v>0</v>
      </c>
      <c r="M73" s="1">
        <v>3</v>
      </c>
      <c r="N73" s="1">
        <v>0</v>
      </c>
      <c r="O73" s="13">
        <v>0</v>
      </c>
      <c r="P73" s="1">
        <v>0</v>
      </c>
      <c r="Q73" s="1">
        <v>0</v>
      </c>
      <c r="R73" s="1">
        <v>0</v>
      </c>
      <c r="S73" s="1">
        <v>0</v>
      </c>
      <c r="T73" s="4">
        <v>0</v>
      </c>
      <c r="U73" s="1">
        <v>0</v>
      </c>
      <c r="V73" s="1">
        <v>2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3">
        <v>0</v>
      </c>
      <c r="AC73" s="1">
        <v>0</v>
      </c>
      <c r="AD73" s="1">
        <v>0</v>
      </c>
      <c r="AE73" s="1">
        <v>0</v>
      </c>
      <c r="AF73" s="1">
        <v>0</v>
      </c>
      <c r="AG73" s="6">
        <v>1</v>
      </c>
      <c r="AH73" s="1">
        <v>1</v>
      </c>
      <c r="AI73" s="1">
        <v>2</v>
      </c>
      <c r="AJ73" s="1">
        <v>0</v>
      </c>
      <c r="AK73" s="1">
        <v>0</v>
      </c>
      <c r="AL73" s="1">
        <v>0</v>
      </c>
      <c r="AM73" s="1">
        <v>5</v>
      </c>
      <c r="AN73" s="1">
        <v>0</v>
      </c>
      <c r="AO73" s="13">
        <v>0</v>
      </c>
      <c r="AP73" s="1">
        <v>1</v>
      </c>
      <c r="AQ73" s="1">
        <v>0</v>
      </c>
      <c r="AR73" s="1">
        <v>0</v>
      </c>
      <c r="AS73" s="1">
        <v>0</v>
      </c>
      <c r="AT73" s="8"/>
      <c r="BB73" s="13"/>
      <c r="BG73" s="10"/>
      <c r="BO73" s="13"/>
    </row>
    <row r="74" spans="1:67" ht="15.75" customHeight="1" x14ac:dyDescent="0.25">
      <c r="A74" s="1" t="s">
        <v>73</v>
      </c>
      <c r="B74" s="1">
        <v>1.08</v>
      </c>
      <c r="C74" s="1">
        <v>1.06</v>
      </c>
      <c r="D74" s="1">
        <v>1.75</v>
      </c>
      <c r="G74" s="2">
        <v>0</v>
      </c>
      <c r="H74" s="1">
        <v>3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3">
        <v>0</v>
      </c>
      <c r="P74" s="1">
        <v>0</v>
      </c>
      <c r="Q74" s="1">
        <v>0</v>
      </c>
      <c r="R74" s="1">
        <v>0</v>
      </c>
      <c r="S74" s="1">
        <v>0</v>
      </c>
      <c r="T74" s="4">
        <v>1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2</v>
      </c>
      <c r="AA74" s="1">
        <v>0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>
        <v>0</v>
      </c>
      <c r="AH74" s="1">
        <v>3</v>
      </c>
      <c r="AI74" s="1">
        <v>1</v>
      </c>
      <c r="AJ74" s="1">
        <v>0</v>
      </c>
      <c r="AK74" s="1">
        <v>0</v>
      </c>
      <c r="AL74" s="1">
        <v>0</v>
      </c>
      <c r="AM74" s="1">
        <v>3</v>
      </c>
      <c r="AN74" s="1">
        <v>0</v>
      </c>
      <c r="AO74" s="13">
        <v>0</v>
      </c>
      <c r="AP74" s="1">
        <v>0</v>
      </c>
      <c r="AQ74" s="1">
        <v>0</v>
      </c>
      <c r="AR74" s="1">
        <v>0</v>
      </c>
      <c r="AS74" s="1">
        <v>0</v>
      </c>
      <c r="AT74" s="8"/>
      <c r="BB74" s="13"/>
      <c r="BG74" s="10"/>
      <c r="BO74" s="13"/>
    </row>
    <row r="75" spans="1:67" ht="15.75" customHeight="1" x14ac:dyDescent="0.25">
      <c r="A75" s="18">
        <v>45009</v>
      </c>
      <c r="B75" s="19"/>
      <c r="C75" s="19"/>
      <c r="D75" s="19"/>
      <c r="E75" s="19"/>
      <c r="F75" s="19"/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1:67" ht="15.75" customHeight="1" x14ac:dyDescent="0.25">
      <c r="A76" s="1" t="s">
        <v>74</v>
      </c>
      <c r="B76" s="1">
        <v>1.38</v>
      </c>
      <c r="C76" s="1">
        <v>1.02</v>
      </c>
      <c r="D76" s="1">
        <v>1.81</v>
      </c>
      <c r="G76" s="2">
        <v>0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3">
        <v>0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1</v>
      </c>
      <c r="W76" s="1">
        <v>0</v>
      </c>
      <c r="X76" s="1">
        <v>0</v>
      </c>
      <c r="Y76" s="1">
        <v>0</v>
      </c>
      <c r="Z76" s="1">
        <v>2</v>
      </c>
      <c r="AA76" s="1">
        <v>0</v>
      </c>
      <c r="AB76" s="13">
        <v>0</v>
      </c>
      <c r="AC76" s="1">
        <v>0</v>
      </c>
      <c r="AD76" s="1">
        <v>0</v>
      </c>
      <c r="AE76" s="1">
        <v>0</v>
      </c>
      <c r="AF76" s="1">
        <v>0</v>
      </c>
      <c r="AG76" s="6">
        <v>0</v>
      </c>
      <c r="AH76" s="1">
        <v>4</v>
      </c>
      <c r="AI76" s="1">
        <v>1</v>
      </c>
      <c r="AJ76" s="1">
        <v>0</v>
      </c>
      <c r="AK76" s="1">
        <v>0</v>
      </c>
      <c r="AL76" s="1">
        <v>0</v>
      </c>
      <c r="AM76" s="1">
        <v>2</v>
      </c>
      <c r="AN76" s="1">
        <v>1</v>
      </c>
      <c r="AO76" s="13">
        <v>0</v>
      </c>
      <c r="AP76" s="1">
        <v>0</v>
      </c>
      <c r="AQ76" s="1">
        <v>1</v>
      </c>
      <c r="AR76" s="1">
        <v>0</v>
      </c>
      <c r="AS76" s="1">
        <v>0</v>
      </c>
      <c r="AT76" s="8"/>
      <c r="BB76" s="13"/>
      <c r="BG76" s="10"/>
      <c r="BO76" s="13"/>
    </row>
    <row r="77" spans="1:67" ht="15.75" customHeight="1" x14ac:dyDescent="0.25">
      <c r="A77" s="1" t="s">
        <v>75</v>
      </c>
      <c r="B77" s="1">
        <v>2.17</v>
      </c>
      <c r="C77" s="1">
        <v>1.54</v>
      </c>
      <c r="D77" s="1">
        <v>1.55</v>
      </c>
      <c r="G77" s="2">
        <v>1</v>
      </c>
      <c r="H77" s="1">
        <v>2</v>
      </c>
      <c r="I77" s="1">
        <v>3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3">
        <v>0</v>
      </c>
      <c r="P77" s="1">
        <v>0</v>
      </c>
      <c r="Q77" s="1">
        <v>0</v>
      </c>
      <c r="R77" s="1">
        <v>0</v>
      </c>
      <c r="S77" s="1">
        <v>0</v>
      </c>
      <c r="T77" s="4">
        <v>0</v>
      </c>
      <c r="U77" s="1">
        <v>1</v>
      </c>
      <c r="V77" s="1">
        <v>1</v>
      </c>
      <c r="W77" s="1">
        <v>0</v>
      </c>
      <c r="X77" s="1">
        <v>0</v>
      </c>
      <c r="Y77" s="1">
        <v>0</v>
      </c>
      <c r="Z77" s="1">
        <v>2</v>
      </c>
      <c r="AA77" s="1">
        <v>0</v>
      </c>
      <c r="AB77" s="13">
        <v>0</v>
      </c>
      <c r="AC77" s="1">
        <v>0</v>
      </c>
      <c r="AD77" s="1">
        <v>0</v>
      </c>
      <c r="AE77" s="1">
        <v>0</v>
      </c>
      <c r="AF77" s="1">
        <v>0</v>
      </c>
      <c r="AG77" s="6">
        <v>0</v>
      </c>
      <c r="AH77" s="1">
        <v>2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3">
        <v>0</v>
      </c>
      <c r="AP77" s="1">
        <v>0</v>
      </c>
      <c r="AQ77" s="1">
        <v>0</v>
      </c>
      <c r="AR77" s="1">
        <v>0</v>
      </c>
      <c r="AS77" s="1">
        <v>0</v>
      </c>
      <c r="AT77" s="8"/>
      <c r="BB77" s="13"/>
      <c r="BG77" s="10"/>
      <c r="BO77" s="13"/>
    </row>
    <row r="78" spans="1:67" ht="15.75" customHeight="1" x14ac:dyDescent="0.25">
      <c r="A78" s="1" t="s">
        <v>76</v>
      </c>
      <c r="B78" s="1">
        <v>0.84</v>
      </c>
      <c r="C78" s="1">
        <v>0.67</v>
      </c>
      <c r="D78" s="1">
        <v>0.75</v>
      </c>
      <c r="G78" s="2">
        <v>1</v>
      </c>
      <c r="H78" s="1">
        <v>2</v>
      </c>
      <c r="I78" s="1">
        <v>1</v>
      </c>
      <c r="J78" s="1">
        <v>0</v>
      </c>
      <c r="K78" s="1">
        <v>0</v>
      </c>
      <c r="L78" s="1">
        <v>0</v>
      </c>
      <c r="M78" s="1">
        <v>3</v>
      </c>
      <c r="N78" s="1">
        <v>1</v>
      </c>
      <c r="O78" s="13">
        <v>0</v>
      </c>
      <c r="P78" s="1">
        <v>0</v>
      </c>
      <c r="Q78" s="1">
        <v>0</v>
      </c>
      <c r="R78" s="1">
        <v>0</v>
      </c>
      <c r="S78" s="1">
        <v>0</v>
      </c>
      <c r="T78" s="4">
        <v>0</v>
      </c>
      <c r="U78" s="1">
        <v>2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3">
        <v>0</v>
      </c>
      <c r="AC78" s="1">
        <v>0</v>
      </c>
      <c r="AD78" s="1">
        <v>0</v>
      </c>
      <c r="AE78" s="1">
        <v>0</v>
      </c>
      <c r="AF78" s="1">
        <v>0</v>
      </c>
      <c r="AG78" s="6">
        <v>0</v>
      </c>
      <c r="AH78" s="1">
        <v>0</v>
      </c>
      <c r="AI78" s="1">
        <v>2</v>
      </c>
      <c r="AJ78" s="1">
        <v>0</v>
      </c>
      <c r="AK78" s="1">
        <v>0</v>
      </c>
      <c r="AL78" s="1">
        <v>0</v>
      </c>
      <c r="AM78" s="1">
        <v>2</v>
      </c>
      <c r="AN78" s="1">
        <v>0</v>
      </c>
      <c r="AO78" s="13">
        <v>0</v>
      </c>
      <c r="AP78" s="1">
        <v>1</v>
      </c>
      <c r="AQ78" s="1">
        <v>0</v>
      </c>
      <c r="AR78" s="1">
        <v>0</v>
      </c>
      <c r="AS78" s="1">
        <v>0</v>
      </c>
      <c r="AT78" s="8"/>
      <c r="BB78" s="13"/>
      <c r="BG78" s="10"/>
      <c r="BO78" s="13"/>
    </row>
    <row r="79" spans="1:67" ht="15.75" customHeight="1" x14ac:dyDescent="0.25">
      <c r="A79" s="1" t="s">
        <v>77</v>
      </c>
      <c r="B79" s="1">
        <v>1.53</v>
      </c>
      <c r="C79" s="1">
        <v>1.31</v>
      </c>
      <c r="D79" s="1">
        <v>1.74</v>
      </c>
      <c r="G79" s="2">
        <v>0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2</v>
      </c>
      <c r="N79" s="1">
        <v>0</v>
      </c>
      <c r="O79" s="13">
        <v>0</v>
      </c>
      <c r="P79" s="1">
        <v>0</v>
      </c>
      <c r="Q79" s="1">
        <v>0</v>
      </c>
      <c r="R79" s="1">
        <v>0</v>
      </c>
      <c r="S79" s="1">
        <v>0</v>
      </c>
      <c r="T79" s="4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1</v>
      </c>
      <c r="AA79" s="1">
        <v>2</v>
      </c>
      <c r="AB79" s="13">
        <v>0</v>
      </c>
      <c r="AC79" s="1">
        <v>0</v>
      </c>
      <c r="AD79" s="1">
        <v>0</v>
      </c>
      <c r="AE79" s="1">
        <v>0</v>
      </c>
      <c r="AF79" s="1">
        <v>0</v>
      </c>
      <c r="AG79" s="6">
        <v>0</v>
      </c>
      <c r="AH79" s="1">
        <v>3</v>
      </c>
      <c r="AI79" s="1">
        <v>2</v>
      </c>
      <c r="AJ79" s="1">
        <v>0</v>
      </c>
      <c r="AK79" s="1">
        <v>0</v>
      </c>
      <c r="AL79" s="1">
        <v>0</v>
      </c>
      <c r="AM79" s="1">
        <v>2</v>
      </c>
      <c r="AN79" s="1">
        <v>0</v>
      </c>
      <c r="AO79" s="13">
        <v>0</v>
      </c>
      <c r="AP79" s="1">
        <v>0</v>
      </c>
      <c r="AQ79" s="1">
        <v>0</v>
      </c>
      <c r="AR79" s="1">
        <v>0</v>
      </c>
      <c r="AS79" s="1">
        <v>0</v>
      </c>
      <c r="AT79" s="8"/>
      <c r="BB79" s="13"/>
      <c r="BG79" s="10"/>
      <c r="BO79" s="13"/>
    </row>
    <row r="80" spans="1:67" ht="15.75" customHeight="1" x14ac:dyDescent="0.25">
      <c r="A80" s="12">
        <v>45013</v>
      </c>
      <c r="B80" s="2"/>
      <c r="C80" s="2"/>
      <c r="D80" s="2"/>
      <c r="E80" s="2"/>
      <c r="F80" s="2"/>
      <c r="G80" s="2"/>
      <c r="O80" s="13"/>
      <c r="T80" s="4"/>
      <c r="AB80" s="13"/>
      <c r="AG80" s="6"/>
      <c r="AO80" s="13"/>
      <c r="AT80" s="8"/>
      <c r="BB80" s="13"/>
      <c r="BG80" s="10"/>
      <c r="BO80" s="13"/>
    </row>
    <row r="81" spans="1:67" ht="15.75" customHeight="1" x14ac:dyDescent="0.25">
      <c r="A81" s="1" t="s">
        <v>78</v>
      </c>
      <c r="B81" s="1">
        <v>1.25</v>
      </c>
      <c r="C81" s="1">
        <v>0.72</v>
      </c>
      <c r="D81" s="1">
        <v>1.21</v>
      </c>
      <c r="G81" s="2">
        <v>0</v>
      </c>
      <c r="H81" s="1">
        <v>3</v>
      </c>
      <c r="I81" s="1">
        <v>2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3">
        <v>0</v>
      </c>
      <c r="P81" s="1">
        <v>0</v>
      </c>
      <c r="Q81" s="1">
        <v>0</v>
      </c>
      <c r="R81" s="1">
        <v>0</v>
      </c>
      <c r="S81" s="1">
        <v>0</v>
      </c>
      <c r="T81" s="4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4</v>
      </c>
      <c r="AA81" s="1">
        <v>0</v>
      </c>
      <c r="AB81" s="13">
        <v>0</v>
      </c>
      <c r="AC81" s="1">
        <v>0</v>
      </c>
      <c r="AD81" s="1">
        <v>0</v>
      </c>
      <c r="AE81" s="1">
        <v>0</v>
      </c>
      <c r="AF81" s="1">
        <v>0</v>
      </c>
      <c r="AG81" s="6">
        <v>0</v>
      </c>
      <c r="AH81" s="1">
        <v>2</v>
      </c>
      <c r="AI81" s="1">
        <v>0</v>
      </c>
      <c r="AJ81" s="1">
        <v>0</v>
      </c>
      <c r="AK81" s="1">
        <v>0</v>
      </c>
      <c r="AL81" s="1">
        <v>0</v>
      </c>
      <c r="AM81" s="1">
        <v>1</v>
      </c>
      <c r="AN81" s="1">
        <v>0</v>
      </c>
      <c r="AO81" s="13">
        <v>0</v>
      </c>
      <c r="AP81" s="1">
        <v>0</v>
      </c>
      <c r="AQ81" s="1">
        <v>0</v>
      </c>
      <c r="AR81" s="1">
        <v>0</v>
      </c>
      <c r="AS81" s="1">
        <v>0</v>
      </c>
      <c r="AT81" s="8"/>
      <c r="BB81" s="13"/>
      <c r="BG81" s="10"/>
      <c r="BO81" s="13"/>
    </row>
    <row r="82" spans="1:67" ht="15.75" customHeight="1" x14ac:dyDescent="0.25">
      <c r="A82" s="1" t="s">
        <v>79</v>
      </c>
      <c r="B82" s="1">
        <v>1.25</v>
      </c>
      <c r="C82" s="1">
        <v>1.47</v>
      </c>
      <c r="D82" s="1">
        <v>1.41</v>
      </c>
      <c r="G82" s="2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3">
        <v>0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2</v>
      </c>
      <c r="AA82" s="1">
        <v>0</v>
      </c>
      <c r="AB82" s="13">
        <v>0</v>
      </c>
      <c r="AC82" s="1">
        <v>0</v>
      </c>
      <c r="AD82" s="1">
        <v>0</v>
      </c>
      <c r="AE82" s="1">
        <v>0</v>
      </c>
      <c r="AF82" s="1">
        <v>0</v>
      </c>
      <c r="AG82" s="6">
        <v>1</v>
      </c>
      <c r="AH82" s="1">
        <v>2</v>
      </c>
      <c r="AI82" s="1">
        <v>0</v>
      </c>
      <c r="AJ82" s="1">
        <v>0</v>
      </c>
      <c r="AK82" s="1">
        <v>0</v>
      </c>
      <c r="AL82" s="1">
        <v>1</v>
      </c>
      <c r="AM82" s="1">
        <v>0</v>
      </c>
      <c r="AN82" s="1">
        <v>0</v>
      </c>
      <c r="AO82" s="13">
        <v>0</v>
      </c>
      <c r="AP82" s="1">
        <v>0</v>
      </c>
      <c r="AQ82" s="1">
        <v>0</v>
      </c>
      <c r="AR82" s="1">
        <v>0</v>
      </c>
      <c r="AS82" s="1">
        <v>0</v>
      </c>
      <c r="AT82" s="8"/>
      <c r="BB82" s="13"/>
      <c r="BG82" s="10"/>
      <c r="BO82" s="13"/>
    </row>
    <row r="83" spans="1:67" ht="15.75" customHeight="1" x14ac:dyDescent="0.25">
      <c r="A83" s="1" t="s">
        <v>80</v>
      </c>
      <c r="B83" s="1">
        <v>1.86</v>
      </c>
      <c r="C83" s="1">
        <v>1.72</v>
      </c>
      <c r="D83" s="1">
        <v>1.46</v>
      </c>
      <c r="G83" s="2">
        <v>1</v>
      </c>
      <c r="H83" s="1">
        <v>2</v>
      </c>
      <c r="I83" s="1">
        <v>2</v>
      </c>
      <c r="J83" s="1">
        <v>0</v>
      </c>
      <c r="K83" s="1">
        <v>0</v>
      </c>
      <c r="L83" s="1">
        <v>0</v>
      </c>
      <c r="M83" s="1">
        <v>2</v>
      </c>
      <c r="N83" s="1">
        <v>0</v>
      </c>
      <c r="O83" s="13">
        <v>0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1</v>
      </c>
      <c r="V83" s="1">
        <v>1</v>
      </c>
      <c r="W83" s="1">
        <v>0</v>
      </c>
      <c r="X83" s="1">
        <v>0</v>
      </c>
      <c r="Y83" s="1">
        <v>0</v>
      </c>
      <c r="Z83" s="1">
        <v>2</v>
      </c>
      <c r="AA83" s="1">
        <v>2</v>
      </c>
      <c r="AB83" s="13">
        <v>0</v>
      </c>
      <c r="AC83" s="1">
        <v>0</v>
      </c>
      <c r="AD83" s="1">
        <v>0</v>
      </c>
      <c r="AE83" s="1">
        <v>0</v>
      </c>
      <c r="AF83" s="1">
        <v>0</v>
      </c>
      <c r="AG83" s="6">
        <v>0</v>
      </c>
      <c r="AH83" s="1">
        <v>1</v>
      </c>
      <c r="AI83" s="1">
        <v>0</v>
      </c>
      <c r="AJ83" s="1">
        <v>0</v>
      </c>
      <c r="AK83" s="1">
        <v>0</v>
      </c>
      <c r="AL83" s="1">
        <v>1</v>
      </c>
      <c r="AM83" s="1">
        <v>0</v>
      </c>
      <c r="AN83" s="1">
        <v>0</v>
      </c>
      <c r="AO83" s="13">
        <v>0</v>
      </c>
      <c r="AP83" s="1">
        <v>0</v>
      </c>
      <c r="AQ83" s="1">
        <v>0</v>
      </c>
      <c r="AR83" s="1">
        <v>0</v>
      </c>
      <c r="AS83" s="1">
        <v>0</v>
      </c>
      <c r="AT83" s="8"/>
      <c r="BB83" s="13"/>
      <c r="BG83" s="10"/>
      <c r="BO83" s="13"/>
    </row>
    <row r="84" spans="1:67" ht="15.75" customHeight="1" x14ac:dyDescent="0.25">
      <c r="A84" s="1" t="s">
        <v>81</v>
      </c>
      <c r="B84" s="1">
        <v>1.06</v>
      </c>
      <c r="C84" s="1">
        <v>0.84</v>
      </c>
      <c r="D84" s="1">
        <v>1.23</v>
      </c>
      <c r="G84" s="2">
        <v>1</v>
      </c>
      <c r="H84" s="1">
        <v>1</v>
      </c>
      <c r="I84" s="1">
        <v>1</v>
      </c>
      <c r="J84" s="1">
        <v>0</v>
      </c>
      <c r="K84" s="1">
        <v>0</v>
      </c>
      <c r="L84" s="1">
        <v>3</v>
      </c>
      <c r="M84" s="1">
        <v>2</v>
      </c>
      <c r="N84" s="1">
        <v>0</v>
      </c>
      <c r="O84" s="13">
        <v>0</v>
      </c>
      <c r="P84" s="1">
        <v>0</v>
      </c>
      <c r="Q84" s="1">
        <v>0</v>
      </c>
      <c r="R84" s="1">
        <v>0</v>
      </c>
      <c r="S84" s="1">
        <v>0</v>
      </c>
      <c r="T84" s="4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4</v>
      </c>
      <c r="AA84" s="1">
        <v>2</v>
      </c>
      <c r="AB84" s="13">
        <v>0</v>
      </c>
      <c r="AC84" s="1">
        <v>0</v>
      </c>
      <c r="AD84" s="1">
        <v>0</v>
      </c>
      <c r="AE84" s="1">
        <v>0</v>
      </c>
      <c r="AF84" s="1">
        <v>0</v>
      </c>
      <c r="AG84" s="6">
        <v>0</v>
      </c>
      <c r="AH84" s="1">
        <v>2</v>
      </c>
      <c r="AI84" s="1">
        <v>0</v>
      </c>
      <c r="AJ84" s="1">
        <v>1</v>
      </c>
      <c r="AK84" s="1">
        <v>0</v>
      </c>
      <c r="AL84" s="1">
        <v>0</v>
      </c>
      <c r="AM84" s="1">
        <v>1</v>
      </c>
      <c r="AN84" s="1">
        <v>1</v>
      </c>
      <c r="AO84" s="13">
        <v>0</v>
      </c>
      <c r="AP84" s="1">
        <v>1</v>
      </c>
      <c r="AQ84" s="1">
        <v>0</v>
      </c>
      <c r="AR84" s="1">
        <v>0</v>
      </c>
      <c r="AS84" s="1">
        <v>0</v>
      </c>
      <c r="AT84" s="8"/>
      <c r="BB84" s="13"/>
      <c r="BG84" s="10"/>
      <c r="BO84" s="13"/>
    </row>
    <row r="85" spans="1:67" ht="15.75" customHeight="1" x14ac:dyDescent="0.25">
      <c r="A85" s="1" t="s">
        <v>82</v>
      </c>
      <c r="B85" s="1">
        <v>1.2</v>
      </c>
      <c r="C85" s="1">
        <v>0.85</v>
      </c>
      <c r="D85" s="1">
        <v>1.02</v>
      </c>
      <c r="G85" s="2">
        <v>1</v>
      </c>
      <c r="H85" s="1">
        <v>4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2</v>
      </c>
      <c r="O85" s="13">
        <v>0</v>
      </c>
      <c r="P85" s="1">
        <v>0</v>
      </c>
      <c r="Q85" s="1">
        <v>0</v>
      </c>
      <c r="R85" s="1">
        <v>0</v>
      </c>
      <c r="S85" s="1">
        <v>0</v>
      </c>
      <c r="T85" s="4">
        <v>0</v>
      </c>
      <c r="U85" s="1">
        <v>1</v>
      </c>
      <c r="V85" s="1">
        <v>0</v>
      </c>
      <c r="W85" s="1">
        <v>0</v>
      </c>
      <c r="X85" s="1">
        <v>0</v>
      </c>
      <c r="Y85" s="1">
        <v>0</v>
      </c>
      <c r="Z85" s="1">
        <v>1</v>
      </c>
      <c r="AA85" s="1">
        <v>1</v>
      </c>
      <c r="AB85" s="13">
        <v>0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2</v>
      </c>
      <c r="AI85" s="1">
        <v>0</v>
      </c>
      <c r="AJ85" s="1">
        <v>0</v>
      </c>
      <c r="AK85" s="1">
        <v>0</v>
      </c>
      <c r="AL85" s="1">
        <v>2</v>
      </c>
      <c r="AM85" s="1">
        <v>0</v>
      </c>
      <c r="AN85" s="1">
        <v>0</v>
      </c>
      <c r="AO85" s="13">
        <v>0</v>
      </c>
      <c r="AP85" s="1">
        <v>0</v>
      </c>
      <c r="AQ85" s="1">
        <v>0</v>
      </c>
      <c r="AR85" s="1">
        <v>0</v>
      </c>
      <c r="AS85" s="1">
        <v>0</v>
      </c>
      <c r="AT85" s="8"/>
      <c r="BB85" s="13"/>
      <c r="BG85" s="10"/>
      <c r="BO85" s="13"/>
    </row>
    <row r="86" spans="1:67" ht="15.75" customHeight="1" x14ac:dyDescent="0.25">
      <c r="A86" s="4" t="s">
        <v>185</v>
      </c>
      <c r="B86" s="4" t="s">
        <v>186</v>
      </c>
      <c r="C86" s="4"/>
      <c r="D86" s="4"/>
      <c r="E86" s="4"/>
      <c r="F86" s="4"/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1:67" ht="15.75" customHeight="1" x14ac:dyDescent="0.25">
      <c r="A87" s="1" t="s">
        <v>83</v>
      </c>
      <c r="B87" s="1">
        <v>1.06</v>
      </c>
      <c r="C87" s="1">
        <v>1.27</v>
      </c>
      <c r="D87" s="1">
        <v>0.96</v>
      </c>
      <c r="G87" s="2">
        <v>1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3">
        <v>0</v>
      </c>
      <c r="P87" s="1">
        <v>0</v>
      </c>
      <c r="Q87" s="1">
        <v>0</v>
      </c>
      <c r="R87" s="1">
        <v>0</v>
      </c>
      <c r="S87" s="1">
        <v>0</v>
      </c>
      <c r="T87" s="4">
        <v>0</v>
      </c>
      <c r="U87" s="1">
        <v>0</v>
      </c>
      <c r="V87" s="1">
        <v>0</v>
      </c>
      <c r="W87" s="1">
        <v>1</v>
      </c>
      <c r="X87" s="1">
        <v>0</v>
      </c>
      <c r="Y87" s="1">
        <v>0</v>
      </c>
      <c r="Z87" s="1">
        <v>2</v>
      </c>
      <c r="AA87" s="1">
        <v>0</v>
      </c>
      <c r="AB87" s="13">
        <v>0</v>
      </c>
      <c r="AC87" s="1">
        <v>0</v>
      </c>
      <c r="AD87" s="1">
        <v>0</v>
      </c>
      <c r="AE87" s="1">
        <v>0</v>
      </c>
      <c r="AF87" s="1">
        <v>0</v>
      </c>
      <c r="AG87" s="6">
        <v>0</v>
      </c>
      <c r="AH87" s="1">
        <v>2</v>
      </c>
      <c r="AI87" s="1">
        <v>1</v>
      </c>
      <c r="AJ87" s="1">
        <v>0</v>
      </c>
      <c r="AK87" s="1">
        <v>0</v>
      </c>
      <c r="AL87" s="1">
        <v>1</v>
      </c>
      <c r="AM87" s="1">
        <v>3</v>
      </c>
      <c r="AN87" s="1">
        <v>1</v>
      </c>
      <c r="AO87" s="13">
        <v>0</v>
      </c>
      <c r="AP87" s="1">
        <v>0</v>
      </c>
      <c r="AQ87" s="1">
        <v>0</v>
      </c>
      <c r="AR87" s="1">
        <v>0</v>
      </c>
      <c r="AS87" s="1">
        <v>0</v>
      </c>
      <c r="AT87" s="8"/>
      <c r="BB87" s="13"/>
      <c r="BG87" s="10"/>
      <c r="BO87" s="13"/>
    </row>
    <row r="88" spans="1:67" ht="15.75" customHeight="1" x14ac:dyDescent="0.25">
      <c r="A88" s="1" t="s">
        <v>85</v>
      </c>
      <c r="B88" s="1">
        <v>1.3</v>
      </c>
      <c r="C88" s="1">
        <v>0.9</v>
      </c>
      <c r="D88" s="1">
        <v>0.98</v>
      </c>
      <c r="G88" s="2">
        <v>1</v>
      </c>
      <c r="H88" s="1">
        <v>1</v>
      </c>
      <c r="I88" s="1">
        <v>1</v>
      </c>
      <c r="J88" s="1">
        <v>1</v>
      </c>
      <c r="K88" s="1">
        <v>0</v>
      </c>
      <c r="L88" s="1">
        <v>0</v>
      </c>
      <c r="M88" s="1">
        <v>0</v>
      </c>
      <c r="N88" s="1">
        <v>0</v>
      </c>
      <c r="O88" s="13">
        <v>2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4</v>
      </c>
      <c r="AA88" s="1">
        <v>0</v>
      </c>
      <c r="AB88" s="13">
        <v>1</v>
      </c>
      <c r="AC88" s="1">
        <v>0</v>
      </c>
      <c r="AD88" s="1">
        <v>0</v>
      </c>
      <c r="AE88" s="1">
        <v>0</v>
      </c>
      <c r="AF88" s="1">
        <v>0</v>
      </c>
      <c r="AG88" s="6">
        <v>0</v>
      </c>
      <c r="AH88" s="1">
        <v>2</v>
      </c>
      <c r="AI88" s="1">
        <v>0</v>
      </c>
      <c r="AJ88" s="1">
        <v>0</v>
      </c>
      <c r="AK88" s="1">
        <v>0</v>
      </c>
      <c r="AL88" s="1">
        <v>0</v>
      </c>
      <c r="AM88" s="1">
        <v>1</v>
      </c>
      <c r="AN88" s="1">
        <v>1</v>
      </c>
      <c r="AO88" s="13">
        <v>0</v>
      </c>
      <c r="AP88" s="1">
        <v>0</v>
      </c>
      <c r="AQ88" s="1">
        <v>0</v>
      </c>
      <c r="AR88" s="1">
        <v>0</v>
      </c>
      <c r="AS88" s="1">
        <v>0</v>
      </c>
      <c r="AT88" s="8"/>
      <c r="BB88" s="13"/>
      <c r="BG88" s="10"/>
      <c r="BO88" s="13"/>
    </row>
    <row r="89" spans="1:67" ht="15.75" customHeight="1" x14ac:dyDescent="0.25">
      <c r="A89" s="1" t="s">
        <v>86</v>
      </c>
      <c r="B89" s="1">
        <v>0.78</v>
      </c>
      <c r="C89" s="1">
        <v>0.82</v>
      </c>
      <c r="D89" s="1">
        <v>0.7</v>
      </c>
      <c r="G89" s="2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2</v>
      </c>
      <c r="N89" s="1">
        <v>1</v>
      </c>
      <c r="O89" s="13">
        <v>0</v>
      </c>
      <c r="P89" s="1">
        <v>0</v>
      </c>
      <c r="Q89" s="1">
        <v>0</v>
      </c>
      <c r="R89" s="1">
        <v>0</v>
      </c>
      <c r="S89" s="1">
        <v>0</v>
      </c>
      <c r="T89" s="4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1</v>
      </c>
      <c r="AA89" s="1">
        <v>1</v>
      </c>
      <c r="AB89" s="13">
        <v>0</v>
      </c>
      <c r="AC89" s="1">
        <v>0</v>
      </c>
      <c r="AD89" s="1">
        <v>0</v>
      </c>
      <c r="AE89" s="1">
        <v>0</v>
      </c>
      <c r="AF89" s="1">
        <v>0</v>
      </c>
      <c r="AG89" s="6">
        <v>0</v>
      </c>
      <c r="AH89" s="1">
        <v>0</v>
      </c>
      <c r="AI89" s="1">
        <v>1</v>
      </c>
      <c r="AJ89" s="1">
        <v>0</v>
      </c>
      <c r="AK89" s="1">
        <v>0</v>
      </c>
      <c r="AL89" s="1">
        <v>1</v>
      </c>
      <c r="AM89" s="1">
        <v>0</v>
      </c>
      <c r="AN89" s="1">
        <v>0</v>
      </c>
      <c r="AO89" s="13">
        <v>0</v>
      </c>
      <c r="AP89" s="1">
        <v>0</v>
      </c>
      <c r="AQ89" s="1">
        <v>0</v>
      </c>
      <c r="AR89" s="1">
        <v>0</v>
      </c>
      <c r="AS89" s="1">
        <v>0</v>
      </c>
      <c r="AT89" s="8"/>
      <c r="BB89" s="13"/>
      <c r="BG89" s="10"/>
      <c r="BO89" s="13"/>
    </row>
    <row r="90" spans="1:67" ht="15.75" customHeight="1" x14ac:dyDescent="0.25">
      <c r="A90" s="1" t="s">
        <v>87</v>
      </c>
      <c r="B90" s="1">
        <v>1.18</v>
      </c>
      <c r="C90" s="1">
        <v>1.22</v>
      </c>
      <c r="D90" s="1">
        <v>1.54</v>
      </c>
      <c r="G90" s="2">
        <v>0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3">
        <v>0</v>
      </c>
      <c r="P90" s="1">
        <v>0</v>
      </c>
      <c r="Q90" s="1">
        <v>0</v>
      </c>
      <c r="R90" s="1">
        <v>0</v>
      </c>
      <c r="S90" s="1">
        <v>0</v>
      </c>
      <c r="T90" s="4">
        <v>0</v>
      </c>
      <c r="U90" s="1">
        <v>0</v>
      </c>
      <c r="V90" s="1">
        <v>1</v>
      </c>
      <c r="W90" s="1">
        <v>0</v>
      </c>
      <c r="X90" s="1">
        <v>0</v>
      </c>
      <c r="Y90" s="1">
        <v>3</v>
      </c>
      <c r="Z90" s="1">
        <v>2</v>
      </c>
      <c r="AA90" s="1">
        <v>0</v>
      </c>
      <c r="AB90" s="13">
        <v>0</v>
      </c>
      <c r="AC90" s="1">
        <v>2</v>
      </c>
      <c r="AD90" s="1">
        <v>0</v>
      </c>
      <c r="AE90" s="1">
        <v>0</v>
      </c>
      <c r="AF90" s="1">
        <v>0</v>
      </c>
      <c r="AG90" s="6">
        <v>1</v>
      </c>
      <c r="AH90" s="1">
        <v>1</v>
      </c>
      <c r="AI90" s="1">
        <v>0</v>
      </c>
      <c r="AJ90" s="1">
        <v>0</v>
      </c>
      <c r="AK90" s="1">
        <v>0</v>
      </c>
      <c r="AL90" s="1">
        <v>3</v>
      </c>
      <c r="AM90" s="1">
        <v>2</v>
      </c>
      <c r="AN90" s="1">
        <v>1</v>
      </c>
      <c r="AO90" s="13">
        <v>1</v>
      </c>
      <c r="AP90" s="1">
        <v>0</v>
      </c>
      <c r="AQ90" s="1">
        <v>0</v>
      </c>
      <c r="AR90" s="1">
        <v>0</v>
      </c>
      <c r="AS90" s="1">
        <v>0</v>
      </c>
      <c r="AT90" s="8"/>
      <c r="BB90" s="13"/>
      <c r="BG90" s="10"/>
      <c r="BO90" s="13"/>
    </row>
    <row r="91" spans="1:67" ht="15.75" customHeight="1" x14ac:dyDescent="0.25">
      <c r="A91" s="1" t="s">
        <v>88</v>
      </c>
      <c r="B91" s="1">
        <v>0.57999999999999996</v>
      </c>
      <c r="C91" s="1">
        <v>0.49</v>
      </c>
      <c r="D91" s="1">
        <v>0.44</v>
      </c>
      <c r="G91" s="2">
        <v>0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2</v>
      </c>
      <c r="N91" s="1">
        <v>1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1</v>
      </c>
      <c r="V91" s="1">
        <v>0</v>
      </c>
      <c r="W91" s="1">
        <v>0</v>
      </c>
      <c r="X91" s="1">
        <v>0</v>
      </c>
      <c r="Y91" s="1">
        <v>0</v>
      </c>
      <c r="Z91" s="1">
        <v>2</v>
      </c>
      <c r="AA91" s="1">
        <v>0</v>
      </c>
      <c r="AB91" s="13">
        <v>0</v>
      </c>
      <c r="AC91" s="1">
        <v>0</v>
      </c>
      <c r="AD91" s="1">
        <v>0</v>
      </c>
      <c r="AE91" s="1">
        <v>0</v>
      </c>
      <c r="AF91" s="1">
        <v>0</v>
      </c>
      <c r="AG91" s="6">
        <v>0</v>
      </c>
      <c r="AH91" s="1">
        <v>1</v>
      </c>
      <c r="AI91" s="1">
        <v>0</v>
      </c>
      <c r="AJ91" s="1">
        <v>0</v>
      </c>
      <c r="AK91" s="1">
        <v>0</v>
      </c>
      <c r="AL91" s="1">
        <v>0</v>
      </c>
      <c r="AM91" s="1">
        <v>1</v>
      </c>
      <c r="AN91" s="1">
        <v>0</v>
      </c>
      <c r="AO91" s="13">
        <v>0</v>
      </c>
      <c r="AP91" s="1">
        <v>0</v>
      </c>
      <c r="AQ91" s="1">
        <v>0</v>
      </c>
      <c r="AR91" s="1">
        <v>0</v>
      </c>
      <c r="AS91" s="1">
        <v>0</v>
      </c>
      <c r="AT91" s="8"/>
      <c r="BB91" s="13"/>
      <c r="BG91" s="10"/>
      <c r="BO91" s="13"/>
    </row>
    <row r="92" spans="1:67" ht="15.75" customHeight="1" x14ac:dyDescent="0.25">
      <c r="A92" s="1" t="s">
        <v>89</v>
      </c>
      <c r="B92" s="1">
        <v>0.1</v>
      </c>
      <c r="C92" s="1">
        <v>0.44</v>
      </c>
      <c r="D92" s="1">
        <v>0.85</v>
      </c>
      <c r="G92" s="2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3">
        <v>0</v>
      </c>
      <c r="P92" s="1">
        <v>0</v>
      </c>
      <c r="Q92" s="1">
        <v>0</v>
      </c>
      <c r="R92" s="1">
        <v>0</v>
      </c>
      <c r="S92" s="1">
        <v>0</v>
      </c>
      <c r="T92" s="4">
        <v>0</v>
      </c>
      <c r="U92" s="1">
        <v>0</v>
      </c>
      <c r="V92" s="1">
        <v>1</v>
      </c>
      <c r="W92" s="1">
        <v>0</v>
      </c>
      <c r="X92" s="1">
        <v>0</v>
      </c>
      <c r="Y92" s="1">
        <v>0</v>
      </c>
      <c r="Z92" s="1">
        <v>2</v>
      </c>
      <c r="AA92" s="1">
        <v>0</v>
      </c>
      <c r="AB92" s="13">
        <v>1</v>
      </c>
      <c r="AC92" s="1">
        <v>0</v>
      </c>
      <c r="AD92" s="1">
        <v>0</v>
      </c>
      <c r="AE92" s="1">
        <v>0</v>
      </c>
      <c r="AF92" s="1">
        <v>0</v>
      </c>
      <c r="AG92" s="6">
        <v>0</v>
      </c>
      <c r="AH92" s="1">
        <v>3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1</v>
      </c>
      <c r="AO92" s="13">
        <v>0</v>
      </c>
      <c r="AP92" s="1">
        <v>0</v>
      </c>
      <c r="AQ92" s="1">
        <v>0</v>
      </c>
      <c r="AR92" s="1">
        <v>0</v>
      </c>
      <c r="AS92" s="1">
        <v>0</v>
      </c>
      <c r="AT92" s="8"/>
      <c r="BB92" s="13"/>
      <c r="BG92" s="10"/>
      <c r="BO92" s="13"/>
    </row>
    <row r="93" spans="1:67" ht="15.75" customHeight="1" x14ac:dyDescent="0.25">
      <c r="A93" s="12">
        <v>45020</v>
      </c>
      <c r="B93" s="2"/>
      <c r="C93" s="2"/>
      <c r="D93" s="2"/>
      <c r="E93" s="2"/>
      <c r="F93" s="2"/>
      <c r="G93" s="2"/>
      <c r="O93" s="13"/>
      <c r="T93" s="4"/>
      <c r="AB93" s="13"/>
      <c r="AG93" s="6"/>
      <c r="AO93" s="13"/>
      <c r="AT93" s="8"/>
      <c r="BB93" s="13"/>
      <c r="BG93" s="10"/>
      <c r="BO93" s="13"/>
    </row>
    <row r="94" spans="1:67" ht="15.75" customHeight="1" x14ac:dyDescent="0.25">
      <c r="A94" s="1" t="s">
        <v>90</v>
      </c>
      <c r="B94" s="1">
        <v>0.96</v>
      </c>
      <c r="C94" s="1">
        <v>0.78</v>
      </c>
      <c r="D94" s="1">
        <v>0.98</v>
      </c>
      <c r="G94" s="2">
        <v>0</v>
      </c>
      <c r="H94" s="1">
        <v>4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3">
        <v>1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0</v>
      </c>
      <c r="V94" s="1">
        <v>1</v>
      </c>
      <c r="W94" s="1">
        <v>0</v>
      </c>
      <c r="X94" s="1">
        <v>0</v>
      </c>
      <c r="Y94" s="1">
        <v>0</v>
      </c>
      <c r="Z94" s="1">
        <v>5</v>
      </c>
      <c r="AA94" s="1">
        <v>1</v>
      </c>
      <c r="AB94" s="13">
        <v>0</v>
      </c>
      <c r="AC94" s="1">
        <v>0</v>
      </c>
      <c r="AD94" s="1">
        <v>0</v>
      </c>
      <c r="AE94" s="1">
        <v>0</v>
      </c>
      <c r="AF94" s="1">
        <v>0</v>
      </c>
      <c r="AG94" s="6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1</v>
      </c>
      <c r="AO94" s="13">
        <v>0</v>
      </c>
      <c r="AP94" s="1">
        <v>0</v>
      </c>
      <c r="AQ94" s="1">
        <v>0</v>
      </c>
      <c r="AR94" s="1">
        <v>0</v>
      </c>
      <c r="AS94" s="1">
        <v>0</v>
      </c>
      <c r="AT94" s="8"/>
      <c r="BB94" s="13"/>
      <c r="BG94" s="10"/>
      <c r="BO94" s="13"/>
    </row>
    <row r="95" spans="1:67" ht="15.75" customHeight="1" x14ac:dyDescent="0.25">
      <c r="A95" s="1" t="s">
        <v>91</v>
      </c>
      <c r="B95" s="1">
        <v>1.1399999999999999</v>
      </c>
      <c r="C95" s="1">
        <v>1.17</v>
      </c>
      <c r="D95" s="1">
        <v>0.79</v>
      </c>
      <c r="G95" s="2">
        <v>0</v>
      </c>
      <c r="H95" s="1">
        <v>2</v>
      </c>
      <c r="I95" s="1">
        <v>0</v>
      </c>
      <c r="J95" s="1">
        <v>0</v>
      </c>
      <c r="K95" s="1">
        <v>0</v>
      </c>
      <c r="L95" s="1">
        <v>0</v>
      </c>
      <c r="M95" s="1">
        <v>4</v>
      </c>
      <c r="N95" s="1">
        <v>1</v>
      </c>
      <c r="O95" s="13">
        <v>0</v>
      </c>
      <c r="P95" s="1">
        <v>0</v>
      </c>
      <c r="Q95" s="1">
        <v>0</v>
      </c>
      <c r="R95" s="1">
        <v>0</v>
      </c>
      <c r="S95" s="1">
        <v>0</v>
      </c>
      <c r="T95" s="4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3</v>
      </c>
      <c r="AA95" s="1">
        <v>0</v>
      </c>
      <c r="AB95" s="13">
        <v>0</v>
      </c>
      <c r="AC95" s="1">
        <v>1</v>
      </c>
      <c r="AD95" s="1">
        <v>0</v>
      </c>
      <c r="AE95" s="1">
        <v>0</v>
      </c>
      <c r="AF95" s="1">
        <v>0</v>
      </c>
      <c r="AG95" s="6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1</v>
      </c>
      <c r="AN95" s="1">
        <v>0</v>
      </c>
      <c r="AO95" s="13">
        <v>0</v>
      </c>
      <c r="AP95" s="1">
        <v>0</v>
      </c>
      <c r="AQ95" s="1">
        <v>0</v>
      </c>
      <c r="AR95" s="1">
        <v>0</v>
      </c>
      <c r="AS95" s="1">
        <v>0</v>
      </c>
      <c r="AT95" s="8"/>
      <c r="BB95" s="13"/>
      <c r="BG95" s="10"/>
      <c r="BO95" s="13"/>
    </row>
    <row r="96" spans="1:67" ht="15.75" customHeight="1" x14ac:dyDescent="0.25">
      <c r="A96" s="1" t="s">
        <v>92</v>
      </c>
      <c r="B96" s="1">
        <v>1.1599999999999999</v>
      </c>
      <c r="C96" s="1">
        <v>1.0900000000000001</v>
      </c>
      <c r="D96" s="1">
        <v>1.28</v>
      </c>
      <c r="G96" s="2">
        <v>0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3">
        <v>0</v>
      </c>
      <c r="P96" s="1">
        <v>1</v>
      </c>
      <c r="Q96" s="1">
        <v>0</v>
      </c>
      <c r="R96" s="1">
        <v>0</v>
      </c>
      <c r="S96" s="1">
        <v>0</v>
      </c>
      <c r="T96" s="4">
        <v>0</v>
      </c>
      <c r="U96" s="1">
        <v>2</v>
      </c>
      <c r="V96" s="1">
        <v>0</v>
      </c>
      <c r="W96" s="1">
        <v>0</v>
      </c>
      <c r="X96" s="1">
        <v>0</v>
      </c>
      <c r="Y96" s="1">
        <v>0</v>
      </c>
      <c r="Z96" s="1">
        <v>1</v>
      </c>
      <c r="AA96" s="1">
        <v>1</v>
      </c>
      <c r="AB96" s="13">
        <v>0</v>
      </c>
      <c r="AC96" s="1">
        <v>0</v>
      </c>
      <c r="AD96" s="1">
        <v>0</v>
      </c>
      <c r="AE96" s="1">
        <v>0</v>
      </c>
      <c r="AF96" s="1">
        <v>0</v>
      </c>
      <c r="AG96" s="6">
        <v>0</v>
      </c>
      <c r="AH96" s="1">
        <v>0</v>
      </c>
      <c r="AI96" s="1">
        <v>0</v>
      </c>
      <c r="AJ96" s="1">
        <v>0</v>
      </c>
      <c r="AK96" s="1">
        <v>0</v>
      </c>
      <c r="AL96" s="1">
        <v>2</v>
      </c>
      <c r="AM96" s="1">
        <v>0</v>
      </c>
      <c r="AN96" s="1">
        <v>2</v>
      </c>
      <c r="AO96" s="13">
        <v>1</v>
      </c>
      <c r="AP96" s="1">
        <v>0</v>
      </c>
      <c r="AQ96" s="1">
        <v>0</v>
      </c>
      <c r="AR96" s="1">
        <v>0</v>
      </c>
      <c r="AS96" s="1">
        <v>0</v>
      </c>
      <c r="AT96" s="8"/>
      <c r="BB96" s="13"/>
      <c r="BG96" s="10"/>
      <c r="BO96" s="13"/>
    </row>
    <row r="97" spans="1:67" ht="15.75" customHeight="1" x14ac:dyDescent="0.25">
      <c r="A97" s="1" t="s">
        <v>93</v>
      </c>
      <c r="B97" s="1">
        <v>1.69</v>
      </c>
      <c r="C97" s="1">
        <v>0.69</v>
      </c>
      <c r="D97" s="1">
        <v>1.66</v>
      </c>
      <c r="G97" s="2">
        <v>0</v>
      </c>
      <c r="H97" s="1">
        <v>4</v>
      </c>
      <c r="I97" s="1">
        <v>0</v>
      </c>
      <c r="J97" s="1">
        <v>1</v>
      </c>
      <c r="K97" s="1">
        <v>0</v>
      </c>
      <c r="L97" s="1">
        <v>0</v>
      </c>
      <c r="M97" s="1">
        <v>0</v>
      </c>
      <c r="N97" s="1">
        <v>0</v>
      </c>
      <c r="O97" s="13">
        <v>0</v>
      </c>
      <c r="P97" s="1">
        <v>0</v>
      </c>
      <c r="Q97" s="1">
        <v>0</v>
      </c>
      <c r="R97" s="1">
        <v>0</v>
      </c>
      <c r="S97" s="1">
        <v>0</v>
      </c>
      <c r="T97" s="4">
        <v>0</v>
      </c>
      <c r="U97" s="1">
        <v>1</v>
      </c>
      <c r="V97" s="1">
        <v>0</v>
      </c>
      <c r="W97" s="1">
        <v>0</v>
      </c>
      <c r="X97" s="1">
        <v>0</v>
      </c>
      <c r="Y97" s="1">
        <v>0</v>
      </c>
      <c r="Z97" s="1">
        <v>1</v>
      </c>
      <c r="AA97" s="1">
        <v>1</v>
      </c>
      <c r="AB97" s="13">
        <v>1</v>
      </c>
      <c r="AC97" s="1">
        <v>0</v>
      </c>
      <c r="AD97" s="1">
        <v>0</v>
      </c>
      <c r="AE97" s="1">
        <v>0</v>
      </c>
      <c r="AF97" s="1">
        <v>0</v>
      </c>
      <c r="AG97" s="6">
        <v>0</v>
      </c>
      <c r="AH97" s="1">
        <v>2</v>
      </c>
      <c r="AI97" s="1">
        <v>2</v>
      </c>
      <c r="AJ97" s="1">
        <v>0</v>
      </c>
      <c r="AK97" s="1">
        <v>0</v>
      </c>
      <c r="AL97" s="1">
        <v>1</v>
      </c>
      <c r="AM97" s="1">
        <v>0</v>
      </c>
      <c r="AN97" s="1">
        <v>0</v>
      </c>
      <c r="AO97" s="13">
        <v>1</v>
      </c>
      <c r="AP97" s="1">
        <v>0</v>
      </c>
      <c r="AQ97" s="1">
        <v>0</v>
      </c>
      <c r="AR97" s="1">
        <v>0</v>
      </c>
      <c r="AS97" s="1">
        <v>0</v>
      </c>
      <c r="AT97" s="8"/>
      <c r="BB97" s="13"/>
      <c r="BG97" s="10"/>
      <c r="BO97" s="13"/>
    </row>
    <row r="98" spans="1:67" ht="15.75" customHeight="1" x14ac:dyDescent="0.25">
      <c r="A98" s="18">
        <v>45051</v>
      </c>
      <c r="B98" s="19"/>
      <c r="C98" s="19"/>
      <c r="D98" s="19"/>
      <c r="E98" s="19"/>
      <c r="F98" s="19"/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1:67" ht="15.75" customHeight="1" x14ac:dyDescent="0.25">
      <c r="A99" s="1" t="s">
        <v>94</v>
      </c>
      <c r="B99" s="1">
        <v>0.92</v>
      </c>
      <c r="C99" s="1">
        <v>1.1299999999999999</v>
      </c>
      <c r="D99" s="1">
        <v>1.32</v>
      </c>
      <c r="G99" s="2">
        <v>0</v>
      </c>
      <c r="H99" s="1">
        <v>1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0</v>
      </c>
      <c r="V99" s="1">
        <v>1</v>
      </c>
      <c r="W99" s="1">
        <v>1</v>
      </c>
      <c r="X99" s="1">
        <v>0</v>
      </c>
      <c r="Y99" s="1">
        <v>0</v>
      </c>
      <c r="Z99" s="1">
        <v>6</v>
      </c>
      <c r="AA99" s="1">
        <v>0</v>
      </c>
      <c r="AB99" s="13">
        <v>2</v>
      </c>
      <c r="AC99" s="1">
        <v>0</v>
      </c>
      <c r="AD99" s="1">
        <v>0</v>
      </c>
      <c r="AE99" s="1">
        <v>0</v>
      </c>
      <c r="AF99" s="1">
        <v>0</v>
      </c>
      <c r="AG99" s="6">
        <v>0</v>
      </c>
      <c r="AH99" s="1">
        <v>3</v>
      </c>
      <c r="AI99" s="1">
        <v>1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3">
        <v>0</v>
      </c>
      <c r="AP99" s="1">
        <v>0</v>
      </c>
      <c r="AQ99" s="1">
        <v>0</v>
      </c>
      <c r="AR99" s="1">
        <v>0</v>
      </c>
      <c r="AS99" s="1">
        <v>0</v>
      </c>
      <c r="AT99" s="8"/>
      <c r="BB99" s="13"/>
      <c r="BG99" s="10"/>
      <c r="BO99" s="13"/>
    </row>
    <row r="100" spans="1:67" ht="15.75" customHeight="1" x14ac:dyDescent="0.25">
      <c r="A100" s="1" t="s">
        <v>95</v>
      </c>
      <c r="B100" s="1">
        <v>1.88</v>
      </c>
      <c r="C100" s="1">
        <v>1.06</v>
      </c>
      <c r="D100" s="1">
        <v>0.63</v>
      </c>
      <c r="G100" s="2">
        <v>0</v>
      </c>
      <c r="H100" s="1">
        <v>3</v>
      </c>
      <c r="I100" s="1">
        <v>2</v>
      </c>
      <c r="J100" s="1">
        <v>1</v>
      </c>
      <c r="K100" s="1">
        <v>0</v>
      </c>
      <c r="L100" s="1">
        <v>0</v>
      </c>
      <c r="M100" s="1">
        <v>1</v>
      </c>
      <c r="N100" s="1">
        <v>1</v>
      </c>
      <c r="O100" s="13">
        <v>0</v>
      </c>
      <c r="P100" s="1">
        <v>0</v>
      </c>
      <c r="Q100" s="1">
        <v>0</v>
      </c>
      <c r="R100" s="1">
        <v>0</v>
      </c>
      <c r="S100" s="1">
        <v>0</v>
      </c>
      <c r="T100" s="4">
        <v>0</v>
      </c>
      <c r="U100" s="1">
        <v>0</v>
      </c>
      <c r="V100" s="1">
        <v>1</v>
      </c>
      <c r="W100" s="1">
        <v>0</v>
      </c>
      <c r="X100" s="1">
        <v>0</v>
      </c>
      <c r="Y100" s="1">
        <v>0</v>
      </c>
      <c r="Z100" s="1">
        <v>2</v>
      </c>
      <c r="AA100" s="1">
        <v>1</v>
      </c>
      <c r="AB100" s="13">
        <v>0</v>
      </c>
      <c r="AC100" s="1">
        <v>0</v>
      </c>
      <c r="AD100" s="1">
        <v>0</v>
      </c>
      <c r="AE100" s="1">
        <v>0</v>
      </c>
      <c r="AF100" s="1">
        <v>0</v>
      </c>
      <c r="AG100" s="6">
        <v>0</v>
      </c>
      <c r="AH100" s="1">
        <v>2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1</v>
      </c>
      <c r="AO100" s="13">
        <v>0</v>
      </c>
      <c r="AP100" s="1">
        <v>0</v>
      </c>
      <c r="AQ100" s="1">
        <v>0</v>
      </c>
      <c r="AR100" s="1">
        <v>0</v>
      </c>
      <c r="AS100" s="1">
        <v>0</v>
      </c>
      <c r="AT100" s="8"/>
      <c r="BB100" s="13"/>
      <c r="BG100" s="10"/>
      <c r="BO100" s="13"/>
    </row>
    <row r="101" spans="1:67" ht="15.75" customHeight="1" x14ac:dyDescent="0.25">
      <c r="A101" s="1" t="s">
        <v>96</v>
      </c>
      <c r="B101" s="1">
        <v>1.17</v>
      </c>
      <c r="C101" s="1">
        <v>0.98</v>
      </c>
      <c r="G101" s="2">
        <v>0</v>
      </c>
      <c r="H101" s="1">
        <v>1</v>
      </c>
      <c r="I101" s="1">
        <v>2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3">
        <v>1</v>
      </c>
      <c r="P101" s="1">
        <v>0</v>
      </c>
      <c r="Q101" s="1">
        <v>0</v>
      </c>
      <c r="R101" s="1">
        <v>0</v>
      </c>
      <c r="S101" s="1">
        <v>0</v>
      </c>
      <c r="T101" s="4">
        <v>1</v>
      </c>
      <c r="U101" s="1">
        <v>1</v>
      </c>
      <c r="V101" s="1">
        <v>0</v>
      </c>
      <c r="W101" s="1">
        <v>0</v>
      </c>
      <c r="X101" s="1">
        <v>0</v>
      </c>
      <c r="Y101" s="1">
        <v>0</v>
      </c>
      <c r="Z101" s="1">
        <v>4</v>
      </c>
      <c r="AA101" s="1">
        <v>1</v>
      </c>
      <c r="AB101" s="13">
        <v>0</v>
      </c>
      <c r="AC101" s="1">
        <v>0</v>
      </c>
      <c r="AD101" s="1">
        <v>0</v>
      </c>
      <c r="AE101" s="1">
        <v>0</v>
      </c>
      <c r="AF101" s="1">
        <v>0</v>
      </c>
      <c r="AG101" s="6"/>
      <c r="AO101" s="13"/>
      <c r="AT101" s="8"/>
      <c r="BB101" s="13"/>
      <c r="BG101" s="10"/>
      <c r="BO101" s="13"/>
    </row>
    <row r="102" spans="1:67" ht="15.75" customHeight="1" x14ac:dyDescent="0.25">
      <c r="A102" s="1" t="s">
        <v>97</v>
      </c>
      <c r="B102" s="1">
        <v>0.72</v>
      </c>
      <c r="C102" s="1">
        <v>0.96</v>
      </c>
      <c r="D102" s="1">
        <v>1.03</v>
      </c>
      <c r="G102" s="2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2</v>
      </c>
      <c r="N102" s="1">
        <v>0</v>
      </c>
      <c r="O102" s="13">
        <v>0</v>
      </c>
      <c r="P102" s="1">
        <v>0</v>
      </c>
      <c r="Q102" s="1">
        <v>0</v>
      </c>
      <c r="R102" s="1">
        <v>0</v>
      </c>
      <c r="S102" s="1">
        <v>0</v>
      </c>
      <c r="T102" s="4">
        <v>0</v>
      </c>
      <c r="U102" s="1">
        <v>0</v>
      </c>
      <c r="V102" s="1">
        <v>1</v>
      </c>
      <c r="W102" s="1">
        <v>0</v>
      </c>
      <c r="X102" s="1">
        <v>0</v>
      </c>
      <c r="Y102" s="1">
        <v>0</v>
      </c>
      <c r="Z102" s="1">
        <v>3</v>
      </c>
      <c r="AA102" s="1">
        <v>0</v>
      </c>
      <c r="AB102" s="13">
        <v>0</v>
      </c>
      <c r="AC102" s="1">
        <v>0</v>
      </c>
      <c r="AD102" s="1">
        <v>0</v>
      </c>
      <c r="AE102" s="1">
        <v>0</v>
      </c>
      <c r="AF102" s="1">
        <v>0</v>
      </c>
      <c r="AG102" s="6">
        <v>0</v>
      </c>
      <c r="AH102" s="1">
        <v>1</v>
      </c>
      <c r="AI102" s="1">
        <v>0</v>
      </c>
      <c r="AJ102" s="1">
        <v>0</v>
      </c>
      <c r="AK102" s="1">
        <v>0</v>
      </c>
      <c r="AL102" s="1">
        <v>0</v>
      </c>
      <c r="AM102" s="1">
        <v>1</v>
      </c>
      <c r="AN102" s="1">
        <v>0</v>
      </c>
      <c r="AO102" s="13">
        <v>0</v>
      </c>
      <c r="AP102" s="1">
        <v>0</v>
      </c>
      <c r="AQ102" s="1">
        <v>0</v>
      </c>
      <c r="AR102" s="1">
        <v>0</v>
      </c>
      <c r="AS102" s="1">
        <v>0</v>
      </c>
      <c r="AT102" s="8"/>
      <c r="BB102" s="13"/>
      <c r="BG102" s="10"/>
      <c r="BO102" s="13"/>
    </row>
    <row r="103" spans="1:67" ht="15.75" customHeight="1" x14ac:dyDescent="0.25">
      <c r="A103" s="1" t="s">
        <v>98</v>
      </c>
      <c r="B103" s="1">
        <v>1.1499999999999999</v>
      </c>
      <c r="C103" s="1">
        <v>0.83</v>
      </c>
      <c r="D103" s="1">
        <v>1.06</v>
      </c>
      <c r="G103" s="2">
        <v>0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3">
        <v>0</v>
      </c>
      <c r="P103" s="1">
        <v>0</v>
      </c>
      <c r="Q103" s="1">
        <v>0</v>
      </c>
      <c r="R103" s="1">
        <v>0</v>
      </c>
      <c r="S103" s="1">
        <v>0</v>
      </c>
      <c r="T103" s="4">
        <v>0</v>
      </c>
      <c r="U103" s="1">
        <v>0</v>
      </c>
      <c r="V103" s="1">
        <v>1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>
        <v>0</v>
      </c>
      <c r="AH103" s="1">
        <v>1</v>
      </c>
      <c r="AI103" s="1">
        <v>2</v>
      </c>
      <c r="AJ103" s="1">
        <v>0</v>
      </c>
      <c r="AK103" s="1">
        <v>0</v>
      </c>
      <c r="AL103" s="1">
        <v>2</v>
      </c>
      <c r="AM103" s="1">
        <v>3</v>
      </c>
      <c r="AN103" s="1">
        <v>0</v>
      </c>
      <c r="AO103" s="13">
        <v>0</v>
      </c>
      <c r="AP103" s="1">
        <v>0</v>
      </c>
      <c r="AQ103" s="1">
        <v>0</v>
      </c>
      <c r="AR103" s="1">
        <v>0</v>
      </c>
      <c r="AS103" s="1">
        <v>0</v>
      </c>
      <c r="AT103" s="8"/>
      <c r="BB103" s="13"/>
      <c r="BG103" s="10"/>
      <c r="BO103" s="13"/>
    </row>
    <row r="104" spans="1:67" ht="15.75" customHeight="1" x14ac:dyDescent="0.25">
      <c r="A104" s="1" t="s">
        <v>99</v>
      </c>
      <c r="B104" s="1">
        <v>0.98</v>
      </c>
      <c r="C104" s="1">
        <v>0.75</v>
      </c>
      <c r="D104" s="1">
        <v>1.1499999999999999</v>
      </c>
      <c r="G104" s="2">
        <v>0</v>
      </c>
      <c r="H104" s="1">
        <v>3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3">
        <v>0</v>
      </c>
      <c r="P104" s="1">
        <v>0</v>
      </c>
      <c r="Q104" s="1">
        <v>0</v>
      </c>
      <c r="R104" s="1">
        <v>0</v>
      </c>
      <c r="S104" s="1">
        <v>0</v>
      </c>
      <c r="T104" s="4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1</v>
      </c>
      <c r="AA104" s="1">
        <v>0</v>
      </c>
      <c r="AB104" s="13">
        <v>0</v>
      </c>
      <c r="AC104" s="1">
        <v>0</v>
      </c>
      <c r="AD104" s="1">
        <v>0</v>
      </c>
      <c r="AE104" s="1">
        <v>0</v>
      </c>
      <c r="AF104" s="1">
        <v>0</v>
      </c>
      <c r="AG104" s="6">
        <v>0</v>
      </c>
      <c r="AH104" s="1">
        <v>1</v>
      </c>
      <c r="AI104" s="1">
        <v>0</v>
      </c>
      <c r="AJ104" s="1">
        <v>1</v>
      </c>
      <c r="AK104" s="1">
        <v>0</v>
      </c>
      <c r="AL104" s="1">
        <v>0</v>
      </c>
      <c r="AM104" s="1">
        <v>0</v>
      </c>
      <c r="AN104" s="1">
        <v>0</v>
      </c>
      <c r="AO104" s="13">
        <v>0</v>
      </c>
      <c r="AP104" s="1">
        <v>0</v>
      </c>
      <c r="AQ104" s="1">
        <v>0</v>
      </c>
      <c r="AR104" s="1">
        <v>0</v>
      </c>
      <c r="AS104" s="1">
        <v>0</v>
      </c>
      <c r="AT104" s="8"/>
      <c r="BB104" s="13"/>
      <c r="BG104" s="10"/>
      <c r="BO104" s="13"/>
    </row>
    <row r="105" spans="1:67" ht="15.75" customHeight="1" x14ac:dyDescent="0.25">
      <c r="A105" s="1" t="s">
        <v>100</v>
      </c>
      <c r="B105" s="1">
        <v>1.26</v>
      </c>
      <c r="C105" s="1">
        <v>1.64</v>
      </c>
      <c r="G105" s="2">
        <v>0</v>
      </c>
      <c r="H105" s="1">
        <v>2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3">
        <v>0</v>
      </c>
      <c r="P105" s="1">
        <v>0</v>
      </c>
      <c r="Q105" s="1">
        <v>0</v>
      </c>
      <c r="R105" s="1">
        <v>0</v>
      </c>
      <c r="S105" s="1">
        <v>0</v>
      </c>
      <c r="T105" s="4">
        <v>0</v>
      </c>
      <c r="U105" s="1">
        <v>1</v>
      </c>
      <c r="V105" s="1">
        <v>2</v>
      </c>
      <c r="W105" s="1">
        <v>0</v>
      </c>
      <c r="X105" s="1">
        <v>0</v>
      </c>
      <c r="Y105" s="1">
        <v>0</v>
      </c>
      <c r="Z105" s="1">
        <v>3</v>
      </c>
      <c r="AA105" s="1">
        <v>0</v>
      </c>
      <c r="AB105" s="13">
        <v>0</v>
      </c>
      <c r="AC105" s="1">
        <v>0</v>
      </c>
      <c r="AD105" s="1">
        <v>0</v>
      </c>
      <c r="AE105" s="1">
        <v>0</v>
      </c>
      <c r="AF105" s="1">
        <v>0</v>
      </c>
      <c r="AG105" s="6"/>
      <c r="AO105" s="13"/>
      <c r="AT105" s="8"/>
      <c r="BB105" s="13"/>
      <c r="BG105" s="10"/>
      <c r="BO105" s="13"/>
    </row>
    <row r="106" spans="1:67" ht="15.75" customHeight="1" x14ac:dyDescent="0.25">
      <c r="A106" s="15">
        <v>45052</v>
      </c>
      <c r="B106" s="4"/>
      <c r="C106" s="4"/>
      <c r="D106" s="4"/>
      <c r="E106" s="4"/>
      <c r="F106" s="4"/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1:67" ht="15.75" customHeight="1" x14ac:dyDescent="0.25">
      <c r="A107" s="17" t="s">
        <v>101</v>
      </c>
      <c r="B107" s="1">
        <v>0.78</v>
      </c>
      <c r="C107" s="1">
        <v>0.77</v>
      </c>
      <c r="D107" s="1">
        <v>0.93</v>
      </c>
      <c r="G107" s="2">
        <v>0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2</v>
      </c>
      <c r="N107" s="1">
        <v>0</v>
      </c>
      <c r="O107" s="13">
        <v>0</v>
      </c>
      <c r="P107" s="1">
        <v>0</v>
      </c>
      <c r="Q107" s="1">
        <v>0</v>
      </c>
      <c r="R107" s="1">
        <v>0</v>
      </c>
      <c r="S107" s="1">
        <v>0</v>
      </c>
      <c r="T107" s="4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2</v>
      </c>
      <c r="AA107" s="1">
        <v>0</v>
      </c>
      <c r="AB107" s="13">
        <v>0</v>
      </c>
      <c r="AC107" s="1">
        <v>0</v>
      </c>
      <c r="AD107" s="1">
        <v>0</v>
      </c>
      <c r="AE107" s="1">
        <v>0</v>
      </c>
      <c r="AF107" s="1">
        <v>0</v>
      </c>
      <c r="AG107" s="6">
        <v>0</v>
      </c>
      <c r="AH107" s="1">
        <v>3</v>
      </c>
      <c r="AI107" s="1">
        <v>0</v>
      </c>
      <c r="AJ107" s="1">
        <v>0</v>
      </c>
      <c r="AK107" s="1">
        <v>0</v>
      </c>
      <c r="AL107" s="1">
        <v>3</v>
      </c>
      <c r="AM107" s="1">
        <v>0</v>
      </c>
      <c r="AN107" s="1">
        <v>0</v>
      </c>
      <c r="AO107" s="13">
        <v>0</v>
      </c>
      <c r="AP107" s="1">
        <v>0</v>
      </c>
      <c r="AQ107" s="1">
        <v>0</v>
      </c>
      <c r="AR107" s="1">
        <v>0</v>
      </c>
      <c r="AS107" s="1">
        <v>0</v>
      </c>
      <c r="AT107" s="8"/>
      <c r="BB107" s="13"/>
      <c r="BG107" s="10"/>
      <c r="BO107" s="13"/>
    </row>
    <row r="108" spans="1:67" ht="15.75" customHeight="1" x14ac:dyDescent="0.25">
      <c r="A108" s="17" t="s">
        <v>102</v>
      </c>
      <c r="B108" s="1">
        <v>1.34</v>
      </c>
      <c r="C108" s="1">
        <v>1.1100000000000001</v>
      </c>
      <c r="D108" s="1">
        <v>1.2</v>
      </c>
      <c r="G108" s="2">
        <v>0</v>
      </c>
      <c r="H108" s="1">
        <v>1</v>
      </c>
      <c r="I108" s="1">
        <v>2</v>
      </c>
      <c r="J108" s="1">
        <v>0</v>
      </c>
      <c r="K108" s="1">
        <v>0</v>
      </c>
      <c r="L108" s="1">
        <v>0</v>
      </c>
      <c r="M108" s="1">
        <v>2</v>
      </c>
      <c r="N108" s="1">
        <v>2</v>
      </c>
      <c r="O108" s="13">
        <v>0</v>
      </c>
      <c r="P108" s="1">
        <v>0</v>
      </c>
      <c r="Q108" s="1">
        <v>0</v>
      </c>
      <c r="R108" s="1">
        <v>0</v>
      </c>
      <c r="S108" s="1">
        <v>0</v>
      </c>
      <c r="T108" s="4">
        <v>1</v>
      </c>
      <c r="U108" s="1">
        <v>2</v>
      </c>
      <c r="V108" s="1">
        <v>0</v>
      </c>
      <c r="W108" s="1">
        <v>0</v>
      </c>
      <c r="X108" s="1">
        <v>0</v>
      </c>
      <c r="Y108" s="1">
        <v>0</v>
      </c>
      <c r="Z108" s="1">
        <v>2</v>
      </c>
      <c r="AA108" s="1">
        <v>0</v>
      </c>
      <c r="AB108" s="13">
        <v>0</v>
      </c>
      <c r="AC108" s="1">
        <v>0</v>
      </c>
      <c r="AD108" s="1">
        <v>0</v>
      </c>
      <c r="AE108" s="1">
        <v>0</v>
      </c>
      <c r="AF108" s="1">
        <v>0</v>
      </c>
      <c r="AG108" s="6">
        <v>0</v>
      </c>
      <c r="AH108" s="1">
        <v>1</v>
      </c>
      <c r="AI108" s="1">
        <v>0</v>
      </c>
      <c r="AJ108" s="1">
        <v>0</v>
      </c>
      <c r="AK108" s="1">
        <v>0</v>
      </c>
      <c r="AL108" s="1">
        <v>2</v>
      </c>
      <c r="AM108" s="1">
        <v>1</v>
      </c>
      <c r="AN108" s="1">
        <v>2</v>
      </c>
      <c r="AO108" s="13">
        <v>0</v>
      </c>
      <c r="AP108" s="1">
        <v>0</v>
      </c>
      <c r="AQ108" s="1">
        <v>0</v>
      </c>
      <c r="AR108" s="1">
        <v>0</v>
      </c>
      <c r="AS108" s="1">
        <v>0</v>
      </c>
      <c r="AT108" s="8"/>
      <c r="BB108" s="13"/>
      <c r="BG108" s="10"/>
      <c r="BO108" s="13"/>
    </row>
    <row r="109" spans="1:67" ht="15.75" customHeight="1" x14ac:dyDescent="0.25">
      <c r="A109" s="17" t="s">
        <v>103</v>
      </c>
      <c r="B109" s="1">
        <v>1.51</v>
      </c>
      <c r="C109" s="1">
        <v>0.49</v>
      </c>
      <c r="D109" s="1">
        <v>1.89</v>
      </c>
      <c r="G109" s="2">
        <v>0</v>
      </c>
      <c r="H109" s="1">
        <v>3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3">
        <v>0</v>
      </c>
      <c r="P109" s="1">
        <v>0</v>
      </c>
      <c r="Q109" s="1">
        <v>0</v>
      </c>
      <c r="R109" s="1">
        <v>0</v>
      </c>
      <c r="S109" s="1">
        <v>0</v>
      </c>
      <c r="T109" s="4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3">
        <v>0</v>
      </c>
      <c r="AC109" s="1">
        <v>0</v>
      </c>
      <c r="AD109" s="1">
        <v>0</v>
      </c>
      <c r="AE109" s="1">
        <v>0</v>
      </c>
      <c r="AF109" s="1">
        <v>0</v>
      </c>
      <c r="AG109" s="6">
        <v>0</v>
      </c>
      <c r="AH109" s="1">
        <v>2</v>
      </c>
      <c r="AI109" s="1">
        <v>1</v>
      </c>
      <c r="AJ109" s="1">
        <v>0</v>
      </c>
      <c r="AK109" s="1">
        <v>0</v>
      </c>
      <c r="AL109" s="1">
        <v>0</v>
      </c>
      <c r="AM109" s="1">
        <v>2</v>
      </c>
      <c r="AN109" s="1">
        <v>1</v>
      </c>
      <c r="AO109" s="13">
        <v>0</v>
      </c>
      <c r="AP109" s="1">
        <v>0</v>
      </c>
      <c r="AQ109" s="1">
        <v>0</v>
      </c>
      <c r="AR109" s="1">
        <v>0</v>
      </c>
      <c r="AS109" s="1">
        <v>0</v>
      </c>
      <c r="AT109" s="8"/>
      <c r="BB109" s="13"/>
      <c r="BG109" s="10"/>
      <c r="BO109" s="13"/>
    </row>
    <row r="110" spans="1:67" ht="15.75" customHeight="1" x14ac:dyDescent="0.25">
      <c r="A110" s="17" t="s">
        <v>104</v>
      </c>
      <c r="B110" s="1">
        <v>0.9</v>
      </c>
      <c r="C110" s="1">
        <v>1.43</v>
      </c>
      <c r="D110" s="1">
        <v>1.19</v>
      </c>
      <c r="G110" s="2">
        <v>0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3">
        <v>0</v>
      </c>
      <c r="P110" s="1">
        <v>0</v>
      </c>
      <c r="Q110" s="1">
        <v>0</v>
      </c>
      <c r="R110" s="1">
        <v>0</v>
      </c>
      <c r="S110" s="1">
        <v>0</v>
      </c>
      <c r="T110" s="4">
        <v>0</v>
      </c>
      <c r="U110" s="1">
        <v>1</v>
      </c>
      <c r="V110" s="1">
        <v>2</v>
      </c>
      <c r="X110" s="1">
        <v>0</v>
      </c>
      <c r="Y110" s="1">
        <v>0</v>
      </c>
      <c r="Z110" s="1">
        <v>2</v>
      </c>
      <c r="AA110" s="1">
        <v>0</v>
      </c>
      <c r="AB110" s="13">
        <v>1</v>
      </c>
      <c r="AC110" s="1">
        <v>0</v>
      </c>
      <c r="AD110" s="1">
        <v>1</v>
      </c>
      <c r="AE110" s="1">
        <v>0</v>
      </c>
      <c r="AF110" s="1">
        <v>0</v>
      </c>
      <c r="AG110" s="6">
        <v>0</v>
      </c>
      <c r="AH110" s="1">
        <v>1</v>
      </c>
      <c r="AI110" s="1">
        <v>1</v>
      </c>
      <c r="AJ110" s="1">
        <v>0</v>
      </c>
      <c r="AK110" s="1">
        <v>0</v>
      </c>
      <c r="AL110" s="1">
        <v>0</v>
      </c>
      <c r="AM110" s="1">
        <v>1</v>
      </c>
      <c r="AN110" s="1">
        <v>0</v>
      </c>
      <c r="AO110" s="13">
        <v>0</v>
      </c>
      <c r="AP110" s="1">
        <v>0</v>
      </c>
      <c r="AQ110" s="1">
        <v>1</v>
      </c>
      <c r="AR110" s="1">
        <v>0</v>
      </c>
      <c r="AS110" s="1">
        <v>0</v>
      </c>
      <c r="AT110" s="8"/>
      <c r="BB110" s="13"/>
      <c r="BG110" s="10"/>
      <c r="BO110" s="13"/>
    </row>
    <row r="111" spans="1:67" ht="15.75" customHeight="1" x14ac:dyDescent="0.25">
      <c r="A111" s="17" t="s">
        <v>105</v>
      </c>
      <c r="B111" s="1">
        <v>0.98</v>
      </c>
      <c r="C111" s="1">
        <v>0.96</v>
      </c>
      <c r="D111" s="1">
        <v>1.1399999999999999</v>
      </c>
      <c r="G111" s="2">
        <v>0</v>
      </c>
      <c r="H111" s="1">
        <v>2</v>
      </c>
      <c r="I111" s="1">
        <v>1</v>
      </c>
      <c r="J111" s="1">
        <v>0</v>
      </c>
      <c r="K111" s="1">
        <v>0</v>
      </c>
      <c r="L111" s="1">
        <v>1</v>
      </c>
      <c r="M111" s="1">
        <v>2</v>
      </c>
      <c r="N111" s="1">
        <v>0</v>
      </c>
      <c r="O111" s="13">
        <v>0</v>
      </c>
      <c r="P111" s="1">
        <v>0</v>
      </c>
      <c r="Q111" s="1">
        <v>0</v>
      </c>
      <c r="R111" s="1">
        <v>0</v>
      </c>
      <c r="S111" s="1">
        <v>0</v>
      </c>
      <c r="T111" s="4">
        <v>0</v>
      </c>
      <c r="U111" s="1">
        <v>1</v>
      </c>
      <c r="V111" s="1">
        <v>0</v>
      </c>
      <c r="W111" s="1">
        <v>0</v>
      </c>
      <c r="X111" s="1">
        <v>0</v>
      </c>
      <c r="Y111" s="1">
        <v>0</v>
      </c>
      <c r="Z111" s="1">
        <v>1</v>
      </c>
      <c r="AA111" s="1">
        <v>0</v>
      </c>
      <c r="AB111" s="13">
        <v>0</v>
      </c>
      <c r="AC111" s="1">
        <v>0</v>
      </c>
      <c r="AD111" s="1">
        <v>0</v>
      </c>
      <c r="AE111" s="1">
        <v>0</v>
      </c>
      <c r="AF111" s="1">
        <v>0</v>
      </c>
      <c r="AG111" s="6">
        <v>0</v>
      </c>
      <c r="AH111" s="1">
        <v>1</v>
      </c>
      <c r="AI111" s="1">
        <v>0</v>
      </c>
      <c r="AJ111" s="1">
        <v>0</v>
      </c>
      <c r="AK111" s="1">
        <v>0</v>
      </c>
      <c r="AL111" s="1">
        <v>0</v>
      </c>
      <c r="AM111" s="1">
        <v>3</v>
      </c>
      <c r="AN111" s="1">
        <v>1</v>
      </c>
      <c r="AO111" s="13">
        <v>0</v>
      </c>
      <c r="AP111" s="1">
        <v>0</v>
      </c>
      <c r="AQ111" s="1">
        <v>0</v>
      </c>
      <c r="AR111" s="1">
        <v>0</v>
      </c>
      <c r="AS111" s="1">
        <v>0</v>
      </c>
      <c r="AT111" s="8"/>
      <c r="BB111" s="13"/>
      <c r="BG111" s="10"/>
      <c r="BO111" s="13"/>
    </row>
    <row r="112" spans="1:67" ht="15.75" customHeight="1" x14ac:dyDescent="0.25">
      <c r="A112" s="12">
        <v>45060</v>
      </c>
      <c r="B112" s="2"/>
      <c r="C112" s="2"/>
      <c r="D112" s="2"/>
      <c r="E112" s="2"/>
      <c r="F112" s="2"/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1:67" ht="15.75" customHeight="1" x14ac:dyDescent="0.25">
      <c r="A113" s="17" t="s">
        <v>106</v>
      </c>
      <c r="B113" s="1">
        <v>1.22</v>
      </c>
      <c r="C113" s="1">
        <v>0.88</v>
      </c>
      <c r="D113" s="1">
        <v>0.9</v>
      </c>
      <c r="G113" s="2">
        <v>0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1</v>
      </c>
      <c r="N113" s="1">
        <v>0</v>
      </c>
      <c r="O113" s="13">
        <v>0</v>
      </c>
      <c r="P113" s="1">
        <v>0</v>
      </c>
      <c r="Q113" s="1">
        <v>0</v>
      </c>
      <c r="R113" s="1">
        <v>0</v>
      </c>
      <c r="S113" s="1">
        <v>0</v>
      </c>
      <c r="T113" s="4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2</v>
      </c>
      <c r="AA113" s="1">
        <v>2</v>
      </c>
      <c r="AB113" s="13">
        <v>0</v>
      </c>
      <c r="AC113" s="1">
        <v>0</v>
      </c>
      <c r="AD113" s="1">
        <v>0</v>
      </c>
      <c r="AE113" s="1">
        <v>0</v>
      </c>
      <c r="AF113" s="1">
        <v>0</v>
      </c>
      <c r="AG113" s="6">
        <v>0</v>
      </c>
      <c r="AH113" s="1">
        <v>2</v>
      </c>
      <c r="AI113" s="1">
        <v>0</v>
      </c>
      <c r="AJ113" s="1">
        <v>0</v>
      </c>
      <c r="AK113" s="1">
        <v>0</v>
      </c>
      <c r="AL113" s="1">
        <v>0</v>
      </c>
      <c r="AM113" s="1">
        <v>2</v>
      </c>
      <c r="AN113" s="1">
        <v>1</v>
      </c>
      <c r="AO113" s="13">
        <v>0</v>
      </c>
      <c r="AP113" s="1">
        <v>0</v>
      </c>
      <c r="AQ113" s="1">
        <v>0</v>
      </c>
      <c r="AR113" s="1">
        <v>0</v>
      </c>
      <c r="AS113" s="1">
        <v>0</v>
      </c>
      <c r="AT113" s="8"/>
      <c r="BB113" s="13"/>
      <c r="BG113" s="10"/>
      <c r="BO113" s="13"/>
    </row>
    <row r="114" spans="1:67" ht="15.75" customHeight="1" x14ac:dyDescent="0.25">
      <c r="A114" s="17" t="s">
        <v>107</v>
      </c>
      <c r="B114" s="1">
        <v>1.2</v>
      </c>
      <c r="C114" s="1">
        <v>0.87</v>
      </c>
      <c r="D114" s="1">
        <v>1.1399999999999999</v>
      </c>
      <c r="G114" s="2">
        <v>1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3">
        <v>0</v>
      </c>
      <c r="P114" s="1">
        <v>0</v>
      </c>
      <c r="Q114" s="1">
        <v>0</v>
      </c>
      <c r="R114" s="1">
        <v>0</v>
      </c>
      <c r="S114" s="1">
        <v>0</v>
      </c>
      <c r="T114" s="4">
        <v>0</v>
      </c>
      <c r="U114" s="1">
        <v>1</v>
      </c>
      <c r="V114" s="1">
        <v>0</v>
      </c>
      <c r="W114" s="1">
        <v>0</v>
      </c>
      <c r="X114" s="1">
        <v>0</v>
      </c>
      <c r="Y114" s="1">
        <v>0</v>
      </c>
      <c r="Z114" s="1">
        <v>2</v>
      </c>
      <c r="AA114" s="1">
        <v>1</v>
      </c>
      <c r="AB114" s="13">
        <v>1</v>
      </c>
      <c r="AC114" s="1">
        <v>0</v>
      </c>
      <c r="AD114" s="1">
        <v>0</v>
      </c>
      <c r="AE114" s="1">
        <v>0</v>
      </c>
      <c r="AF114" s="1">
        <v>0</v>
      </c>
      <c r="AG114" s="6">
        <v>2</v>
      </c>
      <c r="AH114" s="1">
        <v>2</v>
      </c>
      <c r="AI114" s="1">
        <v>0</v>
      </c>
      <c r="AJ114" s="1">
        <v>1</v>
      </c>
      <c r="AK114" s="1">
        <v>0</v>
      </c>
      <c r="AL114" s="1">
        <v>0</v>
      </c>
      <c r="AM114" s="1">
        <v>1</v>
      </c>
      <c r="AN114" s="1">
        <v>0</v>
      </c>
      <c r="AO114" s="13">
        <v>0</v>
      </c>
      <c r="AP114" s="1">
        <v>1</v>
      </c>
      <c r="AQ114" s="1">
        <v>0</v>
      </c>
      <c r="AR114" s="1">
        <v>0</v>
      </c>
      <c r="AS114" s="1">
        <v>0</v>
      </c>
      <c r="AT114" s="8"/>
      <c r="BB114" s="13"/>
      <c r="BG114" s="10"/>
      <c r="BO114" s="13"/>
    </row>
    <row r="115" spans="1:67" ht="15.75" customHeight="1" x14ac:dyDescent="0.25">
      <c r="A115" s="17" t="s">
        <v>108</v>
      </c>
      <c r="B115" s="1">
        <v>0.99</v>
      </c>
      <c r="C115" s="1">
        <v>0.43</v>
      </c>
      <c r="D115" s="1">
        <v>1.1200000000000001</v>
      </c>
      <c r="G115" s="2">
        <v>1</v>
      </c>
      <c r="H115" s="1">
        <v>2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3">
        <v>0</v>
      </c>
      <c r="P115" s="1">
        <v>0</v>
      </c>
      <c r="Q115" s="1">
        <v>0</v>
      </c>
      <c r="R115" s="1">
        <v>0</v>
      </c>
      <c r="S115" s="1">
        <v>0</v>
      </c>
      <c r="T115" s="4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1</v>
      </c>
      <c r="AA115" s="1">
        <v>0</v>
      </c>
      <c r="AB115" s="13">
        <v>0</v>
      </c>
      <c r="AC115" s="1">
        <v>0</v>
      </c>
      <c r="AD115" s="1">
        <v>0</v>
      </c>
      <c r="AE115" s="1">
        <v>0</v>
      </c>
      <c r="AF115" s="1">
        <v>0</v>
      </c>
      <c r="AG115" s="6">
        <v>0</v>
      </c>
      <c r="AH115" s="1">
        <v>1</v>
      </c>
      <c r="AI115" s="1">
        <v>3</v>
      </c>
      <c r="AJ115" s="1">
        <v>0</v>
      </c>
      <c r="AK115" s="1">
        <v>0</v>
      </c>
      <c r="AL115" s="1">
        <v>2</v>
      </c>
      <c r="AM115" s="1">
        <v>1</v>
      </c>
      <c r="AN115" s="1">
        <v>0</v>
      </c>
      <c r="AO115" s="13">
        <v>0</v>
      </c>
      <c r="AP115" s="1">
        <v>0</v>
      </c>
      <c r="AQ115" s="1">
        <v>0</v>
      </c>
      <c r="AR115" s="1">
        <v>0</v>
      </c>
      <c r="AS115" s="1">
        <v>0</v>
      </c>
      <c r="AT115" s="8"/>
      <c r="BB115" s="13"/>
      <c r="BG115" s="10"/>
      <c r="BO115" s="13"/>
    </row>
    <row r="116" spans="1:67" ht="15.75" customHeight="1" x14ac:dyDescent="0.25">
      <c r="A116" s="17" t="s">
        <v>109</v>
      </c>
      <c r="B116" s="1">
        <v>0.97</v>
      </c>
      <c r="C116" s="1">
        <v>1.42</v>
      </c>
      <c r="D116" s="1">
        <v>1.1599999999999999</v>
      </c>
      <c r="G116" s="2">
        <v>1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2</v>
      </c>
      <c r="N116" s="1">
        <v>0</v>
      </c>
      <c r="O116" s="13">
        <v>0</v>
      </c>
      <c r="P116" s="1">
        <v>0</v>
      </c>
      <c r="Q116" s="1">
        <v>0</v>
      </c>
      <c r="R116" s="1">
        <v>0</v>
      </c>
      <c r="S116" s="1">
        <v>0</v>
      </c>
      <c r="T116" s="4">
        <v>0</v>
      </c>
      <c r="U116" s="1">
        <v>0</v>
      </c>
      <c r="V116" s="1">
        <v>0</v>
      </c>
      <c r="W116" s="1">
        <v>0</v>
      </c>
      <c r="X116" s="1">
        <v>0</v>
      </c>
      <c r="Y116" s="1">
        <v>1</v>
      </c>
      <c r="Z116" s="1">
        <v>4</v>
      </c>
      <c r="AA116" s="1">
        <v>0</v>
      </c>
      <c r="AB116" s="13">
        <v>1</v>
      </c>
      <c r="AC116" s="1">
        <v>0</v>
      </c>
      <c r="AD116" s="1">
        <v>0</v>
      </c>
      <c r="AE116" s="1">
        <v>0</v>
      </c>
      <c r="AF116" s="1">
        <v>0</v>
      </c>
      <c r="AG116" s="6">
        <v>0</v>
      </c>
      <c r="AH116" s="1">
        <v>4</v>
      </c>
      <c r="AI116" s="1">
        <v>0</v>
      </c>
      <c r="AJ116" s="1">
        <v>0</v>
      </c>
      <c r="AK116" s="1">
        <v>0</v>
      </c>
      <c r="AL116" s="1">
        <v>2</v>
      </c>
      <c r="AM116" s="1">
        <v>0</v>
      </c>
      <c r="AN116" s="1">
        <v>0</v>
      </c>
      <c r="AO116" s="13">
        <v>0</v>
      </c>
      <c r="AP116" s="1">
        <v>0</v>
      </c>
      <c r="AQ116" s="1">
        <v>0</v>
      </c>
      <c r="AR116" s="1">
        <v>0</v>
      </c>
      <c r="AS116" s="1">
        <v>0</v>
      </c>
      <c r="AT116" s="8"/>
      <c r="BB116" s="13"/>
      <c r="BG116" s="10"/>
      <c r="BO116" s="13"/>
    </row>
    <row r="117" spans="1:67" ht="15.75" customHeight="1" x14ac:dyDescent="0.25">
      <c r="A117" s="17" t="s">
        <v>110</v>
      </c>
      <c r="B117" s="1">
        <v>0.43</v>
      </c>
      <c r="C117" s="1">
        <v>0.45</v>
      </c>
      <c r="D117" s="1">
        <v>0.91</v>
      </c>
      <c r="G117" s="2">
        <v>0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3">
        <v>0</v>
      </c>
      <c r="P117" s="1">
        <v>0</v>
      </c>
      <c r="Q117" s="1">
        <v>0</v>
      </c>
      <c r="R117" s="1">
        <v>0</v>
      </c>
      <c r="S117" s="1">
        <v>0</v>
      </c>
      <c r="T117" s="4">
        <v>0</v>
      </c>
      <c r="U117" s="1">
        <v>0</v>
      </c>
      <c r="V117" s="1">
        <v>0</v>
      </c>
      <c r="W117" s="1">
        <v>0</v>
      </c>
      <c r="X117" s="1">
        <v>0</v>
      </c>
      <c r="Y117" s="1">
        <v>2</v>
      </c>
      <c r="Z117" s="1">
        <v>0</v>
      </c>
      <c r="AA117" s="1">
        <v>1</v>
      </c>
      <c r="AB117" s="13">
        <v>0</v>
      </c>
      <c r="AC117" s="1">
        <v>0</v>
      </c>
      <c r="AD117" s="1">
        <v>0</v>
      </c>
      <c r="AE117" s="1">
        <v>0</v>
      </c>
      <c r="AF117" s="1">
        <v>0</v>
      </c>
      <c r="AG117" s="6">
        <v>0</v>
      </c>
      <c r="AH117" s="1">
        <v>1</v>
      </c>
      <c r="AI117" s="1">
        <v>1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3">
        <v>0</v>
      </c>
      <c r="AP117" s="1">
        <v>0</v>
      </c>
      <c r="AQ117" s="1">
        <v>0</v>
      </c>
      <c r="AR117" s="1">
        <v>0</v>
      </c>
      <c r="AS117" s="1">
        <v>0</v>
      </c>
      <c r="AT117" s="8"/>
      <c r="BB117" s="13"/>
      <c r="BG117" s="10"/>
      <c r="BO117" s="13"/>
    </row>
    <row r="118" spans="1:67" ht="15.75" customHeight="1" x14ac:dyDescent="0.25">
      <c r="A118" s="17" t="s">
        <v>111</v>
      </c>
      <c r="B118" s="1">
        <v>0.42</v>
      </c>
      <c r="C118" s="1">
        <v>0.96</v>
      </c>
      <c r="D118" s="1">
        <v>0.81</v>
      </c>
      <c r="G118" s="2">
        <v>0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3">
        <v>0</v>
      </c>
      <c r="P118" s="1">
        <v>0</v>
      </c>
      <c r="Q118" s="1">
        <v>0</v>
      </c>
      <c r="R118" s="1">
        <v>0</v>
      </c>
      <c r="S118" s="1">
        <v>0</v>
      </c>
      <c r="T118" s="4">
        <v>0</v>
      </c>
      <c r="U118" s="1">
        <v>0</v>
      </c>
      <c r="V118" s="1">
        <v>2</v>
      </c>
      <c r="W118" s="1">
        <v>0</v>
      </c>
      <c r="X118" s="1">
        <v>0</v>
      </c>
      <c r="Y118" s="1">
        <v>0</v>
      </c>
      <c r="Z118" s="1">
        <v>2</v>
      </c>
      <c r="AA118" s="1">
        <v>1</v>
      </c>
      <c r="AB118" s="13">
        <v>0</v>
      </c>
      <c r="AC118" s="1">
        <v>1</v>
      </c>
      <c r="AD118" s="1">
        <v>0</v>
      </c>
      <c r="AE118" s="1">
        <v>0</v>
      </c>
      <c r="AF118" s="1">
        <v>0</v>
      </c>
      <c r="AG118" s="6">
        <v>0</v>
      </c>
      <c r="AH118" s="1">
        <v>0</v>
      </c>
      <c r="AI118" s="1">
        <v>0</v>
      </c>
      <c r="AJ118" s="1">
        <v>1</v>
      </c>
      <c r="AK118" s="1">
        <v>0</v>
      </c>
      <c r="AL118" s="1">
        <v>0</v>
      </c>
      <c r="AM118" s="1">
        <v>3</v>
      </c>
      <c r="AN118" s="1">
        <v>1</v>
      </c>
      <c r="AO118" s="13">
        <v>0</v>
      </c>
      <c r="AP118" s="1">
        <v>0</v>
      </c>
      <c r="AQ118" s="1">
        <v>1</v>
      </c>
      <c r="AR118" s="1">
        <v>0</v>
      </c>
      <c r="AS118" s="1">
        <v>0</v>
      </c>
      <c r="AT118" s="8"/>
      <c r="BB118" s="13"/>
      <c r="BG118" s="10"/>
      <c r="BO118" s="13"/>
    </row>
    <row r="119" spans="1:67" ht="15.75" customHeight="1" x14ac:dyDescent="0.25">
      <c r="A119" s="14">
        <v>45072</v>
      </c>
      <c r="B119" s="6"/>
      <c r="C119" s="6"/>
      <c r="D119" s="6"/>
      <c r="E119" s="6"/>
      <c r="F119" s="6"/>
      <c r="G119" s="2"/>
      <c r="O119" s="13"/>
      <c r="T119" s="4"/>
      <c r="AB119" s="13"/>
      <c r="AG119" s="6"/>
      <c r="AO119" s="13"/>
      <c r="AT119" s="8"/>
      <c r="BB119" s="13"/>
      <c r="BG119" s="10"/>
      <c r="BO119" s="13"/>
    </row>
    <row r="120" spans="1:67" ht="15.75" customHeight="1" x14ac:dyDescent="0.25">
      <c r="A120" s="17" t="s">
        <v>112</v>
      </c>
      <c r="B120" s="1">
        <v>1.25</v>
      </c>
      <c r="C120" s="1">
        <v>0.73</v>
      </c>
      <c r="G120" s="2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1</v>
      </c>
      <c r="N120" s="1">
        <v>1</v>
      </c>
      <c r="O120" s="13">
        <v>0</v>
      </c>
      <c r="P120" s="1">
        <v>0</v>
      </c>
      <c r="Q120" s="1">
        <v>0</v>
      </c>
      <c r="R120" s="1">
        <v>0</v>
      </c>
      <c r="S120" s="1">
        <v>0</v>
      </c>
      <c r="T120" s="4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1</v>
      </c>
      <c r="AA120" s="1">
        <v>1</v>
      </c>
      <c r="AB120" s="13">
        <v>0</v>
      </c>
      <c r="AC120" s="1">
        <v>0</v>
      </c>
      <c r="AD120" s="1">
        <v>0</v>
      </c>
      <c r="AE120" s="1">
        <v>0</v>
      </c>
      <c r="AF120" s="1">
        <v>0</v>
      </c>
      <c r="AG120" s="6"/>
      <c r="AO120" s="13"/>
      <c r="AT120" s="8"/>
      <c r="BB120" s="13"/>
      <c r="BG120" s="10"/>
      <c r="BO120" s="13"/>
    </row>
    <row r="121" spans="1:67" ht="15.75" customHeight="1" x14ac:dyDescent="0.25">
      <c r="A121" s="12">
        <v>45079</v>
      </c>
      <c r="B121" s="2"/>
      <c r="C121" s="2"/>
      <c r="D121" s="2"/>
      <c r="E121" s="2"/>
      <c r="F121" s="2"/>
      <c r="G121" s="2"/>
      <c r="O121" s="13"/>
      <c r="T121" s="4"/>
      <c r="AB121" s="13"/>
      <c r="AG121" s="6"/>
      <c r="AO121" s="13"/>
      <c r="AT121" s="8"/>
      <c r="BB121" s="13"/>
      <c r="BG121" s="10"/>
      <c r="BO121" s="13"/>
    </row>
    <row r="122" spans="1:67" ht="15.75" customHeight="1" x14ac:dyDescent="0.25">
      <c r="A122" s="17" t="s">
        <v>113</v>
      </c>
      <c r="B122" s="1">
        <v>1.39</v>
      </c>
      <c r="C122" s="1">
        <v>0.7</v>
      </c>
      <c r="D122" s="1">
        <v>0.83</v>
      </c>
      <c r="G122" s="2">
        <v>1</v>
      </c>
      <c r="H122" s="1">
        <v>4</v>
      </c>
      <c r="I122" s="1">
        <v>1</v>
      </c>
      <c r="J122" s="1">
        <v>1</v>
      </c>
      <c r="K122" s="1">
        <v>0</v>
      </c>
      <c r="L122" s="1">
        <v>0</v>
      </c>
      <c r="M122" s="1">
        <v>1</v>
      </c>
      <c r="N122" s="1">
        <v>0</v>
      </c>
      <c r="O122" s="13">
        <v>0</v>
      </c>
      <c r="P122" s="1">
        <v>0</v>
      </c>
      <c r="Q122" s="1">
        <v>0</v>
      </c>
      <c r="R122" s="1">
        <v>0</v>
      </c>
      <c r="S122" s="1">
        <v>0</v>
      </c>
      <c r="T122" s="4">
        <v>0</v>
      </c>
      <c r="U122" s="1">
        <v>1</v>
      </c>
      <c r="V122" s="1">
        <v>0</v>
      </c>
      <c r="W122" s="1">
        <v>0</v>
      </c>
      <c r="X122" s="1">
        <v>0</v>
      </c>
      <c r="Y122" s="1">
        <v>1</v>
      </c>
      <c r="Z122" s="1">
        <v>1</v>
      </c>
      <c r="AA122" s="1">
        <v>1</v>
      </c>
      <c r="AB122" s="13">
        <v>0</v>
      </c>
      <c r="AC122" s="1">
        <v>0</v>
      </c>
      <c r="AD122" s="1">
        <v>0</v>
      </c>
      <c r="AE122" s="1">
        <v>0</v>
      </c>
      <c r="AF122" s="1">
        <v>0</v>
      </c>
      <c r="AG122" s="6">
        <v>0</v>
      </c>
      <c r="AH122" s="1">
        <v>3</v>
      </c>
      <c r="AI122" s="1">
        <v>0</v>
      </c>
      <c r="AJ122" s="1">
        <v>0</v>
      </c>
      <c r="AK122" s="1">
        <v>0</v>
      </c>
      <c r="AL122" s="1">
        <v>0</v>
      </c>
      <c r="AM122" s="1">
        <v>1</v>
      </c>
      <c r="AN122" s="1">
        <v>0</v>
      </c>
      <c r="AO122" s="13">
        <v>0</v>
      </c>
      <c r="AP122" s="1">
        <v>0</v>
      </c>
      <c r="AQ122" s="1">
        <v>0</v>
      </c>
      <c r="AR122" s="1">
        <v>0</v>
      </c>
      <c r="AS122" s="1">
        <v>0</v>
      </c>
      <c r="AT122" s="8"/>
      <c r="BB122" s="13"/>
      <c r="BG122" s="10"/>
      <c r="BO122" s="13"/>
    </row>
    <row r="123" spans="1:67" ht="15.75" customHeight="1" x14ac:dyDescent="0.25">
      <c r="A123" s="17" t="s">
        <v>114</v>
      </c>
      <c r="B123" s="1">
        <v>0.55000000000000004</v>
      </c>
      <c r="C123" s="1">
        <v>1.31</v>
      </c>
      <c r="D123" s="1">
        <v>0.86</v>
      </c>
      <c r="G123" s="2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3">
        <v>0</v>
      </c>
      <c r="P123" s="1">
        <v>0</v>
      </c>
      <c r="Q123" s="1">
        <v>0</v>
      </c>
      <c r="R123" s="1">
        <v>0</v>
      </c>
      <c r="S123" s="1">
        <v>0</v>
      </c>
      <c r="T123" s="4">
        <v>0</v>
      </c>
      <c r="U123" s="1">
        <v>2</v>
      </c>
      <c r="V123" s="1">
        <v>1</v>
      </c>
      <c r="W123" s="1">
        <v>0</v>
      </c>
      <c r="X123" s="1">
        <v>0</v>
      </c>
      <c r="Y123" s="1">
        <v>0</v>
      </c>
      <c r="Z123" s="1">
        <v>5</v>
      </c>
      <c r="AA123" s="1">
        <v>0</v>
      </c>
      <c r="AB123" s="13">
        <v>2</v>
      </c>
      <c r="AC123" s="1">
        <v>0</v>
      </c>
      <c r="AD123" s="1">
        <v>0</v>
      </c>
      <c r="AE123" s="1">
        <v>0</v>
      </c>
      <c r="AF123" s="1">
        <v>0</v>
      </c>
      <c r="AG123" s="6">
        <v>0</v>
      </c>
      <c r="AH123" s="1">
        <v>4</v>
      </c>
      <c r="AI123" s="1">
        <v>0</v>
      </c>
      <c r="AJ123" s="1">
        <v>0</v>
      </c>
      <c r="AK123" s="1">
        <v>0</v>
      </c>
      <c r="AL123" s="1">
        <v>0</v>
      </c>
      <c r="AM123" s="1">
        <v>1</v>
      </c>
      <c r="AN123" s="1">
        <v>1</v>
      </c>
      <c r="AO123" s="13">
        <v>0</v>
      </c>
      <c r="AP123" s="1">
        <v>0</v>
      </c>
      <c r="AQ123" s="1">
        <v>0</v>
      </c>
      <c r="AR123" s="1">
        <v>0</v>
      </c>
      <c r="AS123" s="1">
        <v>0</v>
      </c>
      <c r="AT123" s="8"/>
      <c r="BB123" s="13"/>
      <c r="BG123" s="10"/>
      <c r="BO123" s="13"/>
    </row>
    <row r="124" spans="1:67" ht="15.75" customHeight="1" x14ac:dyDescent="0.25">
      <c r="A124" s="17" t="s">
        <v>115</v>
      </c>
      <c r="B124" s="1">
        <v>1.05</v>
      </c>
      <c r="C124" s="1">
        <v>1.3</v>
      </c>
      <c r="D124" s="1">
        <v>0.78</v>
      </c>
      <c r="G124" s="2">
        <v>0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3">
        <v>0</v>
      </c>
      <c r="P124" s="1">
        <v>0</v>
      </c>
      <c r="Q124" s="1">
        <v>0</v>
      </c>
      <c r="R124" s="1">
        <v>0</v>
      </c>
      <c r="S124" s="1">
        <v>0</v>
      </c>
      <c r="T124" s="4">
        <v>0</v>
      </c>
      <c r="U124" s="1">
        <v>0</v>
      </c>
      <c r="V124" s="1">
        <v>1</v>
      </c>
      <c r="W124" s="1">
        <v>0</v>
      </c>
      <c r="X124" s="1">
        <v>0</v>
      </c>
      <c r="Y124" s="1">
        <v>0</v>
      </c>
      <c r="Z124" s="1">
        <v>4</v>
      </c>
      <c r="AA124" s="1">
        <v>0</v>
      </c>
      <c r="AB124" s="13">
        <v>1</v>
      </c>
      <c r="AC124" s="1">
        <v>1</v>
      </c>
      <c r="AD124" s="1">
        <v>0</v>
      </c>
      <c r="AE124" s="1">
        <v>0</v>
      </c>
      <c r="AF124" s="1">
        <v>0</v>
      </c>
      <c r="AG124" s="6">
        <v>1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3</v>
      </c>
      <c r="AN124" s="1">
        <v>0</v>
      </c>
      <c r="AO124" s="13">
        <v>0</v>
      </c>
      <c r="AP124" s="1">
        <v>0</v>
      </c>
      <c r="AQ124" s="1">
        <v>0</v>
      </c>
      <c r="AR124" s="1">
        <v>0</v>
      </c>
      <c r="AS124" s="1">
        <v>0</v>
      </c>
      <c r="AT124" s="8"/>
      <c r="BB124" s="13"/>
      <c r="BG124" s="10"/>
      <c r="BO124" s="13"/>
    </row>
    <row r="125" spans="1:67" ht="15.75" customHeight="1" x14ac:dyDescent="0.25">
      <c r="A125" s="15">
        <v>45106</v>
      </c>
      <c r="B125" s="4"/>
      <c r="C125" s="4"/>
      <c r="D125" s="4"/>
      <c r="E125" s="4"/>
      <c r="F125" s="4"/>
      <c r="G125" s="2"/>
      <c r="O125" s="13"/>
      <c r="T125" s="4"/>
      <c r="AB125" s="13"/>
      <c r="AG125" s="6"/>
      <c r="AO125" s="13"/>
      <c r="AT125" s="8"/>
      <c r="BB125" s="13"/>
      <c r="BG125" s="10"/>
      <c r="BO125" s="13"/>
    </row>
    <row r="126" spans="1:67" ht="15.75" customHeight="1" x14ac:dyDescent="0.25">
      <c r="A126" s="17" t="s">
        <v>116</v>
      </c>
      <c r="B126" s="1">
        <v>0.96</v>
      </c>
      <c r="D126" s="1">
        <v>0.76</v>
      </c>
      <c r="G126" s="2">
        <v>0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2</v>
      </c>
      <c r="N126" s="1">
        <v>1</v>
      </c>
      <c r="O126" s="13">
        <v>0</v>
      </c>
      <c r="P126" s="1">
        <v>0</v>
      </c>
      <c r="Q126" s="1">
        <v>0</v>
      </c>
      <c r="R126" s="1">
        <v>0</v>
      </c>
      <c r="S126" s="1">
        <v>0</v>
      </c>
      <c r="T126" s="4"/>
      <c r="AB126" s="13"/>
      <c r="AG126" s="6">
        <v>1</v>
      </c>
      <c r="AH126" s="1">
        <v>0</v>
      </c>
      <c r="AI126" s="1">
        <v>0</v>
      </c>
      <c r="AJ126" s="1">
        <v>1</v>
      </c>
      <c r="AK126" s="1">
        <v>0</v>
      </c>
      <c r="AL126" s="1">
        <v>0</v>
      </c>
      <c r="AM126" s="1">
        <v>1</v>
      </c>
      <c r="AN126" s="1">
        <v>0</v>
      </c>
      <c r="AO126" s="13">
        <v>0</v>
      </c>
      <c r="AP126" s="1">
        <v>0</v>
      </c>
      <c r="AQ126" s="1">
        <v>0</v>
      </c>
      <c r="AR126" s="1">
        <v>0</v>
      </c>
      <c r="AS126" s="1">
        <v>0</v>
      </c>
      <c r="AT126" s="8"/>
      <c r="BB126" s="13"/>
      <c r="BG126" s="10"/>
      <c r="BO126" s="13"/>
    </row>
    <row r="127" spans="1:67" ht="15.75" customHeight="1" x14ac:dyDescent="0.25">
      <c r="A127" s="14">
        <v>45107</v>
      </c>
      <c r="B127" s="6"/>
      <c r="C127" s="6"/>
      <c r="D127" s="6"/>
      <c r="E127" s="6"/>
      <c r="F127" s="6"/>
      <c r="G127" s="2"/>
      <c r="O127" s="13"/>
      <c r="T127" s="4"/>
      <c r="AB127" s="13"/>
      <c r="AG127" s="6"/>
      <c r="AO127" s="13"/>
      <c r="AT127" s="8"/>
      <c r="BB127" s="13"/>
      <c r="BG127" s="10"/>
      <c r="BO127" s="13"/>
    </row>
    <row r="128" spans="1:67" ht="15.75" customHeight="1" x14ac:dyDescent="0.25">
      <c r="A128" s="17" t="s">
        <v>117</v>
      </c>
      <c r="B128" s="1">
        <v>1.67</v>
      </c>
      <c r="C128" s="1">
        <v>1.1100000000000001</v>
      </c>
      <c r="D128" s="1">
        <v>1.49</v>
      </c>
      <c r="G128" s="2">
        <v>0</v>
      </c>
      <c r="H128" s="1">
        <v>3</v>
      </c>
      <c r="I128" s="1">
        <v>0</v>
      </c>
      <c r="J128" s="1">
        <v>0</v>
      </c>
      <c r="K128" s="1">
        <v>0</v>
      </c>
      <c r="L128" s="1">
        <v>2</v>
      </c>
      <c r="M128" s="1">
        <v>3</v>
      </c>
      <c r="N128" s="1">
        <v>0</v>
      </c>
      <c r="O128" s="13">
        <v>0</v>
      </c>
      <c r="P128" s="1">
        <v>0</v>
      </c>
      <c r="Q128" s="1">
        <v>0</v>
      </c>
      <c r="R128" s="1">
        <v>0</v>
      </c>
      <c r="S128" s="1">
        <v>0</v>
      </c>
      <c r="T128" s="4">
        <v>0</v>
      </c>
      <c r="U128" s="1">
        <v>1</v>
      </c>
      <c r="V128" s="1">
        <v>0</v>
      </c>
      <c r="W128" s="1">
        <v>0</v>
      </c>
      <c r="X128" s="1">
        <v>0</v>
      </c>
      <c r="Y128" s="1">
        <v>0</v>
      </c>
      <c r="Z128" s="1">
        <v>2</v>
      </c>
      <c r="AA128" s="1">
        <v>0</v>
      </c>
      <c r="AB128" s="13">
        <v>0</v>
      </c>
      <c r="AC128" s="1">
        <v>0</v>
      </c>
      <c r="AD128" s="1">
        <v>0</v>
      </c>
      <c r="AE128" s="1">
        <v>0</v>
      </c>
      <c r="AF128" s="1">
        <v>0</v>
      </c>
      <c r="AG128" s="6">
        <v>0</v>
      </c>
      <c r="AH128" s="1">
        <v>2</v>
      </c>
      <c r="AI128" s="1">
        <v>2</v>
      </c>
      <c r="AJ128" s="1">
        <v>0</v>
      </c>
      <c r="AK128" s="1">
        <v>0</v>
      </c>
      <c r="AL128" s="1">
        <v>0</v>
      </c>
      <c r="AM128" s="1">
        <v>1</v>
      </c>
      <c r="AN128" s="1">
        <v>0</v>
      </c>
      <c r="AO128" s="13">
        <v>0</v>
      </c>
      <c r="AP128" s="1">
        <v>0</v>
      </c>
      <c r="AQ128" s="1">
        <v>0</v>
      </c>
      <c r="AR128" s="1">
        <v>0</v>
      </c>
      <c r="AS128" s="1">
        <v>0</v>
      </c>
      <c r="AT128" s="8"/>
      <c r="BB128" s="13"/>
      <c r="BG128" s="10"/>
      <c r="BO128" s="13"/>
    </row>
    <row r="129" spans="1:67" ht="15.75" customHeight="1" x14ac:dyDescent="0.25">
      <c r="A129" s="17" t="s">
        <v>118</v>
      </c>
      <c r="B129" s="1">
        <v>1.26</v>
      </c>
      <c r="C129" s="1">
        <v>0.31</v>
      </c>
      <c r="D129" s="1">
        <v>0.71</v>
      </c>
      <c r="G129" s="2">
        <v>0</v>
      </c>
      <c r="H129" s="1">
        <v>3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3">
        <v>0</v>
      </c>
      <c r="P129" s="1">
        <v>0</v>
      </c>
      <c r="Q129" s="1">
        <v>0</v>
      </c>
      <c r="R129" s="1">
        <v>0</v>
      </c>
      <c r="S129" s="1">
        <v>0</v>
      </c>
      <c r="T129" s="4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1</v>
      </c>
      <c r="AA129" s="1">
        <v>1</v>
      </c>
      <c r="AB129" s="13">
        <v>0</v>
      </c>
      <c r="AC129" s="1">
        <v>0</v>
      </c>
      <c r="AD129" s="1">
        <v>0</v>
      </c>
      <c r="AE129" s="1">
        <v>0</v>
      </c>
      <c r="AF129" s="1">
        <v>0</v>
      </c>
      <c r="AG129" s="6">
        <v>1</v>
      </c>
      <c r="AH129" s="1">
        <v>0</v>
      </c>
      <c r="AI129" s="1">
        <v>1</v>
      </c>
      <c r="AJ129" s="1">
        <v>0</v>
      </c>
      <c r="AK129" s="1">
        <v>0</v>
      </c>
      <c r="AL129" s="1">
        <v>0</v>
      </c>
      <c r="AM129" s="1">
        <v>2</v>
      </c>
      <c r="AN129" s="1">
        <v>0</v>
      </c>
      <c r="AO129" s="13">
        <v>0</v>
      </c>
      <c r="AP129" s="1">
        <v>0</v>
      </c>
      <c r="AQ129" s="1">
        <v>0</v>
      </c>
      <c r="AR129" s="1">
        <v>0</v>
      </c>
      <c r="AS129" s="1">
        <v>0</v>
      </c>
      <c r="AT129" s="8"/>
      <c r="BB129" s="13"/>
      <c r="BG129" s="10"/>
      <c r="BO129" s="13"/>
    </row>
    <row r="130" spans="1:67" ht="15.75" customHeight="1" x14ac:dyDescent="0.25">
      <c r="A130" s="17" t="s">
        <v>119</v>
      </c>
      <c r="B130" s="1">
        <v>1.24</v>
      </c>
      <c r="C130" s="1">
        <v>0.5</v>
      </c>
      <c r="D130" s="1">
        <v>1.35</v>
      </c>
      <c r="G130" s="2">
        <v>0</v>
      </c>
      <c r="H130" s="1">
        <v>3</v>
      </c>
      <c r="I130" s="1">
        <v>0</v>
      </c>
      <c r="J130" s="1">
        <v>0</v>
      </c>
      <c r="K130" s="1">
        <v>0</v>
      </c>
      <c r="L130" s="1">
        <v>0</v>
      </c>
      <c r="M130" s="1">
        <v>2</v>
      </c>
      <c r="N130" s="1">
        <v>0</v>
      </c>
      <c r="O130" s="13">
        <v>0</v>
      </c>
      <c r="P130" s="1">
        <v>0</v>
      </c>
      <c r="Q130" s="1">
        <v>0</v>
      </c>
      <c r="R130" s="1">
        <v>0</v>
      </c>
      <c r="S130" s="1">
        <v>0</v>
      </c>
      <c r="T130" s="4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3">
        <v>0</v>
      </c>
      <c r="AC130" s="1">
        <v>0</v>
      </c>
      <c r="AD130" s="1">
        <v>0</v>
      </c>
      <c r="AE130" s="1">
        <v>0</v>
      </c>
      <c r="AF130" s="1">
        <v>0</v>
      </c>
      <c r="AG130" s="6">
        <v>0</v>
      </c>
      <c r="AH130" s="1">
        <v>1</v>
      </c>
      <c r="AI130" s="1">
        <v>0</v>
      </c>
      <c r="AJ130" s="1">
        <v>0</v>
      </c>
      <c r="AK130" s="1">
        <v>0</v>
      </c>
      <c r="AL130" s="1">
        <v>0</v>
      </c>
      <c r="AM130" s="1">
        <v>3</v>
      </c>
      <c r="AN130" s="1">
        <v>0</v>
      </c>
      <c r="AO130" s="13">
        <v>0</v>
      </c>
      <c r="AP130" s="1">
        <v>0</v>
      </c>
      <c r="AQ130" s="1">
        <v>0</v>
      </c>
      <c r="AR130" s="1">
        <v>0</v>
      </c>
      <c r="AS130" s="1">
        <v>0</v>
      </c>
      <c r="AT130" s="8"/>
      <c r="BB130" s="13"/>
      <c r="BG130" s="10"/>
      <c r="BO130" s="13"/>
    </row>
    <row r="131" spans="1:67" ht="15.75" customHeight="1" x14ac:dyDescent="0.25">
      <c r="A131" s="12">
        <v>45111</v>
      </c>
      <c r="B131" s="2"/>
      <c r="C131" s="2"/>
      <c r="D131" s="2"/>
      <c r="E131" s="2"/>
      <c r="F131" s="2"/>
      <c r="G131" s="2"/>
      <c r="O131" s="13"/>
      <c r="T131" s="4"/>
      <c r="AB131" s="13"/>
      <c r="AG131" s="6"/>
      <c r="AO131" s="13"/>
      <c r="AT131" s="8"/>
      <c r="BB131" s="13"/>
      <c r="BG131" s="10"/>
      <c r="BO131" s="13"/>
    </row>
    <row r="132" spans="1:67" ht="15.75" customHeight="1" x14ac:dyDescent="0.25">
      <c r="A132" s="17" t="s">
        <v>120</v>
      </c>
      <c r="B132" s="1">
        <v>0.3</v>
      </c>
      <c r="C132" s="1">
        <v>0.79</v>
      </c>
      <c r="D132" s="1">
        <v>1.58</v>
      </c>
      <c r="G132" s="2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3">
        <v>0</v>
      </c>
      <c r="P132" s="1">
        <v>0</v>
      </c>
      <c r="Q132" s="1">
        <v>0</v>
      </c>
      <c r="R132" s="1">
        <v>0</v>
      </c>
      <c r="S132" s="1">
        <v>0</v>
      </c>
      <c r="T132" s="4">
        <v>0</v>
      </c>
      <c r="U132" s="1">
        <v>0</v>
      </c>
      <c r="V132" s="1">
        <v>0</v>
      </c>
      <c r="W132" s="1">
        <v>1</v>
      </c>
      <c r="X132" s="1">
        <v>0</v>
      </c>
      <c r="Y132" s="1">
        <v>0</v>
      </c>
      <c r="Z132" s="1">
        <v>2</v>
      </c>
      <c r="AA132" s="1">
        <v>1</v>
      </c>
      <c r="AB132" s="13">
        <v>0</v>
      </c>
      <c r="AC132" s="1">
        <v>1</v>
      </c>
      <c r="AD132" s="1">
        <v>0</v>
      </c>
      <c r="AE132" s="1">
        <v>0</v>
      </c>
      <c r="AF132" s="1">
        <v>0</v>
      </c>
      <c r="AG132" s="6">
        <v>0</v>
      </c>
      <c r="AH132" s="1">
        <v>2</v>
      </c>
      <c r="AI132" s="1">
        <v>1</v>
      </c>
      <c r="AJ132" s="1">
        <v>0</v>
      </c>
      <c r="AK132" s="1">
        <v>1</v>
      </c>
      <c r="AL132" s="1">
        <v>0</v>
      </c>
      <c r="AM132" s="1">
        <v>3</v>
      </c>
      <c r="AN132" s="1">
        <v>1</v>
      </c>
      <c r="AO132" s="13">
        <v>0</v>
      </c>
      <c r="AP132" s="1">
        <v>0</v>
      </c>
      <c r="AQ132" s="1">
        <v>0</v>
      </c>
      <c r="AR132" s="1">
        <v>0</v>
      </c>
      <c r="AS132" s="1">
        <v>0</v>
      </c>
      <c r="AT132" s="8"/>
      <c r="BB132" s="13"/>
      <c r="BG132" s="10"/>
      <c r="BO132" s="13"/>
    </row>
    <row r="133" spans="1:67" ht="15.75" customHeight="1" x14ac:dyDescent="0.25">
      <c r="A133" s="17" t="s">
        <v>121</v>
      </c>
      <c r="B133" s="1">
        <v>0.57999999999999996</v>
      </c>
      <c r="C133" s="1">
        <v>0.87</v>
      </c>
      <c r="D133" s="1">
        <v>1.18</v>
      </c>
      <c r="G133" s="2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0</v>
      </c>
      <c r="O133" s="13">
        <v>0</v>
      </c>
      <c r="P133" s="1">
        <v>0</v>
      </c>
      <c r="Q133" s="1">
        <v>0</v>
      </c>
      <c r="R133" s="1">
        <v>0</v>
      </c>
      <c r="S133" s="1">
        <v>0</v>
      </c>
      <c r="T133" s="4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3</v>
      </c>
      <c r="AA133" s="1">
        <v>0</v>
      </c>
      <c r="AB133" s="13">
        <v>0</v>
      </c>
      <c r="AC133" s="1">
        <v>0</v>
      </c>
      <c r="AD133" s="1">
        <v>0</v>
      </c>
      <c r="AE133" s="1">
        <v>0</v>
      </c>
      <c r="AF133" s="1">
        <v>0</v>
      </c>
      <c r="AG133" s="6">
        <v>1</v>
      </c>
      <c r="AH133" s="1">
        <v>5</v>
      </c>
      <c r="AI133" s="1">
        <v>0</v>
      </c>
      <c r="AJ133" s="1">
        <v>0</v>
      </c>
      <c r="AK133" s="1">
        <v>0</v>
      </c>
      <c r="AL133" s="1">
        <v>0</v>
      </c>
      <c r="AM133" s="1">
        <v>1</v>
      </c>
      <c r="AN133" s="1">
        <v>0</v>
      </c>
      <c r="AO133" s="13">
        <v>0</v>
      </c>
      <c r="AP133" s="1">
        <v>0</v>
      </c>
      <c r="AQ133" s="1">
        <v>0</v>
      </c>
      <c r="AR133" s="1">
        <v>0</v>
      </c>
      <c r="AS133" s="1">
        <v>0</v>
      </c>
      <c r="AT133" s="8"/>
      <c r="BB133" s="13"/>
      <c r="BG133" s="10"/>
      <c r="BO133" s="13"/>
    </row>
    <row r="134" spans="1:67" ht="15.75" customHeight="1" x14ac:dyDescent="0.25">
      <c r="A134" s="17" t="s">
        <v>122</v>
      </c>
      <c r="B134" s="1">
        <v>1.03</v>
      </c>
      <c r="C134" s="1">
        <v>1.38</v>
      </c>
      <c r="D134" s="1">
        <v>0.55000000000000004</v>
      </c>
      <c r="G134" s="2">
        <v>0</v>
      </c>
      <c r="H134" s="1">
        <v>2</v>
      </c>
      <c r="I134" s="1">
        <v>0</v>
      </c>
      <c r="J134" s="1">
        <v>1</v>
      </c>
      <c r="K134" s="1">
        <v>0</v>
      </c>
      <c r="L134" s="1">
        <v>0</v>
      </c>
      <c r="M134" s="1">
        <v>1</v>
      </c>
      <c r="N134" s="1">
        <v>0</v>
      </c>
      <c r="O134" s="13">
        <v>0</v>
      </c>
      <c r="P134" s="1">
        <v>0</v>
      </c>
      <c r="Q134" s="1">
        <v>0</v>
      </c>
      <c r="R134" s="1">
        <v>0</v>
      </c>
      <c r="S134" s="1">
        <v>0</v>
      </c>
      <c r="T134" s="4">
        <v>0</v>
      </c>
      <c r="U134" s="1">
        <v>0</v>
      </c>
      <c r="V134" s="1">
        <v>1</v>
      </c>
      <c r="W134" s="1">
        <v>0</v>
      </c>
      <c r="X134" s="1">
        <v>0</v>
      </c>
      <c r="Y134" s="1">
        <v>0</v>
      </c>
      <c r="Z134" s="1">
        <v>4</v>
      </c>
      <c r="AA134" s="1">
        <v>0</v>
      </c>
      <c r="AB134" s="13">
        <v>0</v>
      </c>
      <c r="AC134" s="1">
        <v>0</v>
      </c>
      <c r="AD134" s="1">
        <v>0</v>
      </c>
      <c r="AE134" s="1">
        <v>0</v>
      </c>
      <c r="AF134" s="1">
        <v>0</v>
      </c>
      <c r="AG134" s="6">
        <v>0</v>
      </c>
      <c r="AH134" s="1">
        <v>1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3">
        <v>0</v>
      </c>
      <c r="AP134" s="1">
        <v>0</v>
      </c>
      <c r="AQ134" s="1">
        <v>0</v>
      </c>
      <c r="AR134" s="1">
        <v>0</v>
      </c>
      <c r="AS134" s="1">
        <v>0</v>
      </c>
      <c r="AT134" s="8"/>
      <c r="BB134" s="13"/>
      <c r="BG134" s="10"/>
      <c r="BO134" s="13"/>
    </row>
    <row r="135" spans="1:67" ht="15.75" customHeight="1" x14ac:dyDescent="0.25">
      <c r="A135" s="17" t="s">
        <v>123</v>
      </c>
      <c r="B135" s="1">
        <v>1.1599999999999999</v>
      </c>
      <c r="C135" s="1">
        <v>1.1200000000000001</v>
      </c>
      <c r="D135" s="1">
        <v>0.95</v>
      </c>
      <c r="G135" s="2">
        <v>0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2</v>
      </c>
      <c r="N135" s="1">
        <v>0</v>
      </c>
      <c r="O135" s="13">
        <v>1</v>
      </c>
      <c r="P135" s="1">
        <v>0</v>
      </c>
      <c r="Q135" s="1">
        <v>0</v>
      </c>
      <c r="R135" s="1">
        <v>0</v>
      </c>
      <c r="S135" s="1">
        <v>0</v>
      </c>
      <c r="T135" s="4">
        <v>0</v>
      </c>
      <c r="U135" s="1">
        <v>0</v>
      </c>
      <c r="V135" s="1">
        <v>1</v>
      </c>
      <c r="W135" s="1">
        <v>0</v>
      </c>
      <c r="X135" s="1">
        <v>0</v>
      </c>
      <c r="Y135" s="1">
        <v>0</v>
      </c>
      <c r="Z135" s="1">
        <v>2</v>
      </c>
      <c r="AA135" s="1">
        <v>0</v>
      </c>
      <c r="AB135" s="13">
        <v>0</v>
      </c>
      <c r="AC135" s="1">
        <v>1</v>
      </c>
      <c r="AD135" s="1">
        <v>0</v>
      </c>
      <c r="AE135" s="1">
        <v>0</v>
      </c>
      <c r="AF135" s="1">
        <v>0</v>
      </c>
      <c r="AG135" s="6">
        <v>0</v>
      </c>
      <c r="AH135" s="1">
        <v>3</v>
      </c>
      <c r="AI135" s="1">
        <v>2</v>
      </c>
      <c r="AJ135" s="1">
        <v>0</v>
      </c>
      <c r="AK135" s="1">
        <v>0</v>
      </c>
      <c r="AL135" s="1">
        <v>0</v>
      </c>
      <c r="AM135" s="1">
        <v>1</v>
      </c>
      <c r="AN135" s="1">
        <v>1</v>
      </c>
      <c r="AO135" s="13">
        <v>0</v>
      </c>
      <c r="AP135" s="1">
        <v>0</v>
      </c>
      <c r="AQ135" s="1">
        <v>0</v>
      </c>
      <c r="AR135" s="1">
        <v>0</v>
      </c>
      <c r="AS135" s="1">
        <v>0</v>
      </c>
      <c r="AT135" s="8"/>
      <c r="BB135" s="13"/>
      <c r="BG135" s="10"/>
      <c r="BO135" s="13"/>
    </row>
    <row r="136" spans="1:67" ht="15.75" customHeight="1" x14ac:dyDescent="0.25">
      <c r="A136" s="15">
        <v>45143</v>
      </c>
      <c r="B136" s="4"/>
      <c r="C136" s="4"/>
      <c r="D136" s="4"/>
      <c r="E136" s="4"/>
      <c r="F136" s="4"/>
      <c r="G136" s="2"/>
      <c r="O136" s="13"/>
      <c r="T136" s="4"/>
      <c r="AB136" s="13"/>
      <c r="AG136" s="6"/>
      <c r="AO136" s="13"/>
      <c r="AT136" s="8"/>
      <c r="BB136" s="13"/>
      <c r="BG136" s="10"/>
      <c r="BO136" s="13"/>
    </row>
    <row r="137" spans="1:67" ht="15.75" customHeight="1" x14ac:dyDescent="0.25">
      <c r="A137" s="17" t="s">
        <v>124</v>
      </c>
      <c r="B137" s="1">
        <v>1.1200000000000001</v>
      </c>
      <c r="C137" s="1">
        <v>1.42</v>
      </c>
      <c r="D137" s="1">
        <v>0.73</v>
      </c>
      <c r="E137" s="1">
        <v>0.42</v>
      </c>
      <c r="G137" s="2">
        <v>0</v>
      </c>
      <c r="H137" s="1">
        <v>3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3">
        <v>0</v>
      </c>
      <c r="P137" s="1">
        <v>0</v>
      </c>
      <c r="Q137" s="1">
        <v>0</v>
      </c>
      <c r="R137" s="1">
        <v>0</v>
      </c>
      <c r="S137" s="1">
        <v>0</v>
      </c>
      <c r="T137" s="4">
        <v>0</v>
      </c>
      <c r="U137" s="1">
        <v>0</v>
      </c>
      <c r="V137" s="1">
        <v>2</v>
      </c>
      <c r="W137" s="1">
        <v>0</v>
      </c>
      <c r="X137" s="1">
        <v>0</v>
      </c>
      <c r="Y137" s="1">
        <v>0</v>
      </c>
      <c r="Z137" s="1">
        <v>4</v>
      </c>
      <c r="AA137" s="1">
        <v>0</v>
      </c>
      <c r="AB137" s="13">
        <v>0</v>
      </c>
      <c r="AC137" s="1">
        <v>2</v>
      </c>
      <c r="AD137" s="1">
        <v>0</v>
      </c>
      <c r="AE137" s="1">
        <v>0</v>
      </c>
      <c r="AF137" s="1">
        <v>0</v>
      </c>
      <c r="AG137" s="6">
        <v>0</v>
      </c>
      <c r="AH137" s="1">
        <v>1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3">
        <v>0</v>
      </c>
      <c r="AP137" s="1">
        <v>0</v>
      </c>
      <c r="AQ137" s="1">
        <v>0</v>
      </c>
      <c r="AR137" s="1">
        <v>0</v>
      </c>
      <c r="AS137" s="1">
        <v>0</v>
      </c>
      <c r="AT137" s="8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1</v>
      </c>
      <c r="BA137" s="1">
        <v>0</v>
      </c>
      <c r="BB137" s="13">
        <v>0</v>
      </c>
      <c r="BC137" s="1">
        <v>0</v>
      </c>
      <c r="BD137" s="1">
        <v>0</v>
      </c>
      <c r="BE137" s="1">
        <v>0</v>
      </c>
      <c r="BF137" s="1">
        <v>0</v>
      </c>
      <c r="BG137" s="10"/>
      <c r="BO137" s="13"/>
    </row>
    <row r="138" spans="1:67" ht="15.75" customHeight="1" x14ac:dyDescent="0.25">
      <c r="A138" s="17" t="s">
        <v>125</v>
      </c>
      <c r="B138" s="1">
        <v>1.46</v>
      </c>
      <c r="C138" s="1">
        <v>1.19</v>
      </c>
      <c r="D138" s="1">
        <v>1.51</v>
      </c>
      <c r="E138" s="1">
        <v>1.36</v>
      </c>
      <c r="G138" s="2">
        <v>0</v>
      </c>
      <c r="H138" s="1">
        <v>2</v>
      </c>
      <c r="I138" s="1">
        <v>0</v>
      </c>
      <c r="J138" s="1">
        <v>0</v>
      </c>
      <c r="K138" s="1">
        <v>0</v>
      </c>
      <c r="L138" s="1">
        <v>0</v>
      </c>
      <c r="M138" s="1">
        <v>2</v>
      </c>
      <c r="N138" s="1">
        <v>1</v>
      </c>
      <c r="O138" s="13">
        <v>1</v>
      </c>
      <c r="P138" s="1">
        <v>0</v>
      </c>
      <c r="Q138" s="1">
        <v>1</v>
      </c>
      <c r="R138" s="1">
        <v>0</v>
      </c>
      <c r="S138" s="1">
        <v>0</v>
      </c>
      <c r="T138" s="4">
        <v>0</v>
      </c>
      <c r="U138" s="1">
        <v>0</v>
      </c>
      <c r="V138" s="1">
        <v>0</v>
      </c>
      <c r="W138" s="1">
        <v>1</v>
      </c>
      <c r="X138" s="1">
        <v>0</v>
      </c>
      <c r="Y138" s="1">
        <v>0</v>
      </c>
      <c r="Z138" s="1">
        <v>1</v>
      </c>
      <c r="AA138" s="1">
        <v>0</v>
      </c>
      <c r="AB138" s="13">
        <v>1</v>
      </c>
      <c r="AC138" s="1">
        <v>0</v>
      </c>
      <c r="AD138" s="1">
        <v>0</v>
      </c>
      <c r="AE138" s="1">
        <v>0</v>
      </c>
      <c r="AF138" s="1">
        <v>0</v>
      </c>
      <c r="AG138" s="6">
        <v>0</v>
      </c>
      <c r="AH138" s="1">
        <v>3</v>
      </c>
      <c r="AI138" s="1">
        <v>1</v>
      </c>
      <c r="AJ138" s="1">
        <v>0</v>
      </c>
      <c r="AK138" s="1">
        <v>0</v>
      </c>
      <c r="AL138" s="1">
        <v>0</v>
      </c>
      <c r="AM138" s="1">
        <v>1</v>
      </c>
      <c r="AN138" s="1">
        <v>0</v>
      </c>
      <c r="AO138" s="13">
        <v>0</v>
      </c>
      <c r="AP138" s="1">
        <v>0</v>
      </c>
      <c r="AQ138" s="1">
        <v>1</v>
      </c>
      <c r="AR138" s="1">
        <v>0</v>
      </c>
      <c r="AS138" s="1">
        <v>0</v>
      </c>
      <c r="AT138" s="8">
        <v>0</v>
      </c>
      <c r="AU138" s="1">
        <v>4</v>
      </c>
      <c r="AV138" s="1">
        <v>2</v>
      </c>
      <c r="AW138" s="1">
        <v>0</v>
      </c>
      <c r="AX138" s="1">
        <v>0</v>
      </c>
      <c r="AY138" s="1">
        <v>2</v>
      </c>
      <c r="AZ138" s="1">
        <v>1</v>
      </c>
      <c r="BA138" s="1">
        <v>1</v>
      </c>
      <c r="BB138" s="13">
        <v>0</v>
      </c>
      <c r="BC138" s="1">
        <v>0</v>
      </c>
      <c r="BD138" s="1">
        <v>0</v>
      </c>
      <c r="BE138" s="1">
        <v>0</v>
      </c>
      <c r="BF138" s="1">
        <v>0</v>
      </c>
      <c r="BG138" s="10"/>
      <c r="BO138" s="13"/>
    </row>
    <row r="139" spans="1:67" ht="15.75" customHeight="1" x14ac:dyDescent="0.25">
      <c r="A139" s="17" t="s">
        <v>126</v>
      </c>
      <c r="B139" s="1">
        <v>0.83</v>
      </c>
      <c r="C139" s="1">
        <v>1.63</v>
      </c>
      <c r="D139" s="1">
        <v>1.07</v>
      </c>
      <c r="E139" s="1">
        <v>1.41</v>
      </c>
      <c r="G139" s="2">
        <v>1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3">
        <v>0</v>
      </c>
      <c r="P139" s="1">
        <v>0</v>
      </c>
      <c r="Q139" s="1">
        <v>0</v>
      </c>
      <c r="R139" s="1">
        <v>0</v>
      </c>
      <c r="S139" s="1">
        <v>0</v>
      </c>
      <c r="T139" s="4">
        <v>0</v>
      </c>
      <c r="U139" s="1">
        <v>1</v>
      </c>
      <c r="V139" s="1">
        <v>1</v>
      </c>
      <c r="W139" s="1">
        <v>0</v>
      </c>
      <c r="X139" s="1">
        <v>0</v>
      </c>
      <c r="Y139" s="1">
        <v>0</v>
      </c>
      <c r="Z139" s="1">
        <v>3</v>
      </c>
      <c r="AA139" s="1">
        <v>1</v>
      </c>
      <c r="AB139" s="13">
        <v>2</v>
      </c>
      <c r="AC139" s="1">
        <v>1</v>
      </c>
      <c r="AD139" s="1">
        <v>0</v>
      </c>
      <c r="AE139" s="1">
        <v>0</v>
      </c>
      <c r="AF139" s="1">
        <v>0</v>
      </c>
      <c r="AG139" s="6">
        <v>0</v>
      </c>
      <c r="AH139" s="1">
        <v>3</v>
      </c>
      <c r="AI139" s="1">
        <v>0</v>
      </c>
      <c r="AJ139" s="1">
        <v>0</v>
      </c>
      <c r="AK139" s="1">
        <v>0</v>
      </c>
      <c r="AL139" s="1">
        <v>3</v>
      </c>
      <c r="AM139" s="1">
        <v>3</v>
      </c>
      <c r="AN139" s="1">
        <v>0</v>
      </c>
      <c r="AO139" s="13">
        <v>0</v>
      </c>
      <c r="AP139" s="1">
        <v>0</v>
      </c>
      <c r="AQ139" s="1">
        <v>0</v>
      </c>
      <c r="AR139" s="1">
        <v>0</v>
      </c>
      <c r="AS139" s="1">
        <v>0</v>
      </c>
      <c r="AT139" s="8">
        <v>0</v>
      </c>
      <c r="AU139" s="1">
        <v>2</v>
      </c>
      <c r="AV139" s="1">
        <v>1</v>
      </c>
      <c r="AW139" s="1">
        <v>0</v>
      </c>
      <c r="AX139" s="1">
        <v>0</v>
      </c>
      <c r="AY139" s="1">
        <v>1</v>
      </c>
      <c r="AZ139" s="1">
        <v>6</v>
      </c>
      <c r="BA139" s="1">
        <v>1</v>
      </c>
      <c r="BB139" s="13">
        <v>1</v>
      </c>
      <c r="BC139" s="1">
        <v>0</v>
      </c>
      <c r="BD139" s="1">
        <v>0</v>
      </c>
      <c r="BE139" s="1">
        <v>0</v>
      </c>
      <c r="BF139" s="1">
        <v>0</v>
      </c>
      <c r="BG139" s="10"/>
      <c r="BO139" s="13"/>
    </row>
    <row r="140" spans="1:67" ht="15.75" customHeight="1" x14ac:dyDescent="0.25">
      <c r="A140" s="14">
        <v>45150</v>
      </c>
      <c r="B140" s="6"/>
      <c r="C140" s="6"/>
      <c r="D140" s="6"/>
      <c r="E140" s="6"/>
      <c r="F140" s="6"/>
      <c r="G140" s="2"/>
      <c r="O140" s="13"/>
      <c r="T140" s="4"/>
      <c r="AB140" s="13"/>
      <c r="AG140" s="6"/>
      <c r="AO140" s="13"/>
      <c r="AT140" s="8"/>
      <c r="BB140" s="13"/>
      <c r="BG140" s="10"/>
      <c r="BO140" s="13"/>
    </row>
    <row r="141" spans="1:67" ht="15.75" customHeight="1" x14ac:dyDescent="0.25">
      <c r="A141" s="17" t="s">
        <v>127</v>
      </c>
      <c r="B141" s="1">
        <v>0.82</v>
      </c>
      <c r="C141" s="1">
        <v>1</v>
      </c>
      <c r="D141" s="1">
        <v>1.27</v>
      </c>
      <c r="G141" s="2">
        <v>0</v>
      </c>
      <c r="H141" s="1">
        <v>0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3">
        <v>0</v>
      </c>
      <c r="P141" s="1">
        <v>0</v>
      </c>
      <c r="Q141" s="1">
        <v>0</v>
      </c>
      <c r="R141" s="1">
        <v>0</v>
      </c>
      <c r="S141" s="1">
        <v>0</v>
      </c>
      <c r="T141" s="4">
        <v>0</v>
      </c>
      <c r="U141" s="1">
        <v>1</v>
      </c>
      <c r="V141" s="1">
        <v>0</v>
      </c>
      <c r="W141" s="1">
        <v>0</v>
      </c>
      <c r="X141" s="1">
        <v>0</v>
      </c>
      <c r="Y141" s="1">
        <v>0</v>
      </c>
      <c r="Z141" s="1">
        <v>2</v>
      </c>
      <c r="AA141" s="1">
        <v>0</v>
      </c>
      <c r="AB141" s="13">
        <v>0</v>
      </c>
      <c r="AC141" s="1">
        <v>0</v>
      </c>
      <c r="AD141" s="1">
        <v>0</v>
      </c>
      <c r="AE141" s="1">
        <v>0</v>
      </c>
      <c r="AF141" s="1">
        <v>0</v>
      </c>
      <c r="AG141" s="6">
        <v>0</v>
      </c>
      <c r="AH141" s="1">
        <v>3</v>
      </c>
      <c r="AI141" s="1">
        <v>0</v>
      </c>
      <c r="AJ141" s="1">
        <v>0</v>
      </c>
      <c r="AK141" s="1">
        <v>0</v>
      </c>
      <c r="AL141" s="1">
        <v>3</v>
      </c>
      <c r="AM141" s="1">
        <v>2</v>
      </c>
      <c r="AN141" s="1">
        <v>0</v>
      </c>
      <c r="AO141" s="13">
        <v>2</v>
      </c>
      <c r="AP141" s="1">
        <v>1</v>
      </c>
      <c r="AQ141" s="1">
        <v>0</v>
      </c>
      <c r="AR141" s="1">
        <v>0</v>
      </c>
      <c r="AS141" s="1">
        <v>0</v>
      </c>
      <c r="AT141" s="8"/>
      <c r="BB141" s="13"/>
      <c r="BG141" s="10"/>
      <c r="BO141" s="13"/>
    </row>
    <row r="142" spans="1:67" ht="15.75" customHeight="1" x14ac:dyDescent="0.25">
      <c r="A142" s="17" t="s">
        <v>128</v>
      </c>
      <c r="B142" s="1">
        <v>1.1200000000000001</v>
      </c>
      <c r="C142" s="1">
        <v>0.37</v>
      </c>
      <c r="D142" s="1">
        <v>1.18</v>
      </c>
      <c r="G142" s="2">
        <v>0</v>
      </c>
      <c r="H142" s="1">
        <v>2</v>
      </c>
      <c r="I142" s="1">
        <v>2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3">
        <v>0</v>
      </c>
      <c r="P142" s="1">
        <v>0</v>
      </c>
      <c r="Q142" s="1">
        <v>0</v>
      </c>
      <c r="R142" s="1">
        <v>0</v>
      </c>
      <c r="S142" s="1">
        <v>0</v>
      </c>
      <c r="T142" s="4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1</v>
      </c>
      <c r="AA142" s="1">
        <v>1</v>
      </c>
      <c r="AB142" s="13">
        <v>0</v>
      </c>
      <c r="AC142" s="1">
        <v>0</v>
      </c>
      <c r="AD142" s="1">
        <v>0</v>
      </c>
      <c r="AE142" s="1">
        <v>0</v>
      </c>
      <c r="AF142" s="1">
        <v>0</v>
      </c>
      <c r="AG142" s="6">
        <v>0</v>
      </c>
      <c r="AH142" s="1">
        <v>2</v>
      </c>
      <c r="AI142" s="1">
        <v>0</v>
      </c>
      <c r="AJ142" s="1">
        <v>1</v>
      </c>
      <c r="AK142" s="1">
        <v>0</v>
      </c>
      <c r="AL142" s="1">
        <v>0</v>
      </c>
      <c r="AM142" s="1">
        <v>1</v>
      </c>
      <c r="AN142" s="1">
        <v>2</v>
      </c>
      <c r="AO142" s="13">
        <v>0</v>
      </c>
      <c r="AP142" s="1">
        <v>0</v>
      </c>
      <c r="AQ142" s="1">
        <v>0</v>
      </c>
      <c r="AR142" s="1">
        <v>0</v>
      </c>
      <c r="AS142" s="1">
        <v>0</v>
      </c>
      <c r="AT142" s="8"/>
      <c r="BB142" s="13"/>
      <c r="BG142" s="10"/>
      <c r="BO142" s="13"/>
    </row>
    <row r="143" spans="1:67" ht="15.75" customHeight="1" x14ac:dyDescent="0.25">
      <c r="A143" s="17" t="s">
        <v>129</v>
      </c>
      <c r="B143" s="1">
        <v>0.88</v>
      </c>
      <c r="C143" s="1">
        <v>1.06</v>
      </c>
      <c r="D143" s="1">
        <v>0.83</v>
      </c>
      <c r="G143" s="2">
        <v>1</v>
      </c>
      <c r="H143" s="1">
        <v>1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3">
        <v>0</v>
      </c>
      <c r="P143" s="1">
        <v>0</v>
      </c>
      <c r="Q143" s="1">
        <v>0</v>
      </c>
      <c r="R143" s="1">
        <v>0</v>
      </c>
      <c r="S143" s="1">
        <v>0</v>
      </c>
      <c r="T143" s="4">
        <v>0</v>
      </c>
      <c r="U143" s="1">
        <v>0</v>
      </c>
      <c r="V143" s="1">
        <v>1</v>
      </c>
      <c r="W143" s="1">
        <v>0</v>
      </c>
      <c r="X143" s="1">
        <v>0</v>
      </c>
      <c r="Y143" s="1">
        <v>0</v>
      </c>
      <c r="Z143" s="1">
        <v>1</v>
      </c>
      <c r="AA143" s="1">
        <v>0</v>
      </c>
      <c r="AB143" s="13">
        <v>0</v>
      </c>
      <c r="AC143" s="1">
        <v>0</v>
      </c>
      <c r="AD143" s="1">
        <v>1</v>
      </c>
      <c r="AE143" s="1">
        <v>0</v>
      </c>
      <c r="AF143" s="1">
        <v>0</v>
      </c>
      <c r="AG143" s="6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3</v>
      </c>
      <c r="AN143" s="1">
        <v>0</v>
      </c>
      <c r="AO143" s="13">
        <v>0</v>
      </c>
      <c r="AP143" s="1">
        <v>0</v>
      </c>
      <c r="AQ143" s="1">
        <v>0</v>
      </c>
      <c r="AR143" s="1">
        <v>0</v>
      </c>
      <c r="AS143" s="1">
        <v>0</v>
      </c>
      <c r="AT143" s="8"/>
      <c r="BB143" s="13"/>
      <c r="BG143" s="10"/>
      <c r="BO143" s="13"/>
    </row>
    <row r="144" spans="1:67" ht="15.75" customHeight="1" x14ac:dyDescent="0.25">
      <c r="A144" s="17" t="s">
        <v>130</v>
      </c>
      <c r="B144" s="1">
        <v>1</v>
      </c>
      <c r="C144" s="1">
        <v>0.69</v>
      </c>
      <c r="D144" s="1">
        <v>1.1399999999999999</v>
      </c>
      <c r="G144" s="2">
        <v>0</v>
      </c>
      <c r="H144" s="1">
        <v>2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3">
        <v>0</v>
      </c>
      <c r="P144" s="1">
        <v>0</v>
      </c>
      <c r="Q144" s="1">
        <v>0</v>
      </c>
      <c r="R144" s="1">
        <v>0</v>
      </c>
      <c r="S144" s="1">
        <v>0</v>
      </c>
      <c r="T144" s="4">
        <v>0</v>
      </c>
      <c r="U144" s="1">
        <v>1</v>
      </c>
      <c r="V144" s="1">
        <v>0</v>
      </c>
      <c r="W144" s="1">
        <v>0</v>
      </c>
      <c r="X144" s="1">
        <v>0</v>
      </c>
      <c r="Y144" s="1">
        <v>3</v>
      </c>
      <c r="Z144" s="1">
        <v>2</v>
      </c>
      <c r="AA144" s="1">
        <v>0</v>
      </c>
      <c r="AB144" s="13">
        <v>0</v>
      </c>
      <c r="AC144" s="1">
        <v>0</v>
      </c>
      <c r="AD144" s="1">
        <v>0</v>
      </c>
      <c r="AE144" s="1">
        <v>0</v>
      </c>
      <c r="AF144" s="1">
        <v>0</v>
      </c>
      <c r="AG144" s="6">
        <v>0</v>
      </c>
      <c r="AH144" s="1">
        <v>2</v>
      </c>
      <c r="AI144" s="1">
        <v>0</v>
      </c>
      <c r="AJ144" s="1">
        <v>0</v>
      </c>
      <c r="AK144" s="1">
        <v>0</v>
      </c>
      <c r="AL144" s="1">
        <v>0</v>
      </c>
      <c r="AM144" s="1">
        <v>3</v>
      </c>
      <c r="AN144" s="1">
        <v>0</v>
      </c>
      <c r="AO144" s="13">
        <v>0</v>
      </c>
      <c r="AP144" s="1">
        <v>0</v>
      </c>
      <c r="AQ144" s="1">
        <v>0</v>
      </c>
      <c r="AR144" s="1">
        <v>0</v>
      </c>
      <c r="AS144" s="1">
        <v>0</v>
      </c>
      <c r="AT144" s="8"/>
      <c r="BB144" s="13"/>
      <c r="BG144" s="10"/>
      <c r="BO144" s="13"/>
    </row>
    <row r="145" spans="1:67" ht="15.75" customHeight="1" x14ac:dyDescent="0.25">
      <c r="A145" s="17" t="s">
        <v>131</v>
      </c>
      <c r="B145" s="1">
        <v>1.06</v>
      </c>
      <c r="C145" s="1">
        <v>0.71</v>
      </c>
      <c r="D145" s="1">
        <v>1.49</v>
      </c>
      <c r="G145" s="2">
        <v>0</v>
      </c>
      <c r="H145" s="1">
        <v>2</v>
      </c>
      <c r="I145" s="1">
        <v>0</v>
      </c>
      <c r="J145" s="1">
        <v>0</v>
      </c>
      <c r="K145" s="1">
        <v>0</v>
      </c>
      <c r="L145" s="1">
        <v>0</v>
      </c>
      <c r="M145" s="1">
        <v>4</v>
      </c>
      <c r="N145" s="1">
        <v>0</v>
      </c>
      <c r="O145" s="13">
        <v>0</v>
      </c>
      <c r="P145" s="1">
        <v>0</v>
      </c>
      <c r="Q145" s="1">
        <v>0</v>
      </c>
      <c r="R145" s="1">
        <v>0</v>
      </c>
      <c r="S145" s="1">
        <v>0</v>
      </c>
      <c r="T145" s="4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3</v>
      </c>
      <c r="AA145" s="1">
        <v>1</v>
      </c>
      <c r="AB145" s="13">
        <v>0</v>
      </c>
      <c r="AC145" s="1">
        <v>0</v>
      </c>
      <c r="AD145" s="1">
        <v>0</v>
      </c>
      <c r="AE145" s="1">
        <v>0</v>
      </c>
      <c r="AF145" s="1">
        <v>0</v>
      </c>
      <c r="AG145" s="6">
        <v>1</v>
      </c>
      <c r="AH145" s="1">
        <v>3</v>
      </c>
      <c r="AI145" s="1">
        <v>2</v>
      </c>
      <c r="AJ145" s="1">
        <v>0</v>
      </c>
      <c r="AK145" s="1">
        <v>0</v>
      </c>
      <c r="AL145" s="1">
        <v>0</v>
      </c>
      <c r="AM145" s="1">
        <v>0</v>
      </c>
      <c r="AN145" s="1">
        <v>2</v>
      </c>
      <c r="AO145" s="13">
        <v>0</v>
      </c>
      <c r="AP145" s="1">
        <v>0</v>
      </c>
      <c r="AQ145" s="1">
        <v>0</v>
      </c>
      <c r="AR145" s="1">
        <v>0</v>
      </c>
      <c r="AS145" s="1">
        <v>0</v>
      </c>
      <c r="AT145" s="8"/>
      <c r="BB145" s="13"/>
      <c r="BG145" s="10"/>
      <c r="BO145" s="13"/>
    </row>
    <row r="146" spans="1:67" ht="15.75" customHeight="1" x14ac:dyDescent="0.25">
      <c r="A146" s="17" t="s">
        <v>132</v>
      </c>
      <c r="B146" s="1">
        <v>1.0900000000000001</v>
      </c>
      <c r="C146" s="1">
        <v>1.18</v>
      </c>
      <c r="D146" s="1">
        <v>0.77</v>
      </c>
      <c r="G146" s="2">
        <v>0</v>
      </c>
      <c r="H146" s="1">
        <v>3</v>
      </c>
      <c r="I146" s="1">
        <v>1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3">
        <v>0</v>
      </c>
      <c r="P146" s="1">
        <v>0</v>
      </c>
      <c r="Q146" s="1">
        <v>0</v>
      </c>
      <c r="R146" s="1">
        <v>0</v>
      </c>
      <c r="S146" s="1">
        <v>0</v>
      </c>
      <c r="T146" s="4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3</v>
      </c>
      <c r="AA146" s="1">
        <v>2</v>
      </c>
      <c r="AB146" s="13">
        <v>0</v>
      </c>
      <c r="AC146" s="1">
        <v>0</v>
      </c>
      <c r="AD146" s="1">
        <v>0</v>
      </c>
      <c r="AE146" s="1">
        <v>0</v>
      </c>
      <c r="AF146" s="1">
        <v>0</v>
      </c>
      <c r="AG146" s="6">
        <v>0</v>
      </c>
      <c r="AH146" s="1">
        <v>0</v>
      </c>
      <c r="AI146" s="1">
        <v>1</v>
      </c>
      <c r="AJ146" s="1">
        <v>0</v>
      </c>
      <c r="AK146" s="1">
        <v>0</v>
      </c>
      <c r="AL146" s="1">
        <v>0</v>
      </c>
      <c r="AM146" s="1">
        <v>2</v>
      </c>
      <c r="AN146" s="1">
        <v>1</v>
      </c>
      <c r="AO146" s="13">
        <v>0</v>
      </c>
      <c r="AP146" s="1">
        <v>0</v>
      </c>
      <c r="AQ146" s="1">
        <v>0</v>
      </c>
      <c r="AR146" s="1">
        <v>0</v>
      </c>
      <c r="AS146" s="1">
        <v>0</v>
      </c>
      <c r="AT146" s="8"/>
      <c r="BB146" s="13"/>
      <c r="BG146" s="10"/>
      <c r="BO146" s="13"/>
    </row>
    <row r="147" spans="1:67" ht="15.75" customHeight="1" x14ac:dyDescent="0.25">
      <c r="A147" s="17" t="s">
        <v>187</v>
      </c>
      <c r="B147" s="1">
        <f t="shared" ref="B147:BF147" si="0">AVERAGE(B3:B146)</f>
        <v>1.0966666666666667</v>
      </c>
      <c r="C147" s="1">
        <f t="shared" si="0"/>
        <v>0.9965486725663717</v>
      </c>
      <c r="D147" s="1">
        <f t="shared" si="0"/>
        <v>1.2485849056603775</v>
      </c>
      <c r="E147" s="1">
        <f t="shared" si="0"/>
        <v>1.056</v>
      </c>
      <c r="F147" s="1" t="e">
        <f t="shared" si="0"/>
        <v>#DIV/0!</v>
      </c>
      <c r="G147" s="1">
        <f t="shared" si="0"/>
        <v>0.30701754385964913</v>
      </c>
      <c r="H147" s="1">
        <f t="shared" si="0"/>
        <v>1.7543859649122806</v>
      </c>
      <c r="I147" s="1">
        <f t="shared" si="0"/>
        <v>0.53508771929824561</v>
      </c>
      <c r="J147" s="1">
        <f t="shared" si="0"/>
        <v>0.13157894736842105</v>
      </c>
      <c r="K147" s="1">
        <f t="shared" si="0"/>
        <v>8.771929824561403E-3</v>
      </c>
      <c r="L147" s="1">
        <f t="shared" si="0"/>
        <v>0.19298245614035087</v>
      </c>
      <c r="M147" s="1">
        <f t="shared" si="0"/>
        <v>1.0701754385964912</v>
      </c>
      <c r="N147" s="1">
        <f t="shared" si="0"/>
        <v>0.31858407079646017</v>
      </c>
      <c r="O147" s="1">
        <f t="shared" si="0"/>
        <v>7.8947368421052627E-2</v>
      </c>
      <c r="P147" s="1">
        <f t="shared" si="0"/>
        <v>2.6315789473684209E-2</v>
      </c>
      <c r="Q147" s="1">
        <f t="shared" si="0"/>
        <v>8.771929824561403E-3</v>
      </c>
      <c r="R147" s="1">
        <f t="shared" si="0"/>
        <v>0</v>
      </c>
      <c r="S147" s="1">
        <f t="shared" si="0"/>
        <v>0</v>
      </c>
      <c r="T147" s="1">
        <f t="shared" si="0"/>
        <v>4.4247787610619468E-2</v>
      </c>
      <c r="U147" s="1">
        <f t="shared" si="0"/>
        <v>0.41592920353982299</v>
      </c>
      <c r="V147" s="1">
        <f t="shared" si="0"/>
        <v>0.45132743362831856</v>
      </c>
      <c r="W147" s="1">
        <f t="shared" si="0"/>
        <v>7.1428571428571425E-2</v>
      </c>
      <c r="X147" s="1">
        <f t="shared" si="0"/>
        <v>0</v>
      </c>
      <c r="Y147" s="1">
        <f t="shared" si="0"/>
        <v>0.21238938053097345</v>
      </c>
      <c r="Z147" s="1">
        <f t="shared" si="0"/>
        <v>2.1858407079646018</v>
      </c>
      <c r="AA147" s="1">
        <f t="shared" si="0"/>
        <v>0.37168141592920356</v>
      </c>
      <c r="AB147" s="1">
        <f t="shared" si="0"/>
        <v>0.21238938053097345</v>
      </c>
      <c r="AC147" s="1">
        <f t="shared" si="0"/>
        <v>0.13274336283185842</v>
      </c>
      <c r="AD147" s="1">
        <f t="shared" si="0"/>
        <v>2.6548672566371681E-2</v>
      </c>
      <c r="AE147" s="1">
        <f t="shared" si="0"/>
        <v>0</v>
      </c>
      <c r="AF147" s="1">
        <f t="shared" si="0"/>
        <v>0</v>
      </c>
      <c r="AG147" s="1">
        <f t="shared" si="0"/>
        <v>0.22641509433962265</v>
      </c>
      <c r="AH147" s="1">
        <f t="shared" si="0"/>
        <v>1.8113207547169812</v>
      </c>
      <c r="AI147" s="1">
        <f t="shared" si="0"/>
        <v>0.69811320754716977</v>
      </c>
      <c r="AJ147" s="1">
        <f t="shared" si="0"/>
        <v>0.10377358490566038</v>
      </c>
      <c r="AK147" s="1">
        <f t="shared" si="0"/>
        <v>1.8867924528301886E-2</v>
      </c>
      <c r="AL147" s="1">
        <f t="shared" si="0"/>
        <v>0.67924528301886788</v>
      </c>
      <c r="AM147" s="1">
        <f t="shared" si="0"/>
        <v>1.6603773584905661</v>
      </c>
      <c r="AN147" s="1">
        <f t="shared" si="0"/>
        <v>0.55660377358490565</v>
      </c>
      <c r="AO147" s="1">
        <f t="shared" si="0"/>
        <v>0.17924528301886791</v>
      </c>
      <c r="AP147" s="1">
        <f t="shared" si="0"/>
        <v>0.15094339622641509</v>
      </c>
      <c r="AQ147" s="1">
        <f t="shared" si="0"/>
        <v>4.716981132075472E-2</v>
      </c>
      <c r="AR147" s="1">
        <f t="shared" si="0"/>
        <v>1.8867924528301886E-2</v>
      </c>
      <c r="AS147" s="1">
        <f t="shared" si="0"/>
        <v>0</v>
      </c>
      <c r="AT147" s="1">
        <f t="shared" si="0"/>
        <v>0.2</v>
      </c>
      <c r="AU147" s="1">
        <f t="shared" si="0"/>
        <v>1.8</v>
      </c>
      <c r="AV147" s="1">
        <f t="shared" si="0"/>
        <v>0.8</v>
      </c>
      <c r="AW147" s="1">
        <f t="shared" si="0"/>
        <v>0</v>
      </c>
      <c r="AX147" s="1">
        <f t="shared" si="0"/>
        <v>0</v>
      </c>
      <c r="AY147" s="1">
        <f t="shared" si="0"/>
        <v>0.6</v>
      </c>
      <c r="AZ147" s="1">
        <f t="shared" si="0"/>
        <v>2.2000000000000002</v>
      </c>
      <c r="BA147" s="1">
        <f t="shared" si="0"/>
        <v>0.8</v>
      </c>
      <c r="BB147" s="1">
        <f t="shared" si="0"/>
        <v>0.4</v>
      </c>
      <c r="BC147" s="1">
        <f t="shared" si="0"/>
        <v>0</v>
      </c>
      <c r="BD147" s="1">
        <f t="shared" si="0"/>
        <v>0</v>
      </c>
      <c r="BE147" s="1">
        <f t="shared" si="0"/>
        <v>0</v>
      </c>
      <c r="BF147" s="1">
        <f t="shared" si="0"/>
        <v>0</v>
      </c>
      <c r="BG147" s="10"/>
      <c r="BO147" s="13"/>
    </row>
    <row r="148" spans="1:67" ht="15.75" customHeight="1" x14ac:dyDescent="0.25">
      <c r="A148" s="17" t="s">
        <v>159</v>
      </c>
      <c r="B148" s="1">
        <f t="shared" ref="B148:F148" si="1">COUNT(B3:B146)</f>
        <v>114</v>
      </c>
      <c r="C148" s="1">
        <f t="shared" si="1"/>
        <v>113</v>
      </c>
      <c r="D148" s="1">
        <f t="shared" si="1"/>
        <v>106</v>
      </c>
      <c r="E148" s="1">
        <f t="shared" si="1"/>
        <v>5</v>
      </c>
      <c r="F148" s="1">
        <f t="shared" si="1"/>
        <v>0</v>
      </c>
      <c r="G148" s="2">
        <f t="shared" ref="G148:BF148" si="2">SUM(G3:G146)</f>
        <v>35</v>
      </c>
      <c r="H148" s="2">
        <f t="shared" si="2"/>
        <v>200</v>
      </c>
      <c r="I148" s="2">
        <f t="shared" si="2"/>
        <v>61</v>
      </c>
      <c r="J148" s="2">
        <f t="shared" si="2"/>
        <v>15</v>
      </c>
      <c r="K148" s="2">
        <f t="shared" si="2"/>
        <v>1</v>
      </c>
      <c r="L148" s="2">
        <f t="shared" si="2"/>
        <v>22</v>
      </c>
      <c r="M148" s="2">
        <f t="shared" si="2"/>
        <v>122</v>
      </c>
      <c r="N148" s="2">
        <f t="shared" si="2"/>
        <v>36</v>
      </c>
      <c r="O148" s="2">
        <f t="shared" si="2"/>
        <v>9</v>
      </c>
      <c r="P148" s="2">
        <f t="shared" si="2"/>
        <v>3</v>
      </c>
      <c r="Q148" s="2">
        <f t="shared" si="2"/>
        <v>1</v>
      </c>
      <c r="R148" s="2">
        <f t="shared" si="2"/>
        <v>0</v>
      </c>
      <c r="S148" s="2">
        <f t="shared" si="2"/>
        <v>0</v>
      </c>
      <c r="T148" s="2">
        <f t="shared" si="2"/>
        <v>5</v>
      </c>
      <c r="U148" s="2">
        <f t="shared" si="2"/>
        <v>47</v>
      </c>
      <c r="V148" s="2">
        <f t="shared" si="2"/>
        <v>51</v>
      </c>
      <c r="W148" s="2">
        <f t="shared" si="2"/>
        <v>8</v>
      </c>
      <c r="X148" s="2">
        <f t="shared" si="2"/>
        <v>0</v>
      </c>
      <c r="Y148" s="2">
        <f t="shared" si="2"/>
        <v>24</v>
      </c>
      <c r="Z148" s="2">
        <f t="shared" si="2"/>
        <v>247</v>
      </c>
      <c r="AA148" s="2">
        <f t="shared" si="2"/>
        <v>42</v>
      </c>
      <c r="AB148" s="2">
        <f t="shared" si="2"/>
        <v>24</v>
      </c>
      <c r="AC148" s="2">
        <f t="shared" si="2"/>
        <v>15</v>
      </c>
      <c r="AD148" s="2">
        <f t="shared" si="2"/>
        <v>3</v>
      </c>
      <c r="AE148" s="2">
        <f t="shared" si="2"/>
        <v>0</v>
      </c>
      <c r="AF148" s="2">
        <f t="shared" si="2"/>
        <v>0</v>
      </c>
      <c r="AG148" s="2">
        <f t="shared" si="2"/>
        <v>24</v>
      </c>
      <c r="AH148" s="2">
        <f t="shared" si="2"/>
        <v>192</v>
      </c>
      <c r="AI148" s="2">
        <f t="shared" si="2"/>
        <v>74</v>
      </c>
      <c r="AJ148" s="2">
        <f t="shared" si="2"/>
        <v>11</v>
      </c>
      <c r="AK148" s="2">
        <f t="shared" si="2"/>
        <v>2</v>
      </c>
      <c r="AL148" s="2">
        <f t="shared" si="2"/>
        <v>72</v>
      </c>
      <c r="AM148" s="2">
        <f t="shared" si="2"/>
        <v>176</v>
      </c>
      <c r="AN148" s="2">
        <f t="shared" si="2"/>
        <v>59</v>
      </c>
      <c r="AO148" s="2">
        <f t="shared" si="2"/>
        <v>19</v>
      </c>
      <c r="AP148" s="2">
        <f t="shared" si="2"/>
        <v>16</v>
      </c>
      <c r="AQ148" s="2">
        <f t="shared" si="2"/>
        <v>5</v>
      </c>
      <c r="AR148" s="2">
        <f t="shared" si="2"/>
        <v>2</v>
      </c>
      <c r="AS148" s="2">
        <f t="shared" si="2"/>
        <v>0</v>
      </c>
      <c r="AT148" s="2">
        <f t="shared" si="2"/>
        <v>1</v>
      </c>
      <c r="AU148" s="2">
        <f t="shared" si="2"/>
        <v>9</v>
      </c>
      <c r="AV148" s="2">
        <f t="shared" si="2"/>
        <v>4</v>
      </c>
      <c r="AW148" s="2">
        <f t="shared" si="2"/>
        <v>0</v>
      </c>
      <c r="AX148" s="2">
        <f t="shared" si="2"/>
        <v>0</v>
      </c>
      <c r="AY148" s="2">
        <f t="shared" si="2"/>
        <v>3</v>
      </c>
      <c r="AZ148" s="2">
        <f t="shared" si="2"/>
        <v>11</v>
      </c>
      <c r="BA148" s="2">
        <f t="shared" si="2"/>
        <v>4</v>
      </c>
      <c r="BB148" s="2">
        <f t="shared" si="2"/>
        <v>2</v>
      </c>
      <c r="BC148" s="2">
        <f t="shared" si="2"/>
        <v>0</v>
      </c>
      <c r="BD148" s="2">
        <f t="shared" si="2"/>
        <v>0</v>
      </c>
      <c r="BE148" s="2">
        <f t="shared" si="2"/>
        <v>0</v>
      </c>
      <c r="BF148" s="2">
        <f t="shared" si="2"/>
        <v>0</v>
      </c>
      <c r="BG148" s="10"/>
      <c r="BO148" s="13"/>
    </row>
    <row r="149" spans="1:67" ht="15.75" customHeight="1" x14ac:dyDescent="0.25">
      <c r="G149" s="2"/>
      <c r="O149" s="13"/>
      <c r="T149" s="4"/>
      <c r="AB149" s="13"/>
      <c r="AG149" s="6"/>
      <c r="AO149" s="13"/>
      <c r="AT149" s="8"/>
      <c r="BB149" s="13"/>
      <c r="BG149" s="10"/>
      <c r="BO149" s="13"/>
    </row>
    <row r="150" spans="1:67" ht="15.75" customHeight="1" x14ac:dyDescent="0.25">
      <c r="G150" s="2"/>
      <c r="O150" s="13"/>
      <c r="T150" s="4"/>
      <c r="AB150" s="13"/>
      <c r="AG150" s="6"/>
      <c r="AO150" s="13"/>
      <c r="AT150" s="8"/>
      <c r="BB150" s="13"/>
      <c r="BG150" s="10"/>
      <c r="BO150" s="13"/>
    </row>
    <row r="151" spans="1:67" ht="15.75" customHeight="1" x14ac:dyDescent="0.25">
      <c r="G151" s="2"/>
      <c r="O151" s="13"/>
      <c r="T151" s="4"/>
      <c r="AB151" s="13"/>
      <c r="AG151" s="6"/>
      <c r="AO151" s="13"/>
      <c r="AT151" s="8"/>
      <c r="BB151" s="13"/>
      <c r="BG151" s="10"/>
      <c r="BO151" s="13"/>
    </row>
    <row r="152" spans="1:67" ht="15.75" customHeight="1" x14ac:dyDescent="0.25">
      <c r="G152" s="2"/>
      <c r="O152" s="13"/>
      <c r="T152" s="4"/>
      <c r="AB152" s="13"/>
      <c r="AG152" s="6"/>
      <c r="AO152" s="13"/>
      <c r="AT152" s="8"/>
      <c r="BB152" s="13"/>
      <c r="BG152" s="10"/>
      <c r="BO152" s="13"/>
    </row>
    <row r="153" spans="1:67" ht="15.75" customHeight="1" x14ac:dyDescent="0.25">
      <c r="G153" s="2"/>
      <c r="O153" s="13"/>
      <c r="T153" s="4"/>
      <c r="AB153" s="13"/>
      <c r="AG153" s="6"/>
      <c r="AO153" s="13"/>
      <c r="AT153" s="8"/>
      <c r="BB153" s="13"/>
      <c r="BG153" s="10"/>
      <c r="BO153" s="13"/>
    </row>
    <row r="154" spans="1:67" ht="15.75" customHeight="1" x14ac:dyDescent="0.25">
      <c r="G154" s="2"/>
      <c r="O154" s="13"/>
      <c r="T154" s="4"/>
      <c r="AB154" s="13"/>
      <c r="AG154" s="6"/>
      <c r="AO154" s="13"/>
      <c r="AT154" s="8"/>
      <c r="BB154" s="13"/>
      <c r="BG154" s="10"/>
      <c r="BO154" s="13"/>
    </row>
    <row r="155" spans="1:67" ht="15.75" customHeight="1" x14ac:dyDescent="0.25">
      <c r="G155" s="2"/>
      <c r="O155" s="13"/>
      <c r="T155" s="4"/>
      <c r="AB155" s="13"/>
      <c r="AG155" s="6"/>
      <c r="AO155" s="13"/>
      <c r="AT155" s="8"/>
      <c r="BB155" s="13"/>
      <c r="BG155" s="10"/>
      <c r="BO155" s="13"/>
    </row>
    <row r="156" spans="1:67" ht="15.75" customHeight="1" x14ac:dyDescent="0.25">
      <c r="G156" s="2"/>
      <c r="O156" s="13"/>
      <c r="T156" s="4"/>
      <c r="AB156" s="13"/>
      <c r="AG156" s="6"/>
      <c r="AO156" s="13"/>
      <c r="AT156" s="8"/>
      <c r="BB156" s="13"/>
      <c r="BG156" s="10"/>
      <c r="BO156" s="13"/>
    </row>
    <row r="157" spans="1:67" ht="15.75" customHeight="1" x14ac:dyDescent="0.25">
      <c r="G157" s="2"/>
      <c r="O157" s="13"/>
      <c r="T157" s="4"/>
      <c r="AB157" s="13"/>
      <c r="AG157" s="6"/>
      <c r="AO157" s="13"/>
      <c r="AT157" s="8"/>
      <c r="BB157" s="13"/>
      <c r="BG157" s="10"/>
      <c r="BO157" s="13"/>
    </row>
    <row r="158" spans="1:67" ht="15.75" customHeight="1" x14ac:dyDescent="0.25">
      <c r="G158" s="2"/>
      <c r="O158" s="13"/>
      <c r="T158" s="4"/>
      <c r="AB158" s="13"/>
      <c r="AG158" s="6"/>
      <c r="AO158" s="13"/>
      <c r="AT158" s="8"/>
      <c r="BB158" s="13"/>
      <c r="BG158" s="10"/>
      <c r="BO158" s="13"/>
    </row>
    <row r="159" spans="1:67" ht="15.75" customHeight="1" x14ac:dyDescent="0.25">
      <c r="G159" s="2"/>
      <c r="O159" s="13"/>
      <c r="T159" s="4"/>
      <c r="AB159" s="13"/>
      <c r="AG159" s="6"/>
      <c r="AO159" s="13"/>
      <c r="AT159" s="8"/>
      <c r="BB159" s="13"/>
      <c r="BG159" s="10"/>
      <c r="BO159" s="13"/>
    </row>
    <row r="160" spans="1:67" ht="15.75" customHeight="1" x14ac:dyDescent="0.25">
      <c r="G160" s="2"/>
      <c r="O160" s="13"/>
      <c r="T160" s="4"/>
      <c r="AB160" s="13"/>
      <c r="AG160" s="6"/>
      <c r="AO160" s="13"/>
      <c r="AT160" s="8"/>
      <c r="BB160" s="13"/>
      <c r="BG160" s="10"/>
      <c r="BO160" s="13"/>
    </row>
    <row r="161" spans="7:67" ht="15.75" customHeight="1" x14ac:dyDescent="0.25">
      <c r="G161" s="2"/>
      <c r="O161" s="13"/>
      <c r="T161" s="4"/>
      <c r="AB161" s="13"/>
      <c r="AG161" s="6"/>
      <c r="AO161" s="13"/>
      <c r="AT161" s="8"/>
      <c r="BB161" s="13"/>
      <c r="BG161" s="10"/>
      <c r="BO161" s="13"/>
    </row>
    <row r="162" spans="7:67" ht="15.75" customHeight="1" x14ac:dyDescent="0.25">
      <c r="G162" s="2"/>
      <c r="O162" s="13"/>
      <c r="T162" s="4"/>
      <c r="AB162" s="13"/>
      <c r="AG162" s="6"/>
      <c r="AO162" s="13"/>
      <c r="AT162" s="8"/>
      <c r="BB162" s="13"/>
      <c r="BG162" s="10"/>
      <c r="BO162" s="13"/>
    </row>
    <row r="163" spans="7:67" ht="15.75" customHeight="1" x14ac:dyDescent="0.25">
      <c r="G163" s="2"/>
      <c r="O163" s="13"/>
      <c r="T163" s="4"/>
      <c r="AB163" s="13"/>
      <c r="AG163" s="6"/>
      <c r="AO163" s="13"/>
      <c r="AT163" s="8"/>
      <c r="BB163" s="13"/>
      <c r="BG163" s="10"/>
      <c r="BO163" s="13"/>
    </row>
    <row r="164" spans="7:67" ht="15.75" customHeight="1" x14ac:dyDescent="0.25">
      <c r="G164" s="2"/>
      <c r="O164" s="13"/>
      <c r="T164" s="4"/>
      <c r="AB164" s="13"/>
      <c r="AG164" s="6"/>
      <c r="AO164" s="13"/>
      <c r="AT164" s="8"/>
      <c r="BB164" s="13"/>
      <c r="BG164" s="10"/>
      <c r="BO164" s="13"/>
    </row>
    <row r="165" spans="7:67" ht="15.75" customHeight="1" x14ac:dyDescent="0.25">
      <c r="G165" s="2"/>
      <c r="O165" s="13"/>
      <c r="T165" s="4"/>
      <c r="AB165" s="13"/>
      <c r="AG165" s="6"/>
      <c r="AO165" s="13"/>
      <c r="AT165" s="8"/>
      <c r="BB165" s="13"/>
      <c r="BG165" s="10"/>
      <c r="BO165" s="13"/>
    </row>
    <row r="166" spans="7:67" ht="15.75" customHeight="1" x14ac:dyDescent="0.25">
      <c r="G166" s="2"/>
      <c r="O166" s="13"/>
      <c r="T166" s="4"/>
      <c r="AB166" s="13"/>
      <c r="AG166" s="6"/>
      <c r="AO166" s="13"/>
      <c r="AT166" s="8"/>
      <c r="BB166" s="13"/>
      <c r="BG166" s="10"/>
      <c r="BO166" s="13"/>
    </row>
    <row r="167" spans="7:67" ht="15.75" customHeight="1" x14ac:dyDescent="0.25">
      <c r="G167" s="2"/>
      <c r="O167" s="13"/>
      <c r="T167" s="4"/>
      <c r="AB167" s="13"/>
      <c r="AG167" s="6"/>
      <c r="AO167" s="13"/>
      <c r="AT167" s="8"/>
      <c r="BB167" s="13"/>
      <c r="BG167" s="10"/>
      <c r="BO167" s="13"/>
    </row>
    <row r="168" spans="7:67" ht="15.75" customHeight="1" x14ac:dyDescent="0.25">
      <c r="G168" s="2"/>
      <c r="O168" s="13"/>
      <c r="T168" s="4"/>
      <c r="AB168" s="13"/>
      <c r="AG168" s="6"/>
      <c r="AO168" s="13"/>
      <c r="AT168" s="8"/>
      <c r="BB168" s="13"/>
      <c r="BG168" s="10"/>
      <c r="BO168" s="13"/>
    </row>
    <row r="169" spans="7:67" ht="15.75" customHeight="1" x14ac:dyDescent="0.25">
      <c r="G169" s="2"/>
      <c r="O169" s="13"/>
      <c r="T169" s="4"/>
      <c r="AB169" s="13"/>
      <c r="AG169" s="6"/>
      <c r="AO169" s="13"/>
      <c r="AT169" s="8"/>
      <c r="BB169" s="13"/>
      <c r="BG169" s="10"/>
      <c r="BO169" s="13"/>
    </row>
    <row r="170" spans="7:67" ht="15.75" customHeight="1" x14ac:dyDescent="0.25">
      <c r="G170" s="2"/>
      <c r="O170" s="13"/>
      <c r="T170" s="4"/>
      <c r="AB170" s="13"/>
      <c r="AG170" s="6"/>
      <c r="AO170" s="13"/>
      <c r="AT170" s="8"/>
      <c r="BB170" s="13"/>
      <c r="BG170" s="10"/>
      <c r="BO170" s="13"/>
    </row>
    <row r="171" spans="7:67" ht="15.75" customHeight="1" x14ac:dyDescent="0.25">
      <c r="G171" s="2"/>
      <c r="O171" s="13"/>
      <c r="T171" s="4"/>
      <c r="AB171" s="13"/>
      <c r="AG171" s="6"/>
      <c r="AO171" s="13"/>
      <c r="AT171" s="8"/>
      <c r="BB171" s="13"/>
      <c r="BG171" s="10"/>
      <c r="BO171" s="13"/>
    </row>
    <row r="172" spans="7:67" ht="15.75" customHeight="1" x14ac:dyDescent="0.25">
      <c r="G172" s="2"/>
      <c r="O172" s="13"/>
      <c r="T172" s="4"/>
      <c r="AB172" s="13"/>
      <c r="AG172" s="6"/>
      <c r="AO172" s="13"/>
      <c r="AT172" s="8"/>
      <c r="BB172" s="13"/>
      <c r="BG172" s="10"/>
      <c r="BO172" s="13"/>
    </row>
    <row r="173" spans="7:67" ht="15.75" customHeight="1" x14ac:dyDescent="0.25">
      <c r="G173" s="2"/>
      <c r="O173" s="13"/>
      <c r="T173" s="4"/>
      <c r="AB173" s="13"/>
      <c r="AG173" s="6"/>
      <c r="AO173" s="13"/>
      <c r="AT173" s="8"/>
      <c r="BB173" s="13"/>
      <c r="BG173" s="10"/>
      <c r="BO173" s="13"/>
    </row>
    <row r="174" spans="7:67" ht="15.75" customHeight="1" x14ac:dyDescent="0.25">
      <c r="G174" s="2"/>
      <c r="O174" s="13"/>
      <c r="T174" s="4"/>
      <c r="AB174" s="13"/>
      <c r="AG174" s="6"/>
      <c r="AO174" s="13"/>
      <c r="AT174" s="8"/>
      <c r="BB174" s="13"/>
      <c r="BG174" s="10"/>
      <c r="BO174" s="13"/>
    </row>
    <row r="175" spans="7:67" ht="15.75" customHeight="1" x14ac:dyDescent="0.25">
      <c r="G175" s="2"/>
      <c r="O175" s="13"/>
      <c r="T175" s="4"/>
      <c r="AB175" s="13"/>
      <c r="AG175" s="6"/>
      <c r="AO175" s="13"/>
      <c r="AT175" s="8"/>
      <c r="BB175" s="13"/>
      <c r="BG175" s="10"/>
      <c r="BO175" s="13"/>
    </row>
    <row r="176" spans="7:67" ht="15.75" customHeight="1" x14ac:dyDescent="0.25">
      <c r="G176" s="2"/>
      <c r="O176" s="13"/>
      <c r="T176" s="4"/>
      <c r="AB176" s="13"/>
      <c r="AG176" s="6"/>
      <c r="AO176" s="13"/>
      <c r="AT176" s="8"/>
      <c r="BB176" s="13"/>
      <c r="BG176" s="10"/>
      <c r="BO176" s="13"/>
    </row>
    <row r="177" spans="7:67" ht="15.75" customHeight="1" x14ac:dyDescent="0.25">
      <c r="G177" s="2"/>
      <c r="O177" s="13"/>
      <c r="T177" s="4"/>
      <c r="AB177" s="13"/>
      <c r="AG177" s="6"/>
      <c r="AO177" s="13"/>
      <c r="AT177" s="8"/>
      <c r="BB177" s="13"/>
      <c r="BG177" s="10"/>
      <c r="BO177" s="13"/>
    </row>
    <row r="178" spans="7:67" ht="15.75" customHeight="1" x14ac:dyDescent="0.25">
      <c r="G178" s="2"/>
      <c r="O178" s="13"/>
      <c r="T178" s="4"/>
      <c r="AB178" s="13"/>
      <c r="AG178" s="6"/>
      <c r="AO178" s="13"/>
      <c r="AT178" s="8"/>
      <c r="BB178" s="13"/>
      <c r="BG178" s="10"/>
      <c r="BO178" s="13"/>
    </row>
    <row r="179" spans="7:67" ht="15.75" customHeight="1" x14ac:dyDescent="0.25">
      <c r="G179" s="2"/>
      <c r="O179" s="13"/>
      <c r="T179" s="4"/>
      <c r="AB179" s="13"/>
      <c r="AG179" s="6"/>
      <c r="AO179" s="13"/>
      <c r="AT179" s="8"/>
      <c r="BB179" s="13"/>
      <c r="BG179" s="10"/>
      <c r="BO179" s="13"/>
    </row>
    <row r="180" spans="7:67" ht="15.75" customHeight="1" x14ac:dyDescent="0.25">
      <c r="G180" s="2"/>
      <c r="O180" s="13"/>
      <c r="T180" s="4"/>
      <c r="AB180" s="13"/>
      <c r="AG180" s="6"/>
      <c r="AO180" s="13"/>
      <c r="AT180" s="8"/>
      <c r="BB180" s="13"/>
      <c r="BG180" s="10"/>
      <c r="BO180" s="13"/>
    </row>
    <row r="181" spans="7:67" ht="15.75" customHeight="1" x14ac:dyDescent="0.25">
      <c r="G181" s="2"/>
      <c r="O181" s="13"/>
      <c r="T181" s="4"/>
      <c r="AB181" s="13"/>
      <c r="AG181" s="6"/>
      <c r="AO181" s="13"/>
      <c r="AT181" s="8"/>
      <c r="BB181" s="13"/>
      <c r="BG181" s="10"/>
      <c r="BO181" s="13"/>
    </row>
    <row r="182" spans="7:67" ht="15.75" customHeight="1" x14ac:dyDescent="0.25">
      <c r="G182" s="2"/>
      <c r="O182" s="13"/>
      <c r="T182" s="4"/>
      <c r="AB182" s="13"/>
      <c r="AG182" s="6"/>
      <c r="AO182" s="13"/>
      <c r="AT182" s="8"/>
      <c r="BB182" s="13"/>
      <c r="BG182" s="10"/>
      <c r="BO182" s="13"/>
    </row>
    <row r="183" spans="7:67" ht="15.75" customHeight="1" x14ac:dyDescent="0.25">
      <c r="G183" s="2"/>
      <c r="O183" s="13"/>
      <c r="T183" s="4"/>
      <c r="AB183" s="13"/>
      <c r="AG183" s="6"/>
      <c r="AO183" s="13"/>
      <c r="AT183" s="8"/>
      <c r="BB183" s="13"/>
      <c r="BG183" s="10"/>
      <c r="BO183" s="13"/>
    </row>
    <row r="184" spans="7:67" ht="15.75" customHeight="1" x14ac:dyDescent="0.25">
      <c r="G184" s="2"/>
      <c r="O184" s="13"/>
      <c r="T184" s="4"/>
      <c r="AB184" s="13"/>
      <c r="AG184" s="6"/>
      <c r="AO184" s="13"/>
      <c r="AT184" s="8"/>
      <c r="BB184" s="13"/>
      <c r="BG184" s="10"/>
      <c r="BO184" s="13"/>
    </row>
    <row r="185" spans="7:67" ht="15.75" customHeight="1" x14ac:dyDescent="0.25">
      <c r="G185" s="2"/>
      <c r="O185" s="13"/>
      <c r="T185" s="4"/>
      <c r="AB185" s="13"/>
      <c r="AG185" s="6"/>
      <c r="AO185" s="13"/>
      <c r="AT185" s="8"/>
      <c r="BB185" s="13"/>
      <c r="BG185" s="10"/>
      <c r="BO185" s="13"/>
    </row>
    <row r="186" spans="7:67" ht="15.75" customHeight="1" x14ac:dyDescent="0.25">
      <c r="G186" s="2"/>
      <c r="O186" s="13"/>
      <c r="T186" s="4"/>
      <c r="AB186" s="13"/>
      <c r="AG186" s="6"/>
      <c r="AO186" s="13"/>
      <c r="AT186" s="8"/>
      <c r="BB186" s="13"/>
      <c r="BG186" s="10"/>
      <c r="BO186" s="13"/>
    </row>
    <row r="187" spans="7:67" ht="15.75" customHeight="1" x14ac:dyDescent="0.25">
      <c r="G187" s="2"/>
      <c r="O187" s="13"/>
      <c r="T187" s="4"/>
      <c r="AB187" s="13"/>
      <c r="AG187" s="6"/>
      <c r="AO187" s="13"/>
      <c r="AT187" s="8"/>
      <c r="BB187" s="13"/>
      <c r="BG187" s="10"/>
      <c r="BO187" s="13"/>
    </row>
    <row r="188" spans="7:67" ht="15.75" customHeight="1" x14ac:dyDescent="0.25">
      <c r="G188" s="2"/>
      <c r="O188" s="13"/>
      <c r="T188" s="4"/>
      <c r="AB188" s="13"/>
      <c r="AG188" s="6"/>
      <c r="AO188" s="13"/>
      <c r="AT188" s="8"/>
      <c r="BB188" s="13"/>
      <c r="BG188" s="10"/>
      <c r="BO188" s="13"/>
    </row>
    <row r="189" spans="7:67" ht="15.75" customHeight="1" x14ac:dyDescent="0.25">
      <c r="G189" s="2"/>
      <c r="O189" s="13"/>
      <c r="T189" s="4"/>
      <c r="AB189" s="13"/>
      <c r="AG189" s="6"/>
      <c r="AO189" s="13"/>
      <c r="AT189" s="8"/>
      <c r="BB189" s="13"/>
      <c r="BG189" s="10"/>
      <c r="BO189" s="13"/>
    </row>
    <row r="190" spans="7:67" ht="15.75" customHeight="1" x14ac:dyDescent="0.25">
      <c r="G190" s="2"/>
      <c r="O190" s="13"/>
      <c r="T190" s="4"/>
      <c r="AB190" s="13"/>
      <c r="AG190" s="6"/>
      <c r="AO190" s="13"/>
      <c r="AT190" s="8"/>
      <c r="BB190" s="13"/>
      <c r="BG190" s="10"/>
      <c r="BO190" s="13"/>
    </row>
    <row r="191" spans="7:67" ht="15.75" customHeight="1" x14ac:dyDescent="0.25">
      <c r="G191" s="2"/>
      <c r="O191" s="13"/>
      <c r="T191" s="4"/>
      <c r="AB191" s="13"/>
      <c r="AG191" s="6"/>
      <c r="AO191" s="13"/>
      <c r="AT191" s="8"/>
      <c r="BB191" s="13"/>
      <c r="BG191" s="10"/>
      <c r="BO191" s="13"/>
    </row>
    <row r="192" spans="7:67" ht="15.75" customHeight="1" x14ac:dyDescent="0.25">
      <c r="G192" s="2"/>
      <c r="O192" s="13"/>
      <c r="T192" s="4"/>
      <c r="AB192" s="13"/>
      <c r="AG192" s="6"/>
      <c r="AO192" s="13"/>
      <c r="AT192" s="8"/>
      <c r="BB192" s="13"/>
      <c r="BG192" s="10"/>
      <c r="BO192" s="13"/>
    </row>
    <row r="193" spans="7:67" ht="15.75" customHeight="1" x14ac:dyDescent="0.25">
      <c r="G193" s="2"/>
      <c r="O193" s="13"/>
      <c r="T193" s="4"/>
      <c r="AB193" s="13"/>
      <c r="AG193" s="6"/>
      <c r="AO193" s="13"/>
      <c r="AT193" s="8"/>
      <c r="BB193" s="13"/>
      <c r="BG193" s="10"/>
      <c r="BO193" s="13"/>
    </row>
    <row r="194" spans="7:67" ht="15.75" customHeight="1" x14ac:dyDescent="0.25">
      <c r="G194" s="2"/>
      <c r="O194" s="13"/>
      <c r="T194" s="4"/>
      <c r="AB194" s="13"/>
      <c r="AG194" s="6"/>
      <c r="AO194" s="13"/>
      <c r="AT194" s="8"/>
      <c r="BB194" s="13"/>
      <c r="BG194" s="10"/>
      <c r="BO194" s="13"/>
    </row>
    <row r="195" spans="7:67" ht="15.75" customHeight="1" x14ac:dyDescent="0.25">
      <c r="G195" s="2"/>
      <c r="O195" s="13"/>
      <c r="T195" s="4"/>
      <c r="AB195" s="13"/>
      <c r="AG195" s="6"/>
      <c r="AO195" s="13"/>
      <c r="AT195" s="8"/>
      <c r="BB195" s="13"/>
      <c r="BG195" s="10"/>
      <c r="BO195" s="13"/>
    </row>
    <row r="196" spans="7:67" ht="15.75" customHeight="1" x14ac:dyDescent="0.25">
      <c r="G196" s="2"/>
      <c r="O196" s="13"/>
      <c r="T196" s="4"/>
      <c r="AB196" s="13"/>
      <c r="AG196" s="6"/>
      <c r="AO196" s="13"/>
      <c r="AT196" s="8"/>
      <c r="BB196" s="13"/>
      <c r="BG196" s="10"/>
    </row>
    <row r="197" spans="7:67" ht="15.75" customHeight="1" x14ac:dyDescent="0.25">
      <c r="G197" s="2"/>
      <c r="O197" s="13"/>
      <c r="T197" s="4"/>
      <c r="AB197" s="13"/>
      <c r="AG197" s="6"/>
      <c r="AO197" s="13"/>
      <c r="AT197" s="8"/>
      <c r="BB197" s="13"/>
      <c r="BG197" s="10"/>
    </row>
    <row r="198" spans="7:67" ht="15.75" customHeight="1" x14ac:dyDescent="0.25">
      <c r="G198" s="2"/>
      <c r="O198" s="13"/>
      <c r="T198" s="4"/>
      <c r="AB198" s="13"/>
      <c r="AG198" s="6"/>
      <c r="AO198" s="13"/>
      <c r="AT198" s="8"/>
      <c r="BB198" s="13"/>
      <c r="BG198" s="10"/>
    </row>
    <row r="199" spans="7:67" ht="15.75" customHeight="1" x14ac:dyDescent="0.25">
      <c r="G199" s="2"/>
      <c r="O199" s="13"/>
      <c r="T199" s="4"/>
      <c r="AB199" s="13"/>
      <c r="AG199" s="6"/>
      <c r="AO199" s="13"/>
      <c r="AT199" s="8"/>
      <c r="BB199" s="13"/>
      <c r="BG199" s="10"/>
    </row>
    <row r="200" spans="7:67" ht="15.75" customHeight="1" x14ac:dyDescent="0.25">
      <c r="G200" s="2"/>
      <c r="O200" s="13"/>
      <c r="T200" s="4"/>
      <c r="AB200" s="13"/>
      <c r="AG200" s="6"/>
      <c r="AO200" s="13"/>
      <c r="AT200" s="8"/>
      <c r="BB200" s="13"/>
      <c r="BG200" s="10"/>
    </row>
    <row r="201" spans="7:67" ht="15.75" customHeight="1" x14ac:dyDescent="0.25">
      <c r="G201" s="2"/>
      <c r="O201" s="13"/>
      <c r="T201" s="4"/>
      <c r="AB201" s="13"/>
      <c r="AG201" s="6"/>
      <c r="AO201" s="13"/>
      <c r="AT201" s="8"/>
      <c r="BB201" s="13"/>
      <c r="BG201" s="10"/>
    </row>
    <row r="202" spans="7:67" ht="15.75" customHeight="1" x14ac:dyDescent="0.25">
      <c r="G202" s="2"/>
      <c r="O202" s="13"/>
      <c r="T202" s="4"/>
      <c r="AB202" s="13"/>
      <c r="AG202" s="6"/>
      <c r="AO202" s="13"/>
      <c r="AT202" s="8"/>
      <c r="BB202" s="13"/>
      <c r="BG202" s="10"/>
    </row>
    <row r="203" spans="7:67" ht="15.75" customHeight="1" x14ac:dyDescent="0.25">
      <c r="G203" s="2"/>
      <c r="O203" s="13"/>
      <c r="T203" s="4"/>
      <c r="AB203" s="13"/>
      <c r="AG203" s="6"/>
      <c r="AO203" s="13"/>
      <c r="AT203" s="8"/>
      <c r="BB203" s="13"/>
      <c r="BG203" s="10"/>
    </row>
    <row r="204" spans="7:67" ht="15.75" customHeight="1" x14ac:dyDescent="0.25">
      <c r="G204" s="2"/>
      <c r="O204" s="13"/>
      <c r="T204" s="4"/>
      <c r="AB204" s="13"/>
      <c r="AG204" s="6"/>
      <c r="AT204" s="8"/>
    </row>
    <row r="205" spans="7:67" ht="15.75" customHeight="1" x14ac:dyDescent="0.25">
      <c r="G205" s="2"/>
      <c r="O205" s="13"/>
      <c r="T205" s="4"/>
      <c r="AB205" s="13"/>
      <c r="AG205" s="6"/>
      <c r="AT205" s="8"/>
    </row>
    <row r="206" spans="7:67" ht="15.75" customHeight="1" x14ac:dyDescent="0.25">
      <c r="G206" s="2"/>
      <c r="O206" s="13"/>
      <c r="T206" s="4"/>
      <c r="AB206" s="13"/>
      <c r="AG206" s="6"/>
      <c r="AT206" s="8"/>
    </row>
    <row r="207" spans="7:67" ht="15.75" customHeight="1" x14ac:dyDescent="0.25">
      <c r="G207" s="2"/>
      <c r="O207" s="13"/>
      <c r="T207" s="4"/>
      <c r="AB207" s="13"/>
      <c r="AG207" s="6"/>
      <c r="AT207" s="8"/>
    </row>
    <row r="208" spans="7:67" ht="15.75" customHeight="1" x14ac:dyDescent="0.25">
      <c r="G208" s="2"/>
      <c r="O208" s="13"/>
      <c r="T208" s="4"/>
      <c r="AB208" s="13"/>
      <c r="AG208" s="6"/>
      <c r="AT208" s="8"/>
    </row>
    <row r="209" spans="7:46" ht="15.75" customHeight="1" x14ac:dyDescent="0.25">
      <c r="G209" s="2"/>
      <c r="O209" s="13"/>
      <c r="T209" s="4"/>
      <c r="AB209" s="13"/>
      <c r="AG209" s="6"/>
      <c r="AT209" s="8"/>
    </row>
    <row r="210" spans="7:46" ht="15.75" customHeight="1" x14ac:dyDescent="0.25">
      <c r="G210" s="2"/>
      <c r="O210" s="13"/>
      <c r="T210" s="4"/>
      <c r="AB210" s="13"/>
      <c r="AG210" s="6"/>
      <c r="AT210" s="8"/>
    </row>
    <row r="211" spans="7:46" ht="15.75" customHeight="1" x14ac:dyDescent="0.25">
      <c r="G211" s="2"/>
      <c r="O211" s="13"/>
      <c r="T211" s="4"/>
      <c r="AB211" s="13"/>
      <c r="AG211" s="6"/>
      <c r="AT211" s="8"/>
    </row>
    <row r="212" spans="7:46" ht="15.75" customHeight="1" x14ac:dyDescent="0.25">
      <c r="G212" s="2"/>
      <c r="O212" s="13"/>
      <c r="T212" s="4"/>
      <c r="AB212" s="13"/>
      <c r="AG212" s="6"/>
      <c r="AT212" s="8"/>
    </row>
    <row r="213" spans="7:46" ht="15.75" customHeight="1" x14ac:dyDescent="0.25">
      <c r="G213" s="2"/>
      <c r="O213" s="13"/>
      <c r="T213" s="4"/>
      <c r="AB213" s="13"/>
      <c r="AG213" s="6"/>
      <c r="AT213" s="8"/>
    </row>
    <row r="214" spans="7:46" ht="15.75" customHeight="1" x14ac:dyDescent="0.25">
      <c r="G214" s="2"/>
      <c r="O214" s="13"/>
      <c r="T214" s="4"/>
      <c r="AB214" s="13"/>
      <c r="AG214" s="6"/>
      <c r="AT214" s="8"/>
    </row>
    <row r="215" spans="7:46" ht="15.75" customHeight="1" x14ac:dyDescent="0.25">
      <c r="G215" s="2"/>
      <c r="O215" s="13"/>
      <c r="T215" s="4"/>
      <c r="AB215" s="13"/>
      <c r="AG215" s="6"/>
      <c r="AT215" s="8"/>
    </row>
    <row r="216" spans="7:46" ht="15.75" customHeight="1" x14ac:dyDescent="0.25">
      <c r="G216" s="2"/>
      <c r="O216" s="13"/>
      <c r="T216" s="4"/>
      <c r="AB216" s="13"/>
      <c r="AG216" s="6"/>
      <c r="AT216" s="8"/>
    </row>
    <row r="217" spans="7:46" ht="15.75" customHeight="1" x14ac:dyDescent="0.25">
      <c r="G217" s="2"/>
      <c r="O217" s="13"/>
      <c r="T217" s="4"/>
      <c r="AB217" s="13"/>
      <c r="AG217" s="6"/>
      <c r="AT217" s="8"/>
    </row>
    <row r="218" spans="7:46" ht="15.75" customHeight="1" x14ac:dyDescent="0.25">
      <c r="G218" s="2"/>
      <c r="O218" s="13"/>
      <c r="T218" s="4"/>
      <c r="AB218" s="13"/>
      <c r="AG218" s="6"/>
      <c r="AT218" s="8"/>
    </row>
    <row r="219" spans="7:46" ht="15.75" customHeight="1" x14ac:dyDescent="0.25">
      <c r="G219" s="2"/>
      <c r="O219" s="13"/>
      <c r="T219" s="4"/>
      <c r="AB219" s="13"/>
      <c r="AG219" s="6"/>
      <c r="AT219" s="8"/>
    </row>
    <row r="220" spans="7:46" ht="15.75" customHeight="1" x14ac:dyDescent="0.25">
      <c r="G220" s="2"/>
      <c r="O220" s="13"/>
      <c r="T220" s="4"/>
      <c r="AB220" s="13"/>
      <c r="AG220" s="6"/>
      <c r="AT220" s="8"/>
    </row>
    <row r="221" spans="7:46" ht="15.75" customHeight="1" x14ac:dyDescent="0.25">
      <c r="G221" s="2"/>
      <c r="O221" s="13"/>
      <c r="T221" s="4"/>
      <c r="AB221" s="13"/>
      <c r="AG221" s="6"/>
      <c r="AT221" s="8"/>
    </row>
    <row r="222" spans="7:46" ht="15.75" customHeight="1" x14ac:dyDescent="0.25">
      <c r="G222" s="2"/>
      <c r="O222" s="13"/>
      <c r="T222" s="4"/>
      <c r="AB222" s="13"/>
      <c r="AG222" s="6"/>
      <c r="AT222" s="8"/>
    </row>
    <row r="223" spans="7:46" ht="15.75" customHeight="1" x14ac:dyDescent="0.25">
      <c r="G223" s="2"/>
      <c r="O223" s="13"/>
      <c r="T223" s="4"/>
      <c r="AB223" s="13"/>
      <c r="AG223" s="6"/>
      <c r="AT223" s="8"/>
    </row>
    <row r="224" spans="7:46" ht="15.75" customHeight="1" x14ac:dyDescent="0.25">
      <c r="G224" s="2"/>
      <c r="O224" s="13"/>
      <c r="T224" s="4"/>
      <c r="AB224" s="13"/>
      <c r="AG224" s="6"/>
      <c r="AT224" s="8"/>
    </row>
    <row r="225" spans="7:46" ht="15.75" customHeight="1" x14ac:dyDescent="0.25">
      <c r="G225" s="2"/>
      <c r="O225" s="13"/>
      <c r="T225" s="4"/>
      <c r="AB225" s="13"/>
      <c r="AG225" s="6"/>
      <c r="AT225" s="8"/>
    </row>
    <row r="226" spans="7:46" ht="15.75" customHeight="1" x14ac:dyDescent="0.25">
      <c r="G226" s="2"/>
      <c r="O226" s="13"/>
      <c r="T226" s="4"/>
      <c r="AB226" s="13"/>
      <c r="AG226" s="6"/>
      <c r="AT226" s="8"/>
    </row>
    <row r="227" spans="7:46" ht="15.75" customHeight="1" x14ac:dyDescent="0.25">
      <c r="G227" s="2"/>
      <c r="O227" s="13"/>
      <c r="T227" s="4"/>
      <c r="AB227" s="13"/>
      <c r="AG227" s="6"/>
      <c r="AT227" s="8"/>
    </row>
    <row r="228" spans="7:46" ht="15.75" customHeight="1" x14ac:dyDescent="0.25">
      <c r="G228" s="2"/>
      <c r="O228" s="13"/>
      <c r="T228" s="4"/>
      <c r="AB228" s="13"/>
      <c r="AG228" s="6"/>
      <c r="AT228" s="8"/>
    </row>
    <row r="229" spans="7:46" ht="15.75" customHeight="1" x14ac:dyDescent="0.25">
      <c r="G229" s="2"/>
      <c r="O229" s="13"/>
      <c r="T229" s="4"/>
      <c r="AB229" s="13"/>
      <c r="AG229" s="6"/>
      <c r="AT229" s="8"/>
    </row>
    <row r="230" spans="7:46" ht="15.75" customHeight="1" x14ac:dyDescent="0.25">
      <c r="G230" s="2"/>
      <c r="O230" s="13"/>
      <c r="T230" s="4"/>
      <c r="AB230" s="13"/>
      <c r="AG230" s="6"/>
      <c r="AT230" s="8"/>
    </row>
    <row r="231" spans="7:46" ht="15.75" customHeight="1" x14ac:dyDescent="0.25">
      <c r="G231" s="2"/>
      <c r="O231" s="13"/>
      <c r="T231" s="4"/>
      <c r="AB231" s="13"/>
      <c r="AG231" s="6"/>
      <c r="AT231" s="8"/>
    </row>
    <row r="232" spans="7:46" ht="15.75" customHeight="1" x14ac:dyDescent="0.25">
      <c r="G232" s="2"/>
      <c r="O232" s="13"/>
      <c r="T232" s="4"/>
      <c r="AB232" s="13"/>
      <c r="AG232" s="6"/>
      <c r="AT232" s="8"/>
    </row>
    <row r="233" spans="7:46" ht="15.75" customHeight="1" x14ac:dyDescent="0.25">
      <c r="G233" s="2"/>
      <c r="O233" s="13"/>
      <c r="T233" s="4"/>
      <c r="AB233" s="13"/>
      <c r="AG233" s="6"/>
      <c r="AT233" s="8"/>
    </row>
    <row r="234" spans="7:46" ht="15.75" customHeight="1" x14ac:dyDescent="0.25">
      <c r="G234" s="2"/>
      <c r="O234" s="13"/>
      <c r="T234" s="4"/>
      <c r="AB234" s="13"/>
      <c r="AG234" s="6"/>
      <c r="AT234" s="8"/>
    </row>
    <row r="235" spans="7:46" ht="15.75" customHeight="1" x14ac:dyDescent="0.25">
      <c r="G235" s="2"/>
      <c r="O235" s="13"/>
      <c r="T235" s="4"/>
      <c r="AB235" s="13"/>
      <c r="AG235" s="6"/>
      <c r="AT235" s="8"/>
    </row>
    <row r="236" spans="7:46" ht="15.75" customHeight="1" x14ac:dyDescent="0.25">
      <c r="G236" s="2"/>
      <c r="O236" s="13"/>
      <c r="T236" s="4"/>
      <c r="AB236" s="13"/>
      <c r="AG236" s="6"/>
      <c r="AT236" s="8"/>
    </row>
    <row r="237" spans="7:46" ht="15.75" customHeight="1" x14ac:dyDescent="0.25">
      <c r="G237" s="2"/>
      <c r="O237" s="13"/>
      <c r="T237" s="4"/>
      <c r="AB237" s="13"/>
      <c r="AG237" s="6"/>
      <c r="AT237" s="8"/>
    </row>
    <row r="238" spans="7:46" ht="15.75" customHeight="1" x14ac:dyDescent="0.25">
      <c r="G238" s="2"/>
      <c r="O238" s="13"/>
      <c r="T238" s="4"/>
      <c r="AB238" s="13"/>
      <c r="AG238" s="6"/>
      <c r="AT238" s="8"/>
    </row>
    <row r="239" spans="7:46" ht="15.75" customHeight="1" x14ac:dyDescent="0.25">
      <c r="G239" s="2"/>
      <c r="O239" s="13"/>
      <c r="T239" s="4"/>
      <c r="AB239" s="13"/>
      <c r="AG239" s="6"/>
      <c r="AT239" s="8"/>
    </row>
    <row r="240" spans="7:46" ht="15.75" customHeight="1" x14ac:dyDescent="0.25">
      <c r="G240" s="2"/>
      <c r="O240" s="13"/>
      <c r="T240" s="4"/>
      <c r="AB240" s="13"/>
      <c r="AG240" s="6"/>
      <c r="AT240" s="8"/>
    </row>
    <row r="241" spans="7:46" ht="15.75" customHeight="1" x14ac:dyDescent="0.25">
      <c r="G241" s="2"/>
      <c r="O241" s="13"/>
      <c r="T241" s="4"/>
      <c r="AB241" s="13"/>
      <c r="AG241" s="6"/>
      <c r="AT241" s="8"/>
    </row>
    <row r="242" spans="7:46" ht="15.75" customHeight="1" x14ac:dyDescent="0.25">
      <c r="G242" s="2"/>
      <c r="O242" s="13"/>
      <c r="T242" s="4"/>
      <c r="AB242" s="13"/>
      <c r="AG242" s="6"/>
      <c r="AT242" s="8"/>
    </row>
    <row r="243" spans="7:46" ht="15.75" customHeight="1" x14ac:dyDescent="0.25">
      <c r="G243" s="2"/>
      <c r="O243" s="13"/>
      <c r="T243" s="4"/>
      <c r="AB243" s="13"/>
      <c r="AG243" s="6"/>
      <c r="AT243" s="8"/>
    </row>
    <row r="244" spans="7:46" ht="15.75" customHeight="1" x14ac:dyDescent="0.25">
      <c r="G244" s="2"/>
      <c r="O244" s="13"/>
      <c r="T244" s="4"/>
      <c r="AB244" s="13"/>
      <c r="AG244" s="6"/>
      <c r="AT244" s="8"/>
    </row>
    <row r="245" spans="7:46" ht="15.75" customHeight="1" x14ac:dyDescent="0.25">
      <c r="G245" s="2"/>
      <c r="O245" s="13"/>
      <c r="T245" s="4"/>
      <c r="AB245" s="13"/>
      <c r="AG245" s="6"/>
      <c r="AT245" s="8"/>
    </row>
    <row r="246" spans="7:46" ht="15.75" customHeight="1" x14ac:dyDescent="0.25">
      <c r="G246" s="2"/>
      <c r="O246" s="13"/>
      <c r="T246" s="4"/>
      <c r="AB246" s="13"/>
      <c r="AG246" s="6"/>
      <c r="AT246" s="8"/>
    </row>
    <row r="247" spans="7:46" ht="15.75" customHeight="1" x14ac:dyDescent="0.25">
      <c r="G247" s="2"/>
      <c r="O247" s="13"/>
      <c r="T247" s="4"/>
      <c r="AB247" s="13"/>
      <c r="AG247" s="6"/>
      <c r="AT247" s="8"/>
    </row>
    <row r="248" spans="7:46" ht="15.75" customHeight="1" x14ac:dyDescent="0.25">
      <c r="G248" s="2"/>
      <c r="O248" s="13"/>
      <c r="T248" s="4"/>
      <c r="AB248" s="13"/>
      <c r="AG248" s="6"/>
      <c r="AT248" s="8"/>
    </row>
    <row r="249" spans="7:46" ht="15.75" customHeight="1" x14ac:dyDescent="0.25">
      <c r="G249" s="2"/>
      <c r="O249" s="13"/>
      <c r="T249" s="4"/>
      <c r="AB249" s="13"/>
      <c r="AG249" s="6"/>
      <c r="AT249" s="8"/>
    </row>
    <row r="250" spans="7:46" ht="15.75" customHeight="1" x14ac:dyDescent="0.25">
      <c r="G250" s="2"/>
      <c r="O250" s="13"/>
      <c r="T250" s="4"/>
      <c r="AB250" s="13"/>
      <c r="AG250" s="6"/>
      <c r="AT250" s="8"/>
    </row>
    <row r="251" spans="7:46" ht="15.75" customHeight="1" x14ac:dyDescent="0.25">
      <c r="G251" s="2"/>
      <c r="O251" s="13"/>
      <c r="T251" s="4"/>
      <c r="AB251" s="13"/>
      <c r="AG251" s="6"/>
      <c r="AT251" s="8"/>
    </row>
    <row r="252" spans="7:46" ht="15.75" customHeight="1" x14ac:dyDescent="0.25">
      <c r="G252" s="2"/>
      <c r="O252" s="13"/>
      <c r="T252" s="4"/>
      <c r="AB252" s="13"/>
      <c r="AG252" s="6"/>
      <c r="AT252" s="8"/>
    </row>
    <row r="253" spans="7:46" ht="15.75" customHeight="1" x14ac:dyDescent="0.25">
      <c r="G253" s="2"/>
      <c r="O253" s="13"/>
      <c r="T253" s="4"/>
      <c r="AB253" s="13"/>
      <c r="AG253" s="6"/>
      <c r="AT253" s="8"/>
    </row>
    <row r="254" spans="7:46" ht="15.75" customHeight="1" x14ac:dyDescent="0.25">
      <c r="G254" s="2"/>
      <c r="O254" s="13"/>
      <c r="T254" s="4"/>
      <c r="AB254" s="13"/>
      <c r="AG254" s="6"/>
      <c r="AT254" s="8"/>
    </row>
    <row r="255" spans="7:46" ht="15.75" customHeight="1" x14ac:dyDescent="0.25">
      <c r="G255" s="2"/>
      <c r="O255" s="13"/>
      <c r="T255" s="4"/>
      <c r="AB255" s="13"/>
      <c r="AG255" s="6"/>
      <c r="AT255" s="8"/>
    </row>
    <row r="256" spans="7:46" ht="15.75" customHeight="1" x14ac:dyDescent="0.25">
      <c r="G256" s="2"/>
      <c r="O256" s="13"/>
      <c r="T256" s="4"/>
      <c r="AB256" s="13"/>
      <c r="AG256" s="6"/>
      <c r="AT256" s="8"/>
    </row>
    <row r="257" spans="7:46" ht="15.75" customHeight="1" x14ac:dyDescent="0.25">
      <c r="G257" s="2"/>
      <c r="O257" s="13"/>
      <c r="T257" s="4"/>
      <c r="AB257" s="13"/>
      <c r="AG257" s="6"/>
      <c r="AT257" s="8"/>
    </row>
    <row r="258" spans="7:46" ht="15.75" customHeight="1" x14ac:dyDescent="0.25">
      <c r="G258" s="2"/>
      <c r="O258" s="13"/>
      <c r="T258" s="4"/>
      <c r="AB258" s="13"/>
      <c r="AG258" s="6"/>
      <c r="AT258" s="8"/>
    </row>
    <row r="259" spans="7:46" ht="15.75" customHeight="1" x14ac:dyDescent="0.25">
      <c r="G259" s="2"/>
      <c r="O259" s="13"/>
      <c r="T259" s="4"/>
      <c r="AB259" s="13"/>
      <c r="AG259" s="6"/>
      <c r="AT259" s="8"/>
    </row>
    <row r="260" spans="7:46" ht="15.75" customHeight="1" x14ac:dyDescent="0.25">
      <c r="G260" s="2"/>
      <c r="O260" s="13"/>
      <c r="T260" s="4"/>
      <c r="AB260" s="13"/>
      <c r="AG260" s="6"/>
      <c r="AT260" s="8"/>
    </row>
    <row r="261" spans="7:46" ht="15.75" customHeight="1" x14ac:dyDescent="0.25">
      <c r="G261" s="2"/>
      <c r="O261" s="13"/>
      <c r="T261" s="4"/>
      <c r="AB261" s="13"/>
      <c r="AG261" s="6"/>
      <c r="AT261" s="8"/>
    </row>
    <row r="262" spans="7:46" ht="15.75" customHeight="1" x14ac:dyDescent="0.25">
      <c r="G262" s="2"/>
      <c r="O262" s="13"/>
      <c r="T262" s="4"/>
      <c r="AB262" s="13"/>
      <c r="AG262" s="6"/>
      <c r="AT262" s="8"/>
    </row>
    <row r="263" spans="7:46" ht="15.75" customHeight="1" x14ac:dyDescent="0.25">
      <c r="G263" s="2"/>
      <c r="O263" s="13"/>
      <c r="T263" s="4"/>
      <c r="AB263" s="13"/>
      <c r="AG263" s="6"/>
      <c r="AT263" s="8"/>
    </row>
    <row r="264" spans="7:46" ht="15.75" customHeight="1" x14ac:dyDescent="0.25">
      <c r="G264" s="2"/>
      <c r="O264" s="13"/>
      <c r="T264" s="4"/>
      <c r="AB264" s="13"/>
      <c r="AG264" s="6"/>
      <c r="AT264" s="8"/>
    </row>
    <row r="265" spans="7:46" ht="15.75" customHeight="1" x14ac:dyDescent="0.25">
      <c r="G265" s="2"/>
      <c r="O265" s="13"/>
      <c r="T265" s="4"/>
      <c r="AB265" s="13"/>
      <c r="AG265" s="6"/>
      <c r="AT265" s="8"/>
    </row>
    <row r="266" spans="7:46" ht="15.75" customHeight="1" x14ac:dyDescent="0.25">
      <c r="G266" s="2"/>
      <c r="O266" s="13"/>
      <c r="T266" s="4"/>
      <c r="AB266" s="13"/>
      <c r="AG266" s="6"/>
      <c r="AT266" s="8"/>
    </row>
    <row r="267" spans="7:46" ht="15.75" customHeight="1" x14ac:dyDescent="0.25">
      <c r="G267" s="2"/>
      <c r="O267" s="13"/>
      <c r="T267" s="4"/>
      <c r="AB267" s="13"/>
      <c r="AG267" s="6"/>
      <c r="AT267" s="8"/>
    </row>
    <row r="268" spans="7:46" ht="15.75" customHeight="1" x14ac:dyDescent="0.25">
      <c r="G268" s="2"/>
      <c r="O268" s="13"/>
      <c r="T268" s="4"/>
      <c r="AB268" s="13"/>
      <c r="AG268" s="6"/>
      <c r="AT268" s="8"/>
    </row>
    <row r="269" spans="7:46" ht="15.75" customHeight="1" x14ac:dyDescent="0.25">
      <c r="G269" s="2"/>
      <c r="O269" s="13"/>
      <c r="T269" s="4"/>
      <c r="AB269" s="13"/>
      <c r="AG269" s="6"/>
      <c r="AT269" s="8"/>
    </row>
    <row r="270" spans="7:46" ht="15.75" customHeight="1" x14ac:dyDescent="0.25">
      <c r="G270" s="2"/>
      <c r="O270" s="13"/>
      <c r="T270" s="4"/>
      <c r="AB270" s="13"/>
      <c r="AG270" s="6"/>
      <c r="AT270" s="8"/>
    </row>
    <row r="271" spans="7:46" ht="15.75" customHeight="1" x14ac:dyDescent="0.25">
      <c r="G271" s="2"/>
      <c r="O271" s="13"/>
      <c r="T271" s="4"/>
      <c r="AB271" s="13"/>
      <c r="AG271" s="6"/>
      <c r="AT271" s="8"/>
    </row>
    <row r="272" spans="7:46" ht="15.75" customHeight="1" x14ac:dyDescent="0.25">
      <c r="G272" s="2"/>
      <c r="O272" s="13"/>
      <c r="T272" s="4"/>
      <c r="AB272" s="13"/>
      <c r="AG272" s="6"/>
      <c r="AT272" s="8"/>
    </row>
    <row r="273" spans="7:46" ht="15.75" customHeight="1" x14ac:dyDescent="0.25">
      <c r="G273" s="2"/>
      <c r="O273" s="13"/>
      <c r="T273" s="4"/>
      <c r="AB273" s="13"/>
      <c r="AG273" s="6"/>
      <c r="AT273" s="8"/>
    </row>
    <row r="274" spans="7:46" ht="15.75" customHeight="1" x14ac:dyDescent="0.25">
      <c r="G274" s="2"/>
      <c r="O274" s="13"/>
      <c r="T274" s="4"/>
      <c r="AB274" s="13"/>
      <c r="AG274" s="6"/>
      <c r="AT274" s="8"/>
    </row>
    <row r="275" spans="7:46" ht="15.75" customHeight="1" x14ac:dyDescent="0.25">
      <c r="G275" s="2"/>
      <c r="O275" s="13"/>
      <c r="T275" s="4"/>
      <c r="AB275" s="13"/>
      <c r="AG275" s="6"/>
      <c r="AT275" s="8"/>
    </row>
    <row r="276" spans="7:46" ht="15.75" customHeight="1" x14ac:dyDescent="0.25">
      <c r="G276" s="2"/>
      <c r="O276" s="13"/>
      <c r="T276" s="4"/>
      <c r="AB276" s="13"/>
      <c r="AG276" s="6"/>
      <c r="AT276" s="8"/>
    </row>
    <row r="277" spans="7:46" ht="15.75" customHeight="1" x14ac:dyDescent="0.25">
      <c r="G277" s="2"/>
      <c r="O277" s="13"/>
      <c r="T277" s="4"/>
      <c r="AB277" s="13"/>
      <c r="AG277" s="6"/>
      <c r="AT277" s="8"/>
    </row>
    <row r="278" spans="7:46" ht="15.75" customHeight="1" x14ac:dyDescent="0.25">
      <c r="G278" s="2"/>
      <c r="O278" s="13"/>
      <c r="T278" s="4"/>
      <c r="AB278" s="13"/>
      <c r="AG278" s="6"/>
      <c r="AT278" s="8"/>
    </row>
    <row r="279" spans="7:46" ht="15.75" customHeight="1" x14ac:dyDescent="0.25">
      <c r="G279" s="2"/>
      <c r="O279" s="13"/>
      <c r="T279" s="4"/>
      <c r="AB279" s="13"/>
      <c r="AG279" s="6"/>
      <c r="AT279" s="8"/>
    </row>
    <row r="280" spans="7:46" ht="15.75" customHeight="1" x14ac:dyDescent="0.25">
      <c r="G280" s="2"/>
      <c r="O280" s="13"/>
      <c r="T280" s="4"/>
      <c r="AB280" s="13"/>
      <c r="AG280" s="6"/>
      <c r="AT280" s="8"/>
    </row>
    <row r="281" spans="7:46" ht="15.75" customHeight="1" x14ac:dyDescent="0.25">
      <c r="G281" s="2"/>
      <c r="O281" s="13"/>
      <c r="T281" s="4"/>
      <c r="AB281" s="13"/>
      <c r="AG281" s="6"/>
      <c r="AT281" s="8"/>
    </row>
    <row r="282" spans="7:46" ht="15.75" customHeight="1" x14ac:dyDescent="0.25">
      <c r="G282" s="2"/>
      <c r="O282" s="13"/>
      <c r="T282" s="4"/>
      <c r="AB282" s="13"/>
      <c r="AG282" s="6"/>
      <c r="AT282" s="8"/>
    </row>
    <row r="283" spans="7:46" ht="15.75" customHeight="1" x14ac:dyDescent="0.25">
      <c r="G283" s="2"/>
      <c r="O283" s="13"/>
      <c r="T283" s="4"/>
      <c r="AB283" s="13"/>
      <c r="AG283" s="6"/>
      <c r="AT283" s="8"/>
    </row>
    <row r="284" spans="7:46" ht="15.75" customHeight="1" x14ac:dyDescent="0.25">
      <c r="G284" s="2"/>
      <c r="O284" s="13"/>
      <c r="AB284" s="13"/>
      <c r="AG284" s="6"/>
      <c r="AT284" s="8"/>
    </row>
    <row r="285" spans="7:46" ht="15.75" customHeight="1" x14ac:dyDescent="0.25">
      <c r="G285" s="2"/>
      <c r="O285" s="13"/>
      <c r="AB285" s="13"/>
      <c r="AG285" s="6"/>
    </row>
    <row r="286" spans="7:46" ht="15.75" customHeight="1" x14ac:dyDescent="0.25">
      <c r="G286" s="2"/>
      <c r="O286" s="13"/>
      <c r="AB286" s="13"/>
      <c r="AG286" s="6"/>
    </row>
    <row r="287" spans="7:46" ht="15.75" customHeight="1" x14ac:dyDescent="0.25">
      <c r="G287" s="2"/>
      <c r="O287" s="13"/>
      <c r="AB287" s="13"/>
      <c r="AG287" s="6"/>
    </row>
    <row r="288" spans="7:46" ht="15.75" customHeight="1" x14ac:dyDescent="0.25">
      <c r="G288" s="2"/>
      <c r="O288" s="13"/>
      <c r="AB288" s="13"/>
      <c r="AG288" s="6"/>
    </row>
    <row r="289" spans="7:33" ht="15.75" customHeight="1" x14ac:dyDescent="0.25">
      <c r="G289" s="2"/>
      <c r="O289" s="13"/>
      <c r="AB289" s="13"/>
      <c r="AG289" s="6"/>
    </row>
    <row r="290" spans="7:33" ht="15.75" customHeight="1" x14ac:dyDescent="0.25">
      <c r="G290" s="2"/>
      <c r="O290" s="13"/>
      <c r="AB290" s="13"/>
      <c r="AG290" s="6"/>
    </row>
    <row r="291" spans="7:33" ht="15.75" customHeight="1" x14ac:dyDescent="0.25">
      <c r="G291" s="2"/>
      <c r="O291" s="13"/>
      <c r="AB291" s="13"/>
      <c r="AG291" s="6"/>
    </row>
    <row r="292" spans="7:33" ht="15.75" customHeight="1" x14ac:dyDescent="0.25">
      <c r="G292" s="2"/>
      <c r="O292" s="13"/>
      <c r="AB292" s="13"/>
      <c r="AG292" s="6"/>
    </row>
    <row r="293" spans="7:33" ht="15.75" customHeight="1" x14ac:dyDescent="0.25">
      <c r="G293" s="2"/>
      <c r="O293" s="13"/>
      <c r="AB293" s="13"/>
      <c r="AG293" s="6"/>
    </row>
    <row r="294" spans="7:33" ht="15.75" customHeight="1" x14ac:dyDescent="0.25">
      <c r="G294" s="2"/>
      <c r="O294" s="13"/>
      <c r="AB294" s="13"/>
      <c r="AG294" s="6"/>
    </row>
    <row r="295" spans="7:33" ht="15.75" customHeight="1" x14ac:dyDescent="0.25">
      <c r="G295" s="2"/>
      <c r="O295" s="13"/>
      <c r="AB295" s="13"/>
      <c r="AG295" s="6"/>
    </row>
    <row r="296" spans="7:33" ht="15.75" customHeight="1" x14ac:dyDescent="0.25">
      <c r="G296" s="2"/>
      <c r="O296" s="13"/>
      <c r="AB296" s="13"/>
      <c r="AG296" s="6"/>
    </row>
    <row r="297" spans="7:33" ht="15.75" customHeight="1" x14ac:dyDescent="0.25">
      <c r="G297" s="2"/>
      <c r="O297" s="13"/>
      <c r="AB297" s="13"/>
      <c r="AG297" s="6"/>
    </row>
    <row r="298" spans="7:33" ht="15.75" customHeight="1" x14ac:dyDescent="0.25">
      <c r="G298" s="2"/>
      <c r="O298" s="13"/>
      <c r="AB298" s="13"/>
      <c r="AG298" s="6"/>
    </row>
    <row r="299" spans="7:33" ht="15.75" customHeight="1" x14ac:dyDescent="0.25">
      <c r="G299" s="2"/>
      <c r="O299" s="13"/>
      <c r="AB299" s="13"/>
      <c r="AG299" s="6"/>
    </row>
    <row r="300" spans="7:33" ht="15.75" customHeight="1" x14ac:dyDescent="0.25">
      <c r="G300" s="2"/>
      <c r="O300" s="13"/>
      <c r="AB300" s="13"/>
      <c r="AG300" s="6"/>
    </row>
    <row r="301" spans="7:33" ht="15.75" customHeight="1" x14ac:dyDescent="0.25">
      <c r="G301" s="2"/>
      <c r="O301" s="13"/>
      <c r="AB301" s="13"/>
      <c r="AG301" s="6"/>
    </row>
    <row r="302" spans="7:33" ht="15.75" customHeight="1" x14ac:dyDescent="0.25">
      <c r="G302" s="2"/>
      <c r="O302" s="13"/>
      <c r="AB302" s="13"/>
      <c r="AG302" s="6"/>
    </row>
    <row r="303" spans="7:33" ht="15.75" customHeight="1" x14ac:dyDescent="0.25">
      <c r="G303" s="2"/>
      <c r="O303" s="13"/>
      <c r="AB303" s="13"/>
      <c r="AG303" s="6"/>
    </row>
    <row r="304" spans="7:33" ht="15.75" customHeight="1" x14ac:dyDescent="0.25">
      <c r="G304" s="2"/>
      <c r="O304" s="13"/>
      <c r="AB304" s="13"/>
      <c r="AG304" s="6"/>
    </row>
    <row r="305" spans="7:33" ht="15.75" customHeight="1" x14ac:dyDescent="0.25">
      <c r="G305" s="2"/>
      <c r="O305" s="13"/>
      <c r="AB305" s="13"/>
      <c r="AG305" s="6"/>
    </row>
    <row r="306" spans="7:33" ht="15.75" customHeight="1" x14ac:dyDescent="0.25">
      <c r="G306" s="2"/>
      <c r="O306" s="13"/>
      <c r="AB306" s="13"/>
      <c r="AG306" s="6"/>
    </row>
    <row r="307" spans="7:33" ht="15.75" customHeight="1" x14ac:dyDescent="0.25">
      <c r="G307" s="2"/>
      <c r="O307" s="13"/>
      <c r="AB307" s="13"/>
      <c r="AG307" s="6"/>
    </row>
    <row r="308" spans="7:33" ht="15.75" customHeight="1" x14ac:dyDescent="0.25">
      <c r="G308" s="2"/>
      <c r="O308" s="13"/>
      <c r="AB308" s="13"/>
      <c r="AG308" s="6"/>
    </row>
    <row r="309" spans="7:33" ht="15.75" customHeight="1" x14ac:dyDescent="0.25">
      <c r="G309" s="2"/>
      <c r="O309" s="13"/>
      <c r="AB309" s="13"/>
      <c r="AG309" s="6"/>
    </row>
    <row r="310" spans="7:33" ht="15.75" customHeight="1" x14ac:dyDescent="0.25">
      <c r="G310" s="2"/>
      <c r="O310" s="13"/>
      <c r="AB310" s="13"/>
      <c r="AG310" s="6"/>
    </row>
    <row r="311" spans="7:33" ht="15.75" customHeight="1" x14ac:dyDescent="0.25">
      <c r="G311" s="2"/>
      <c r="O311" s="13"/>
      <c r="AB311" s="13"/>
      <c r="AG311" s="6"/>
    </row>
    <row r="312" spans="7:33" ht="15.75" customHeight="1" x14ac:dyDescent="0.25">
      <c r="G312" s="2"/>
      <c r="O312" s="13"/>
      <c r="AB312" s="13"/>
      <c r="AG312" s="6"/>
    </row>
    <row r="313" spans="7:33" ht="15.75" customHeight="1" x14ac:dyDescent="0.25">
      <c r="G313" s="2"/>
      <c r="O313" s="13"/>
      <c r="AB313" s="13"/>
      <c r="AG313" s="6"/>
    </row>
    <row r="314" spans="7:33" ht="15.75" customHeight="1" x14ac:dyDescent="0.25">
      <c r="G314" s="2"/>
      <c r="O314" s="13"/>
      <c r="AB314" s="13"/>
      <c r="AG314" s="6"/>
    </row>
    <row r="315" spans="7:33" ht="15.75" customHeight="1" x14ac:dyDescent="0.25">
      <c r="G315" s="2"/>
      <c r="O315" s="13"/>
      <c r="AB315" s="13"/>
      <c r="AG315" s="6"/>
    </row>
    <row r="316" spans="7:33" ht="15.75" customHeight="1" x14ac:dyDescent="0.25">
      <c r="G316" s="2"/>
      <c r="O316" s="13"/>
      <c r="AB316" s="13"/>
      <c r="AG316" s="6"/>
    </row>
    <row r="317" spans="7:33" ht="15.75" customHeight="1" x14ac:dyDescent="0.25">
      <c r="G317" s="2"/>
      <c r="O317" s="13"/>
      <c r="AB317" s="13"/>
      <c r="AG317" s="6"/>
    </row>
    <row r="318" spans="7:33" ht="15.75" customHeight="1" x14ac:dyDescent="0.25">
      <c r="G318" s="2"/>
      <c r="O318" s="13"/>
      <c r="AB318" s="13"/>
      <c r="AG318" s="6"/>
    </row>
    <row r="319" spans="7:33" ht="15.75" customHeight="1" x14ac:dyDescent="0.25">
      <c r="G319" s="2"/>
      <c r="O319" s="13"/>
      <c r="AB319" s="13"/>
      <c r="AG319" s="6"/>
    </row>
    <row r="320" spans="7:33" ht="15.75" customHeight="1" x14ac:dyDescent="0.25">
      <c r="G320" s="2"/>
      <c r="O320" s="13"/>
      <c r="AB320" s="13"/>
      <c r="AG320" s="6"/>
    </row>
    <row r="321" spans="7:33" ht="15.75" customHeight="1" x14ac:dyDescent="0.25">
      <c r="G321" s="2"/>
      <c r="O321" s="13"/>
      <c r="AB321" s="13"/>
      <c r="AG321" s="6"/>
    </row>
    <row r="322" spans="7:33" ht="15.75" customHeight="1" x14ac:dyDescent="0.25">
      <c r="G322" s="2"/>
      <c r="O322" s="13"/>
      <c r="AB322" s="13"/>
      <c r="AG322" s="6"/>
    </row>
    <row r="323" spans="7:33" ht="15.75" customHeight="1" x14ac:dyDescent="0.25">
      <c r="G323" s="2"/>
      <c r="O323" s="13"/>
      <c r="AB323" s="13"/>
      <c r="AG323" s="6"/>
    </row>
    <row r="324" spans="7:33" ht="15.75" customHeight="1" x14ac:dyDescent="0.25">
      <c r="G324" s="2"/>
      <c r="O324" s="13"/>
      <c r="AB324" s="13"/>
      <c r="AG324" s="6"/>
    </row>
    <row r="325" spans="7:33" ht="15.75" customHeight="1" x14ac:dyDescent="0.25">
      <c r="G325" s="2"/>
      <c r="O325" s="13"/>
      <c r="AB325" s="13"/>
      <c r="AG325" s="6"/>
    </row>
    <row r="326" spans="7:33" ht="15.75" customHeight="1" x14ac:dyDescent="0.25">
      <c r="G326" s="2"/>
      <c r="O326" s="13"/>
      <c r="AB326" s="13"/>
      <c r="AG326" s="6"/>
    </row>
    <row r="327" spans="7:33" ht="15.75" customHeight="1" x14ac:dyDescent="0.25">
      <c r="G327" s="2"/>
      <c r="O327" s="13"/>
      <c r="AB327" s="13"/>
      <c r="AG327" s="6"/>
    </row>
    <row r="328" spans="7:33" ht="15.75" customHeight="1" x14ac:dyDescent="0.25">
      <c r="G328" s="2"/>
      <c r="O328" s="13"/>
      <c r="AB328" s="13"/>
      <c r="AG328" s="6"/>
    </row>
    <row r="329" spans="7:33" ht="15.75" customHeight="1" x14ac:dyDescent="0.25">
      <c r="G329" s="2"/>
      <c r="O329" s="13"/>
      <c r="AB329" s="13"/>
      <c r="AG329" s="6"/>
    </row>
    <row r="330" spans="7:33" ht="15.75" customHeight="1" x14ac:dyDescent="0.25">
      <c r="G330" s="2"/>
      <c r="O330" s="13"/>
      <c r="AB330" s="13"/>
      <c r="AG330" s="6"/>
    </row>
    <row r="331" spans="7:33" ht="15.75" customHeight="1" x14ac:dyDescent="0.25">
      <c r="G331" s="2"/>
      <c r="O331" s="13"/>
      <c r="AB331" s="13"/>
      <c r="AG331" s="6"/>
    </row>
    <row r="332" spans="7:33" ht="15.75" customHeight="1" x14ac:dyDescent="0.25">
      <c r="G332" s="2"/>
      <c r="O332" s="13"/>
      <c r="AB332" s="13"/>
      <c r="AG332" s="6"/>
    </row>
    <row r="333" spans="7:33" ht="15.75" customHeight="1" x14ac:dyDescent="0.25">
      <c r="G333" s="2"/>
      <c r="O333" s="13"/>
      <c r="AB333" s="13"/>
      <c r="AG333" s="6"/>
    </row>
    <row r="334" spans="7:33" ht="15.75" customHeight="1" x14ac:dyDescent="0.25">
      <c r="G334" s="2"/>
      <c r="O334" s="13"/>
      <c r="AB334" s="13"/>
      <c r="AG334" s="6"/>
    </row>
    <row r="335" spans="7:33" ht="15.75" customHeight="1" x14ac:dyDescent="0.25">
      <c r="G335" s="2"/>
      <c r="O335" s="13"/>
      <c r="AB335" s="13"/>
      <c r="AG335" s="6"/>
    </row>
    <row r="336" spans="7:33" ht="15.75" customHeight="1" x14ac:dyDescent="0.25">
      <c r="G336" s="2"/>
      <c r="O336" s="13"/>
      <c r="AB336" s="13"/>
      <c r="AG336" s="6"/>
    </row>
    <row r="337" spans="7:33" ht="15.75" customHeight="1" x14ac:dyDescent="0.25">
      <c r="G337" s="2"/>
      <c r="O337" s="13"/>
      <c r="AB337" s="13"/>
      <c r="AG337" s="6"/>
    </row>
    <row r="338" spans="7:33" ht="15.75" customHeight="1" x14ac:dyDescent="0.25">
      <c r="G338" s="2"/>
      <c r="O338" s="13"/>
      <c r="AB338" s="13"/>
      <c r="AG338" s="6"/>
    </row>
    <row r="339" spans="7:33" ht="15.75" customHeight="1" x14ac:dyDescent="0.25">
      <c r="G339" s="2"/>
      <c r="O339" s="13"/>
      <c r="AB339" s="13"/>
      <c r="AG339" s="6"/>
    </row>
    <row r="340" spans="7:33" ht="15.75" customHeight="1" x14ac:dyDescent="0.25">
      <c r="G340" s="2"/>
      <c r="O340" s="13"/>
      <c r="AB340" s="13"/>
      <c r="AG340" s="6"/>
    </row>
    <row r="341" spans="7:33" ht="15.75" customHeight="1" x14ac:dyDescent="0.25">
      <c r="G341" s="2"/>
      <c r="O341" s="13"/>
      <c r="AB341" s="13"/>
      <c r="AG341" s="6"/>
    </row>
    <row r="342" spans="7:33" ht="15.75" customHeight="1" x14ac:dyDescent="0.25">
      <c r="G342" s="2"/>
      <c r="O342" s="13"/>
      <c r="AB342" s="13"/>
      <c r="AG342" s="6"/>
    </row>
    <row r="343" spans="7:33" ht="15.75" customHeight="1" x14ac:dyDescent="0.25">
      <c r="G343" s="2"/>
      <c r="O343" s="13"/>
      <c r="AB343" s="13"/>
      <c r="AG343" s="6"/>
    </row>
    <row r="344" spans="7:33" ht="15.75" customHeight="1" x14ac:dyDescent="0.25">
      <c r="G344" s="2"/>
      <c r="O344" s="13"/>
      <c r="AB344" s="13"/>
      <c r="AG344" s="6"/>
    </row>
    <row r="345" spans="7:33" ht="15.75" customHeight="1" x14ac:dyDescent="0.25">
      <c r="G345" s="2"/>
      <c r="O345" s="13"/>
      <c r="AB345" s="13"/>
      <c r="AG345" s="6"/>
    </row>
    <row r="346" spans="7:33" ht="15.75" customHeight="1" x14ac:dyDescent="0.25">
      <c r="G346" s="2"/>
      <c r="O346" s="13"/>
      <c r="AB346" s="13"/>
      <c r="AG346" s="6"/>
    </row>
    <row r="347" spans="7:33" ht="15.75" customHeight="1" x14ac:dyDescent="0.25">
      <c r="G347" s="2"/>
      <c r="O347" s="13"/>
      <c r="AB347" s="13"/>
      <c r="AG347" s="6"/>
    </row>
    <row r="348" spans="7:33" ht="15.75" customHeight="1" x14ac:dyDescent="0.25">
      <c r="G348" s="2"/>
      <c r="O348" s="13"/>
      <c r="AB348" s="13"/>
    </row>
    <row r="349" spans="7:33" ht="15.75" customHeight="1" x14ac:dyDescent="0.25"/>
    <row r="350" spans="7:33" ht="15.75" customHeight="1" x14ac:dyDescent="0.25"/>
    <row r="351" spans="7:33" ht="15.75" customHeight="1" x14ac:dyDescent="0.25"/>
    <row r="352" spans="7:33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S1000"/>
  <sheetViews>
    <sheetView workbookViewId="0"/>
  </sheetViews>
  <sheetFormatPr defaultColWidth="14.42578125" defaultRowHeight="15" customHeight="1" x14ac:dyDescent="0.25"/>
  <cols>
    <col min="1" max="1" width="10.140625" customWidth="1"/>
    <col min="2" max="2" width="12.28515625" customWidth="1"/>
    <col min="3" max="3" width="10.5703125" customWidth="1"/>
    <col min="4" max="4" width="11.140625" customWidth="1"/>
    <col min="5" max="5" width="11.28515625" customWidth="1"/>
    <col min="6" max="6" width="9.7109375" customWidth="1"/>
    <col min="7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188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45172</v>
      </c>
      <c r="B2" s="2"/>
      <c r="C2" s="2"/>
      <c r="D2" s="2"/>
      <c r="E2" s="2"/>
      <c r="F2" s="2"/>
    </row>
    <row r="3" spans="1:71" x14ac:dyDescent="0.25">
      <c r="A3" s="1" t="s">
        <v>18</v>
      </c>
      <c r="B3" s="20" t="s">
        <v>189</v>
      </c>
      <c r="C3" s="20" t="s">
        <v>190</v>
      </c>
      <c r="D3" s="20"/>
      <c r="E3" s="20" t="s">
        <v>191</v>
      </c>
      <c r="F3" s="20"/>
      <c r="H3" s="54" t="str">
        <f>"Mirage"&amp;" "&amp;H5/SUM(H5:I5)*100</f>
        <v>Mirage 25</v>
      </c>
      <c r="I3" s="55"/>
      <c r="J3" s="54" t="str">
        <f>"Inferno"&amp;" "&amp;ROUND(J5/SUM(J5:K5)*100,0)</f>
        <v>Inferno 40</v>
      </c>
      <c r="K3" s="55"/>
      <c r="L3" s="54" t="str">
        <f>"Overpass"&amp;" "&amp;ROUND(L5/SUM(L5:M5)*100,0)</f>
        <v>Overpass 67</v>
      </c>
      <c r="M3" s="55"/>
      <c r="N3" s="54" t="str">
        <f>"Vertigo"&amp;" "&amp;ROUND(N5/SUM(N5:O5)*100,0)</f>
        <v>Vertigo 80</v>
      </c>
      <c r="O3" s="55"/>
      <c r="P3" s="54" t="str">
        <f>"Ancient"&amp;" "&amp;ROUND(P5/SUM(P5:Q5)*100,0)</f>
        <v>Ancient 50</v>
      </c>
      <c r="Q3" s="55"/>
      <c r="R3" s="54" t="str">
        <f>"Anubis"&amp;" "&amp;ROUND(R5/SUM(R5:S5)*100,0)</f>
        <v>Anubis 67</v>
      </c>
      <c r="S3" s="55"/>
      <c r="T3" s="54" t="str">
        <f>"Dust II"&amp;" "&amp;ROUND(T5/SUM(T5:U5)*100,0)</f>
        <v>Dust II 100</v>
      </c>
      <c r="U3" s="55"/>
    </row>
    <row r="4" spans="1:71" x14ac:dyDescent="0.25">
      <c r="A4" s="1" t="s">
        <v>19</v>
      </c>
      <c r="B4" s="20" t="s">
        <v>192</v>
      </c>
      <c r="C4" s="20" t="s">
        <v>193</v>
      </c>
      <c r="D4" s="20"/>
      <c r="E4" s="20" t="s">
        <v>194</v>
      </c>
      <c r="F4" s="20"/>
      <c r="H4" s="1" t="s">
        <v>195</v>
      </c>
      <c r="I4" s="1" t="s">
        <v>196</v>
      </c>
      <c r="J4" s="1" t="s">
        <v>195</v>
      </c>
      <c r="K4" s="1" t="s">
        <v>196</v>
      </c>
      <c r="L4" s="1" t="s">
        <v>195</v>
      </c>
      <c r="M4" s="1" t="s">
        <v>196</v>
      </c>
      <c r="N4" s="1" t="s">
        <v>195</v>
      </c>
      <c r="O4" s="1" t="s">
        <v>196</v>
      </c>
      <c r="P4" s="1" t="s">
        <v>195</v>
      </c>
      <c r="Q4" s="1" t="s">
        <v>196</v>
      </c>
      <c r="R4" s="1" t="s">
        <v>195</v>
      </c>
      <c r="S4" s="1" t="s">
        <v>196</v>
      </c>
      <c r="T4" s="1" t="s">
        <v>195</v>
      </c>
      <c r="U4" s="1" t="s">
        <v>196</v>
      </c>
    </row>
    <row r="5" spans="1:71" x14ac:dyDescent="0.25">
      <c r="A5" s="1" t="s">
        <v>20</v>
      </c>
      <c r="B5" s="20" t="s">
        <v>197</v>
      </c>
      <c r="C5" s="20" t="s">
        <v>198</v>
      </c>
      <c r="D5" s="20"/>
      <c r="E5" s="20" t="s">
        <v>199</v>
      </c>
      <c r="F5" s="20"/>
      <c r="H5" s="1">
        <v>2</v>
      </c>
      <c r="I5" s="1">
        <v>6</v>
      </c>
      <c r="J5" s="1">
        <v>2</v>
      </c>
      <c r="K5" s="1">
        <v>3</v>
      </c>
      <c r="L5" s="1">
        <v>4</v>
      </c>
      <c r="M5" s="1">
        <v>2</v>
      </c>
      <c r="N5" s="1">
        <v>4</v>
      </c>
      <c r="O5" s="1">
        <v>1</v>
      </c>
      <c r="P5" s="1">
        <v>2</v>
      </c>
      <c r="Q5" s="1">
        <v>2</v>
      </c>
      <c r="R5" s="1">
        <v>2</v>
      </c>
      <c r="S5" s="1">
        <v>1</v>
      </c>
      <c r="T5" s="1">
        <v>1</v>
      </c>
      <c r="U5" s="1">
        <v>0</v>
      </c>
    </row>
    <row r="6" spans="1:71" x14ac:dyDescent="0.25">
      <c r="A6" s="1" t="s">
        <v>21</v>
      </c>
      <c r="B6" s="20" t="s">
        <v>200</v>
      </c>
      <c r="C6" s="20" t="s">
        <v>201</v>
      </c>
      <c r="D6" s="20"/>
      <c r="E6" s="20" t="s">
        <v>202</v>
      </c>
      <c r="F6" s="20"/>
    </row>
    <row r="7" spans="1:71" x14ac:dyDescent="0.25">
      <c r="A7" s="1" t="s">
        <v>22</v>
      </c>
      <c r="B7" s="20" t="s">
        <v>203</v>
      </c>
      <c r="C7" s="20" t="s">
        <v>204</v>
      </c>
      <c r="D7" s="20"/>
      <c r="E7" s="20" t="s">
        <v>205</v>
      </c>
      <c r="F7" s="20"/>
      <c r="H7" s="54" t="s">
        <v>206</v>
      </c>
      <c r="I7" s="55"/>
    </row>
    <row r="8" spans="1:71" x14ac:dyDescent="0.25">
      <c r="A8" s="14">
        <v>45178</v>
      </c>
      <c r="B8" s="6"/>
      <c r="C8" s="6"/>
      <c r="D8" s="6"/>
      <c r="E8" s="6"/>
      <c r="F8" s="6"/>
      <c r="H8" s="1" t="s">
        <v>207</v>
      </c>
      <c r="I8" s="1">
        <v>1</v>
      </c>
    </row>
    <row r="9" spans="1:71" x14ac:dyDescent="0.25">
      <c r="A9" s="1" t="s">
        <v>23</v>
      </c>
      <c r="B9" s="20" t="s">
        <v>208</v>
      </c>
      <c r="C9" s="20"/>
      <c r="D9" s="20" t="s">
        <v>209</v>
      </c>
      <c r="E9" s="20" t="s">
        <v>210</v>
      </c>
      <c r="F9" s="20"/>
      <c r="H9" s="1" t="s">
        <v>211</v>
      </c>
      <c r="I9" s="1">
        <v>1</v>
      </c>
    </row>
    <row r="10" spans="1:71" x14ac:dyDescent="0.25">
      <c r="A10" s="1" t="s">
        <v>24</v>
      </c>
      <c r="B10" s="20" t="s">
        <v>212</v>
      </c>
      <c r="C10" s="20"/>
      <c r="D10" s="20" t="s">
        <v>213</v>
      </c>
      <c r="E10" s="20" t="s">
        <v>214</v>
      </c>
      <c r="F10" s="20"/>
    </row>
    <row r="11" spans="1:71" x14ac:dyDescent="0.25">
      <c r="A11" s="1" t="s">
        <v>25</v>
      </c>
      <c r="B11" s="20" t="s">
        <v>215</v>
      </c>
      <c r="C11" s="20" t="s">
        <v>216</v>
      </c>
      <c r="D11" s="20" t="s">
        <v>217</v>
      </c>
      <c r="E11" s="20" t="s">
        <v>218</v>
      </c>
      <c r="F11" s="20" t="s">
        <v>219</v>
      </c>
    </row>
    <row r="12" spans="1:71" x14ac:dyDescent="0.25">
      <c r="A12" s="1" t="s">
        <v>26</v>
      </c>
      <c r="B12" s="20" t="s">
        <v>220</v>
      </c>
      <c r="C12" s="20" t="s">
        <v>221</v>
      </c>
      <c r="D12" s="20" t="s">
        <v>222</v>
      </c>
      <c r="E12" s="20" t="s">
        <v>223</v>
      </c>
      <c r="F12" s="20" t="s">
        <v>224</v>
      </c>
    </row>
    <row r="13" spans="1:71" x14ac:dyDescent="0.25">
      <c r="A13" s="1" t="s">
        <v>27</v>
      </c>
      <c r="B13" s="20" t="s">
        <v>225</v>
      </c>
      <c r="C13" s="20" t="s">
        <v>226</v>
      </c>
      <c r="D13" s="20" t="s">
        <v>227</v>
      </c>
      <c r="E13" s="20" t="s">
        <v>228</v>
      </c>
      <c r="F13" s="20" t="s">
        <v>229</v>
      </c>
    </row>
    <row r="14" spans="1:71" x14ac:dyDescent="0.25">
      <c r="A14" s="1" t="s">
        <v>28</v>
      </c>
      <c r="B14" s="20" t="s">
        <v>230</v>
      </c>
      <c r="C14" s="20" t="s">
        <v>231</v>
      </c>
      <c r="D14" s="20" t="s">
        <v>232</v>
      </c>
      <c r="E14" s="20" t="s">
        <v>233</v>
      </c>
      <c r="F14" s="20" t="s">
        <v>234</v>
      </c>
    </row>
    <row r="15" spans="1:71" x14ac:dyDescent="0.25">
      <c r="A15" s="1" t="s">
        <v>29</v>
      </c>
      <c r="B15" s="20" t="s">
        <v>235</v>
      </c>
      <c r="C15" s="20" t="s">
        <v>236</v>
      </c>
      <c r="D15" s="20" t="s">
        <v>237</v>
      </c>
      <c r="E15" s="20" t="s">
        <v>238</v>
      </c>
      <c r="F15" s="20" t="s">
        <v>239</v>
      </c>
    </row>
    <row r="16" spans="1:71" x14ac:dyDescent="0.25">
      <c r="A16" s="15">
        <v>45179</v>
      </c>
      <c r="B16" s="22"/>
      <c r="C16" s="22"/>
      <c r="D16" s="22"/>
      <c r="E16" s="22"/>
      <c r="F16" s="22"/>
    </row>
    <row r="17" spans="1:6" x14ac:dyDescent="0.25">
      <c r="A17" s="1" t="s">
        <v>30</v>
      </c>
      <c r="B17" s="20" t="s">
        <v>240</v>
      </c>
      <c r="C17" s="20" t="s">
        <v>241</v>
      </c>
      <c r="D17" s="20"/>
      <c r="E17" s="20" t="s">
        <v>242</v>
      </c>
      <c r="F17" s="20"/>
    </row>
    <row r="18" spans="1:6" x14ac:dyDescent="0.25">
      <c r="A18" s="1" t="s">
        <v>31</v>
      </c>
      <c r="B18" s="20" t="s">
        <v>243</v>
      </c>
      <c r="C18" s="20" t="s">
        <v>244</v>
      </c>
      <c r="D18" s="20"/>
      <c r="E18" s="20" t="s">
        <v>245</v>
      </c>
      <c r="F18" s="20"/>
    </row>
    <row r="19" spans="1:6" x14ac:dyDescent="0.25">
      <c r="A19" s="1" t="s">
        <v>32</v>
      </c>
      <c r="B19" s="20" t="s">
        <v>246</v>
      </c>
      <c r="C19" s="20" t="s">
        <v>247</v>
      </c>
      <c r="D19" s="20"/>
      <c r="E19" s="20" t="s">
        <v>248</v>
      </c>
      <c r="F19" s="20"/>
    </row>
    <row r="20" spans="1:6" x14ac:dyDescent="0.25">
      <c r="A20" s="1" t="s">
        <v>33</v>
      </c>
      <c r="B20" s="20" t="s">
        <v>249</v>
      </c>
      <c r="C20" s="20" t="s">
        <v>250</v>
      </c>
      <c r="D20" s="20"/>
      <c r="E20" s="20" t="s">
        <v>251</v>
      </c>
      <c r="F20" s="20"/>
    </row>
    <row r="21" spans="1:6" ht="15.75" customHeight="1" x14ac:dyDescent="0.25">
      <c r="A21" s="12">
        <v>45200</v>
      </c>
      <c r="B21" s="23"/>
      <c r="C21" s="23"/>
      <c r="D21" s="23"/>
      <c r="E21" s="23"/>
      <c r="F21" s="23"/>
    </row>
    <row r="22" spans="1:6" ht="15.75" customHeight="1" x14ac:dyDescent="0.25">
      <c r="A22" s="1" t="s">
        <v>34</v>
      </c>
      <c r="B22" s="20" t="s">
        <v>252</v>
      </c>
      <c r="C22" s="20" t="s">
        <v>253</v>
      </c>
      <c r="D22" s="20"/>
      <c r="E22" s="20" t="s">
        <v>254</v>
      </c>
      <c r="F22" s="20"/>
    </row>
    <row r="23" spans="1:6" ht="15.75" customHeight="1" x14ac:dyDescent="0.25">
      <c r="A23" s="1" t="s">
        <v>35</v>
      </c>
      <c r="B23" s="20" t="s">
        <v>255</v>
      </c>
      <c r="C23" s="20" t="s">
        <v>256</v>
      </c>
      <c r="D23" s="20"/>
      <c r="E23" s="20" t="s">
        <v>257</v>
      </c>
      <c r="F23" s="20"/>
    </row>
    <row r="24" spans="1:6" ht="15.75" customHeight="1" x14ac:dyDescent="0.25">
      <c r="A24" s="1" t="s">
        <v>36</v>
      </c>
      <c r="B24" s="20" t="s">
        <v>258</v>
      </c>
      <c r="C24" s="20" t="s">
        <v>259</v>
      </c>
      <c r="D24" s="20"/>
      <c r="E24" s="20" t="s">
        <v>260</v>
      </c>
      <c r="F24" s="20"/>
    </row>
    <row r="25" spans="1:6" ht="15.75" customHeight="1" x14ac:dyDescent="0.25">
      <c r="A25" s="1" t="s">
        <v>37</v>
      </c>
      <c r="B25" s="20" t="s">
        <v>261</v>
      </c>
      <c r="C25" s="20" t="s">
        <v>262</v>
      </c>
      <c r="D25" s="20"/>
      <c r="E25" s="20" t="s">
        <v>201</v>
      </c>
      <c r="F25" s="20"/>
    </row>
    <row r="26" spans="1:6" ht="15.75" customHeight="1" x14ac:dyDescent="0.25">
      <c r="A26" s="1" t="s">
        <v>38</v>
      </c>
      <c r="B26" s="20" t="s">
        <v>263</v>
      </c>
      <c r="C26" s="20" t="s">
        <v>264</v>
      </c>
      <c r="D26" s="20"/>
      <c r="E26" s="20" t="s">
        <v>265</v>
      </c>
      <c r="F26" s="20"/>
    </row>
    <row r="27" spans="1:6" ht="15.75" customHeight="1" x14ac:dyDescent="0.25">
      <c r="A27" s="1" t="s">
        <v>39</v>
      </c>
      <c r="B27" s="20" t="s">
        <v>266</v>
      </c>
      <c r="C27" s="20" t="s">
        <v>267</v>
      </c>
      <c r="D27" s="20"/>
      <c r="E27" s="20" t="s">
        <v>268</v>
      </c>
      <c r="F27" s="20"/>
    </row>
    <row r="28" spans="1:6" ht="15.75" customHeight="1" x14ac:dyDescent="0.25">
      <c r="A28" s="14">
        <v>45206</v>
      </c>
      <c r="B28" s="24"/>
      <c r="C28" s="24"/>
      <c r="D28" s="24"/>
      <c r="E28" s="24"/>
      <c r="F28" s="24"/>
    </row>
    <row r="29" spans="1:6" ht="15.75" customHeight="1" x14ac:dyDescent="0.25">
      <c r="A29" s="1" t="s">
        <v>40</v>
      </c>
      <c r="B29" s="20" t="s">
        <v>269</v>
      </c>
      <c r="C29" s="20" t="s">
        <v>270</v>
      </c>
      <c r="D29" s="20"/>
      <c r="E29" s="20"/>
      <c r="F29" s="20"/>
    </row>
    <row r="30" spans="1:6" ht="15.75" customHeight="1" x14ac:dyDescent="0.25">
      <c r="A30" s="1" t="s">
        <v>41</v>
      </c>
      <c r="B30" s="20" t="s">
        <v>271</v>
      </c>
      <c r="C30" s="20" t="s">
        <v>272</v>
      </c>
      <c r="D30" s="20"/>
      <c r="E30" s="20"/>
      <c r="F30" s="20"/>
    </row>
    <row r="31" spans="1:6" ht="15.75" customHeight="1" x14ac:dyDescent="0.25">
      <c r="A31" s="15">
        <v>45207</v>
      </c>
      <c r="B31" s="22"/>
      <c r="C31" s="22"/>
      <c r="D31" s="22"/>
      <c r="E31" s="22"/>
      <c r="F31" s="22"/>
    </row>
    <row r="32" spans="1:6" ht="15.75" customHeight="1" x14ac:dyDescent="0.25">
      <c r="A32" s="1" t="s">
        <v>42</v>
      </c>
      <c r="B32" s="20" t="s">
        <v>273</v>
      </c>
      <c r="C32" s="20" t="s">
        <v>274</v>
      </c>
      <c r="D32" s="20" t="s">
        <v>275</v>
      </c>
      <c r="E32" s="20"/>
      <c r="F32" s="20"/>
    </row>
    <row r="33" spans="1:6" ht="15.75" customHeight="1" x14ac:dyDescent="0.25">
      <c r="A33" s="1" t="s">
        <v>43</v>
      </c>
      <c r="B33" s="20" t="s">
        <v>276</v>
      </c>
      <c r="C33" s="20" t="s">
        <v>277</v>
      </c>
      <c r="D33" s="20" t="s">
        <v>278</v>
      </c>
      <c r="E33" s="20"/>
      <c r="F33" s="20"/>
    </row>
    <row r="34" spans="1:6" ht="15.75" customHeight="1" x14ac:dyDescent="0.25">
      <c r="A34" s="1" t="s">
        <v>44</v>
      </c>
      <c r="B34" s="20" t="s">
        <v>279</v>
      </c>
      <c r="C34" s="20" t="s">
        <v>280</v>
      </c>
      <c r="D34" s="20" t="s">
        <v>281</v>
      </c>
      <c r="E34" s="20"/>
      <c r="F34" s="20"/>
    </row>
    <row r="35" spans="1:6" ht="15.75" customHeight="1" x14ac:dyDescent="0.25">
      <c r="A35" s="1" t="s">
        <v>45</v>
      </c>
      <c r="B35" s="20" t="s">
        <v>282</v>
      </c>
      <c r="C35" s="20" t="s">
        <v>283</v>
      </c>
      <c r="D35" s="20" t="s">
        <v>284</v>
      </c>
      <c r="E35" s="20"/>
      <c r="F35" s="20"/>
    </row>
    <row r="36" spans="1:6" ht="15.75" customHeight="1" x14ac:dyDescent="0.25">
      <c r="A36" s="12">
        <v>45214</v>
      </c>
      <c r="B36" s="23"/>
      <c r="C36" s="23"/>
      <c r="D36" s="23"/>
      <c r="E36" s="23"/>
      <c r="F36" s="23"/>
    </row>
    <row r="37" spans="1:6" ht="15.75" customHeight="1" x14ac:dyDescent="0.25">
      <c r="A37" s="1" t="s">
        <v>46</v>
      </c>
      <c r="B37" s="20" t="s">
        <v>285</v>
      </c>
      <c r="C37" s="20" t="s">
        <v>286</v>
      </c>
      <c r="D37" s="20"/>
      <c r="E37" s="20" t="s">
        <v>261</v>
      </c>
      <c r="F37" s="20"/>
    </row>
    <row r="38" spans="1:6" ht="15.75" customHeight="1" x14ac:dyDescent="0.25">
      <c r="A38" s="1" t="s">
        <v>47</v>
      </c>
      <c r="B38" s="20" t="s">
        <v>287</v>
      </c>
      <c r="C38" s="20" t="s">
        <v>288</v>
      </c>
      <c r="D38" s="20"/>
      <c r="E38" s="20" t="s">
        <v>289</v>
      </c>
      <c r="F38" s="20"/>
    </row>
    <row r="39" spans="1:6" ht="15.75" customHeight="1" x14ac:dyDescent="0.25">
      <c r="A39" s="1" t="s">
        <v>48</v>
      </c>
      <c r="B39" s="20" t="s">
        <v>290</v>
      </c>
      <c r="C39" s="20" t="s">
        <v>291</v>
      </c>
      <c r="D39" s="20"/>
      <c r="E39" s="20" t="s">
        <v>292</v>
      </c>
      <c r="F39" s="20"/>
    </row>
    <row r="40" spans="1:6" ht="15.75" customHeight="1" x14ac:dyDescent="0.25">
      <c r="A40" s="1" t="s">
        <v>49</v>
      </c>
      <c r="B40" s="20" t="s">
        <v>293</v>
      </c>
      <c r="C40" s="20" t="s">
        <v>294</v>
      </c>
      <c r="D40" s="20"/>
      <c r="E40" s="20" t="s">
        <v>292</v>
      </c>
      <c r="F40" s="20"/>
    </row>
    <row r="41" spans="1:6" ht="15.75" customHeight="1" x14ac:dyDescent="0.25">
      <c r="A41" s="15">
        <v>45221</v>
      </c>
      <c r="B41" s="22"/>
      <c r="C41" s="22"/>
      <c r="D41" s="22"/>
      <c r="E41" s="22"/>
      <c r="F41" s="22"/>
    </row>
    <row r="42" spans="1:6" ht="15.75" customHeight="1" x14ac:dyDescent="0.25">
      <c r="A42" s="1" t="s">
        <v>50</v>
      </c>
      <c r="B42" s="20" t="s">
        <v>295</v>
      </c>
      <c r="C42" s="20" t="s">
        <v>296</v>
      </c>
      <c r="D42" s="20"/>
      <c r="E42" s="20"/>
      <c r="F42" s="20"/>
    </row>
    <row r="43" spans="1:6" ht="15.75" customHeight="1" x14ac:dyDescent="0.25">
      <c r="A43" s="1" t="s">
        <v>51</v>
      </c>
      <c r="B43" s="20" t="s">
        <v>297</v>
      </c>
      <c r="C43" s="20" t="s">
        <v>298</v>
      </c>
      <c r="D43" s="20"/>
      <c r="E43" s="20"/>
      <c r="F43" s="20"/>
    </row>
    <row r="44" spans="1:6" ht="15.75" customHeight="1" x14ac:dyDescent="0.25">
      <c r="A44" s="1" t="s">
        <v>299</v>
      </c>
      <c r="B44" s="25" t="str">
        <f>CONCATENATE(SUM(B50:B90),"/",SUM(C50:C90),"/",SUM(D50:D90))</f>
        <v>474/152/499</v>
      </c>
      <c r="C44" s="25" t="str">
        <f>CONCATENATE(SUM(E50:E90),"/",SUM(F50:F90),"/",SUM(G50:G90))</f>
        <v>503/109/400</v>
      </c>
      <c r="D44" s="25" t="str">
        <f>CONCATENATE(SUM(H50:H90),"/",SUM(I50:I90),"/",SUM(J50:J90))</f>
        <v>154/61/155</v>
      </c>
      <c r="E44" s="25" t="str">
        <f>CONCATENATE(SUM(K50:K90),"/",SUM(L50:L90),"/",SUM(M50:M90))</f>
        <v>416/96/357</v>
      </c>
      <c r="F44" s="25" t="str">
        <f>CONCATENATE(SUM(N50:N67),"/",SUM(O50:O67),"/",SUM(P50:P67))</f>
        <v>38/17/68</v>
      </c>
    </row>
    <row r="45" spans="1:6" ht="15.75" customHeight="1" x14ac:dyDescent="0.25">
      <c r="A45" s="1" t="s">
        <v>300</v>
      </c>
      <c r="B45" s="16">
        <f>SUM(B50:B90)/SUM(D50:D90)</f>
        <v>0.94989979959919835</v>
      </c>
      <c r="C45" s="16">
        <f>SUM(E50:E90)/SUM(G50:G90)</f>
        <v>1.2575000000000001</v>
      </c>
      <c r="D45" s="16">
        <f>SUM(H50:H82)/SUM(J50:J82)</f>
        <v>0.99354838709677418</v>
      </c>
      <c r="E45" s="16">
        <f>SUM(K50:K90)/SUM(M50:M90)</f>
        <v>1.1652661064425771</v>
      </c>
      <c r="F45" s="16">
        <f>SUM(N50:N67)/SUM(P50:P67)</f>
        <v>0.55882352941176472</v>
      </c>
    </row>
    <row r="46" spans="1:6" ht="15.75" customHeight="1" x14ac:dyDescent="0.25">
      <c r="B46" s="20"/>
      <c r="C46" s="20"/>
      <c r="D46" s="20"/>
      <c r="E46" s="20"/>
      <c r="F46" s="20"/>
    </row>
    <row r="47" spans="1:6" ht="15.75" customHeight="1" x14ac:dyDescent="0.25">
      <c r="B47" s="20"/>
      <c r="C47" s="20"/>
      <c r="D47" s="20"/>
      <c r="E47" s="20"/>
      <c r="F47" s="20"/>
    </row>
    <row r="48" spans="1:6" ht="15.75" customHeight="1" x14ac:dyDescent="0.25">
      <c r="B48" s="20"/>
      <c r="C48" s="20"/>
      <c r="D48" s="20"/>
      <c r="E48" s="20"/>
      <c r="F48" s="20"/>
    </row>
    <row r="49" spans="2:18" ht="15.75" customHeight="1" x14ac:dyDescent="0.25">
      <c r="B49" s="20"/>
      <c r="C49" s="20"/>
      <c r="D49" s="20"/>
      <c r="E49" s="20"/>
      <c r="F49" s="20"/>
    </row>
    <row r="50" spans="2:18" ht="15.75" customHeight="1" x14ac:dyDescent="0.25">
      <c r="B50" s="26">
        <f t="shared" ref="B50:B90" si="0">IFERROR(VALUE(MID(B3,1,FIND("/",B3)-1)),0)</f>
        <v>3</v>
      </c>
      <c r="C50" s="25">
        <f t="shared" ref="C50:C90" si="1">IFERROR(VALUE(MID(B3,FIND("/",B3)+1,FIND("/",B3,FIND("/",B3)+1)-FIND("/",B3)-1)),0)</f>
        <v>1</v>
      </c>
      <c r="D50" s="1">
        <f t="shared" ref="D50:D66" si="2">IFERROR(VALUE(MID(B3,FIND("/",B3)+3,FIND("/",B3,FIND("/",B3)+1)-FIND("/",B3))),0)</f>
        <v>1</v>
      </c>
      <c r="E50" s="27">
        <f t="shared" ref="E50:E90" si="3">IFERROR(VALUE(MID(C3,1,FIND("/",C3)-1)),0)</f>
        <v>4</v>
      </c>
      <c r="F50" s="25">
        <f t="shared" ref="F50:F90" si="4">IFERROR(VALUE(MID(C3,FIND("/",C3)+1,FIND("/",C3,FIND("/",C3)+1)-FIND("/",C3)-1)),0)</f>
        <v>0</v>
      </c>
      <c r="G50" s="1">
        <f t="shared" ref="G50:G90" si="5">IFERROR(VALUE(MID(C3,FIND("/",C3)+3,FIND("/",C3,FIND("/",C3)+1)-FIND("/",C3))),0)</f>
        <v>0</v>
      </c>
      <c r="H50" s="28">
        <f t="shared" ref="H50:H90" si="6">IFERROR(VALUE(MID(D3,1,FIND("/",D3)-1)),0)</f>
        <v>0</v>
      </c>
      <c r="I50" s="25">
        <f t="shared" ref="I50:I90" si="7">IFERROR(VALUE(MID(D3,FIND("/",D3)+1,FIND("/",D3,FIND("/",D3)+1)-FIND("/",D3)-1)),0)</f>
        <v>0</v>
      </c>
      <c r="J50" s="1">
        <f t="shared" ref="J50:J79" si="8">IFERROR(VALUE(MID(D3,FIND("/",D3)+3,FIND("/",D3,FIND("/",D3)+1)-FIND("/",D3))),0)</f>
        <v>0</v>
      </c>
      <c r="K50" s="29">
        <f t="shared" ref="K50:K90" si="9">IFERROR(VALUE(MID(E3,1,FIND("/",E3)-1)),0)</f>
        <v>1</v>
      </c>
      <c r="L50" s="25">
        <f t="shared" ref="L50:L90" si="10">IFERROR(VALUE(MID(E3,FIND("/",E3)+1,FIND("/",E3,FIND("/",E3)+1)-FIND("/",E3)-1)),0)</f>
        <v>1</v>
      </c>
      <c r="M50" s="1">
        <f t="shared" ref="M50:M90" si="11">IFERROR(VALUE(MID(E3,FIND("/",E3)+3,FIND("/",E3,FIND("/",E3)+1)-FIND("/",E3))),0)</f>
        <v>0</v>
      </c>
      <c r="N50" s="30">
        <f t="shared" ref="N50:N90" si="12">IFERROR(VALUE(MID(F3,1,FIND("/",F3)-1)),0)</f>
        <v>0</v>
      </c>
      <c r="O50" s="25">
        <f t="shared" ref="O50:O90" si="13">IFERROR(VALUE(MID(F3,FIND("/",F3)+1,FIND("/",F3,FIND("/",F3)+1)-FIND("/",F3)-1)),0)</f>
        <v>0</v>
      </c>
      <c r="P50" s="1">
        <f t="shared" ref="P50:P90" si="14">IFERROR(VALUE(MID(F3,FIND("/",F3)+3,FIND("/",F3,FIND("/",F3)+1)-FIND("/",F3))),0)</f>
        <v>0</v>
      </c>
    </row>
    <row r="51" spans="2:18" ht="15.75" customHeight="1" x14ac:dyDescent="0.25">
      <c r="B51" s="26">
        <f t="shared" si="0"/>
        <v>20</v>
      </c>
      <c r="C51" s="25">
        <f t="shared" si="1"/>
        <v>5</v>
      </c>
      <c r="D51" s="1">
        <f t="shared" si="2"/>
        <v>17</v>
      </c>
      <c r="E51" s="27">
        <f t="shared" si="3"/>
        <v>12</v>
      </c>
      <c r="F51" s="25">
        <f t="shared" si="4"/>
        <v>4</v>
      </c>
      <c r="G51" s="1">
        <f t="shared" si="5"/>
        <v>11</v>
      </c>
      <c r="H51" s="28">
        <f t="shared" si="6"/>
        <v>0</v>
      </c>
      <c r="I51" s="25">
        <f t="shared" si="7"/>
        <v>0</v>
      </c>
      <c r="J51" s="1">
        <f t="shared" si="8"/>
        <v>0</v>
      </c>
      <c r="K51" s="29">
        <f t="shared" si="9"/>
        <v>17</v>
      </c>
      <c r="L51" s="25">
        <f t="shared" si="10"/>
        <v>5</v>
      </c>
      <c r="M51" s="1">
        <f t="shared" si="11"/>
        <v>18</v>
      </c>
      <c r="N51" s="30">
        <f t="shared" si="12"/>
        <v>0</v>
      </c>
      <c r="O51" s="25">
        <f t="shared" si="13"/>
        <v>0</v>
      </c>
      <c r="P51" s="1">
        <f t="shared" si="14"/>
        <v>0</v>
      </c>
    </row>
    <row r="52" spans="2:18" ht="15.75" customHeight="1" x14ac:dyDescent="0.25">
      <c r="B52" s="26">
        <f t="shared" si="0"/>
        <v>12</v>
      </c>
      <c r="C52" s="25">
        <f t="shared" si="1"/>
        <v>5</v>
      </c>
      <c r="D52" s="1">
        <f t="shared" si="2"/>
        <v>16</v>
      </c>
      <c r="E52" s="27">
        <f t="shared" si="3"/>
        <v>12</v>
      </c>
      <c r="F52" s="25">
        <f t="shared" si="4"/>
        <v>5</v>
      </c>
      <c r="G52" s="1">
        <f t="shared" si="5"/>
        <v>15</v>
      </c>
      <c r="H52" s="28">
        <f t="shared" si="6"/>
        <v>0</v>
      </c>
      <c r="I52" s="25">
        <f t="shared" si="7"/>
        <v>0</v>
      </c>
      <c r="J52" s="1">
        <f t="shared" si="8"/>
        <v>0</v>
      </c>
      <c r="K52" s="29">
        <f t="shared" si="9"/>
        <v>7</v>
      </c>
      <c r="L52" s="25">
        <f t="shared" si="10"/>
        <v>3</v>
      </c>
      <c r="M52" s="1">
        <f t="shared" si="11"/>
        <v>16</v>
      </c>
      <c r="N52" s="30">
        <f t="shared" si="12"/>
        <v>0</v>
      </c>
      <c r="O52" s="25">
        <f t="shared" si="13"/>
        <v>0</v>
      </c>
      <c r="P52" s="1">
        <f t="shared" si="14"/>
        <v>0</v>
      </c>
      <c r="R52" s="25">
        <f>FIND("/",B3)</f>
        <v>2</v>
      </c>
    </row>
    <row r="53" spans="2:18" ht="15.75" customHeight="1" x14ac:dyDescent="0.25">
      <c r="B53" s="26">
        <f t="shared" si="0"/>
        <v>21</v>
      </c>
      <c r="C53" s="25">
        <f t="shared" si="1"/>
        <v>4</v>
      </c>
      <c r="D53" s="1">
        <f t="shared" si="2"/>
        <v>15</v>
      </c>
      <c r="E53" s="27">
        <f t="shared" si="3"/>
        <v>15</v>
      </c>
      <c r="F53" s="25">
        <f t="shared" si="4"/>
        <v>6</v>
      </c>
      <c r="G53" s="1">
        <f t="shared" si="5"/>
        <v>13</v>
      </c>
      <c r="H53" s="28">
        <f t="shared" si="6"/>
        <v>0</v>
      </c>
      <c r="I53" s="25">
        <f t="shared" si="7"/>
        <v>0</v>
      </c>
      <c r="J53" s="1">
        <f t="shared" si="8"/>
        <v>0</v>
      </c>
      <c r="K53" s="29">
        <f t="shared" si="9"/>
        <v>18</v>
      </c>
      <c r="L53" s="25">
        <f t="shared" si="10"/>
        <v>4</v>
      </c>
      <c r="M53" s="1">
        <f t="shared" si="11"/>
        <v>16</v>
      </c>
      <c r="N53" s="30">
        <f t="shared" si="12"/>
        <v>0</v>
      </c>
      <c r="O53" s="25">
        <f t="shared" si="13"/>
        <v>0</v>
      </c>
      <c r="P53" s="1">
        <f t="shared" si="14"/>
        <v>0</v>
      </c>
      <c r="R53" s="25">
        <f>FIND("/",B3,FIND("/",B3)+1)</f>
        <v>4</v>
      </c>
    </row>
    <row r="54" spans="2:18" ht="15.75" customHeight="1" x14ac:dyDescent="0.25">
      <c r="B54" s="26">
        <f t="shared" si="0"/>
        <v>22</v>
      </c>
      <c r="C54" s="25">
        <f t="shared" si="1"/>
        <v>3</v>
      </c>
      <c r="D54" s="1">
        <f t="shared" si="2"/>
        <v>15</v>
      </c>
      <c r="E54" s="27">
        <f t="shared" si="3"/>
        <v>7</v>
      </c>
      <c r="F54" s="25">
        <f t="shared" si="4"/>
        <v>7</v>
      </c>
      <c r="G54" s="1">
        <f t="shared" si="5"/>
        <v>17</v>
      </c>
      <c r="H54" s="28">
        <f t="shared" si="6"/>
        <v>0</v>
      </c>
      <c r="I54" s="25">
        <f t="shared" si="7"/>
        <v>0</v>
      </c>
      <c r="J54" s="1">
        <f t="shared" si="8"/>
        <v>0</v>
      </c>
      <c r="K54" s="29">
        <f t="shared" si="9"/>
        <v>17</v>
      </c>
      <c r="L54" s="25">
        <f t="shared" si="10"/>
        <v>11</v>
      </c>
      <c r="M54" s="1">
        <f t="shared" si="11"/>
        <v>0</v>
      </c>
      <c r="N54" s="30">
        <f t="shared" si="12"/>
        <v>0</v>
      </c>
      <c r="O54" s="25">
        <f t="shared" si="13"/>
        <v>0</v>
      </c>
      <c r="P54" s="1">
        <f t="shared" si="14"/>
        <v>0</v>
      </c>
      <c r="R54" s="25">
        <f>FIND("/",B4,FIND("/",B3,FIND("/",B3)+1)+1)</f>
        <v>5</v>
      </c>
    </row>
    <row r="55" spans="2:18" ht="15.75" customHeight="1" x14ac:dyDescent="0.25">
      <c r="B55" s="26">
        <f t="shared" si="0"/>
        <v>0</v>
      </c>
      <c r="C55" s="25">
        <f t="shared" si="1"/>
        <v>0</v>
      </c>
      <c r="D55" s="1">
        <f t="shared" si="2"/>
        <v>0</v>
      </c>
      <c r="E55" s="27">
        <f t="shared" si="3"/>
        <v>0</v>
      </c>
      <c r="F55" s="25">
        <f t="shared" si="4"/>
        <v>0</v>
      </c>
      <c r="G55" s="1">
        <f t="shared" si="5"/>
        <v>0</v>
      </c>
      <c r="H55" s="28">
        <f t="shared" si="6"/>
        <v>0</v>
      </c>
      <c r="I55" s="25">
        <f t="shared" si="7"/>
        <v>0</v>
      </c>
      <c r="J55" s="1">
        <f t="shared" si="8"/>
        <v>0</v>
      </c>
      <c r="K55" s="29">
        <f t="shared" si="9"/>
        <v>0</v>
      </c>
      <c r="L55" s="25">
        <f t="shared" si="10"/>
        <v>0</v>
      </c>
      <c r="M55" s="1">
        <f t="shared" si="11"/>
        <v>0</v>
      </c>
      <c r="N55" s="30">
        <f t="shared" si="12"/>
        <v>0</v>
      </c>
      <c r="O55" s="25">
        <f t="shared" si="13"/>
        <v>0</v>
      </c>
      <c r="P55" s="1">
        <f t="shared" si="14"/>
        <v>0</v>
      </c>
      <c r="R55" s="25" t="e">
        <f>FIND("/",B5,FIND("/",B5,FIND("/",B5)+2)+1)</f>
        <v>#VALUE!</v>
      </c>
    </row>
    <row r="56" spans="2:18" ht="15.75" customHeight="1" x14ac:dyDescent="0.25">
      <c r="B56" s="26">
        <f t="shared" si="0"/>
        <v>5</v>
      </c>
      <c r="C56" s="25">
        <f t="shared" si="1"/>
        <v>2</v>
      </c>
      <c r="D56" s="1">
        <f t="shared" si="2"/>
        <v>18</v>
      </c>
      <c r="E56" s="27">
        <f t="shared" si="3"/>
        <v>0</v>
      </c>
      <c r="F56" s="25">
        <f t="shared" si="4"/>
        <v>0</v>
      </c>
      <c r="G56" s="1">
        <f t="shared" si="5"/>
        <v>0</v>
      </c>
      <c r="H56" s="28">
        <f t="shared" si="6"/>
        <v>12</v>
      </c>
      <c r="I56" s="25">
        <f t="shared" si="7"/>
        <v>9</v>
      </c>
      <c r="J56" s="1">
        <f t="shared" si="8"/>
        <v>15</v>
      </c>
      <c r="K56" s="29">
        <f t="shared" si="9"/>
        <v>24</v>
      </c>
      <c r="L56" s="25">
        <f t="shared" si="10"/>
        <v>1</v>
      </c>
      <c r="M56" s="1">
        <f t="shared" si="11"/>
        <v>14</v>
      </c>
      <c r="N56" s="30">
        <f t="shared" si="12"/>
        <v>0</v>
      </c>
      <c r="O56" s="25">
        <f t="shared" si="13"/>
        <v>0</v>
      </c>
      <c r="P56" s="1">
        <f t="shared" si="14"/>
        <v>0</v>
      </c>
    </row>
    <row r="57" spans="2:18" ht="15.75" customHeight="1" x14ac:dyDescent="0.25">
      <c r="B57" s="26">
        <f t="shared" si="0"/>
        <v>5</v>
      </c>
      <c r="C57" s="25">
        <f t="shared" si="1"/>
        <v>3</v>
      </c>
      <c r="D57" s="1">
        <f t="shared" si="2"/>
        <v>15</v>
      </c>
      <c r="E57" s="27">
        <f t="shared" si="3"/>
        <v>0</v>
      </c>
      <c r="F57" s="25">
        <f t="shared" si="4"/>
        <v>0</v>
      </c>
      <c r="G57" s="1">
        <f t="shared" si="5"/>
        <v>0</v>
      </c>
      <c r="H57" s="28">
        <f t="shared" si="6"/>
        <v>11</v>
      </c>
      <c r="I57" s="25">
        <f t="shared" si="7"/>
        <v>4</v>
      </c>
      <c r="J57" s="1">
        <f t="shared" si="8"/>
        <v>13</v>
      </c>
      <c r="K57" s="29">
        <f t="shared" si="9"/>
        <v>5</v>
      </c>
      <c r="L57" s="25">
        <f t="shared" si="10"/>
        <v>4</v>
      </c>
      <c r="M57" s="1">
        <f t="shared" si="11"/>
        <v>15</v>
      </c>
      <c r="N57" s="30">
        <f t="shared" si="12"/>
        <v>0</v>
      </c>
      <c r="O57" s="25">
        <f t="shared" si="13"/>
        <v>0</v>
      </c>
      <c r="P57" s="1">
        <f t="shared" si="14"/>
        <v>0</v>
      </c>
    </row>
    <row r="58" spans="2:18" ht="15.75" customHeight="1" x14ac:dyDescent="0.25">
      <c r="B58" s="26">
        <f t="shared" si="0"/>
        <v>11</v>
      </c>
      <c r="C58" s="25">
        <f t="shared" si="1"/>
        <v>3</v>
      </c>
      <c r="D58" s="1">
        <f t="shared" si="2"/>
        <v>16</v>
      </c>
      <c r="E58" s="27">
        <f t="shared" si="3"/>
        <v>12</v>
      </c>
      <c r="F58" s="25">
        <f t="shared" si="4"/>
        <v>3</v>
      </c>
      <c r="G58" s="1">
        <f t="shared" si="5"/>
        <v>16</v>
      </c>
      <c r="H58" s="28">
        <f t="shared" si="6"/>
        <v>9</v>
      </c>
      <c r="I58" s="25">
        <f t="shared" si="7"/>
        <v>3</v>
      </c>
      <c r="J58" s="1">
        <f t="shared" si="8"/>
        <v>15</v>
      </c>
      <c r="K58" s="29">
        <f t="shared" si="9"/>
        <v>16</v>
      </c>
      <c r="L58" s="25">
        <f t="shared" si="10"/>
        <v>3</v>
      </c>
      <c r="M58" s="1">
        <f t="shared" si="11"/>
        <v>15</v>
      </c>
      <c r="N58" s="30">
        <f t="shared" si="12"/>
        <v>6</v>
      </c>
      <c r="O58" s="25">
        <f t="shared" si="13"/>
        <v>3</v>
      </c>
      <c r="P58" s="1">
        <f t="shared" si="14"/>
        <v>16</v>
      </c>
    </row>
    <row r="59" spans="2:18" ht="15.75" customHeight="1" x14ac:dyDescent="0.25">
      <c r="B59" s="26">
        <f t="shared" si="0"/>
        <v>17</v>
      </c>
      <c r="C59" s="25">
        <f t="shared" si="1"/>
        <v>4</v>
      </c>
      <c r="D59" s="1">
        <f t="shared" si="2"/>
        <v>12</v>
      </c>
      <c r="E59" s="27">
        <f t="shared" si="3"/>
        <v>14</v>
      </c>
      <c r="F59" s="25">
        <f t="shared" si="4"/>
        <v>6</v>
      </c>
      <c r="G59" s="1">
        <f t="shared" si="5"/>
        <v>12</v>
      </c>
      <c r="H59" s="28">
        <f t="shared" si="6"/>
        <v>14</v>
      </c>
      <c r="I59" s="25">
        <f t="shared" si="7"/>
        <v>6</v>
      </c>
      <c r="J59" s="1">
        <f t="shared" si="8"/>
        <v>15</v>
      </c>
      <c r="K59" s="29">
        <f t="shared" si="9"/>
        <v>19</v>
      </c>
      <c r="L59" s="25">
        <f t="shared" si="10"/>
        <v>2</v>
      </c>
      <c r="M59" s="1">
        <f t="shared" si="11"/>
        <v>15</v>
      </c>
      <c r="N59" s="30">
        <f t="shared" si="12"/>
        <v>13</v>
      </c>
      <c r="O59" s="25">
        <f t="shared" si="13"/>
        <v>4</v>
      </c>
      <c r="P59" s="1">
        <f t="shared" si="14"/>
        <v>14</v>
      </c>
    </row>
    <row r="60" spans="2:18" ht="15.75" customHeight="1" x14ac:dyDescent="0.25">
      <c r="B60" s="26">
        <f t="shared" si="0"/>
        <v>12</v>
      </c>
      <c r="C60" s="25">
        <f t="shared" si="1"/>
        <v>4</v>
      </c>
      <c r="D60" s="1">
        <f t="shared" si="2"/>
        <v>13</v>
      </c>
      <c r="E60" s="27">
        <f t="shared" si="3"/>
        <v>7</v>
      </c>
      <c r="F60" s="25">
        <f t="shared" si="4"/>
        <v>1</v>
      </c>
      <c r="G60" s="1">
        <f t="shared" si="5"/>
        <v>13</v>
      </c>
      <c r="H60" s="28">
        <f t="shared" si="6"/>
        <v>8</v>
      </c>
      <c r="I60" s="25">
        <f t="shared" si="7"/>
        <v>2</v>
      </c>
      <c r="J60" s="1">
        <f t="shared" si="8"/>
        <v>13</v>
      </c>
      <c r="K60" s="29">
        <f t="shared" si="9"/>
        <v>6</v>
      </c>
      <c r="L60" s="25">
        <f t="shared" si="10"/>
        <v>4</v>
      </c>
      <c r="M60" s="1">
        <f t="shared" si="11"/>
        <v>14</v>
      </c>
      <c r="N60" s="30">
        <f t="shared" si="12"/>
        <v>2</v>
      </c>
      <c r="O60" s="25">
        <f t="shared" si="13"/>
        <v>2</v>
      </c>
      <c r="P60" s="1">
        <f t="shared" si="14"/>
        <v>14</v>
      </c>
    </row>
    <row r="61" spans="2:18" ht="15.75" customHeight="1" x14ac:dyDescent="0.25">
      <c r="B61" s="26">
        <f t="shared" si="0"/>
        <v>16</v>
      </c>
      <c r="C61" s="25">
        <f t="shared" si="1"/>
        <v>6</v>
      </c>
      <c r="D61" s="1">
        <f t="shared" si="2"/>
        <v>13</v>
      </c>
      <c r="E61" s="27">
        <f t="shared" si="3"/>
        <v>21</v>
      </c>
      <c r="F61" s="25">
        <f t="shared" si="4"/>
        <v>5</v>
      </c>
      <c r="G61" s="1">
        <f t="shared" si="5"/>
        <v>7</v>
      </c>
      <c r="H61" s="28">
        <f t="shared" si="6"/>
        <v>14</v>
      </c>
      <c r="I61" s="25">
        <f t="shared" si="7"/>
        <v>8</v>
      </c>
      <c r="J61" s="1">
        <f t="shared" si="8"/>
        <v>15</v>
      </c>
      <c r="K61" s="29">
        <f t="shared" si="9"/>
        <v>26</v>
      </c>
      <c r="L61" s="25">
        <f t="shared" si="10"/>
        <v>2</v>
      </c>
      <c r="M61" s="1">
        <f t="shared" si="11"/>
        <v>12</v>
      </c>
      <c r="N61" s="30">
        <f t="shared" si="12"/>
        <v>8</v>
      </c>
      <c r="O61" s="25">
        <f t="shared" si="13"/>
        <v>4</v>
      </c>
      <c r="P61" s="1">
        <f t="shared" si="14"/>
        <v>15</v>
      </c>
    </row>
    <row r="62" spans="2:18" ht="15.75" customHeight="1" x14ac:dyDescent="0.25">
      <c r="B62" s="26">
        <f t="shared" si="0"/>
        <v>10</v>
      </c>
      <c r="C62" s="25">
        <f t="shared" si="1"/>
        <v>9</v>
      </c>
      <c r="D62" s="1">
        <f t="shared" si="2"/>
        <v>11</v>
      </c>
      <c r="E62" s="27">
        <f t="shared" si="3"/>
        <v>14</v>
      </c>
      <c r="F62" s="25">
        <f t="shared" si="4"/>
        <v>2</v>
      </c>
      <c r="G62" s="1">
        <f t="shared" si="5"/>
        <v>16</v>
      </c>
      <c r="H62" s="28">
        <f t="shared" si="6"/>
        <v>16</v>
      </c>
      <c r="I62" s="25">
        <f t="shared" si="7"/>
        <v>6</v>
      </c>
      <c r="J62" s="1">
        <f t="shared" si="8"/>
        <v>8</v>
      </c>
      <c r="K62" s="29">
        <f t="shared" si="9"/>
        <v>27</v>
      </c>
      <c r="L62" s="25">
        <f t="shared" si="10"/>
        <v>6</v>
      </c>
      <c r="M62" s="1">
        <f t="shared" si="11"/>
        <v>10</v>
      </c>
      <c r="N62" s="30">
        <f t="shared" si="12"/>
        <v>9</v>
      </c>
      <c r="O62" s="25">
        <f t="shared" si="13"/>
        <v>4</v>
      </c>
      <c r="P62" s="1">
        <f t="shared" si="14"/>
        <v>9</v>
      </c>
    </row>
    <row r="63" spans="2:18" ht="15.75" customHeight="1" x14ac:dyDescent="0.25">
      <c r="B63" s="26">
        <f t="shared" si="0"/>
        <v>0</v>
      </c>
      <c r="C63" s="25">
        <f t="shared" si="1"/>
        <v>0</v>
      </c>
      <c r="D63" s="1">
        <f t="shared" si="2"/>
        <v>0</v>
      </c>
      <c r="E63" s="27">
        <f t="shared" si="3"/>
        <v>0</v>
      </c>
      <c r="F63" s="25">
        <f t="shared" si="4"/>
        <v>0</v>
      </c>
      <c r="G63" s="1">
        <f t="shared" si="5"/>
        <v>0</v>
      </c>
      <c r="H63" s="28">
        <f t="shared" si="6"/>
        <v>0</v>
      </c>
      <c r="I63" s="25">
        <f t="shared" si="7"/>
        <v>0</v>
      </c>
      <c r="J63" s="1">
        <f t="shared" si="8"/>
        <v>0</v>
      </c>
      <c r="K63" s="29">
        <f t="shared" si="9"/>
        <v>0</v>
      </c>
      <c r="L63" s="25">
        <f t="shared" si="10"/>
        <v>0</v>
      </c>
      <c r="M63" s="1">
        <f t="shared" si="11"/>
        <v>0</v>
      </c>
      <c r="N63" s="30">
        <f t="shared" si="12"/>
        <v>0</v>
      </c>
      <c r="O63" s="25">
        <f t="shared" si="13"/>
        <v>0</v>
      </c>
      <c r="P63" s="1">
        <f t="shared" si="14"/>
        <v>0</v>
      </c>
    </row>
    <row r="64" spans="2:18" ht="15.75" customHeight="1" x14ac:dyDescent="0.25">
      <c r="B64" s="26">
        <f t="shared" si="0"/>
        <v>15</v>
      </c>
      <c r="C64" s="25">
        <f t="shared" si="1"/>
        <v>8</v>
      </c>
      <c r="D64" s="1">
        <f t="shared" si="2"/>
        <v>22</v>
      </c>
      <c r="E64" s="27">
        <f t="shared" si="3"/>
        <v>25</v>
      </c>
      <c r="F64" s="25">
        <f t="shared" si="4"/>
        <v>6</v>
      </c>
      <c r="G64" s="1">
        <f t="shared" si="5"/>
        <v>23</v>
      </c>
      <c r="H64" s="28">
        <f t="shared" si="6"/>
        <v>0</v>
      </c>
      <c r="I64" s="25">
        <f t="shared" si="7"/>
        <v>0</v>
      </c>
      <c r="J64" s="1">
        <f t="shared" si="8"/>
        <v>0</v>
      </c>
      <c r="K64" s="29">
        <f t="shared" si="9"/>
        <v>21</v>
      </c>
      <c r="L64" s="25">
        <f t="shared" si="10"/>
        <v>6</v>
      </c>
      <c r="M64" s="1">
        <f t="shared" si="11"/>
        <v>20</v>
      </c>
      <c r="N64" s="30">
        <f t="shared" si="12"/>
        <v>0</v>
      </c>
      <c r="O64" s="25">
        <f t="shared" si="13"/>
        <v>0</v>
      </c>
      <c r="P64" s="1">
        <f t="shared" si="14"/>
        <v>0</v>
      </c>
    </row>
    <row r="65" spans="2:16" ht="15.75" customHeight="1" x14ac:dyDescent="0.25">
      <c r="B65" s="26">
        <f t="shared" si="0"/>
        <v>10</v>
      </c>
      <c r="C65" s="25">
        <f t="shared" si="1"/>
        <v>3</v>
      </c>
      <c r="D65" s="1">
        <f t="shared" si="2"/>
        <v>17</v>
      </c>
      <c r="E65" s="27">
        <f t="shared" si="3"/>
        <v>18</v>
      </c>
      <c r="F65" s="25">
        <f t="shared" si="4"/>
        <v>1</v>
      </c>
      <c r="G65" s="1">
        <f t="shared" si="5"/>
        <v>15</v>
      </c>
      <c r="H65" s="28">
        <f t="shared" si="6"/>
        <v>0</v>
      </c>
      <c r="I65" s="25">
        <f t="shared" si="7"/>
        <v>0</v>
      </c>
      <c r="J65" s="1">
        <f t="shared" si="8"/>
        <v>0</v>
      </c>
      <c r="K65" s="29">
        <f t="shared" si="9"/>
        <v>18</v>
      </c>
      <c r="L65" s="25">
        <f t="shared" si="10"/>
        <v>2</v>
      </c>
      <c r="M65" s="1">
        <f t="shared" si="11"/>
        <v>18</v>
      </c>
      <c r="N65" s="30">
        <f t="shared" si="12"/>
        <v>0</v>
      </c>
      <c r="O65" s="25">
        <f t="shared" si="13"/>
        <v>0</v>
      </c>
      <c r="P65" s="1">
        <f t="shared" si="14"/>
        <v>0</v>
      </c>
    </row>
    <row r="66" spans="2:16" ht="15.75" customHeight="1" x14ac:dyDescent="0.25">
      <c r="B66" s="26">
        <f t="shared" si="0"/>
        <v>20</v>
      </c>
      <c r="C66" s="25">
        <f t="shared" si="1"/>
        <v>4</v>
      </c>
      <c r="D66" s="1">
        <f t="shared" si="2"/>
        <v>16</v>
      </c>
      <c r="E66" s="27">
        <f t="shared" si="3"/>
        <v>15</v>
      </c>
      <c r="F66" s="25">
        <f t="shared" si="4"/>
        <v>2</v>
      </c>
      <c r="G66" s="1">
        <f t="shared" si="5"/>
        <v>10</v>
      </c>
      <c r="H66" s="28">
        <f t="shared" si="6"/>
        <v>0</v>
      </c>
      <c r="I66" s="25">
        <f t="shared" si="7"/>
        <v>0</v>
      </c>
      <c r="J66" s="1">
        <f t="shared" si="8"/>
        <v>0</v>
      </c>
      <c r="K66" s="29">
        <f t="shared" si="9"/>
        <v>13</v>
      </c>
      <c r="L66" s="25">
        <f t="shared" si="10"/>
        <v>3</v>
      </c>
      <c r="M66" s="1">
        <f t="shared" si="11"/>
        <v>12</v>
      </c>
      <c r="N66" s="30">
        <f t="shared" si="12"/>
        <v>0</v>
      </c>
      <c r="O66" s="25">
        <f t="shared" si="13"/>
        <v>0</v>
      </c>
      <c r="P66" s="1">
        <f t="shared" si="14"/>
        <v>0</v>
      </c>
    </row>
    <row r="67" spans="2:16" ht="15.75" customHeight="1" x14ac:dyDescent="0.25">
      <c r="B67" s="26">
        <f t="shared" si="0"/>
        <v>12</v>
      </c>
      <c r="C67" s="25">
        <f t="shared" si="1"/>
        <v>10</v>
      </c>
      <c r="D67" s="1">
        <v>20</v>
      </c>
      <c r="E67" s="27">
        <f t="shared" si="3"/>
        <v>24</v>
      </c>
      <c r="F67" s="25">
        <f t="shared" si="4"/>
        <v>2</v>
      </c>
      <c r="G67" s="1">
        <f t="shared" si="5"/>
        <v>16</v>
      </c>
      <c r="H67" s="28">
        <f t="shared" si="6"/>
        <v>0</v>
      </c>
      <c r="I67" s="25">
        <f t="shared" si="7"/>
        <v>0</v>
      </c>
      <c r="J67" s="1">
        <f t="shared" si="8"/>
        <v>0</v>
      </c>
      <c r="K67" s="29">
        <f t="shared" si="9"/>
        <v>12</v>
      </c>
      <c r="L67" s="25">
        <f t="shared" si="10"/>
        <v>2</v>
      </c>
      <c r="M67" s="1">
        <f t="shared" si="11"/>
        <v>16</v>
      </c>
      <c r="N67" s="30">
        <f t="shared" si="12"/>
        <v>0</v>
      </c>
      <c r="O67" s="25">
        <f t="shared" si="13"/>
        <v>0</v>
      </c>
      <c r="P67" s="1">
        <f t="shared" si="14"/>
        <v>0</v>
      </c>
    </row>
    <row r="68" spans="2:16" ht="15.75" customHeight="1" x14ac:dyDescent="0.25">
      <c r="B68" s="26">
        <f t="shared" si="0"/>
        <v>0</v>
      </c>
      <c r="C68" s="25">
        <f t="shared" si="1"/>
        <v>0</v>
      </c>
      <c r="D68" s="1">
        <f t="shared" ref="D68:D90" si="15">IFERROR(VALUE(MID(B21,FIND("/",B21)+3,FIND("/",B21,FIND("/",B21)+1)-FIND("/",B21))),0)</f>
        <v>0</v>
      </c>
      <c r="E68" s="27">
        <f t="shared" si="3"/>
        <v>0</v>
      </c>
      <c r="F68" s="25">
        <f t="shared" si="4"/>
        <v>0</v>
      </c>
      <c r="G68" s="1">
        <f t="shared" si="5"/>
        <v>0</v>
      </c>
      <c r="H68" s="28">
        <f t="shared" si="6"/>
        <v>0</v>
      </c>
      <c r="I68" s="25">
        <f t="shared" si="7"/>
        <v>0</v>
      </c>
      <c r="J68" s="1">
        <f t="shared" si="8"/>
        <v>0</v>
      </c>
      <c r="K68" s="29">
        <f t="shared" si="9"/>
        <v>0</v>
      </c>
      <c r="L68" s="25">
        <f t="shared" si="10"/>
        <v>0</v>
      </c>
      <c r="M68" s="1">
        <f t="shared" si="11"/>
        <v>0</v>
      </c>
      <c r="N68" s="30">
        <f t="shared" si="12"/>
        <v>0</v>
      </c>
      <c r="O68" s="25">
        <f t="shared" si="13"/>
        <v>0</v>
      </c>
      <c r="P68" s="1">
        <f t="shared" si="14"/>
        <v>0</v>
      </c>
    </row>
    <row r="69" spans="2:16" ht="15.75" customHeight="1" x14ac:dyDescent="0.25">
      <c r="B69" s="26">
        <f t="shared" si="0"/>
        <v>13</v>
      </c>
      <c r="C69" s="25">
        <f t="shared" si="1"/>
        <v>7</v>
      </c>
      <c r="D69" s="1">
        <f t="shared" si="15"/>
        <v>17</v>
      </c>
      <c r="E69" s="27">
        <f t="shared" si="3"/>
        <v>24</v>
      </c>
      <c r="F69" s="25">
        <f t="shared" si="4"/>
        <v>3</v>
      </c>
      <c r="G69" s="1">
        <f t="shared" si="5"/>
        <v>15</v>
      </c>
      <c r="H69" s="28">
        <f t="shared" si="6"/>
        <v>0</v>
      </c>
      <c r="I69" s="25">
        <f t="shared" si="7"/>
        <v>0</v>
      </c>
      <c r="J69" s="1">
        <f t="shared" si="8"/>
        <v>0</v>
      </c>
      <c r="K69" s="29">
        <f t="shared" si="9"/>
        <v>14</v>
      </c>
      <c r="L69" s="25">
        <f t="shared" si="10"/>
        <v>4</v>
      </c>
      <c r="M69" s="1">
        <f t="shared" si="11"/>
        <v>17</v>
      </c>
      <c r="N69" s="30">
        <f t="shared" si="12"/>
        <v>0</v>
      </c>
      <c r="O69" s="25">
        <f t="shared" si="13"/>
        <v>0</v>
      </c>
      <c r="P69" s="1">
        <f t="shared" si="14"/>
        <v>0</v>
      </c>
    </row>
    <row r="70" spans="2:16" ht="15.75" customHeight="1" x14ac:dyDescent="0.25">
      <c r="B70" s="26">
        <f t="shared" si="0"/>
        <v>13</v>
      </c>
      <c r="C70" s="25">
        <f t="shared" si="1"/>
        <v>3</v>
      </c>
      <c r="D70" s="1">
        <f t="shared" si="15"/>
        <v>11</v>
      </c>
      <c r="E70" s="27">
        <f t="shared" si="3"/>
        <v>14</v>
      </c>
      <c r="F70" s="25">
        <f t="shared" si="4"/>
        <v>2</v>
      </c>
      <c r="G70" s="1">
        <f t="shared" si="5"/>
        <v>7</v>
      </c>
      <c r="H70" s="28">
        <f t="shared" si="6"/>
        <v>0</v>
      </c>
      <c r="I70" s="25">
        <f t="shared" si="7"/>
        <v>0</v>
      </c>
      <c r="J70" s="1">
        <f t="shared" si="8"/>
        <v>0</v>
      </c>
      <c r="K70" s="29">
        <f t="shared" si="9"/>
        <v>17</v>
      </c>
      <c r="L70" s="25">
        <f t="shared" si="10"/>
        <v>1</v>
      </c>
      <c r="M70" s="1">
        <f t="shared" si="11"/>
        <v>10</v>
      </c>
      <c r="N70" s="30">
        <f t="shared" si="12"/>
        <v>0</v>
      </c>
      <c r="O70" s="25">
        <f t="shared" si="13"/>
        <v>0</v>
      </c>
      <c r="P70" s="1">
        <f t="shared" si="14"/>
        <v>0</v>
      </c>
    </row>
    <row r="71" spans="2:16" ht="15.75" customHeight="1" x14ac:dyDescent="0.25">
      <c r="B71" s="26">
        <f t="shared" si="0"/>
        <v>12</v>
      </c>
      <c r="C71" s="25">
        <f t="shared" si="1"/>
        <v>3</v>
      </c>
      <c r="D71" s="1">
        <f t="shared" si="15"/>
        <v>17</v>
      </c>
      <c r="E71" s="27">
        <f t="shared" si="3"/>
        <v>15</v>
      </c>
      <c r="F71" s="25">
        <f t="shared" si="4"/>
        <v>2</v>
      </c>
      <c r="G71" s="1">
        <f t="shared" si="5"/>
        <v>15</v>
      </c>
      <c r="H71" s="28">
        <f t="shared" si="6"/>
        <v>0</v>
      </c>
      <c r="I71" s="25">
        <f t="shared" si="7"/>
        <v>0</v>
      </c>
      <c r="J71" s="1">
        <f t="shared" si="8"/>
        <v>0</v>
      </c>
      <c r="K71" s="29">
        <f t="shared" si="9"/>
        <v>9</v>
      </c>
      <c r="L71" s="25">
        <f t="shared" si="10"/>
        <v>3</v>
      </c>
      <c r="M71" s="1">
        <f t="shared" si="11"/>
        <v>16</v>
      </c>
      <c r="N71" s="30">
        <f t="shared" si="12"/>
        <v>0</v>
      </c>
      <c r="O71" s="25">
        <f t="shared" si="13"/>
        <v>0</v>
      </c>
      <c r="P71" s="1">
        <f t="shared" si="14"/>
        <v>0</v>
      </c>
    </row>
    <row r="72" spans="2:16" ht="15.75" customHeight="1" x14ac:dyDescent="0.25">
      <c r="B72" s="26">
        <f t="shared" si="0"/>
        <v>16</v>
      </c>
      <c r="C72" s="25">
        <f t="shared" si="1"/>
        <v>6</v>
      </c>
      <c r="D72" s="1">
        <f t="shared" si="15"/>
        <v>12</v>
      </c>
      <c r="E72" s="27">
        <f t="shared" si="3"/>
        <v>15</v>
      </c>
      <c r="F72" s="25">
        <f t="shared" si="4"/>
        <v>6</v>
      </c>
      <c r="G72" s="1">
        <f t="shared" si="5"/>
        <v>9</v>
      </c>
      <c r="H72" s="28">
        <f t="shared" si="6"/>
        <v>0</v>
      </c>
      <c r="I72" s="25">
        <f t="shared" si="7"/>
        <v>0</v>
      </c>
      <c r="J72" s="1">
        <f t="shared" si="8"/>
        <v>0</v>
      </c>
      <c r="K72" s="29">
        <f t="shared" si="9"/>
        <v>15</v>
      </c>
      <c r="L72" s="25">
        <f t="shared" si="10"/>
        <v>6</v>
      </c>
      <c r="M72" s="1">
        <f t="shared" si="11"/>
        <v>13</v>
      </c>
      <c r="N72" s="30">
        <f t="shared" si="12"/>
        <v>0</v>
      </c>
      <c r="O72" s="25">
        <f t="shared" si="13"/>
        <v>0</v>
      </c>
      <c r="P72" s="1">
        <f t="shared" si="14"/>
        <v>0</v>
      </c>
    </row>
    <row r="73" spans="2:16" ht="15.75" customHeight="1" x14ac:dyDescent="0.25">
      <c r="B73" s="26">
        <f t="shared" si="0"/>
        <v>28</v>
      </c>
      <c r="C73" s="25">
        <f t="shared" si="1"/>
        <v>4</v>
      </c>
      <c r="D73" s="1">
        <f t="shared" si="15"/>
        <v>16</v>
      </c>
      <c r="E73" s="27">
        <f t="shared" si="3"/>
        <v>20</v>
      </c>
      <c r="F73" s="25">
        <f t="shared" si="4"/>
        <v>6</v>
      </c>
      <c r="G73" s="1">
        <f t="shared" si="5"/>
        <v>13</v>
      </c>
      <c r="H73" s="28">
        <f t="shared" si="6"/>
        <v>0</v>
      </c>
      <c r="I73" s="25">
        <f t="shared" si="7"/>
        <v>0</v>
      </c>
      <c r="J73" s="1">
        <f t="shared" si="8"/>
        <v>0</v>
      </c>
      <c r="K73" s="29">
        <f t="shared" si="9"/>
        <v>21</v>
      </c>
      <c r="L73" s="25">
        <f t="shared" si="10"/>
        <v>5</v>
      </c>
      <c r="M73" s="1">
        <f t="shared" si="11"/>
        <v>18</v>
      </c>
      <c r="N73" s="30">
        <f t="shared" si="12"/>
        <v>0</v>
      </c>
      <c r="O73" s="25">
        <f t="shared" si="13"/>
        <v>0</v>
      </c>
      <c r="P73" s="1">
        <f t="shared" si="14"/>
        <v>0</v>
      </c>
    </row>
    <row r="74" spans="2:16" ht="15.75" customHeight="1" x14ac:dyDescent="0.25">
      <c r="B74" s="26">
        <f t="shared" si="0"/>
        <v>12</v>
      </c>
      <c r="C74" s="25">
        <f t="shared" si="1"/>
        <v>7</v>
      </c>
      <c r="D74" s="1">
        <f t="shared" si="15"/>
        <v>9</v>
      </c>
      <c r="E74" s="27">
        <f t="shared" si="3"/>
        <v>19</v>
      </c>
      <c r="F74" s="25">
        <f t="shared" si="4"/>
        <v>1</v>
      </c>
      <c r="G74" s="1">
        <f t="shared" si="5"/>
        <v>5</v>
      </c>
      <c r="H74" s="28">
        <f t="shared" si="6"/>
        <v>0</v>
      </c>
      <c r="I74" s="25">
        <f t="shared" si="7"/>
        <v>0</v>
      </c>
      <c r="J74" s="1">
        <f t="shared" si="8"/>
        <v>0</v>
      </c>
      <c r="K74" s="29">
        <f t="shared" si="9"/>
        <v>18</v>
      </c>
      <c r="L74" s="25">
        <f t="shared" si="10"/>
        <v>5</v>
      </c>
      <c r="M74" s="1">
        <f t="shared" si="11"/>
        <v>10</v>
      </c>
      <c r="N74" s="30">
        <f t="shared" si="12"/>
        <v>0</v>
      </c>
      <c r="O74" s="25">
        <f t="shared" si="13"/>
        <v>0</v>
      </c>
      <c r="P74" s="1">
        <f t="shared" si="14"/>
        <v>0</v>
      </c>
    </row>
    <row r="75" spans="2:16" ht="15.75" customHeight="1" x14ac:dyDescent="0.25">
      <c r="B75" s="26">
        <f t="shared" si="0"/>
        <v>0</v>
      </c>
      <c r="C75" s="25">
        <f t="shared" si="1"/>
        <v>0</v>
      </c>
      <c r="D75" s="1">
        <f t="shared" si="15"/>
        <v>0</v>
      </c>
      <c r="E75" s="27">
        <f t="shared" si="3"/>
        <v>0</v>
      </c>
      <c r="F75" s="25">
        <f t="shared" si="4"/>
        <v>0</v>
      </c>
      <c r="G75" s="1">
        <f t="shared" si="5"/>
        <v>0</v>
      </c>
      <c r="H75" s="28">
        <f t="shared" si="6"/>
        <v>0</v>
      </c>
      <c r="I75" s="25">
        <f t="shared" si="7"/>
        <v>0</v>
      </c>
      <c r="J75" s="1">
        <f t="shared" si="8"/>
        <v>0</v>
      </c>
      <c r="K75" s="29">
        <f t="shared" si="9"/>
        <v>0</v>
      </c>
      <c r="L75" s="25">
        <f t="shared" si="10"/>
        <v>0</v>
      </c>
      <c r="M75" s="1">
        <f t="shared" si="11"/>
        <v>0</v>
      </c>
      <c r="N75" s="30">
        <f t="shared" si="12"/>
        <v>0</v>
      </c>
      <c r="O75" s="25">
        <f t="shared" si="13"/>
        <v>0</v>
      </c>
      <c r="P75" s="1">
        <f t="shared" si="14"/>
        <v>0</v>
      </c>
    </row>
    <row r="76" spans="2:16" ht="15.75" customHeight="1" x14ac:dyDescent="0.25">
      <c r="B76" s="26">
        <f t="shared" si="0"/>
        <v>21</v>
      </c>
      <c r="C76" s="25">
        <f t="shared" si="1"/>
        <v>7</v>
      </c>
      <c r="D76" s="1">
        <f t="shared" si="15"/>
        <v>18</v>
      </c>
      <c r="E76" s="27">
        <f t="shared" si="3"/>
        <v>16</v>
      </c>
      <c r="F76" s="25">
        <f t="shared" si="4"/>
        <v>9</v>
      </c>
      <c r="G76" s="1">
        <f t="shared" si="5"/>
        <v>15</v>
      </c>
      <c r="H76" s="28">
        <f t="shared" si="6"/>
        <v>0</v>
      </c>
      <c r="I76" s="25">
        <f t="shared" si="7"/>
        <v>0</v>
      </c>
      <c r="J76" s="1">
        <f t="shared" si="8"/>
        <v>0</v>
      </c>
      <c r="K76" s="29">
        <f t="shared" si="9"/>
        <v>0</v>
      </c>
      <c r="L76" s="25">
        <f t="shared" si="10"/>
        <v>0</v>
      </c>
      <c r="M76" s="1">
        <f t="shared" si="11"/>
        <v>0</v>
      </c>
      <c r="N76" s="30">
        <f t="shared" si="12"/>
        <v>0</v>
      </c>
      <c r="O76" s="25">
        <f t="shared" si="13"/>
        <v>0</v>
      </c>
      <c r="P76" s="1">
        <f t="shared" si="14"/>
        <v>0</v>
      </c>
    </row>
    <row r="77" spans="2:16" ht="15.75" customHeight="1" x14ac:dyDescent="0.25">
      <c r="B77" s="26">
        <f t="shared" si="0"/>
        <v>6</v>
      </c>
      <c r="C77" s="25">
        <f t="shared" si="1"/>
        <v>2</v>
      </c>
      <c r="D77" s="1">
        <f t="shared" si="15"/>
        <v>15</v>
      </c>
      <c r="E77" s="27">
        <f t="shared" si="3"/>
        <v>19</v>
      </c>
      <c r="F77" s="25">
        <f t="shared" si="4"/>
        <v>0</v>
      </c>
      <c r="G77" s="1">
        <f t="shared" si="5"/>
        <v>14</v>
      </c>
      <c r="H77" s="28">
        <f t="shared" si="6"/>
        <v>0</v>
      </c>
      <c r="I77" s="25">
        <f t="shared" si="7"/>
        <v>0</v>
      </c>
      <c r="J77" s="1">
        <f t="shared" si="8"/>
        <v>0</v>
      </c>
      <c r="K77" s="29">
        <f t="shared" si="9"/>
        <v>0</v>
      </c>
      <c r="L77" s="25">
        <f t="shared" si="10"/>
        <v>0</v>
      </c>
      <c r="M77" s="1">
        <f t="shared" si="11"/>
        <v>0</v>
      </c>
      <c r="N77" s="30">
        <f t="shared" si="12"/>
        <v>0</v>
      </c>
      <c r="O77" s="25">
        <f t="shared" si="13"/>
        <v>0</v>
      </c>
      <c r="P77" s="1">
        <f t="shared" si="14"/>
        <v>0</v>
      </c>
    </row>
    <row r="78" spans="2:16" ht="15.75" customHeight="1" x14ac:dyDescent="0.25">
      <c r="B78" s="26">
        <f t="shared" si="0"/>
        <v>0</v>
      </c>
      <c r="C78" s="25">
        <f t="shared" si="1"/>
        <v>0</v>
      </c>
      <c r="D78" s="1">
        <f t="shared" si="15"/>
        <v>0</v>
      </c>
      <c r="E78" s="27">
        <f t="shared" si="3"/>
        <v>0</v>
      </c>
      <c r="F78" s="25">
        <f t="shared" si="4"/>
        <v>0</v>
      </c>
      <c r="G78" s="1">
        <f t="shared" si="5"/>
        <v>0</v>
      </c>
      <c r="H78" s="28">
        <f t="shared" si="6"/>
        <v>0</v>
      </c>
      <c r="I78" s="25">
        <f t="shared" si="7"/>
        <v>0</v>
      </c>
      <c r="J78" s="1">
        <f t="shared" si="8"/>
        <v>0</v>
      </c>
      <c r="K78" s="29">
        <f t="shared" si="9"/>
        <v>0</v>
      </c>
      <c r="L78" s="25">
        <f t="shared" si="10"/>
        <v>0</v>
      </c>
      <c r="M78" s="1">
        <f t="shared" si="11"/>
        <v>0</v>
      </c>
      <c r="N78" s="30">
        <f t="shared" si="12"/>
        <v>0</v>
      </c>
      <c r="O78" s="25">
        <f t="shared" si="13"/>
        <v>0</v>
      </c>
      <c r="P78" s="1">
        <f t="shared" si="14"/>
        <v>0</v>
      </c>
    </row>
    <row r="79" spans="2:16" ht="15.75" customHeight="1" x14ac:dyDescent="0.25">
      <c r="B79" s="26">
        <f t="shared" si="0"/>
        <v>12</v>
      </c>
      <c r="C79" s="25">
        <f t="shared" si="1"/>
        <v>3</v>
      </c>
      <c r="D79" s="1">
        <f t="shared" si="15"/>
        <v>14</v>
      </c>
      <c r="E79" s="27">
        <f t="shared" si="3"/>
        <v>17</v>
      </c>
      <c r="F79" s="25">
        <f t="shared" si="4"/>
        <v>4</v>
      </c>
      <c r="G79" s="1">
        <f t="shared" si="5"/>
        <v>8</v>
      </c>
      <c r="H79" s="28">
        <f t="shared" si="6"/>
        <v>9</v>
      </c>
      <c r="I79" s="25">
        <f t="shared" si="7"/>
        <v>5</v>
      </c>
      <c r="J79" s="1">
        <f t="shared" si="8"/>
        <v>10</v>
      </c>
      <c r="K79" s="29">
        <f t="shared" si="9"/>
        <v>0</v>
      </c>
      <c r="L79" s="25">
        <f t="shared" si="10"/>
        <v>0</v>
      </c>
      <c r="M79" s="1">
        <f t="shared" si="11"/>
        <v>0</v>
      </c>
      <c r="N79" s="30">
        <f t="shared" si="12"/>
        <v>0</v>
      </c>
      <c r="O79" s="25">
        <f t="shared" si="13"/>
        <v>0</v>
      </c>
      <c r="P79" s="1">
        <f t="shared" si="14"/>
        <v>0</v>
      </c>
    </row>
    <row r="80" spans="2:16" ht="15.75" customHeight="1" x14ac:dyDescent="0.25">
      <c r="B80" s="26">
        <f t="shared" si="0"/>
        <v>20</v>
      </c>
      <c r="C80" s="25">
        <f t="shared" si="1"/>
        <v>4</v>
      </c>
      <c r="D80" s="1">
        <f t="shared" si="15"/>
        <v>25</v>
      </c>
      <c r="E80" s="27">
        <f t="shared" si="3"/>
        <v>22</v>
      </c>
      <c r="F80" s="25">
        <f t="shared" si="4"/>
        <v>4</v>
      </c>
      <c r="G80" s="1">
        <f t="shared" si="5"/>
        <v>20</v>
      </c>
      <c r="H80" s="28">
        <f t="shared" si="6"/>
        <v>23</v>
      </c>
      <c r="I80" s="25">
        <f t="shared" si="7"/>
        <v>10</v>
      </c>
      <c r="J80" s="1">
        <v>23</v>
      </c>
      <c r="K80" s="29">
        <f t="shared" si="9"/>
        <v>0</v>
      </c>
      <c r="L80" s="25">
        <f t="shared" si="10"/>
        <v>0</v>
      </c>
      <c r="M80" s="1">
        <f t="shared" si="11"/>
        <v>0</v>
      </c>
      <c r="N80" s="30">
        <f t="shared" si="12"/>
        <v>0</v>
      </c>
      <c r="O80" s="25">
        <f t="shared" si="13"/>
        <v>0</v>
      </c>
      <c r="P80" s="1">
        <f t="shared" si="14"/>
        <v>0</v>
      </c>
    </row>
    <row r="81" spans="2:16" ht="15.75" customHeight="1" x14ac:dyDescent="0.25">
      <c r="B81" s="26">
        <f t="shared" si="0"/>
        <v>17</v>
      </c>
      <c r="C81" s="25">
        <f t="shared" si="1"/>
        <v>2</v>
      </c>
      <c r="D81" s="1">
        <f t="shared" si="15"/>
        <v>14</v>
      </c>
      <c r="E81" s="27">
        <f t="shared" si="3"/>
        <v>21</v>
      </c>
      <c r="F81" s="25">
        <f t="shared" si="4"/>
        <v>2</v>
      </c>
      <c r="G81" s="1">
        <f t="shared" si="5"/>
        <v>9</v>
      </c>
      <c r="H81" s="28">
        <f t="shared" si="6"/>
        <v>28</v>
      </c>
      <c r="I81" s="25">
        <f t="shared" si="7"/>
        <v>5</v>
      </c>
      <c r="J81" s="1">
        <f t="shared" ref="J81:J90" si="16">IFERROR(VALUE(MID(D34,FIND("/",D34)+3,FIND("/",D34,FIND("/",D34)+1)-FIND("/",D34))),0)</f>
        <v>10</v>
      </c>
      <c r="K81" s="29">
        <f t="shared" si="9"/>
        <v>0</v>
      </c>
      <c r="L81" s="25">
        <f t="shared" si="10"/>
        <v>0</v>
      </c>
      <c r="M81" s="1">
        <f t="shared" si="11"/>
        <v>0</v>
      </c>
      <c r="N81" s="30">
        <f t="shared" si="12"/>
        <v>0</v>
      </c>
      <c r="O81" s="25">
        <f t="shared" si="13"/>
        <v>0</v>
      </c>
      <c r="P81" s="1">
        <f t="shared" si="14"/>
        <v>0</v>
      </c>
    </row>
    <row r="82" spans="2:16" ht="15.75" customHeight="1" x14ac:dyDescent="0.25">
      <c r="B82" s="26">
        <f t="shared" si="0"/>
        <v>11</v>
      </c>
      <c r="C82" s="25">
        <f t="shared" si="1"/>
        <v>2</v>
      </c>
      <c r="D82" s="1">
        <f t="shared" si="15"/>
        <v>19</v>
      </c>
      <c r="E82" s="27">
        <f t="shared" si="3"/>
        <v>14</v>
      </c>
      <c r="F82" s="25">
        <f t="shared" si="4"/>
        <v>2</v>
      </c>
      <c r="G82" s="1">
        <f t="shared" si="5"/>
        <v>15</v>
      </c>
      <c r="H82" s="28">
        <f t="shared" si="6"/>
        <v>10</v>
      </c>
      <c r="I82" s="25">
        <f t="shared" si="7"/>
        <v>3</v>
      </c>
      <c r="J82" s="1">
        <f t="shared" si="16"/>
        <v>18</v>
      </c>
      <c r="K82" s="29">
        <f t="shared" si="9"/>
        <v>0</v>
      </c>
      <c r="L82" s="25">
        <f t="shared" si="10"/>
        <v>0</v>
      </c>
      <c r="M82" s="1">
        <f t="shared" si="11"/>
        <v>0</v>
      </c>
      <c r="N82" s="30">
        <f t="shared" si="12"/>
        <v>0</v>
      </c>
      <c r="O82" s="25">
        <f t="shared" si="13"/>
        <v>0</v>
      </c>
      <c r="P82" s="1">
        <f t="shared" si="14"/>
        <v>0</v>
      </c>
    </row>
    <row r="83" spans="2:16" ht="15.75" customHeight="1" x14ac:dyDescent="0.25">
      <c r="B83" s="26">
        <f t="shared" si="0"/>
        <v>0</v>
      </c>
      <c r="C83" s="25">
        <f t="shared" si="1"/>
        <v>0</v>
      </c>
      <c r="D83" s="1">
        <f t="shared" si="15"/>
        <v>0</v>
      </c>
      <c r="E83" s="27">
        <f t="shared" si="3"/>
        <v>0</v>
      </c>
      <c r="F83" s="25">
        <f t="shared" si="4"/>
        <v>0</v>
      </c>
      <c r="G83" s="1">
        <f t="shared" si="5"/>
        <v>0</v>
      </c>
      <c r="H83" s="28">
        <f t="shared" si="6"/>
        <v>0</v>
      </c>
      <c r="I83" s="25">
        <f t="shared" si="7"/>
        <v>0</v>
      </c>
      <c r="J83" s="1">
        <f t="shared" si="16"/>
        <v>0</v>
      </c>
      <c r="K83" s="29">
        <f t="shared" si="9"/>
        <v>0</v>
      </c>
      <c r="L83" s="25">
        <f t="shared" si="10"/>
        <v>0</v>
      </c>
      <c r="M83" s="1">
        <f t="shared" si="11"/>
        <v>0</v>
      </c>
      <c r="N83" s="30">
        <f t="shared" si="12"/>
        <v>0</v>
      </c>
      <c r="O83" s="25">
        <f t="shared" si="13"/>
        <v>0</v>
      </c>
      <c r="P83" s="1">
        <f t="shared" si="14"/>
        <v>0</v>
      </c>
    </row>
    <row r="84" spans="2:16" ht="15.75" customHeight="1" x14ac:dyDescent="0.25">
      <c r="B84" s="26">
        <f t="shared" si="0"/>
        <v>11</v>
      </c>
      <c r="C84" s="25">
        <f t="shared" si="1"/>
        <v>4</v>
      </c>
      <c r="D84" s="1">
        <f t="shared" si="15"/>
        <v>10</v>
      </c>
      <c r="E84" s="27">
        <f t="shared" si="3"/>
        <v>16</v>
      </c>
      <c r="F84" s="25">
        <f t="shared" si="4"/>
        <v>1</v>
      </c>
      <c r="G84" s="1">
        <f t="shared" si="5"/>
        <v>7</v>
      </c>
      <c r="H84" s="28">
        <f t="shared" si="6"/>
        <v>0</v>
      </c>
      <c r="I84" s="25">
        <f t="shared" si="7"/>
        <v>0</v>
      </c>
      <c r="J84" s="1">
        <f t="shared" si="16"/>
        <v>0</v>
      </c>
      <c r="K84" s="29">
        <f t="shared" si="9"/>
        <v>16</v>
      </c>
      <c r="L84" s="25">
        <f t="shared" si="10"/>
        <v>6</v>
      </c>
      <c r="M84" s="1">
        <f t="shared" si="11"/>
        <v>12</v>
      </c>
      <c r="N84" s="30">
        <f t="shared" si="12"/>
        <v>0</v>
      </c>
      <c r="O84" s="25">
        <f t="shared" si="13"/>
        <v>0</v>
      </c>
      <c r="P84" s="1">
        <f t="shared" si="14"/>
        <v>0</v>
      </c>
    </row>
    <row r="85" spans="2:16" ht="15.75" customHeight="1" x14ac:dyDescent="0.25">
      <c r="B85" s="26">
        <f t="shared" si="0"/>
        <v>10</v>
      </c>
      <c r="C85" s="25">
        <f t="shared" si="1"/>
        <v>7</v>
      </c>
      <c r="D85" s="1">
        <f t="shared" si="15"/>
        <v>15</v>
      </c>
      <c r="E85" s="27">
        <f t="shared" si="3"/>
        <v>20</v>
      </c>
      <c r="F85" s="25">
        <f t="shared" si="4"/>
        <v>4</v>
      </c>
      <c r="G85" s="1">
        <f t="shared" si="5"/>
        <v>14</v>
      </c>
      <c r="H85" s="28">
        <f t="shared" si="6"/>
        <v>0</v>
      </c>
      <c r="I85" s="25">
        <f t="shared" si="7"/>
        <v>0</v>
      </c>
      <c r="J85" s="1">
        <f t="shared" si="16"/>
        <v>0</v>
      </c>
      <c r="K85" s="29">
        <f t="shared" si="9"/>
        <v>23</v>
      </c>
      <c r="L85" s="25">
        <f t="shared" si="10"/>
        <v>3</v>
      </c>
      <c r="M85" s="1">
        <f t="shared" si="11"/>
        <v>18</v>
      </c>
      <c r="N85" s="30">
        <f t="shared" si="12"/>
        <v>0</v>
      </c>
      <c r="O85" s="25">
        <f t="shared" si="13"/>
        <v>0</v>
      </c>
      <c r="P85" s="1">
        <f t="shared" si="14"/>
        <v>0</v>
      </c>
    </row>
    <row r="86" spans="2:16" ht="15.75" customHeight="1" x14ac:dyDescent="0.25">
      <c r="B86" s="26">
        <f t="shared" si="0"/>
        <v>17</v>
      </c>
      <c r="C86" s="25">
        <f t="shared" si="1"/>
        <v>9</v>
      </c>
      <c r="D86" s="1">
        <f t="shared" si="15"/>
        <v>18</v>
      </c>
      <c r="E86" s="27">
        <f t="shared" si="3"/>
        <v>21</v>
      </c>
      <c r="F86" s="25">
        <f t="shared" si="4"/>
        <v>5</v>
      </c>
      <c r="G86" s="1">
        <f t="shared" si="5"/>
        <v>16</v>
      </c>
      <c r="H86" s="28">
        <f t="shared" si="6"/>
        <v>0</v>
      </c>
      <c r="I86" s="25">
        <f t="shared" si="7"/>
        <v>0</v>
      </c>
      <c r="J86" s="1">
        <f t="shared" si="16"/>
        <v>0</v>
      </c>
      <c r="K86" s="29">
        <f t="shared" si="9"/>
        <v>18</v>
      </c>
      <c r="L86" s="25">
        <f t="shared" si="10"/>
        <v>2</v>
      </c>
      <c r="M86" s="1">
        <f t="shared" si="11"/>
        <v>16</v>
      </c>
      <c r="N86" s="30">
        <f t="shared" si="12"/>
        <v>0</v>
      </c>
      <c r="O86" s="25">
        <f t="shared" si="13"/>
        <v>0</v>
      </c>
      <c r="P86" s="1">
        <f t="shared" si="14"/>
        <v>0</v>
      </c>
    </row>
    <row r="87" spans="2:16" ht="15.75" customHeight="1" x14ac:dyDescent="0.25">
      <c r="B87" s="26">
        <f t="shared" si="0"/>
        <v>5</v>
      </c>
      <c r="C87" s="25">
        <f t="shared" si="1"/>
        <v>3</v>
      </c>
      <c r="D87" s="1">
        <f t="shared" si="15"/>
        <v>16</v>
      </c>
      <c r="E87" s="27">
        <f t="shared" si="3"/>
        <v>9</v>
      </c>
      <c r="F87" s="25">
        <f t="shared" si="4"/>
        <v>2</v>
      </c>
      <c r="G87" s="1">
        <f t="shared" si="5"/>
        <v>15</v>
      </c>
      <c r="H87" s="28">
        <f t="shared" si="6"/>
        <v>0</v>
      </c>
      <c r="I87" s="25">
        <f t="shared" si="7"/>
        <v>0</v>
      </c>
      <c r="J87" s="1">
        <f t="shared" si="16"/>
        <v>0</v>
      </c>
      <c r="K87" s="29">
        <f t="shared" si="9"/>
        <v>18</v>
      </c>
      <c r="L87" s="25">
        <f t="shared" si="10"/>
        <v>2</v>
      </c>
      <c r="M87" s="1">
        <f t="shared" si="11"/>
        <v>16</v>
      </c>
      <c r="N87" s="30">
        <f t="shared" si="12"/>
        <v>0</v>
      </c>
      <c r="O87" s="25">
        <f t="shared" si="13"/>
        <v>0</v>
      </c>
      <c r="P87" s="1">
        <f t="shared" si="14"/>
        <v>0</v>
      </c>
    </row>
    <row r="88" spans="2:16" ht="15.75" customHeight="1" x14ac:dyDescent="0.25">
      <c r="B88" s="26">
        <f t="shared" si="0"/>
        <v>0</v>
      </c>
      <c r="C88" s="25">
        <f t="shared" si="1"/>
        <v>0</v>
      </c>
      <c r="D88" s="1">
        <f t="shared" si="15"/>
        <v>0</v>
      </c>
      <c r="E88" s="27">
        <f t="shared" si="3"/>
        <v>0</v>
      </c>
      <c r="F88" s="25">
        <f t="shared" si="4"/>
        <v>0</v>
      </c>
      <c r="G88" s="1">
        <f t="shared" si="5"/>
        <v>0</v>
      </c>
      <c r="H88" s="28">
        <f t="shared" si="6"/>
        <v>0</v>
      </c>
      <c r="I88" s="25">
        <f t="shared" si="7"/>
        <v>0</v>
      </c>
      <c r="J88" s="1">
        <f t="shared" si="16"/>
        <v>0</v>
      </c>
      <c r="K88" s="29">
        <f t="shared" si="9"/>
        <v>0</v>
      </c>
      <c r="L88" s="25">
        <f t="shared" si="10"/>
        <v>0</v>
      </c>
      <c r="M88" s="1">
        <f t="shared" si="11"/>
        <v>0</v>
      </c>
      <c r="N88" s="30">
        <f t="shared" si="12"/>
        <v>0</v>
      </c>
      <c r="O88" s="25">
        <f t="shared" si="13"/>
        <v>0</v>
      </c>
      <c r="P88" s="1">
        <f t="shared" si="14"/>
        <v>0</v>
      </c>
    </row>
    <row r="89" spans="2:16" ht="15.75" customHeight="1" x14ac:dyDescent="0.25">
      <c r="B89" s="26">
        <f t="shared" si="0"/>
        <v>22</v>
      </c>
      <c r="C89" s="25">
        <f t="shared" si="1"/>
        <v>5</v>
      </c>
      <c r="D89" s="1">
        <f t="shared" si="15"/>
        <v>12</v>
      </c>
      <c r="E89" s="27">
        <f t="shared" si="3"/>
        <v>14</v>
      </c>
      <c r="F89" s="25">
        <f t="shared" si="4"/>
        <v>4</v>
      </c>
      <c r="G89" s="1">
        <f t="shared" si="5"/>
        <v>14</v>
      </c>
      <c r="H89" s="28">
        <f t="shared" si="6"/>
        <v>0</v>
      </c>
      <c r="I89" s="25">
        <f t="shared" si="7"/>
        <v>0</v>
      </c>
      <c r="J89" s="1">
        <f t="shared" si="16"/>
        <v>0</v>
      </c>
      <c r="K89" s="29">
        <f t="shared" si="9"/>
        <v>0</v>
      </c>
      <c r="L89" s="25">
        <f t="shared" si="10"/>
        <v>0</v>
      </c>
      <c r="M89" s="1">
        <f t="shared" si="11"/>
        <v>0</v>
      </c>
      <c r="N89" s="30">
        <f t="shared" si="12"/>
        <v>0</v>
      </c>
      <c r="O89" s="25">
        <f t="shared" si="13"/>
        <v>0</v>
      </c>
      <c r="P89" s="1">
        <f t="shared" si="14"/>
        <v>0</v>
      </c>
    </row>
    <row r="90" spans="2:16" ht="15.75" customHeight="1" x14ac:dyDescent="0.25">
      <c r="B90" s="26">
        <f t="shared" si="0"/>
        <v>17</v>
      </c>
      <c r="C90" s="25">
        <f t="shared" si="1"/>
        <v>0</v>
      </c>
      <c r="D90" s="1">
        <f t="shared" si="15"/>
        <v>4</v>
      </c>
      <c r="E90" s="27">
        <f t="shared" si="3"/>
        <v>7</v>
      </c>
      <c r="F90" s="25">
        <f t="shared" si="4"/>
        <v>2</v>
      </c>
      <c r="G90" s="1">
        <f t="shared" si="5"/>
        <v>5</v>
      </c>
      <c r="H90" s="28">
        <f t="shared" si="6"/>
        <v>0</v>
      </c>
      <c r="I90" s="25">
        <f t="shared" si="7"/>
        <v>0</v>
      </c>
      <c r="J90" s="1">
        <f t="shared" si="16"/>
        <v>0</v>
      </c>
      <c r="K90" s="29">
        <f t="shared" si="9"/>
        <v>0</v>
      </c>
      <c r="L90" s="25">
        <f t="shared" si="10"/>
        <v>0</v>
      </c>
      <c r="M90" s="1">
        <f t="shared" si="11"/>
        <v>0</v>
      </c>
      <c r="N90" s="30">
        <f t="shared" si="12"/>
        <v>0</v>
      </c>
      <c r="O90" s="25">
        <f t="shared" si="13"/>
        <v>0</v>
      </c>
      <c r="P90" s="1">
        <f t="shared" si="14"/>
        <v>0</v>
      </c>
    </row>
    <row r="91" spans="2:16" ht="15.75" customHeight="1" x14ac:dyDescent="0.25"/>
    <row r="92" spans="2:16" ht="15.75" customHeight="1" x14ac:dyDescent="0.25"/>
    <row r="93" spans="2:16" ht="15.75" customHeight="1" x14ac:dyDescent="0.25"/>
    <row r="94" spans="2:16" ht="15.75" customHeight="1" x14ac:dyDescent="0.25"/>
    <row r="95" spans="2:16" ht="15.75" customHeight="1" x14ac:dyDescent="0.25"/>
    <row r="96" spans="2:1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R3:S3"/>
    <mergeCell ref="T3:U3"/>
    <mergeCell ref="H7:I7"/>
    <mergeCell ref="H3:I3"/>
    <mergeCell ref="J3:K3"/>
    <mergeCell ref="L3:M3"/>
    <mergeCell ref="N3:O3"/>
    <mergeCell ref="P3:Q3"/>
  </mergeCells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S1000"/>
  <sheetViews>
    <sheetView topLeftCell="A13" workbookViewId="0"/>
  </sheetViews>
  <sheetFormatPr defaultColWidth="14.42578125" defaultRowHeight="15" customHeight="1" x14ac:dyDescent="0.25"/>
  <cols>
    <col min="1" max="1" width="11" customWidth="1"/>
    <col min="2" max="2" width="8.7109375" customWidth="1"/>
    <col min="3" max="3" width="10.140625" customWidth="1"/>
    <col min="4" max="8" width="8.7109375" customWidth="1"/>
    <col min="9" max="9" width="13.7109375" customWidth="1"/>
    <col min="10" max="12" width="8.7109375" customWidth="1"/>
    <col min="13" max="13" width="10.140625" customWidth="1"/>
    <col min="14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45333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301</v>
      </c>
      <c r="B3" s="1">
        <v>1.31</v>
      </c>
      <c r="C3" s="1">
        <v>0.82</v>
      </c>
      <c r="D3" s="1">
        <v>0.91</v>
      </c>
      <c r="G3" s="2">
        <v>1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4</v>
      </c>
      <c r="N3" s="1">
        <v>0</v>
      </c>
      <c r="O3" s="13">
        <v>2</v>
      </c>
      <c r="P3" s="1">
        <v>1</v>
      </c>
      <c r="Q3" s="1">
        <v>0</v>
      </c>
      <c r="R3" s="1">
        <v>0</v>
      </c>
      <c r="S3" s="1">
        <v>0</v>
      </c>
      <c r="T3" s="4">
        <v>1</v>
      </c>
      <c r="U3" s="1">
        <v>0</v>
      </c>
      <c r="V3" s="1">
        <v>2</v>
      </c>
      <c r="W3" s="1">
        <v>0</v>
      </c>
      <c r="X3" s="1">
        <v>0</v>
      </c>
      <c r="Y3" s="1">
        <v>1</v>
      </c>
      <c r="Z3" s="1">
        <v>3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>
        <v>3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5</v>
      </c>
      <c r="AN3" s="1">
        <v>0</v>
      </c>
      <c r="AO3" s="13">
        <v>0</v>
      </c>
      <c r="AP3" s="1">
        <v>0</v>
      </c>
      <c r="AQ3" s="1">
        <v>0</v>
      </c>
      <c r="AR3" s="1">
        <v>0</v>
      </c>
      <c r="AS3" s="1">
        <v>0</v>
      </c>
      <c r="AT3" s="8"/>
      <c r="BB3" s="13"/>
      <c r="BG3" s="10"/>
      <c r="BO3" s="13"/>
    </row>
    <row r="4" spans="1:71" x14ac:dyDescent="0.25">
      <c r="A4" s="1" t="s">
        <v>302</v>
      </c>
      <c r="B4" s="1">
        <v>0.47</v>
      </c>
      <c r="C4" s="1">
        <v>0.69</v>
      </c>
      <c r="D4" s="1">
        <v>1.29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2</v>
      </c>
      <c r="AH4" s="1">
        <v>3</v>
      </c>
      <c r="AI4" s="1">
        <v>1</v>
      </c>
      <c r="AJ4" s="1">
        <v>0</v>
      </c>
      <c r="AK4" s="1">
        <v>0</v>
      </c>
      <c r="AL4" s="1">
        <v>0</v>
      </c>
      <c r="AM4" s="1">
        <v>5</v>
      </c>
      <c r="AN4" s="1">
        <v>1</v>
      </c>
      <c r="AO4" s="1">
        <v>0</v>
      </c>
      <c r="AP4" s="1">
        <v>0</v>
      </c>
      <c r="AQ4" s="1">
        <v>1</v>
      </c>
      <c r="AR4" s="1">
        <v>0</v>
      </c>
      <c r="AS4" s="1">
        <v>0</v>
      </c>
    </row>
    <row r="5" spans="1:71" x14ac:dyDescent="0.25">
      <c r="B5" s="1">
        <f t="shared" ref="B5:D5" si="0">AVERAGE(B3:B4)</f>
        <v>0.89</v>
      </c>
      <c r="C5" s="1">
        <f t="shared" si="0"/>
        <v>0.75499999999999989</v>
      </c>
      <c r="D5" s="1">
        <f t="shared" si="0"/>
        <v>1.1000000000000001</v>
      </c>
    </row>
    <row r="16" spans="1:71" x14ac:dyDescent="0.25">
      <c r="H16" s="1" t="s">
        <v>303</v>
      </c>
      <c r="I16" s="1" t="s">
        <v>304</v>
      </c>
      <c r="J16" s="1" t="s">
        <v>305</v>
      </c>
      <c r="K16" s="1" t="s">
        <v>306</v>
      </c>
      <c r="L16" s="1" t="s">
        <v>307</v>
      </c>
      <c r="M16" s="1" t="s">
        <v>308</v>
      </c>
    </row>
    <row r="17" spans="8:13" x14ac:dyDescent="0.25">
      <c r="H17" s="4" t="s">
        <v>309</v>
      </c>
      <c r="I17" s="4" t="s">
        <v>310</v>
      </c>
      <c r="J17" s="4">
        <v>0</v>
      </c>
      <c r="K17" s="4">
        <v>1.5</v>
      </c>
      <c r="L17" s="4">
        <v>10</v>
      </c>
      <c r="M17" s="15">
        <v>45360</v>
      </c>
    </row>
    <row r="18" spans="8:13" x14ac:dyDescent="0.25">
      <c r="H18" s="4" t="s">
        <v>311</v>
      </c>
      <c r="I18" s="4" t="s">
        <v>310</v>
      </c>
      <c r="J18" s="4">
        <v>0</v>
      </c>
      <c r="K18" s="4">
        <v>0.7</v>
      </c>
      <c r="L18" s="4">
        <v>10</v>
      </c>
      <c r="M18" s="15">
        <v>45360</v>
      </c>
    </row>
    <row r="19" spans="8:13" x14ac:dyDescent="0.25">
      <c r="H19" s="4" t="s">
        <v>312</v>
      </c>
      <c r="I19" s="4" t="s">
        <v>313</v>
      </c>
      <c r="J19" s="4">
        <v>0</v>
      </c>
      <c r="K19" s="4">
        <v>2.4</v>
      </c>
      <c r="L19" s="4">
        <v>10</v>
      </c>
      <c r="M19" s="15">
        <v>45360</v>
      </c>
    </row>
    <row r="20" spans="8:13" x14ac:dyDescent="0.25">
      <c r="H20" s="2" t="s">
        <v>309</v>
      </c>
      <c r="I20" s="2" t="s">
        <v>314</v>
      </c>
      <c r="J20" s="2">
        <v>1</v>
      </c>
      <c r="K20" s="2">
        <v>1.5</v>
      </c>
      <c r="L20" s="2">
        <v>19</v>
      </c>
      <c r="M20" s="12">
        <v>45361</v>
      </c>
    </row>
    <row r="21" spans="8:13" ht="15.75" customHeight="1" x14ac:dyDescent="0.25">
      <c r="H21" s="2" t="s">
        <v>311</v>
      </c>
      <c r="I21" s="2" t="s">
        <v>314</v>
      </c>
      <c r="J21" s="2">
        <v>1</v>
      </c>
      <c r="K21" s="2">
        <v>0.68</v>
      </c>
      <c r="L21" s="2">
        <v>20</v>
      </c>
      <c r="M21" s="12">
        <v>45361</v>
      </c>
    </row>
    <row r="22" spans="8:13" ht="15.75" customHeight="1" x14ac:dyDescent="0.25">
      <c r="H22" s="2" t="s">
        <v>312</v>
      </c>
      <c r="I22" s="2" t="s">
        <v>313</v>
      </c>
      <c r="J22" s="2">
        <v>0</v>
      </c>
      <c r="K22" s="2">
        <v>2.4</v>
      </c>
      <c r="L22" s="2">
        <v>10</v>
      </c>
      <c r="M22" s="12">
        <v>45361</v>
      </c>
    </row>
    <row r="23" spans="8:13" ht="15.75" customHeight="1" x14ac:dyDescent="0.25">
      <c r="H23" s="6" t="s">
        <v>309</v>
      </c>
      <c r="I23" s="6" t="s">
        <v>315</v>
      </c>
      <c r="J23" s="6">
        <v>2</v>
      </c>
      <c r="K23" s="6">
        <v>1.38</v>
      </c>
      <c r="L23" s="6">
        <v>41</v>
      </c>
      <c r="M23" s="14">
        <v>45367</v>
      </c>
    </row>
    <row r="24" spans="8:13" ht="15.75" customHeight="1" x14ac:dyDescent="0.25">
      <c r="H24" s="6" t="s">
        <v>311</v>
      </c>
      <c r="I24" s="6" t="s">
        <v>315</v>
      </c>
      <c r="J24" s="6">
        <v>2</v>
      </c>
      <c r="K24" s="6">
        <v>0.8</v>
      </c>
      <c r="L24" s="6">
        <v>42</v>
      </c>
      <c r="M24" s="14">
        <v>45367</v>
      </c>
    </row>
    <row r="25" spans="8:13" ht="15.75" customHeight="1" x14ac:dyDescent="0.25">
      <c r="H25" s="6" t="s">
        <v>312</v>
      </c>
      <c r="I25" s="6" t="s">
        <v>316</v>
      </c>
      <c r="J25" s="6">
        <v>1</v>
      </c>
      <c r="K25" s="6">
        <v>2.2400000000000002</v>
      </c>
      <c r="L25" s="6">
        <v>38</v>
      </c>
      <c r="M25" s="14">
        <v>45367</v>
      </c>
    </row>
    <row r="26" spans="8:13" ht="15.75" customHeight="1" x14ac:dyDescent="0.25">
      <c r="H26" s="4" t="s">
        <v>309</v>
      </c>
      <c r="I26" s="4" t="s">
        <v>317</v>
      </c>
      <c r="J26" s="4">
        <v>2</v>
      </c>
      <c r="K26" s="4">
        <v>1.44</v>
      </c>
      <c r="L26" s="4">
        <v>54</v>
      </c>
      <c r="M26" s="15">
        <v>45381</v>
      </c>
    </row>
    <row r="27" spans="8:13" ht="15.75" customHeight="1" x14ac:dyDescent="0.25">
      <c r="H27" s="4" t="s">
        <v>311</v>
      </c>
      <c r="I27" s="4" t="s">
        <v>317</v>
      </c>
      <c r="J27" s="4">
        <v>2</v>
      </c>
      <c r="K27" s="4">
        <v>0.79</v>
      </c>
      <c r="L27" s="4">
        <v>55</v>
      </c>
      <c r="M27" s="15">
        <v>45381</v>
      </c>
    </row>
    <row r="28" spans="8:13" ht="15.75" customHeight="1" x14ac:dyDescent="0.25">
      <c r="H28" s="4" t="s">
        <v>312</v>
      </c>
      <c r="I28" s="4" t="s">
        <v>318</v>
      </c>
      <c r="J28" s="4">
        <v>2</v>
      </c>
      <c r="K28" s="4">
        <v>2.35</v>
      </c>
      <c r="L28" s="4">
        <v>80</v>
      </c>
      <c r="M28" s="15">
        <v>45381</v>
      </c>
    </row>
    <row r="29" spans="8:13" ht="15.75" customHeight="1" x14ac:dyDescent="0.25">
      <c r="H29" s="2" t="s">
        <v>309</v>
      </c>
      <c r="I29" s="2" t="s">
        <v>317</v>
      </c>
      <c r="J29" s="2">
        <v>2</v>
      </c>
      <c r="K29" s="2">
        <v>1.44</v>
      </c>
      <c r="L29" s="2">
        <v>54</v>
      </c>
      <c r="M29" s="12">
        <v>45390</v>
      </c>
    </row>
    <row r="30" spans="8:13" ht="15.75" customHeight="1" x14ac:dyDescent="0.25">
      <c r="H30" s="2" t="s">
        <v>311</v>
      </c>
      <c r="I30" s="2" t="s">
        <v>317</v>
      </c>
      <c r="J30" s="2">
        <v>2</v>
      </c>
      <c r="K30" s="2">
        <v>0.79</v>
      </c>
      <c r="L30" s="2">
        <v>55</v>
      </c>
      <c r="M30" s="12">
        <v>45390</v>
      </c>
    </row>
    <row r="31" spans="8:13" ht="15.75" customHeight="1" x14ac:dyDescent="0.25">
      <c r="H31" s="2" t="s">
        <v>312</v>
      </c>
      <c r="I31" s="2" t="s">
        <v>319</v>
      </c>
      <c r="J31" s="2">
        <v>2</v>
      </c>
      <c r="K31" s="2">
        <v>2.34</v>
      </c>
      <c r="L31" s="2">
        <v>90</v>
      </c>
      <c r="M31" s="12">
        <v>45390</v>
      </c>
    </row>
    <row r="32" spans="8:13" ht="15.75" customHeight="1" x14ac:dyDescent="0.25">
      <c r="H32" s="6" t="s">
        <v>309</v>
      </c>
      <c r="I32" s="6" t="s">
        <v>320</v>
      </c>
      <c r="J32" s="6">
        <v>3</v>
      </c>
      <c r="K32" s="6">
        <v>1.2</v>
      </c>
      <c r="L32" s="6">
        <v>68</v>
      </c>
      <c r="M32" s="14">
        <v>45395</v>
      </c>
    </row>
    <row r="33" spans="8:13" ht="15.75" customHeight="1" x14ac:dyDescent="0.25">
      <c r="H33" s="6" t="s">
        <v>311</v>
      </c>
      <c r="I33" s="6" t="s">
        <v>321</v>
      </c>
      <c r="J33" s="6">
        <v>3</v>
      </c>
      <c r="K33" s="6">
        <v>0.72</v>
      </c>
      <c r="L33" s="6">
        <v>64</v>
      </c>
      <c r="M33" s="14">
        <v>45395</v>
      </c>
    </row>
    <row r="34" spans="8:13" ht="15.75" customHeight="1" x14ac:dyDescent="0.25">
      <c r="H34" s="6" t="s">
        <v>312</v>
      </c>
      <c r="I34" s="6" t="s">
        <v>322</v>
      </c>
      <c r="J34" s="6">
        <v>3</v>
      </c>
      <c r="K34" s="6">
        <v>2.09</v>
      </c>
      <c r="L34" s="6">
        <v>109</v>
      </c>
      <c r="M34" s="14">
        <v>45395</v>
      </c>
    </row>
    <row r="35" spans="8:13" ht="15.75" customHeight="1" x14ac:dyDescent="0.25"/>
    <row r="36" spans="8:13" ht="15.75" customHeight="1" x14ac:dyDescent="0.25"/>
    <row r="37" spans="8:13" ht="15.75" customHeight="1" x14ac:dyDescent="0.25"/>
    <row r="38" spans="8:13" ht="15.75" customHeight="1" x14ac:dyDescent="0.25"/>
    <row r="39" spans="8:13" ht="15.75" customHeight="1" x14ac:dyDescent="0.25"/>
    <row r="40" spans="8:13" ht="15.75" customHeight="1" x14ac:dyDescent="0.25"/>
    <row r="41" spans="8:13" ht="15.75" customHeight="1" x14ac:dyDescent="0.25"/>
    <row r="42" spans="8:13" ht="15.75" customHeight="1" x14ac:dyDescent="0.25"/>
    <row r="43" spans="8:13" ht="15.75" customHeight="1" x14ac:dyDescent="0.25"/>
    <row r="44" spans="8:13" ht="15.75" customHeight="1" x14ac:dyDescent="0.25"/>
    <row r="45" spans="8:13" ht="15.75" customHeight="1" x14ac:dyDescent="0.25"/>
    <row r="46" spans="8:13" ht="15.75" customHeight="1" x14ac:dyDescent="0.25"/>
    <row r="47" spans="8:13" ht="15.75" customHeight="1" x14ac:dyDescent="0.25"/>
    <row r="48" spans="8:1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2" customWidth="1"/>
    <col min="2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183</v>
      </c>
      <c r="E1" s="1" t="s">
        <v>182</v>
      </c>
      <c r="F1" s="1" t="s">
        <v>323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8" t="s">
        <v>5</v>
      </c>
      <c r="AH1" s="8" t="s">
        <v>6</v>
      </c>
      <c r="AI1" s="8" t="s">
        <v>7</v>
      </c>
      <c r="AJ1" s="8" t="s">
        <v>8</v>
      </c>
      <c r="AK1" s="8" t="s">
        <v>9</v>
      </c>
      <c r="AL1" s="8" t="s">
        <v>10</v>
      </c>
      <c r="AM1" s="8" t="s">
        <v>11</v>
      </c>
      <c r="AN1" s="8" t="s">
        <v>12</v>
      </c>
      <c r="AO1" s="9" t="s">
        <v>13</v>
      </c>
      <c r="AP1" s="8" t="s">
        <v>14</v>
      </c>
      <c r="AQ1" s="8" t="s">
        <v>15</v>
      </c>
      <c r="AR1" s="8" t="s">
        <v>16</v>
      </c>
      <c r="AS1" s="8" t="s">
        <v>17</v>
      </c>
      <c r="AT1" s="6" t="s">
        <v>5</v>
      </c>
      <c r="AU1" s="6" t="s">
        <v>6</v>
      </c>
      <c r="AV1" s="6" t="s">
        <v>7</v>
      </c>
      <c r="AW1" s="6" t="s">
        <v>8</v>
      </c>
      <c r="AX1" s="6" t="s">
        <v>9</v>
      </c>
      <c r="AY1" s="6" t="s">
        <v>10</v>
      </c>
      <c r="AZ1" s="6" t="s">
        <v>11</v>
      </c>
      <c r="BA1" s="6" t="s">
        <v>12</v>
      </c>
      <c r="BB1" s="7" t="s">
        <v>13</v>
      </c>
      <c r="BC1" s="6" t="s">
        <v>14</v>
      </c>
      <c r="BD1" s="6" t="s">
        <v>15</v>
      </c>
      <c r="BE1" s="6" t="s">
        <v>16</v>
      </c>
      <c r="BF1" s="6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5">
        <v>45332</v>
      </c>
      <c r="B2" s="4"/>
      <c r="C2" s="4"/>
      <c r="D2" s="4"/>
      <c r="E2" s="4"/>
      <c r="F2" s="4"/>
      <c r="G2" s="2"/>
      <c r="O2" s="13"/>
      <c r="T2" s="4"/>
      <c r="AB2" s="13"/>
      <c r="AG2" s="8"/>
      <c r="AO2" s="13"/>
      <c r="AT2" s="6"/>
      <c r="BB2" s="13"/>
      <c r="BG2" s="10"/>
      <c r="BO2" s="13"/>
    </row>
    <row r="3" spans="1:71" x14ac:dyDescent="0.25">
      <c r="A3" s="1" t="s">
        <v>324</v>
      </c>
      <c r="B3" s="1">
        <v>1.33</v>
      </c>
      <c r="C3" s="1">
        <v>1.93</v>
      </c>
      <c r="E3" s="1">
        <v>1.63</v>
      </c>
      <c r="G3" s="2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2</v>
      </c>
      <c r="V3" s="1">
        <v>3</v>
      </c>
      <c r="W3" s="1">
        <v>0</v>
      </c>
      <c r="X3" s="1">
        <v>0</v>
      </c>
      <c r="Y3" s="1">
        <v>0</v>
      </c>
      <c r="Z3" s="1">
        <v>4</v>
      </c>
      <c r="AA3" s="1">
        <v>0</v>
      </c>
      <c r="AB3" s="13">
        <v>0</v>
      </c>
      <c r="AC3" s="1">
        <v>1</v>
      </c>
      <c r="AD3" s="1">
        <v>0</v>
      </c>
      <c r="AE3" s="1">
        <v>0</v>
      </c>
      <c r="AF3" s="1">
        <v>0</v>
      </c>
      <c r="AG3" s="8"/>
      <c r="AO3" s="13"/>
      <c r="AT3" s="6">
        <v>2</v>
      </c>
      <c r="AU3" s="1">
        <v>3</v>
      </c>
      <c r="AV3" s="1">
        <v>1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3">
        <v>0</v>
      </c>
      <c r="BC3" s="1">
        <v>0</v>
      </c>
      <c r="BD3" s="1">
        <v>0</v>
      </c>
      <c r="BE3" s="1">
        <v>0</v>
      </c>
      <c r="BF3" s="1">
        <v>0</v>
      </c>
      <c r="BG3" s="10"/>
      <c r="BO3" s="13"/>
    </row>
    <row r="4" spans="1:71" x14ac:dyDescent="0.25">
      <c r="A4" s="1" t="s">
        <v>325</v>
      </c>
      <c r="B4" s="1">
        <v>0.98</v>
      </c>
      <c r="C4" s="1">
        <v>1.01</v>
      </c>
      <c r="E4" s="1">
        <v>1.32</v>
      </c>
      <c r="G4" s="2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3">
        <v>1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1</v>
      </c>
      <c r="V4" s="1">
        <v>0</v>
      </c>
      <c r="W4" s="1">
        <v>0</v>
      </c>
      <c r="X4" s="1">
        <v>0</v>
      </c>
      <c r="Y4" s="1">
        <v>3</v>
      </c>
      <c r="Z4" s="1">
        <v>2</v>
      </c>
      <c r="AA4" s="1">
        <v>1</v>
      </c>
      <c r="AB4" s="13">
        <v>0</v>
      </c>
      <c r="AC4" s="1">
        <v>0</v>
      </c>
      <c r="AD4" s="1">
        <v>0</v>
      </c>
      <c r="AE4" s="1">
        <v>0</v>
      </c>
      <c r="AF4" s="1">
        <v>0</v>
      </c>
      <c r="AG4" s="8"/>
      <c r="AO4" s="13"/>
      <c r="AT4" s="6">
        <v>3</v>
      </c>
      <c r="AU4" s="1">
        <v>2</v>
      </c>
      <c r="AV4" s="1">
        <v>2</v>
      </c>
      <c r="AW4" s="1">
        <v>1</v>
      </c>
      <c r="AX4" s="1">
        <v>0</v>
      </c>
      <c r="AY4" s="1">
        <v>0</v>
      </c>
      <c r="AZ4" s="1">
        <v>0</v>
      </c>
      <c r="BA4" s="1">
        <v>3</v>
      </c>
      <c r="BB4" s="13">
        <v>2</v>
      </c>
      <c r="BC4" s="1">
        <v>0</v>
      </c>
      <c r="BD4" s="1">
        <v>0</v>
      </c>
      <c r="BE4" s="1">
        <v>0</v>
      </c>
      <c r="BF4" s="1">
        <v>0</v>
      </c>
      <c r="BG4" s="10"/>
      <c r="BO4" s="13"/>
    </row>
    <row r="5" spans="1:71" x14ac:dyDescent="0.25">
      <c r="A5" s="15">
        <v>45333</v>
      </c>
      <c r="B5" s="4"/>
      <c r="C5" s="4"/>
      <c r="D5" s="4"/>
      <c r="E5" s="4"/>
      <c r="F5" s="4"/>
      <c r="G5" s="2"/>
      <c r="O5" s="13"/>
      <c r="T5" s="4"/>
      <c r="AB5" s="13"/>
      <c r="AG5" s="8"/>
      <c r="AO5" s="13"/>
      <c r="AT5" s="6"/>
      <c r="BB5" s="13"/>
      <c r="BG5" s="10"/>
      <c r="BO5" s="13"/>
    </row>
    <row r="6" spans="1:71" x14ac:dyDescent="0.25">
      <c r="A6" s="1" t="s">
        <v>326</v>
      </c>
      <c r="B6" s="1">
        <v>1.77</v>
      </c>
      <c r="C6" s="1">
        <v>1.1399999999999999</v>
      </c>
      <c r="E6" s="1">
        <v>1.71</v>
      </c>
      <c r="G6" s="2">
        <v>0</v>
      </c>
      <c r="H6" s="1">
        <v>1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1</v>
      </c>
      <c r="W6" s="1">
        <v>0</v>
      </c>
      <c r="X6" s="1">
        <v>0</v>
      </c>
      <c r="Y6" s="1">
        <v>0</v>
      </c>
      <c r="Z6" s="1">
        <v>1</v>
      </c>
      <c r="AA6" s="1">
        <v>0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8"/>
      <c r="AO6" s="13"/>
      <c r="AT6" s="6">
        <v>3</v>
      </c>
      <c r="AU6" s="1">
        <v>5</v>
      </c>
      <c r="AV6" s="1">
        <v>1</v>
      </c>
      <c r="AW6" s="1">
        <v>1</v>
      </c>
      <c r="AX6" s="1">
        <v>0</v>
      </c>
      <c r="AY6" s="1">
        <v>0</v>
      </c>
      <c r="AZ6" s="1">
        <v>0</v>
      </c>
      <c r="BA6" s="1">
        <v>1</v>
      </c>
      <c r="BB6" s="13">
        <v>0</v>
      </c>
      <c r="BC6" s="1">
        <v>0</v>
      </c>
      <c r="BD6" s="1">
        <v>0</v>
      </c>
      <c r="BE6" s="1">
        <v>0</v>
      </c>
      <c r="BF6" s="1">
        <v>0</v>
      </c>
      <c r="BG6" s="10"/>
      <c r="BO6" s="13"/>
    </row>
    <row r="7" spans="1:71" x14ac:dyDescent="0.25">
      <c r="A7" s="1" t="s">
        <v>327</v>
      </c>
      <c r="B7" s="1">
        <v>1.18</v>
      </c>
      <c r="C7" s="1">
        <v>0.81</v>
      </c>
      <c r="E7" s="1">
        <v>0.96</v>
      </c>
      <c r="G7" s="2">
        <v>1</v>
      </c>
      <c r="H7" s="1">
        <v>0</v>
      </c>
      <c r="I7" s="1">
        <v>0</v>
      </c>
      <c r="J7" s="1">
        <v>1</v>
      </c>
      <c r="K7" s="1">
        <v>0</v>
      </c>
      <c r="L7" s="1">
        <v>0</v>
      </c>
      <c r="M7" s="1">
        <v>2</v>
      </c>
      <c r="N7" s="1">
        <v>1</v>
      </c>
      <c r="O7" s="13">
        <v>1</v>
      </c>
      <c r="P7" s="1">
        <v>1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2</v>
      </c>
      <c r="AA7" s="1">
        <v>0</v>
      </c>
      <c r="AB7" s="13">
        <v>0</v>
      </c>
      <c r="AC7" s="1">
        <v>1</v>
      </c>
      <c r="AD7" s="1">
        <v>0</v>
      </c>
      <c r="AE7" s="1">
        <v>0</v>
      </c>
      <c r="AF7" s="1">
        <v>0</v>
      </c>
      <c r="AG7" s="8"/>
      <c r="AO7" s="13"/>
      <c r="AT7" s="6">
        <v>2</v>
      </c>
      <c r="AU7" s="1">
        <v>3</v>
      </c>
      <c r="AV7" s="1">
        <v>0</v>
      </c>
      <c r="AW7" s="1">
        <v>0</v>
      </c>
      <c r="AX7" s="1">
        <v>0</v>
      </c>
      <c r="AY7" s="1">
        <v>1</v>
      </c>
      <c r="AZ7" s="1">
        <v>4</v>
      </c>
      <c r="BA7" s="1">
        <v>2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328</v>
      </c>
      <c r="B8" s="1">
        <v>0.99</v>
      </c>
      <c r="C8" s="1">
        <v>1.1399999999999999</v>
      </c>
      <c r="E8" s="1">
        <v>1.01</v>
      </c>
      <c r="G8" s="2">
        <v>1</v>
      </c>
      <c r="H8" s="1">
        <v>2</v>
      </c>
      <c r="I8" s="1">
        <v>0</v>
      </c>
      <c r="J8" s="1">
        <v>1</v>
      </c>
      <c r="K8" s="1">
        <v>0</v>
      </c>
      <c r="L8" s="1">
        <v>0</v>
      </c>
      <c r="M8" s="1">
        <v>3</v>
      </c>
      <c r="N8" s="1">
        <v>2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1</v>
      </c>
      <c r="U8" s="1">
        <v>0</v>
      </c>
      <c r="V8" s="1">
        <v>2</v>
      </c>
      <c r="W8" s="1">
        <v>1</v>
      </c>
      <c r="X8" s="1">
        <v>0</v>
      </c>
      <c r="Y8" s="1">
        <v>0</v>
      </c>
      <c r="Z8" s="1">
        <v>4</v>
      </c>
      <c r="AA8" s="1">
        <v>0</v>
      </c>
      <c r="AB8" s="13">
        <v>0</v>
      </c>
      <c r="AC8" s="1">
        <v>1</v>
      </c>
      <c r="AD8" s="1">
        <v>0</v>
      </c>
      <c r="AE8" s="1">
        <v>0</v>
      </c>
      <c r="AF8" s="1">
        <v>1</v>
      </c>
      <c r="AG8" s="8"/>
      <c r="AO8" s="13"/>
      <c r="AT8" s="6">
        <v>1</v>
      </c>
      <c r="AU8" s="1">
        <v>3</v>
      </c>
      <c r="AV8" s="1">
        <v>0</v>
      </c>
      <c r="AW8" s="1">
        <v>1</v>
      </c>
      <c r="AX8" s="1">
        <v>0</v>
      </c>
      <c r="AY8" s="1">
        <v>2</v>
      </c>
      <c r="AZ8" s="1">
        <v>2</v>
      </c>
      <c r="BA8" s="1">
        <v>0</v>
      </c>
      <c r="BB8" s="13">
        <v>1</v>
      </c>
      <c r="BC8" s="1">
        <v>1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2">
        <v>45412</v>
      </c>
      <c r="B9" s="2"/>
      <c r="C9" s="2"/>
      <c r="D9" s="2"/>
      <c r="E9" s="2"/>
      <c r="F9" s="2"/>
      <c r="G9" s="2"/>
      <c r="O9" s="13"/>
      <c r="T9" s="4"/>
      <c r="AB9" s="13"/>
      <c r="AG9" s="8"/>
      <c r="AO9" s="13"/>
      <c r="AT9" s="6"/>
      <c r="BB9" s="13"/>
      <c r="BG9" s="10"/>
      <c r="BO9" s="13"/>
    </row>
    <row r="10" spans="1:71" x14ac:dyDescent="0.25">
      <c r="A10" s="1" t="s">
        <v>329</v>
      </c>
      <c r="B10" s="1">
        <v>1.28</v>
      </c>
      <c r="C10" s="1">
        <v>0.8</v>
      </c>
      <c r="D10" s="1">
        <v>1.32</v>
      </c>
      <c r="G10" s="2">
        <v>1</v>
      </c>
      <c r="H10" s="1">
        <v>4</v>
      </c>
      <c r="I10" s="1">
        <v>0</v>
      </c>
      <c r="J10" s="1">
        <v>0</v>
      </c>
      <c r="K10" s="1">
        <v>0</v>
      </c>
      <c r="L10" s="1">
        <v>0</v>
      </c>
      <c r="M10" s="1">
        <v>2</v>
      </c>
      <c r="N10" s="1">
        <v>2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>
        <v>0</v>
      </c>
      <c r="U10" s="1">
        <v>2</v>
      </c>
      <c r="V10" s="1">
        <v>0</v>
      </c>
      <c r="W10" s="1">
        <v>0</v>
      </c>
      <c r="X10" s="1">
        <v>0</v>
      </c>
      <c r="Y10" s="1">
        <v>0</v>
      </c>
      <c r="Z10" s="1">
        <v>2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8">
        <v>3</v>
      </c>
      <c r="AH10" s="1">
        <v>2</v>
      </c>
      <c r="AI10" s="1">
        <v>3</v>
      </c>
      <c r="AJ10" s="1">
        <v>0</v>
      </c>
      <c r="AK10" s="1">
        <v>0</v>
      </c>
      <c r="AL10" s="1">
        <v>2</v>
      </c>
      <c r="AM10" s="1">
        <v>6</v>
      </c>
      <c r="AN10" s="1">
        <v>2</v>
      </c>
      <c r="AO10" s="13">
        <v>0</v>
      </c>
      <c r="AP10" s="1">
        <v>1</v>
      </c>
      <c r="AQ10" s="1">
        <v>0</v>
      </c>
      <c r="AR10" s="1">
        <v>0</v>
      </c>
      <c r="AS10" s="1">
        <v>0</v>
      </c>
      <c r="AT10" s="6"/>
      <c r="BB10" s="13"/>
      <c r="BG10" s="10"/>
      <c r="BO10" s="13"/>
    </row>
    <row r="11" spans="1:71" x14ac:dyDescent="0.25">
      <c r="A11" s="1" t="s">
        <v>330</v>
      </c>
      <c r="B11" s="1">
        <v>2.06</v>
      </c>
      <c r="C11" s="1">
        <v>1.44</v>
      </c>
      <c r="D11" s="1">
        <v>1.51</v>
      </c>
      <c r="G11" s="2">
        <v>0</v>
      </c>
      <c r="H11" s="1">
        <v>2</v>
      </c>
      <c r="I11" s="1">
        <v>2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2</v>
      </c>
      <c r="AA11" s="1">
        <v>0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8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3</v>
      </c>
      <c r="AN11" s="1">
        <v>0</v>
      </c>
      <c r="AO11" s="13">
        <v>1</v>
      </c>
      <c r="AP11" s="1">
        <v>0</v>
      </c>
      <c r="AQ11" s="1">
        <v>0</v>
      </c>
      <c r="AR11" s="1">
        <v>0</v>
      </c>
      <c r="AS11" s="1">
        <v>0</v>
      </c>
      <c r="AT11" s="6"/>
      <c r="BB11" s="13"/>
      <c r="BG11" s="10"/>
      <c r="BO11" s="13"/>
    </row>
    <row r="12" spans="1:71" x14ac:dyDescent="0.25">
      <c r="A12" s="12">
        <v>45413</v>
      </c>
      <c r="B12" s="2"/>
      <c r="C12" s="2"/>
      <c r="D12" s="2"/>
      <c r="E12" s="2"/>
      <c r="F12" s="2"/>
      <c r="G12" s="2"/>
      <c r="O12" s="13"/>
      <c r="T12" s="4"/>
      <c r="AB12" s="13"/>
      <c r="AG12" s="8"/>
      <c r="AO12" s="13"/>
      <c r="AT12" s="6"/>
      <c r="BB12" s="13"/>
      <c r="BG12" s="10"/>
      <c r="BO12" s="13"/>
    </row>
    <row r="13" spans="1:71" x14ac:dyDescent="0.25">
      <c r="A13" s="1" t="s">
        <v>331</v>
      </c>
      <c r="B13" s="1">
        <v>1.96</v>
      </c>
      <c r="C13" s="1">
        <v>1.03</v>
      </c>
      <c r="D13" s="1">
        <v>2.3199999999999998</v>
      </c>
      <c r="E13" s="1">
        <v>0.84</v>
      </c>
      <c r="G13" s="2">
        <v>0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1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8">
        <v>0</v>
      </c>
      <c r="AH13" s="1">
        <v>2</v>
      </c>
      <c r="AI13" s="1">
        <v>2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6">
        <v>0</v>
      </c>
      <c r="AU13" s="1">
        <v>1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1</v>
      </c>
      <c r="BB13" s="13">
        <v>0</v>
      </c>
      <c r="BC13" s="1">
        <v>0</v>
      </c>
      <c r="BD13" s="1">
        <v>0</v>
      </c>
      <c r="BE13" s="1">
        <v>0</v>
      </c>
      <c r="BF13" s="1">
        <v>0</v>
      </c>
      <c r="BG13" s="10"/>
      <c r="BO13" s="13"/>
    </row>
    <row r="14" spans="1:71" x14ac:dyDescent="0.25">
      <c r="A14" s="1" t="s">
        <v>332</v>
      </c>
      <c r="B14" s="1">
        <v>1.28</v>
      </c>
      <c r="C14" s="1">
        <v>0.56999999999999995</v>
      </c>
      <c r="D14" s="1">
        <v>1</v>
      </c>
      <c r="E14" s="1">
        <v>1.08</v>
      </c>
      <c r="G14" s="2">
        <v>1</v>
      </c>
      <c r="H14" s="1">
        <v>5</v>
      </c>
      <c r="I14" s="1">
        <v>1</v>
      </c>
      <c r="J14" s="1">
        <v>0</v>
      </c>
      <c r="K14" s="1">
        <v>0</v>
      </c>
      <c r="L14" s="1">
        <v>0</v>
      </c>
      <c r="M14" s="1">
        <v>5</v>
      </c>
      <c r="N14" s="1">
        <v>1</v>
      </c>
      <c r="O14" s="13">
        <v>1</v>
      </c>
      <c r="P14" s="1">
        <v>1</v>
      </c>
      <c r="Q14" s="1">
        <v>0</v>
      </c>
      <c r="R14" s="1">
        <v>0</v>
      </c>
      <c r="S14" s="1">
        <v>0</v>
      </c>
      <c r="T14" s="4">
        <v>0</v>
      </c>
      <c r="U14" s="1">
        <v>0</v>
      </c>
      <c r="V14" s="1">
        <v>1</v>
      </c>
      <c r="W14" s="1">
        <v>0</v>
      </c>
      <c r="X14" s="1">
        <v>0</v>
      </c>
      <c r="Y14" s="1">
        <v>4</v>
      </c>
      <c r="Z14" s="1">
        <v>4</v>
      </c>
      <c r="AA14" s="1">
        <v>0</v>
      </c>
      <c r="AB14" s="13">
        <v>1</v>
      </c>
      <c r="AC14" s="1">
        <v>0</v>
      </c>
      <c r="AD14" s="1">
        <v>0</v>
      </c>
      <c r="AE14" s="1">
        <v>0</v>
      </c>
      <c r="AF14" s="1">
        <v>0</v>
      </c>
      <c r="AG14" s="8">
        <v>2</v>
      </c>
      <c r="AH14" s="1">
        <v>1</v>
      </c>
      <c r="AI14" s="1">
        <v>0</v>
      </c>
      <c r="AJ14" s="1">
        <v>0</v>
      </c>
      <c r="AK14" s="1">
        <v>0</v>
      </c>
      <c r="AL14" s="1">
        <v>1</v>
      </c>
      <c r="AM14" s="1">
        <v>6</v>
      </c>
      <c r="AN14" s="1">
        <v>1</v>
      </c>
      <c r="AO14" s="13">
        <v>1</v>
      </c>
      <c r="AP14" s="1">
        <v>0</v>
      </c>
      <c r="AQ14" s="1">
        <v>0</v>
      </c>
      <c r="AR14" s="1">
        <v>0</v>
      </c>
      <c r="AS14" s="1">
        <v>0</v>
      </c>
      <c r="AT14" s="6">
        <v>1</v>
      </c>
      <c r="AU14" s="1">
        <v>2</v>
      </c>
      <c r="AV14" s="1">
        <v>1</v>
      </c>
      <c r="AW14" s="1">
        <v>1</v>
      </c>
      <c r="AX14" s="1">
        <v>0</v>
      </c>
      <c r="AY14" s="1">
        <v>0</v>
      </c>
      <c r="AZ14" s="1">
        <v>1</v>
      </c>
      <c r="BA14" s="1">
        <v>0</v>
      </c>
      <c r="BB14" s="13">
        <v>0</v>
      </c>
      <c r="BC14" s="1">
        <v>0</v>
      </c>
      <c r="BD14" s="1">
        <v>0</v>
      </c>
      <c r="BE14" s="1">
        <v>0</v>
      </c>
      <c r="BF14" s="1">
        <v>0</v>
      </c>
      <c r="BG14" s="10"/>
      <c r="BO14" s="13"/>
    </row>
    <row r="15" spans="1:71" x14ac:dyDescent="0.25">
      <c r="A15" s="1" t="s">
        <v>333</v>
      </c>
      <c r="B15" s="1">
        <v>1.46</v>
      </c>
      <c r="C15" s="1">
        <v>0.83</v>
      </c>
      <c r="D15" s="1">
        <v>1.01</v>
      </c>
      <c r="E15" s="1">
        <v>0.96</v>
      </c>
      <c r="G15" s="2">
        <v>1</v>
      </c>
      <c r="H15" s="1">
        <v>4</v>
      </c>
      <c r="I15" s="1">
        <v>1</v>
      </c>
      <c r="J15" s="1">
        <v>0</v>
      </c>
      <c r="K15" s="1">
        <v>0</v>
      </c>
      <c r="L15" s="1">
        <v>0</v>
      </c>
      <c r="M15" s="1">
        <v>2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0</v>
      </c>
      <c r="V15" s="1">
        <v>0</v>
      </c>
      <c r="W15" s="1">
        <v>0</v>
      </c>
      <c r="X15" s="1">
        <v>0</v>
      </c>
      <c r="Y15" s="1">
        <v>6</v>
      </c>
      <c r="Z15" s="1">
        <v>1</v>
      </c>
      <c r="AA15" s="1">
        <v>0</v>
      </c>
      <c r="AB15" s="13">
        <v>0</v>
      </c>
      <c r="AC15" s="1">
        <v>0</v>
      </c>
      <c r="AD15" s="1">
        <v>0</v>
      </c>
      <c r="AE15" s="1">
        <v>0</v>
      </c>
      <c r="AF15" s="1">
        <v>0</v>
      </c>
      <c r="AG15" s="8">
        <v>0</v>
      </c>
      <c r="AH15" s="1">
        <v>2</v>
      </c>
      <c r="AI15" s="1">
        <v>0</v>
      </c>
      <c r="AJ15" s="1">
        <v>0</v>
      </c>
      <c r="AK15" s="1">
        <v>0</v>
      </c>
      <c r="AL15" s="1">
        <v>0</v>
      </c>
      <c r="AM15" s="1">
        <v>6</v>
      </c>
      <c r="AN15" s="1">
        <v>1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6">
        <v>1</v>
      </c>
      <c r="AU15" s="1">
        <v>4</v>
      </c>
      <c r="AV15" s="1">
        <v>0</v>
      </c>
      <c r="AW15" s="1">
        <v>0</v>
      </c>
      <c r="AX15" s="1">
        <v>0</v>
      </c>
      <c r="AY15" s="1">
        <v>0</v>
      </c>
      <c r="AZ15" s="1">
        <v>1</v>
      </c>
      <c r="BA15" s="1">
        <v>0</v>
      </c>
      <c r="BB15" s="13">
        <v>0</v>
      </c>
      <c r="BC15" s="1">
        <v>0</v>
      </c>
      <c r="BD15" s="1">
        <v>0</v>
      </c>
      <c r="BE15" s="1">
        <v>0</v>
      </c>
      <c r="BF15" s="1">
        <v>0</v>
      </c>
      <c r="BG15" s="10"/>
      <c r="BO15" s="13"/>
    </row>
    <row r="16" spans="1:71" x14ac:dyDescent="0.25">
      <c r="A16" s="1" t="s">
        <v>334</v>
      </c>
      <c r="B16" s="1">
        <v>1.32</v>
      </c>
      <c r="C16" s="1">
        <v>1.7</v>
      </c>
      <c r="D16" s="1">
        <v>0.89</v>
      </c>
      <c r="E16" s="1">
        <v>1.1499999999999999</v>
      </c>
      <c r="G16" s="2">
        <v>2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5</v>
      </c>
      <c r="N16" s="1">
        <v>1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3</v>
      </c>
      <c r="V16" s="1">
        <v>1</v>
      </c>
      <c r="W16" s="1">
        <v>0</v>
      </c>
      <c r="X16" s="1">
        <v>0</v>
      </c>
      <c r="Y16" s="1">
        <v>0</v>
      </c>
      <c r="Z16" s="1">
        <v>3</v>
      </c>
      <c r="AA16" s="1">
        <v>0</v>
      </c>
      <c r="AB16" s="13">
        <v>1</v>
      </c>
      <c r="AC16" s="1">
        <v>0</v>
      </c>
      <c r="AD16" s="1">
        <v>1</v>
      </c>
      <c r="AE16" s="1">
        <v>0</v>
      </c>
      <c r="AF16" s="1">
        <v>0</v>
      </c>
      <c r="AG16" s="8">
        <v>2</v>
      </c>
      <c r="AH16" s="1">
        <v>3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1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6">
        <v>1</v>
      </c>
      <c r="AU16" s="1">
        <v>2</v>
      </c>
      <c r="AV16" s="1">
        <v>1</v>
      </c>
      <c r="AW16" s="1">
        <v>0</v>
      </c>
      <c r="AX16" s="1">
        <v>0</v>
      </c>
      <c r="AY16" s="1">
        <v>0</v>
      </c>
      <c r="AZ16" s="1">
        <v>3</v>
      </c>
      <c r="BA16" s="1">
        <v>0</v>
      </c>
      <c r="BB16" s="13">
        <v>1</v>
      </c>
      <c r="BC16" s="1">
        <v>0</v>
      </c>
      <c r="BD16" s="1">
        <v>0</v>
      </c>
      <c r="BE16" s="1">
        <v>0</v>
      </c>
      <c r="BF16" s="1">
        <v>0</v>
      </c>
      <c r="BG16" s="10"/>
      <c r="BO16" s="13"/>
    </row>
    <row r="17" spans="1:71" x14ac:dyDescent="0.25">
      <c r="A17" s="15">
        <v>45423</v>
      </c>
      <c r="B17" s="4"/>
      <c r="C17" s="4"/>
      <c r="D17" s="4"/>
      <c r="E17" s="4"/>
      <c r="F17" s="4"/>
      <c r="G17" s="2"/>
      <c r="O17" s="13"/>
      <c r="T17" s="4"/>
      <c r="AB17" s="13"/>
      <c r="AG17" s="8"/>
      <c r="AO17" s="13"/>
      <c r="AT17" s="6"/>
      <c r="BB17" s="13"/>
      <c r="BG17" s="10"/>
      <c r="BO17" s="13"/>
    </row>
    <row r="18" spans="1:71" x14ac:dyDescent="0.25">
      <c r="A18" s="1" t="s">
        <v>335</v>
      </c>
      <c r="B18" s="1">
        <v>0.83</v>
      </c>
      <c r="C18" s="1">
        <v>1.62</v>
      </c>
      <c r="D18" s="1">
        <v>1.86</v>
      </c>
      <c r="G18" s="2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2</v>
      </c>
      <c r="V18" s="1">
        <v>1</v>
      </c>
      <c r="W18" s="1">
        <v>0</v>
      </c>
      <c r="X18" s="1">
        <v>0</v>
      </c>
      <c r="Y18" s="1">
        <v>0</v>
      </c>
      <c r="Z18" s="1">
        <v>2</v>
      </c>
      <c r="AA18" s="1">
        <v>1</v>
      </c>
      <c r="AB18" s="13">
        <v>2</v>
      </c>
      <c r="AC18" s="1">
        <v>0</v>
      </c>
      <c r="AD18" s="1">
        <v>0</v>
      </c>
      <c r="AE18" s="1">
        <v>0</v>
      </c>
      <c r="AF18" s="1">
        <v>0</v>
      </c>
      <c r="AG18" s="8">
        <v>0</v>
      </c>
      <c r="AH18" s="1">
        <v>1</v>
      </c>
      <c r="AI18" s="1">
        <v>2</v>
      </c>
      <c r="AJ18" s="1">
        <v>1</v>
      </c>
      <c r="AK18" s="1">
        <v>0</v>
      </c>
      <c r="AL18" s="1">
        <v>0</v>
      </c>
      <c r="AM18" s="1">
        <v>3</v>
      </c>
      <c r="AN18" s="1">
        <v>0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6"/>
      <c r="BB18" s="13"/>
      <c r="BG18" s="10"/>
      <c r="BO18" s="13"/>
    </row>
    <row r="19" spans="1:71" x14ac:dyDescent="0.25">
      <c r="A19" s="1" t="s">
        <v>336</v>
      </c>
      <c r="B19" s="1">
        <v>1.01</v>
      </c>
      <c r="C19" s="1">
        <v>1.49</v>
      </c>
      <c r="D19" s="1">
        <v>1.67</v>
      </c>
      <c r="G19" s="2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0</v>
      </c>
      <c r="R19" s="1">
        <v>0</v>
      </c>
      <c r="S19" s="1">
        <v>0</v>
      </c>
      <c r="T19" s="4">
        <v>0</v>
      </c>
      <c r="U19" s="1">
        <v>0</v>
      </c>
      <c r="V19" s="1">
        <v>2</v>
      </c>
      <c r="W19" s="1">
        <v>0</v>
      </c>
      <c r="X19" s="1">
        <v>0</v>
      </c>
      <c r="Y19" s="1">
        <v>0</v>
      </c>
      <c r="Z19" s="1">
        <v>5</v>
      </c>
      <c r="AA19" s="1">
        <v>1</v>
      </c>
      <c r="AB19" s="13">
        <v>0</v>
      </c>
      <c r="AC19" s="1">
        <v>0</v>
      </c>
      <c r="AD19" s="1">
        <v>0</v>
      </c>
      <c r="AE19" s="1">
        <v>0</v>
      </c>
      <c r="AF19" s="1">
        <v>0</v>
      </c>
      <c r="AG19" s="8">
        <v>2</v>
      </c>
      <c r="AH19" s="1">
        <v>5</v>
      </c>
      <c r="AI19" s="1">
        <v>1</v>
      </c>
      <c r="AJ19" s="1">
        <v>1</v>
      </c>
      <c r="AK19" s="1">
        <v>0</v>
      </c>
      <c r="AL19" s="1">
        <v>1</v>
      </c>
      <c r="AM19" s="1">
        <v>2</v>
      </c>
      <c r="AN19" s="1">
        <v>1</v>
      </c>
      <c r="AO19" s="13">
        <v>1</v>
      </c>
      <c r="AP19" s="1">
        <v>0</v>
      </c>
      <c r="AQ19" s="1">
        <v>0</v>
      </c>
      <c r="AR19" s="1">
        <v>0</v>
      </c>
      <c r="AS19" s="1">
        <v>0</v>
      </c>
      <c r="AT19" s="6"/>
      <c r="BB19" s="13"/>
      <c r="BG19" s="10"/>
      <c r="BO19" s="13"/>
    </row>
    <row r="20" spans="1:71" x14ac:dyDescent="0.25">
      <c r="A20" s="1" t="s">
        <v>337</v>
      </c>
      <c r="B20" s="1">
        <v>1.3</v>
      </c>
      <c r="C20" s="1">
        <v>2.0699999999999998</v>
      </c>
      <c r="D20" s="1">
        <v>1.68</v>
      </c>
      <c r="G20" s="2">
        <v>2</v>
      </c>
      <c r="H20" s="1">
        <v>2</v>
      </c>
      <c r="I20" s="1">
        <v>1</v>
      </c>
      <c r="J20" s="1">
        <v>0</v>
      </c>
      <c r="K20" s="1">
        <v>0</v>
      </c>
      <c r="L20" s="1">
        <v>2</v>
      </c>
      <c r="M20" s="1">
        <v>1</v>
      </c>
      <c r="N20" s="1">
        <v>2</v>
      </c>
      <c r="O20" s="13">
        <v>1</v>
      </c>
      <c r="P20" s="1">
        <v>0</v>
      </c>
      <c r="Q20" s="1">
        <v>0</v>
      </c>
      <c r="R20" s="1">
        <v>0</v>
      </c>
      <c r="S20" s="1">
        <v>0</v>
      </c>
      <c r="T20" s="4">
        <v>1</v>
      </c>
      <c r="U20" s="1">
        <v>2</v>
      </c>
      <c r="V20" s="1">
        <v>3</v>
      </c>
      <c r="W20" s="1">
        <v>0</v>
      </c>
      <c r="X20" s="1">
        <v>1</v>
      </c>
      <c r="Y20" s="1">
        <v>2</v>
      </c>
      <c r="Z20" s="1">
        <v>8</v>
      </c>
      <c r="AA20" s="1">
        <v>3</v>
      </c>
      <c r="AB20" s="13">
        <v>3</v>
      </c>
      <c r="AC20" s="1">
        <v>0</v>
      </c>
      <c r="AD20" s="1">
        <v>1</v>
      </c>
      <c r="AE20" s="1">
        <v>0</v>
      </c>
      <c r="AF20" s="1">
        <v>0</v>
      </c>
      <c r="AG20" s="8">
        <v>0</v>
      </c>
      <c r="AH20" s="1">
        <v>5</v>
      </c>
      <c r="AI20" s="1">
        <v>2</v>
      </c>
      <c r="AJ20" s="1">
        <v>1</v>
      </c>
      <c r="AK20" s="1">
        <v>0</v>
      </c>
      <c r="AL20" s="1">
        <v>1</v>
      </c>
      <c r="AM20" s="1">
        <v>4</v>
      </c>
      <c r="AN20" s="1">
        <v>0</v>
      </c>
      <c r="AO20" s="13">
        <v>0</v>
      </c>
      <c r="AP20" s="1">
        <v>0</v>
      </c>
      <c r="AQ20" s="1">
        <v>0</v>
      </c>
      <c r="AR20" s="1">
        <v>0</v>
      </c>
      <c r="AS20" s="1">
        <v>0</v>
      </c>
      <c r="AT20" s="6"/>
      <c r="BB20" s="13"/>
      <c r="BG20" s="10"/>
      <c r="BO20" s="13"/>
    </row>
    <row r="21" spans="1:71" ht="15.75" customHeight="1" x14ac:dyDescent="0.25">
      <c r="A21" s="1" t="s">
        <v>338</v>
      </c>
      <c r="B21" s="1">
        <v>0.86</v>
      </c>
      <c r="C21" s="1">
        <v>1</v>
      </c>
      <c r="D21" s="1">
        <v>0.88</v>
      </c>
      <c r="G21" s="2">
        <v>0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4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  <c r="Z21" s="1">
        <v>3</v>
      </c>
      <c r="AA21" s="1">
        <v>0</v>
      </c>
      <c r="AB21" s="13">
        <v>2</v>
      </c>
      <c r="AC21" s="1">
        <v>0</v>
      </c>
      <c r="AD21" s="1">
        <v>0</v>
      </c>
      <c r="AE21" s="1">
        <v>0</v>
      </c>
      <c r="AF21" s="1">
        <v>0</v>
      </c>
      <c r="AG21" s="8">
        <v>0</v>
      </c>
      <c r="AH21" s="1">
        <v>3</v>
      </c>
      <c r="AI21" s="1">
        <v>0</v>
      </c>
      <c r="AJ21" s="1">
        <v>1</v>
      </c>
      <c r="AK21" s="1">
        <v>0</v>
      </c>
      <c r="AL21" s="1">
        <v>0</v>
      </c>
      <c r="AM21" s="1">
        <v>2</v>
      </c>
      <c r="AN21" s="1">
        <v>1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6"/>
      <c r="BB21" s="13"/>
      <c r="BG21" s="10"/>
      <c r="BO21" s="13"/>
    </row>
    <row r="22" spans="1:71" ht="15.75" customHeight="1" x14ac:dyDescent="0.25">
      <c r="A22" s="1" t="s">
        <v>339</v>
      </c>
      <c r="B22" s="1">
        <v>1.38</v>
      </c>
      <c r="C22" s="1">
        <v>1.43</v>
      </c>
      <c r="D22" s="1">
        <v>1.56</v>
      </c>
      <c r="G22" s="2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3">
        <v>0</v>
      </c>
      <c r="P22" s="1">
        <v>1</v>
      </c>
      <c r="Q22" s="1">
        <v>0</v>
      </c>
      <c r="R22" s="1">
        <v>0</v>
      </c>
      <c r="S22" s="1">
        <v>0</v>
      </c>
      <c r="T22" s="4">
        <v>1</v>
      </c>
      <c r="U22" s="1">
        <v>1</v>
      </c>
      <c r="V22" s="1">
        <v>0</v>
      </c>
      <c r="W22" s="1">
        <v>0</v>
      </c>
      <c r="X22" s="1">
        <v>0</v>
      </c>
      <c r="Y22" s="1">
        <v>0</v>
      </c>
      <c r="Z22" s="1">
        <v>2</v>
      </c>
      <c r="AA22" s="1">
        <v>0</v>
      </c>
      <c r="AB22" s="13">
        <v>0</v>
      </c>
      <c r="AC22" s="1">
        <v>0</v>
      </c>
      <c r="AD22" s="1">
        <v>0</v>
      </c>
      <c r="AE22" s="1">
        <v>0</v>
      </c>
      <c r="AF22" s="1">
        <v>0</v>
      </c>
      <c r="AG22" s="8">
        <v>0</v>
      </c>
      <c r="AH22" s="1">
        <v>2</v>
      </c>
      <c r="AI22" s="1">
        <v>1</v>
      </c>
      <c r="AJ22" s="1">
        <v>0</v>
      </c>
      <c r="AK22" s="1">
        <v>0</v>
      </c>
      <c r="AL22" s="1">
        <v>0</v>
      </c>
      <c r="AM22" s="1">
        <v>1</v>
      </c>
      <c r="AN22" s="1">
        <v>0</v>
      </c>
      <c r="AO22" s="13">
        <v>0</v>
      </c>
      <c r="AP22" s="1">
        <v>1</v>
      </c>
      <c r="AQ22" s="1">
        <v>0</v>
      </c>
      <c r="AR22" s="1">
        <v>0</v>
      </c>
      <c r="AS22" s="1">
        <v>0</v>
      </c>
      <c r="AT22" s="6"/>
      <c r="BB22" s="13"/>
      <c r="BG22" s="10"/>
      <c r="BO22" s="13"/>
    </row>
    <row r="23" spans="1:71" ht="15.75" customHeight="1" x14ac:dyDescent="0.25">
      <c r="A23" s="1" t="s">
        <v>340</v>
      </c>
      <c r="B23" s="1">
        <v>1.02</v>
      </c>
      <c r="C23" s="1">
        <v>1.79</v>
      </c>
      <c r="D23" s="1">
        <v>1.59</v>
      </c>
      <c r="G23" s="2">
        <v>0</v>
      </c>
      <c r="H23" s="1">
        <v>4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1</v>
      </c>
      <c r="U23" s="1">
        <v>0</v>
      </c>
      <c r="V23" s="1">
        <v>4</v>
      </c>
      <c r="W23" s="1">
        <v>0</v>
      </c>
      <c r="X23" s="1">
        <v>0</v>
      </c>
      <c r="Y23" s="1">
        <v>0</v>
      </c>
      <c r="Z23" s="1">
        <v>8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8">
        <v>3</v>
      </c>
      <c r="AH23" s="1">
        <v>7</v>
      </c>
      <c r="AI23" s="1">
        <v>0</v>
      </c>
      <c r="AJ23" s="1">
        <v>1</v>
      </c>
      <c r="AK23" s="1">
        <v>0</v>
      </c>
      <c r="AL23" s="1">
        <v>0</v>
      </c>
      <c r="AM23" s="1">
        <v>3</v>
      </c>
      <c r="AN23" s="1">
        <v>0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6"/>
      <c r="BB23" s="13"/>
      <c r="BG23" s="10"/>
      <c r="BO23" s="13"/>
    </row>
    <row r="24" spans="1:71" ht="15.75" customHeight="1" x14ac:dyDescent="0.25">
      <c r="A24" s="1" t="s">
        <v>341</v>
      </c>
      <c r="B24" s="1">
        <v>1.48</v>
      </c>
      <c r="C24" s="1">
        <v>1.82</v>
      </c>
      <c r="D24" s="1">
        <v>0.77</v>
      </c>
      <c r="G24" s="2">
        <v>0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2</v>
      </c>
      <c r="W24" s="1">
        <v>1</v>
      </c>
      <c r="X24" s="1">
        <v>0</v>
      </c>
      <c r="Y24" s="1">
        <v>0</v>
      </c>
      <c r="Z24" s="1">
        <v>5</v>
      </c>
      <c r="AA24" s="1">
        <v>0</v>
      </c>
      <c r="AB24" s="13">
        <v>0</v>
      </c>
      <c r="AC24" s="1">
        <v>2</v>
      </c>
      <c r="AD24" s="1">
        <v>0</v>
      </c>
      <c r="AE24" s="1">
        <v>0</v>
      </c>
      <c r="AF24" s="1">
        <v>0</v>
      </c>
      <c r="AG24" s="8">
        <v>0</v>
      </c>
      <c r="AH24" s="1">
        <v>2</v>
      </c>
      <c r="AI24" s="1">
        <v>0</v>
      </c>
      <c r="AJ24" s="1">
        <v>0</v>
      </c>
      <c r="AK24" s="1">
        <v>0</v>
      </c>
      <c r="AL24" s="1">
        <v>0</v>
      </c>
      <c r="AM24" s="1">
        <v>2</v>
      </c>
      <c r="AN24" s="1">
        <v>0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6"/>
      <c r="BB24" s="13"/>
      <c r="BG24" s="10"/>
      <c r="BO24" s="13"/>
    </row>
    <row r="25" spans="1:71" ht="15.75" customHeight="1" x14ac:dyDescent="0.25">
      <c r="A25" s="15">
        <v>45472</v>
      </c>
      <c r="B25" s="4"/>
      <c r="C25" s="4"/>
      <c r="D25" s="4"/>
      <c r="E25" s="4"/>
      <c r="F25" s="4"/>
      <c r="G25" s="2"/>
      <c r="O25" s="13"/>
      <c r="T25" s="4"/>
      <c r="AB25" s="13"/>
      <c r="AG25" s="8"/>
      <c r="AO25" s="13"/>
      <c r="AT25" s="6"/>
      <c r="BB25" s="13"/>
      <c r="BG25" s="10"/>
      <c r="BO25" s="13"/>
    </row>
    <row r="26" spans="1:71" ht="15.75" customHeight="1" x14ac:dyDescent="0.25">
      <c r="A26" s="1" t="s">
        <v>342</v>
      </c>
      <c r="B26" s="1">
        <v>0.99</v>
      </c>
      <c r="C26" s="1">
        <v>1.72</v>
      </c>
      <c r="D26" s="1">
        <v>1.42</v>
      </c>
      <c r="G26" s="2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4</v>
      </c>
      <c r="V26" s="1">
        <v>1</v>
      </c>
      <c r="W26" s="1">
        <v>1</v>
      </c>
      <c r="X26" s="1">
        <v>0</v>
      </c>
      <c r="Y26" s="1">
        <v>0</v>
      </c>
      <c r="Z26" s="1">
        <v>4</v>
      </c>
      <c r="AA26" s="1">
        <v>0</v>
      </c>
      <c r="AB26" s="13">
        <v>2</v>
      </c>
      <c r="AC26" s="1">
        <v>0</v>
      </c>
      <c r="AD26" s="1">
        <v>0</v>
      </c>
      <c r="AE26" s="1">
        <v>0</v>
      </c>
      <c r="AF26" s="1">
        <v>0</v>
      </c>
      <c r="AG26" s="8">
        <v>1</v>
      </c>
      <c r="AH26" s="1">
        <v>2</v>
      </c>
      <c r="AI26" s="1">
        <v>1</v>
      </c>
      <c r="AJ26" s="1">
        <v>0</v>
      </c>
      <c r="AK26" s="1">
        <v>0</v>
      </c>
      <c r="AL26" s="1">
        <v>0</v>
      </c>
      <c r="AM26" s="1">
        <v>5</v>
      </c>
      <c r="AN26" s="1">
        <v>2</v>
      </c>
      <c r="AO26" s="13">
        <v>0</v>
      </c>
      <c r="AP26" s="1">
        <v>0</v>
      </c>
      <c r="AQ26" s="1">
        <v>0</v>
      </c>
      <c r="AR26" s="1">
        <v>0</v>
      </c>
      <c r="AS26" s="1">
        <v>0</v>
      </c>
      <c r="AT26" s="6"/>
      <c r="BB26" s="13"/>
      <c r="BG26" s="10"/>
      <c r="BO26" s="13"/>
    </row>
    <row r="27" spans="1:71" ht="15.75" customHeight="1" x14ac:dyDescent="0.25">
      <c r="A27" s="1" t="s">
        <v>343</v>
      </c>
      <c r="B27" s="1">
        <v>2.02</v>
      </c>
      <c r="C27" s="1">
        <v>1.65</v>
      </c>
      <c r="D27" s="1">
        <v>1</v>
      </c>
      <c r="F27" s="1">
        <v>0.98</v>
      </c>
      <c r="G27" s="2">
        <v>1</v>
      </c>
      <c r="H27" s="1">
        <v>3</v>
      </c>
      <c r="I27" s="1">
        <v>1</v>
      </c>
      <c r="J27" s="1">
        <v>2</v>
      </c>
      <c r="K27" s="1">
        <v>0</v>
      </c>
      <c r="L27" s="1">
        <v>0</v>
      </c>
      <c r="M27" s="1">
        <v>2</v>
      </c>
      <c r="N27" s="1">
        <v>3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1</v>
      </c>
      <c r="V27" s="1">
        <v>1</v>
      </c>
      <c r="W27" s="1">
        <v>0</v>
      </c>
      <c r="X27" s="1">
        <v>0</v>
      </c>
      <c r="Y27" s="1">
        <v>0</v>
      </c>
      <c r="Z27" s="1">
        <v>4</v>
      </c>
      <c r="AA27" s="1">
        <v>1</v>
      </c>
      <c r="AB27" s="13">
        <v>0</v>
      </c>
      <c r="AC27" s="1">
        <v>0</v>
      </c>
      <c r="AD27" s="1">
        <v>1</v>
      </c>
      <c r="AE27" s="1">
        <v>0</v>
      </c>
      <c r="AF27" s="1">
        <v>0</v>
      </c>
      <c r="AG27" s="8">
        <v>0</v>
      </c>
      <c r="AH27" s="1">
        <v>2</v>
      </c>
      <c r="AI27" s="1">
        <v>0</v>
      </c>
      <c r="AJ27" s="1">
        <v>0</v>
      </c>
      <c r="AK27" s="1">
        <v>0</v>
      </c>
      <c r="AL27" s="1">
        <v>0</v>
      </c>
      <c r="AM27" s="1">
        <v>1</v>
      </c>
      <c r="AN27" s="1">
        <v>0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6"/>
      <c r="BB27" s="13"/>
      <c r="BG27" s="10">
        <v>0</v>
      </c>
      <c r="BH27" s="1">
        <v>1</v>
      </c>
      <c r="BI27" s="1">
        <v>0</v>
      </c>
      <c r="BJ27" s="1">
        <v>0</v>
      </c>
      <c r="BK27" s="1">
        <v>0</v>
      </c>
      <c r="BL27" s="1">
        <v>0</v>
      </c>
      <c r="BM27" s="1">
        <v>2</v>
      </c>
      <c r="BN27" s="1">
        <v>0</v>
      </c>
      <c r="BO27" s="13">
        <v>0</v>
      </c>
      <c r="BP27" s="1">
        <v>0</v>
      </c>
      <c r="BQ27" s="1">
        <v>0</v>
      </c>
      <c r="BR27" s="1">
        <v>0</v>
      </c>
      <c r="BS27" s="1">
        <v>0</v>
      </c>
    </row>
    <row r="28" spans="1:71" ht="15.75" customHeight="1" x14ac:dyDescent="0.25">
      <c r="A28" s="1" t="s">
        <v>344</v>
      </c>
      <c r="B28" s="1">
        <v>1.59</v>
      </c>
      <c r="C28" s="1">
        <v>2.58</v>
      </c>
      <c r="D28" s="1">
        <v>1.46</v>
      </c>
      <c r="F28" s="1">
        <v>0.71</v>
      </c>
      <c r="G28" s="2">
        <v>1</v>
      </c>
      <c r="H28" s="1">
        <v>2</v>
      </c>
      <c r="I28" s="1">
        <v>1</v>
      </c>
      <c r="J28" s="1">
        <v>1</v>
      </c>
      <c r="K28" s="1">
        <v>0</v>
      </c>
      <c r="L28" s="1">
        <v>0</v>
      </c>
      <c r="M28" s="1">
        <v>1</v>
      </c>
      <c r="N28" s="1">
        <v>0</v>
      </c>
      <c r="O28" s="13">
        <v>0</v>
      </c>
      <c r="P28" s="1">
        <v>1</v>
      </c>
      <c r="Q28" s="1">
        <v>0</v>
      </c>
      <c r="R28" s="1">
        <v>0</v>
      </c>
      <c r="S28" s="1">
        <v>0</v>
      </c>
      <c r="T28" s="4">
        <v>0</v>
      </c>
      <c r="U28" s="1">
        <v>2</v>
      </c>
      <c r="V28" s="1">
        <v>1</v>
      </c>
      <c r="W28" s="1">
        <v>3</v>
      </c>
      <c r="X28" s="1">
        <v>0</v>
      </c>
      <c r="Y28" s="1">
        <v>0</v>
      </c>
      <c r="Z28" s="1">
        <v>4</v>
      </c>
      <c r="AA28" s="1">
        <v>0</v>
      </c>
      <c r="AB28" s="13">
        <v>0</v>
      </c>
      <c r="AC28" s="1">
        <v>1</v>
      </c>
      <c r="AD28" s="1">
        <v>0</v>
      </c>
      <c r="AE28" s="1">
        <v>0</v>
      </c>
      <c r="AF28" s="1">
        <v>0</v>
      </c>
      <c r="AG28" s="8">
        <v>0</v>
      </c>
      <c r="AH28" s="1">
        <v>1</v>
      </c>
      <c r="AI28" s="1">
        <v>2</v>
      </c>
      <c r="AJ28" s="1">
        <v>0</v>
      </c>
      <c r="AK28" s="1">
        <v>0</v>
      </c>
      <c r="AL28" s="1">
        <v>0</v>
      </c>
      <c r="AM28" s="1">
        <v>1</v>
      </c>
      <c r="AN28" s="1">
        <v>0</v>
      </c>
      <c r="AO28" s="13">
        <v>1</v>
      </c>
      <c r="AP28" s="1">
        <v>0</v>
      </c>
      <c r="AQ28" s="1">
        <v>0</v>
      </c>
      <c r="AR28" s="1">
        <v>0</v>
      </c>
      <c r="AS28" s="1">
        <v>0</v>
      </c>
      <c r="AT28" s="6"/>
      <c r="BB28" s="13"/>
      <c r="BG28" s="10">
        <v>0</v>
      </c>
      <c r="BH28" s="1">
        <v>2</v>
      </c>
      <c r="BJ28" s="1">
        <v>0</v>
      </c>
      <c r="BK28" s="1">
        <v>0</v>
      </c>
      <c r="BL28" s="1">
        <v>0</v>
      </c>
      <c r="BM28" s="1">
        <v>1</v>
      </c>
      <c r="BN28" s="1">
        <v>0</v>
      </c>
      <c r="BO28" s="13">
        <v>0</v>
      </c>
      <c r="BP28" s="1">
        <v>0</v>
      </c>
      <c r="BQ28" s="1">
        <v>0</v>
      </c>
      <c r="BR28" s="1">
        <v>0</v>
      </c>
      <c r="BS28" s="1">
        <v>0</v>
      </c>
    </row>
    <row r="29" spans="1:71" ht="15.75" customHeight="1" x14ac:dyDescent="0.25">
      <c r="A29" s="15">
        <v>45514</v>
      </c>
      <c r="B29" s="4"/>
      <c r="C29" s="4"/>
      <c r="D29" s="4"/>
      <c r="E29" s="4"/>
      <c r="F29" s="4"/>
      <c r="G29" s="2"/>
      <c r="O29" s="13"/>
      <c r="T29" s="4"/>
      <c r="AB29" s="13"/>
      <c r="AG29" s="8"/>
      <c r="AO29" s="13"/>
      <c r="AT29" s="6"/>
      <c r="BB29" s="13"/>
      <c r="BG29" s="10"/>
      <c r="BO29" s="13"/>
    </row>
    <row r="30" spans="1:71" ht="15.75" customHeight="1" x14ac:dyDescent="0.25">
      <c r="A30" s="1" t="s">
        <v>345</v>
      </c>
      <c r="B30" s="1">
        <v>1.44</v>
      </c>
      <c r="C30" s="1">
        <v>1.2</v>
      </c>
      <c r="D30" s="1">
        <v>1.4</v>
      </c>
      <c r="G30" s="2">
        <v>0</v>
      </c>
      <c r="H30" s="1">
        <v>3</v>
      </c>
      <c r="I30" s="1">
        <v>1</v>
      </c>
      <c r="J30" s="1">
        <v>0</v>
      </c>
      <c r="K30" s="1">
        <v>0</v>
      </c>
      <c r="L30" s="1">
        <v>0</v>
      </c>
      <c r="M30" s="1">
        <v>1</v>
      </c>
      <c r="N30" s="1">
        <v>3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1</v>
      </c>
      <c r="U30" s="1">
        <v>1</v>
      </c>
      <c r="V30" s="1">
        <v>0</v>
      </c>
      <c r="W30" s="1">
        <v>0</v>
      </c>
      <c r="X30" s="1">
        <v>0</v>
      </c>
      <c r="Y30" s="1">
        <v>0</v>
      </c>
      <c r="Z30" s="1">
        <v>5</v>
      </c>
      <c r="AA30" s="1">
        <v>0</v>
      </c>
      <c r="AB30" s="13">
        <v>0</v>
      </c>
      <c r="AC30" s="1">
        <v>0</v>
      </c>
      <c r="AD30" s="1">
        <v>0</v>
      </c>
      <c r="AE30" s="1">
        <v>0</v>
      </c>
      <c r="AF30" s="1">
        <v>0</v>
      </c>
      <c r="AG30" s="8">
        <v>0</v>
      </c>
      <c r="AH30" s="1">
        <v>3</v>
      </c>
      <c r="AI30" s="1">
        <v>1</v>
      </c>
      <c r="AJ30" s="1">
        <v>0</v>
      </c>
      <c r="AK30" s="1">
        <v>0</v>
      </c>
      <c r="AL30" s="1">
        <v>0</v>
      </c>
      <c r="AM30" s="1">
        <v>4</v>
      </c>
      <c r="AN30" s="1">
        <v>0</v>
      </c>
      <c r="AO30" s="13">
        <v>2</v>
      </c>
      <c r="AP30" s="1">
        <v>0</v>
      </c>
      <c r="AQ30" s="1">
        <v>0</v>
      </c>
      <c r="AR30" s="1">
        <v>0</v>
      </c>
      <c r="AS30" s="1">
        <v>0</v>
      </c>
      <c r="AT30" s="6"/>
      <c r="BB30" s="13"/>
      <c r="BG30" s="10"/>
      <c r="BO30" s="13"/>
    </row>
    <row r="31" spans="1:71" ht="15.75" customHeight="1" x14ac:dyDescent="0.25">
      <c r="A31" s="1" t="s">
        <v>346</v>
      </c>
      <c r="B31" s="1">
        <v>0.28000000000000003</v>
      </c>
      <c r="C31" s="1">
        <v>0.3</v>
      </c>
      <c r="D31" s="1">
        <v>0.45</v>
      </c>
      <c r="G31" s="2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1</v>
      </c>
      <c r="AA31" s="1">
        <v>0</v>
      </c>
      <c r="AB31" s="13">
        <v>0</v>
      </c>
      <c r="AC31" s="1">
        <v>0</v>
      </c>
      <c r="AD31" s="1">
        <v>0</v>
      </c>
      <c r="AE31" s="1">
        <v>0</v>
      </c>
      <c r="AF31" s="1">
        <v>0</v>
      </c>
      <c r="AG31" s="8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2</v>
      </c>
      <c r="AN31" s="1">
        <v>1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6"/>
      <c r="BB31" s="13"/>
      <c r="BG31" s="10"/>
      <c r="BO31" s="13"/>
    </row>
    <row r="32" spans="1:71" ht="15.75" customHeight="1" x14ac:dyDescent="0.25">
      <c r="A32" s="1" t="s">
        <v>347</v>
      </c>
      <c r="B32" s="1">
        <v>1.66</v>
      </c>
      <c r="C32" s="1">
        <v>0.98</v>
      </c>
      <c r="D32" s="1">
        <v>0.83</v>
      </c>
      <c r="G32" s="2">
        <v>2</v>
      </c>
      <c r="H32" s="1">
        <v>2</v>
      </c>
      <c r="I32" s="1">
        <v>1</v>
      </c>
      <c r="J32" s="1">
        <v>1</v>
      </c>
      <c r="K32" s="1">
        <v>0</v>
      </c>
      <c r="L32" s="1">
        <v>0</v>
      </c>
      <c r="M32" s="1">
        <v>3</v>
      </c>
      <c r="N32" s="1">
        <v>0</v>
      </c>
      <c r="O32" s="13">
        <v>0</v>
      </c>
      <c r="P32" s="1">
        <v>0</v>
      </c>
      <c r="Q32" s="1">
        <v>1</v>
      </c>
      <c r="R32" s="1">
        <v>0</v>
      </c>
      <c r="S32" s="1">
        <v>0</v>
      </c>
      <c r="T32" s="4">
        <v>0</v>
      </c>
      <c r="U32" s="1">
        <v>0</v>
      </c>
      <c r="V32" s="1">
        <v>1</v>
      </c>
      <c r="W32" s="1">
        <v>0</v>
      </c>
      <c r="X32" s="1">
        <v>0</v>
      </c>
      <c r="Y32" s="1">
        <v>0</v>
      </c>
      <c r="Z32" s="1">
        <v>2</v>
      </c>
      <c r="AA32" s="1">
        <v>0</v>
      </c>
      <c r="AB32" s="13">
        <v>1</v>
      </c>
      <c r="AC32" s="1">
        <v>0</v>
      </c>
      <c r="AD32" s="1">
        <v>0</v>
      </c>
      <c r="AE32" s="1">
        <v>0</v>
      </c>
      <c r="AF32" s="1">
        <v>0</v>
      </c>
      <c r="AG32" s="8">
        <v>2</v>
      </c>
      <c r="AH32" s="1">
        <v>1</v>
      </c>
      <c r="AI32" s="1">
        <v>0</v>
      </c>
      <c r="AJ32" s="1">
        <v>0</v>
      </c>
      <c r="AK32" s="1">
        <v>0</v>
      </c>
      <c r="AL32" s="1">
        <v>0</v>
      </c>
      <c r="AM32" s="1">
        <v>2</v>
      </c>
      <c r="AN32" s="1">
        <v>0</v>
      </c>
      <c r="AO32" s="13">
        <v>0</v>
      </c>
      <c r="AP32" s="1">
        <v>0</v>
      </c>
      <c r="AQ32" s="1">
        <v>0</v>
      </c>
      <c r="AR32" s="1">
        <v>0</v>
      </c>
      <c r="AS32" s="1">
        <v>0</v>
      </c>
      <c r="AT32" s="6"/>
      <c r="BB32" s="13"/>
      <c r="BG32" s="10"/>
      <c r="BO32" s="13"/>
    </row>
    <row r="33" spans="1:67" ht="15.75" customHeight="1" x14ac:dyDescent="0.25">
      <c r="A33" s="1" t="s">
        <v>348</v>
      </c>
      <c r="B33" s="1">
        <v>1.51</v>
      </c>
      <c r="C33" s="1">
        <v>1.45</v>
      </c>
      <c r="D33" s="1">
        <v>0.89</v>
      </c>
      <c r="G33" s="2">
        <v>0</v>
      </c>
      <c r="H33" s="1">
        <v>4</v>
      </c>
      <c r="I33" s="1">
        <v>2</v>
      </c>
      <c r="J33" s="1">
        <v>0</v>
      </c>
      <c r="K33" s="1">
        <v>0</v>
      </c>
      <c r="L33" s="1">
        <v>0</v>
      </c>
      <c r="M33" s="1">
        <v>6</v>
      </c>
      <c r="N33" s="1">
        <v>1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1</v>
      </c>
      <c r="U33" s="1">
        <v>2</v>
      </c>
      <c r="V33" s="1">
        <v>1</v>
      </c>
      <c r="W33" s="1">
        <v>0</v>
      </c>
      <c r="X33" s="1">
        <v>0</v>
      </c>
      <c r="Y33" s="1">
        <v>0</v>
      </c>
      <c r="Z33" s="1">
        <v>7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8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3</v>
      </c>
      <c r="AN33" s="1">
        <v>0</v>
      </c>
      <c r="AO33" s="13">
        <v>0</v>
      </c>
      <c r="AP33" s="1">
        <v>0</v>
      </c>
      <c r="AQ33" s="1">
        <v>0</v>
      </c>
      <c r="AR33" s="1">
        <v>0</v>
      </c>
      <c r="AS33" s="1">
        <v>0</v>
      </c>
      <c r="AT33" s="6"/>
      <c r="BB33" s="13"/>
      <c r="BG33" s="10"/>
      <c r="BO33" s="13"/>
    </row>
    <row r="34" spans="1:67" ht="15.75" customHeight="1" x14ac:dyDescent="0.25">
      <c r="A34" s="1" t="s">
        <v>349</v>
      </c>
      <c r="B34" s="1">
        <v>0.97</v>
      </c>
      <c r="C34" s="1">
        <v>1.66</v>
      </c>
      <c r="D34" s="1">
        <v>1.47</v>
      </c>
      <c r="G34" s="2">
        <v>0</v>
      </c>
      <c r="H34" s="1">
        <v>2</v>
      </c>
      <c r="I34" s="1">
        <v>2</v>
      </c>
      <c r="J34" s="1">
        <v>0</v>
      </c>
      <c r="K34" s="1">
        <v>0</v>
      </c>
      <c r="L34" s="1">
        <v>1</v>
      </c>
      <c r="M34" s="1">
        <v>1</v>
      </c>
      <c r="N34" s="1">
        <v>0</v>
      </c>
      <c r="O34" s="13">
        <v>1</v>
      </c>
      <c r="P34" s="1">
        <v>0</v>
      </c>
      <c r="Q34" s="1">
        <v>0</v>
      </c>
      <c r="R34" s="1">
        <v>0</v>
      </c>
      <c r="S34" s="1">
        <v>0</v>
      </c>
      <c r="T34" s="4">
        <v>0</v>
      </c>
      <c r="U34" s="1">
        <v>3</v>
      </c>
      <c r="V34" s="1">
        <v>3</v>
      </c>
      <c r="W34" s="1">
        <v>0</v>
      </c>
      <c r="X34" s="1">
        <v>0</v>
      </c>
      <c r="Y34" s="1">
        <v>0</v>
      </c>
      <c r="Z34" s="1">
        <v>4</v>
      </c>
      <c r="AA34" s="1">
        <v>0</v>
      </c>
      <c r="AB34" s="13">
        <v>1</v>
      </c>
      <c r="AC34" s="1">
        <v>0</v>
      </c>
      <c r="AD34" s="1">
        <v>0</v>
      </c>
      <c r="AE34" s="1">
        <v>0</v>
      </c>
      <c r="AF34" s="1">
        <v>0</v>
      </c>
      <c r="AG34" s="8">
        <v>0</v>
      </c>
      <c r="AH34" s="1">
        <v>2</v>
      </c>
      <c r="AI34" s="1">
        <v>2</v>
      </c>
      <c r="AJ34" s="1">
        <v>1</v>
      </c>
      <c r="AK34" s="1">
        <v>0</v>
      </c>
      <c r="AL34" s="1">
        <v>0</v>
      </c>
      <c r="AM34" s="1">
        <v>2</v>
      </c>
      <c r="AN34" s="1">
        <v>0</v>
      </c>
      <c r="AO34" s="13">
        <v>0</v>
      </c>
      <c r="AP34" s="1">
        <v>0</v>
      </c>
      <c r="AQ34" s="1">
        <v>0</v>
      </c>
      <c r="AR34" s="1">
        <v>0</v>
      </c>
      <c r="AS34" s="1">
        <v>0</v>
      </c>
      <c r="AT34" s="6"/>
      <c r="BB34" s="13"/>
      <c r="BG34" s="10"/>
      <c r="BO34" s="13"/>
    </row>
    <row r="35" spans="1:67" ht="15.75" customHeight="1" x14ac:dyDescent="0.25">
      <c r="A35" s="15">
        <v>45521</v>
      </c>
      <c r="B35" s="4"/>
      <c r="C35" s="4"/>
      <c r="D35" s="4"/>
      <c r="E35" s="4"/>
      <c r="F35" s="4"/>
      <c r="G35" s="2"/>
      <c r="O35" s="13"/>
      <c r="T35" s="4"/>
      <c r="AB35" s="13"/>
      <c r="AG35" s="8"/>
      <c r="AO35" s="13"/>
      <c r="AT35" s="6"/>
      <c r="BB35" s="13"/>
      <c r="BG35" s="10"/>
      <c r="BO35" s="13"/>
    </row>
    <row r="36" spans="1:67" ht="15.75" customHeight="1" x14ac:dyDescent="0.25">
      <c r="A36" s="1" t="s">
        <v>350</v>
      </c>
      <c r="B36" s="1">
        <v>2.02</v>
      </c>
      <c r="C36" s="1">
        <v>1.23</v>
      </c>
      <c r="D36" s="1">
        <v>1.1200000000000001</v>
      </c>
      <c r="G36" s="2">
        <v>1</v>
      </c>
      <c r="H36" s="1">
        <v>4</v>
      </c>
      <c r="I36" s="1">
        <v>2</v>
      </c>
      <c r="J36" s="1">
        <v>2</v>
      </c>
      <c r="K36" s="1">
        <v>1</v>
      </c>
      <c r="L36" s="1">
        <v>0</v>
      </c>
      <c r="M36" s="1">
        <v>7</v>
      </c>
      <c r="N36" s="1">
        <v>2</v>
      </c>
      <c r="O36" s="13">
        <v>1</v>
      </c>
      <c r="P36" s="1">
        <v>0</v>
      </c>
      <c r="Q36" s="1">
        <v>0</v>
      </c>
      <c r="R36" s="1">
        <v>0</v>
      </c>
      <c r="S36" s="1">
        <v>0</v>
      </c>
      <c r="T36" s="4">
        <v>2</v>
      </c>
      <c r="U36" s="1">
        <v>1</v>
      </c>
      <c r="V36" s="1">
        <v>0</v>
      </c>
      <c r="W36" s="1">
        <v>1</v>
      </c>
      <c r="X36" s="1">
        <v>0</v>
      </c>
      <c r="Y36" s="1">
        <v>1</v>
      </c>
      <c r="Z36" s="1">
        <v>0</v>
      </c>
      <c r="AA36" s="1">
        <v>0</v>
      </c>
      <c r="AB36" s="13">
        <v>0</v>
      </c>
      <c r="AC36" s="1">
        <v>1</v>
      </c>
      <c r="AD36" s="1">
        <v>0</v>
      </c>
      <c r="AE36" s="1">
        <v>1</v>
      </c>
      <c r="AF36" s="1">
        <v>0</v>
      </c>
      <c r="AG36" s="8">
        <v>0</v>
      </c>
      <c r="AH36" s="1">
        <v>2</v>
      </c>
      <c r="AI36" s="1">
        <v>1</v>
      </c>
      <c r="AJ36" s="1">
        <v>0</v>
      </c>
      <c r="AK36" s="1">
        <v>0</v>
      </c>
      <c r="AL36" s="1">
        <v>0</v>
      </c>
      <c r="AM36" s="1">
        <v>1</v>
      </c>
      <c r="AN36" s="1">
        <v>1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6"/>
      <c r="BB36" s="13"/>
      <c r="BG36" s="10"/>
      <c r="BO36" s="13"/>
    </row>
    <row r="37" spans="1:67" ht="15.75" customHeight="1" x14ac:dyDescent="0.25">
      <c r="A37" s="1" t="s">
        <v>351</v>
      </c>
      <c r="B37" s="1">
        <v>1.88</v>
      </c>
      <c r="C37" s="1">
        <v>0.82</v>
      </c>
      <c r="D37" s="1">
        <v>1.4</v>
      </c>
      <c r="G37" s="2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2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8">
        <v>0</v>
      </c>
      <c r="AH37" s="1">
        <v>2</v>
      </c>
      <c r="AI37" s="1">
        <v>1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6"/>
      <c r="BB37" s="13"/>
      <c r="BG37" s="10"/>
      <c r="BO37" s="13"/>
    </row>
    <row r="38" spans="1:67" ht="15.75" customHeight="1" x14ac:dyDescent="0.25">
      <c r="A38" s="1" t="s">
        <v>352</v>
      </c>
      <c r="B38" s="1">
        <v>1.24</v>
      </c>
      <c r="C38" s="1">
        <v>1.37</v>
      </c>
      <c r="D38" s="1">
        <v>0.46</v>
      </c>
      <c r="G38" s="2">
        <v>1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3</v>
      </c>
      <c r="N38" s="1">
        <v>1</v>
      </c>
      <c r="O38" s="13">
        <v>1</v>
      </c>
      <c r="P38" s="1">
        <v>0</v>
      </c>
      <c r="Q38" s="1">
        <v>0</v>
      </c>
      <c r="R38" s="1">
        <v>0</v>
      </c>
      <c r="S38" s="1">
        <v>0</v>
      </c>
      <c r="T38" s="4">
        <v>1</v>
      </c>
      <c r="U38" s="1">
        <v>1</v>
      </c>
      <c r="V38" s="1">
        <v>2</v>
      </c>
      <c r="W38" s="1">
        <v>0</v>
      </c>
      <c r="X38" s="1">
        <v>0</v>
      </c>
      <c r="Y38" s="1">
        <v>0</v>
      </c>
      <c r="Z38" s="1">
        <v>7</v>
      </c>
      <c r="AA38" s="1">
        <v>0</v>
      </c>
      <c r="AB38" s="13">
        <v>0</v>
      </c>
      <c r="AC38" s="1">
        <v>1</v>
      </c>
      <c r="AD38" s="1">
        <v>0</v>
      </c>
      <c r="AE38" s="1">
        <v>0</v>
      </c>
      <c r="AF38" s="1">
        <v>0</v>
      </c>
      <c r="AG38" s="8">
        <v>1</v>
      </c>
      <c r="AH38" s="1">
        <v>1</v>
      </c>
      <c r="AI38" s="1">
        <v>0</v>
      </c>
      <c r="AJ38" s="1">
        <v>0</v>
      </c>
      <c r="AK38" s="1">
        <v>0</v>
      </c>
      <c r="AL38" s="1">
        <v>0</v>
      </c>
      <c r="AM38" s="1">
        <v>2</v>
      </c>
      <c r="AN38" s="1">
        <v>1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6"/>
      <c r="BB38" s="13"/>
      <c r="BG38" s="10"/>
      <c r="BO38" s="13"/>
    </row>
    <row r="39" spans="1:67" ht="15.75" customHeight="1" x14ac:dyDescent="0.25">
      <c r="A39" s="1" t="s">
        <v>353</v>
      </c>
      <c r="B39" s="1">
        <v>1.26</v>
      </c>
      <c r="C39" s="1">
        <v>1.45</v>
      </c>
      <c r="D39" s="1">
        <v>0.99</v>
      </c>
      <c r="G39" s="2">
        <v>0</v>
      </c>
      <c r="H39" s="1">
        <v>2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1</v>
      </c>
      <c r="W39" s="1">
        <v>0</v>
      </c>
      <c r="X39" s="1">
        <v>0</v>
      </c>
      <c r="Y39" s="1">
        <v>0</v>
      </c>
      <c r="Z39" s="1">
        <v>1</v>
      </c>
      <c r="AA39" s="1">
        <v>0</v>
      </c>
      <c r="AB39" s="13">
        <v>0</v>
      </c>
      <c r="AC39" s="1">
        <v>1</v>
      </c>
      <c r="AD39" s="1">
        <v>0</v>
      </c>
      <c r="AE39" s="1">
        <v>0</v>
      </c>
      <c r="AF39" s="1">
        <v>0</v>
      </c>
      <c r="AG39" s="8">
        <v>0</v>
      </c>
      <c r="AH39" s="1">
        <v>0</v>
      </c>
      <c r="AI39" s="1">
        <v>1</v>
      </c>
      <c r="AJ39" s="1">
        <v>0</v>
      </c>
      <c r="AK39" s="1">
        <v>0</v>
      </c>
      <c r="AL39" s="1">
        <v>0</v>
      </c>
      <c r="AM39" s="1">
        <v>0</v>
      </c>
      <c r="AN39" s="1">
        <v>1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6"/>
      <c r="BB39" s="13"/>
      <c r="BG39" s="10"/>
      <c r="BO39" s="13"/>
    </row>
    <row r="40" spans="1:67" ht="15.75" customHeight="1" x14ac:dyDescent="0.25">
      <c r="A40" s="1" t="s">
        <v>354</v>
      </c>
      <c r="B40" s="1">
        <v>0.97</v>
      </c>
      <c r="C40" s="1">
        <v>1.22</v>
      </c>
      <c r="D40" s="1">
        <v>1.51</v>
      </c>
      <c r="G40" s="2">
        <v>0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3">
        <v>0</v>
      </c>
      <c r="P40" s="1">
        <v>1</v>
      </c>
      <c r="Q40" s="1">
        <v>0</v>
      </c>
      <c r="R40" s="1">
        <v>0</v>
      </c>
      <c r="S40" s="1">
        <v>0</v>
      </c>
      <c r="T40" s="4">
        <v>1</v>
      </c>
      <c r="U40" s="1">
        <v>0</v>
      </c>
      <c r="V40" s="1">
        <v>1</v>
      </c>
      <c r="W40" s="1">
        <v>0</v>
      </c>
      <c r="X40" s="1">
        <v>0</v>
      </c>
      <c r="Y40" s="1">
        <v>0</v>
      </c>
      <c r="Z40" s="1">
        <v>1</v>
      </c>
      <c r="AA40" s="1">
        <v>1</v>
      </c>
      <c r="AB40" s="13">
        <v>0</v>
      </c>
      <c r="AC40" s="1">
        <v>0</v>
      </c>
      <c r="AD40" s="1">
        <v>0</v>
      </c>
      <c r="AE40" s="1">
        <v>0</v>
      </c>
      <c r="AF40" s="1">
        <v>0</v>
      </c>
      <c r="AG40" s="8">
        <v>0</v>
      </c>
      <c r="AH40" s="1">
        <v>2</v>
      </c>
      <c r="AI40" s="1">
        <v>1</v>
      </c>
      <c r="AJ40" s="1">
        <v>0</v>
      </c>
      <c r="AK40" s="1">
        <v>0</v>
      </c>
      <c r="AL40" s="1">
        <v>0</v>
      </c>
      <c r="AM40" s="1">
        <v>1</v>
      </c>
      <c r="AN40" s="1">
        <v>0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6"/>
      <c r="BB40" s="13"/>
      <c r="BG40" s="10"/>
      <c r="BO40" s="13"/>
    </row>
    <row r="41" spans="1:67" ht="15.75" customHeight="1" x14ac:dyDescent="0.25">
      <c r="A41" s="1" t="s">
        <v>355</v>
      </c>
      <c r="B41" s="1">
        <v>0.82</v>
      </c>
      <c r="C41" s="1">
        <v>1.08</v>
      </c>
      <c r="D41" s="1">
        <v>0.8</v>
      </c>
      <c r="G41" s="2">
        <v>0</v>
      </c>
      <c r="H41" s="1">
        <v>4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2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8">
        <v>0</v>
      </c>
      <c r="AH41" s="1">
        <v>3</v>
      </c>
      <c r="AI41" s="1">
        <v>0</v>
      </c>
      <c r="AJ41" s="1">
        <v>0</v>
      </c>
      <c r="AK41" s="1">
        <v>0</v>
      </c>
      <c r="AL41" s="1">
        <v>0</v>
      </c>
      <c r="AM41" s="1">
        <v>1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6"/>
      <c r="BB41" s="13"/>
      <c r="BG41" s="10"/>
      <c r="BO41" s="13"/>
    </row>
    <row r="42" spans="1:67" ht="15.75" customHeight="1" x14ac:dyDescent="0.25">
      <c r="A42" s="1" t="s">
        <v>356</v>
      </c>
      <c r="B42" s="1">
        <v>0.27</v>
      </c>
      <c r="C42" s="1">
        <v>0.67</v>
      </c>
      <c r="D42" s="1">
        <v>0.39</v>
      </c>
      <c r="G42" s="2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1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2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8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6"/>
      <c r="BB42" s="13"/>
      <c r="BG42" s="10"/>
      <c r="BO42" s="13"/>
    </row>
    <row r="43" spans="1:67" ht="15.75" customHeight="1" x14ac:dyDescent="0.25">
      <c r="A43" s="1" t="s">
        <v>357</v>
      </c>
      <c r="B43" s="1">
        <v>0.93</v>
      </c>
      <c r="C43" s="1">
        <v>1.81</v>
      </c>
      <c r="D43" s="1">
        <v>0.62</v>
      </c>
      <c r="G43" s="2">
        <v>0</v>
      </c>
      <c r="H43" s="1">
        <v>1</v>
      </c>
      <c r="I43" s="1">
        <v>1</v>
      </c>
      <c r="J43" s="1">
        <v>0</v>
      </c>
      <c r="K43" s="1">
        <v>0</v>
      </c>
      <c r="L43" s="1">
        <v>0</v>
      </c>
      <c r="M43" s="1">
        <v>3</v>
      </c>
      <c r="N43" s="1">
        <v>0</v>
      </c>
      <c r="O43" s="13">
        <v>0</v>
      </c>
      <c r="P43" s="1">
        <v>0</v>
      </c>
      <c r="Q43" s="1">
        <v>0</v>
      </c>
      <c r="R43" s="1">
        <v>0</v>
      </c>
      <c r="S43" s="1">
        <v>0</v>
      </c>
      <c r="T43" s="4">
        <v>0</v>
      </c>
      <c r="U43" s="1">
        <v>1</v>
      </c>
      <c r="V43" s="1">
        <v>2</v>
      </c>
      <c r="W43" s="1">
        <v>1</v>
      </c>
      <c r="X43" s="1">
        <v>0</v>
      </c>
      <c r="Y43" s="1">
        <v>0</v>
      </c>
      <c r="Z43" s="1">
        <v>6</v>
      </c>
      <c r="AA43" s="1">
        <v>1</v>
      </c>
      <c r="AB43" s="13">
        <v>0</v>
      </c>
      <c r="AC43" s="1">
        <v>0</v>
      </c>
      <c r="AD43" s="1">
        <v>0</v>
      </c>
      <c r="AE43" s="1">
        <v>1</v>
      </c>
      <c r="AF43" s="1">
        <v>0</v>
      </c>
      <c r="AG43" s="8">
        <v>0</v>
      </c>
      <c r="AH43" s="1">
        <v>2</v>
      </c>
      <c r="AI43" s="1">
        <v>0</v>
      </c>
      <c r="AJ43" s="1">
        <v>0</v>
      </c>
      <c r="AK43" s="1">
        <v>0</v>
      </c>
      <c r="AL43" s="1">
        <v>0</v>
      </c>
      <c r="AM43" s="1">
        <v>1</v>
      </c>
      <c r="AN43" s="1">
        <v>0</v>
      </c>
      <c r="AO43" s="13">
        <v>0</v>
      </c>
      <c r="AP43" s="1">
        <v>0</v>
      </c>
      <c r="AQ43" s="1">
        <v>0</v>
      </c>
      <c r="AR43" s="1">
        <v>0</v>
      </c>
      <c r="AS43" s="1">
        <v>0</v>
      </c>
      <c r="AT43" s="6"/>
      <c r="BB43" s="13"/>
      <c r="BG43" s="10"/>
      <c r="BO43" s="13"/>
    </row>
    <row r="44" spans="1:67" ht="15.75" customHeight="1" x14ac:dyDescent="0.25">
      <c r="A44" s="15">
        <v>45529</v>
      </c>
      <c r="B44" s="4"/>
      <c r="C44" s="4"/>
      <c r="D44" s="4"/>
      <c r="E44" s="4"/>
      <c r="F44" s="4"/>
      <c r="G44" s="2"/>
      <c r="O44" s="13"/>
      <c r="T44" s="4"/>
      <c r="AB44" s="13"/>
      <c r="AG44" s="8"/>
      <c r="AO44" s="13"/>
      <c r="AT44" s="6"/>
      <c r="BB44" s="13"/>
      <c r="BG44" s="10"/>
      <c r="BO44" s="13"/>
    </row>
    <row r="45" spans="1:67" ht="15.75" customHeight="1" x14ac:dyDescent="0.25">
      <c r="A45" s="1" t="s">
        <v>358</v>
      </c>
      <c r="B45" s="1">
        <v>0.82</v>
      </c>
      <c r="C45" s="1">
        <v>1.32</v>
      </c>
      <c r="D45" s="1">
        <v>1.86</v>
      </c>
      <c r="G45" s="2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1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3">
        <v>2</v>
      </c>
      <c r="AC45" s="1">
        <v>0</v>
      </c>
      <c r="AD45" s="1">
        <v>0</v>
      </c>
      <c r="AE45" s="1">
        <v>0</v>
      </c>
      <c r="AF45" s="1">
        <v>0</v>
      </c>
      <c r="AG45" s="8">
        <v>1</v>
      </c>
      <c r="AH45" s="1">
        <v>3</v>
      </c>
      <c r="AI45" s="1">
        <v>2</v>
      </c>
      <c r="AJ45" s="1">
        <v>0</v>
      </c>
      <c r="AK45" s="1">
        <v>0</v>
      </c>
      <c r="AL45" s="1">
        <v>0</v>
      </c>
      <c r="AM45" s="1">
        <v>3</v>
      </c>
      <c r="AN45" s="1">
        <v>0</v>
      </c>
      <c r="AO45" s="13">
        <v>0</v>
      </c>
      <c r="AP45" s="1">
        <v>0</v>
      </c>
      <c r="AQ45" s="1">
        <v>0</v>
      </c>
      <c r="AR45" s="1">
        <v>0</v>
      </c>
      <c r="AS45" s="1">
        <v>0</v>
      </c>
      <c r="AT45" s="6"/>
      <c r="BB45" s="13"/>
      <c r="BG45" s="10"/>
      <c r="BO45" s="13"/>
    </row>
    <row r="46" spans="1:67" ht="15.75" customHeight="1" x14ac:dyDescent="0.25">
      <c r="A46" s="1" t="s">
        <v>359</v>
      </c>
      <c r="B46" s="1">
        <v>2.08</v>
      </c>
      <c r="C46" s="1">
        <v>1.03</v>
      </c>
      <c r="D46" s="1">
        <v>2.15</v>
      </c>
      <c r="G46" s="2">
        <v>1</v>
      </c>
      <c r="H46" s="1">
        <v>4</v>
      </c>
      <c r="I46" s="1">
        <v>3</v>
      </c>
      <c r="J46" s="1">
        <v>0</v>
      </c>
      <c r="K46" s="1">
        <v>0</v>
      </c>
      <c r="L46" s="1">
        <v>0</v>
      </c>
      <c r="M46" s="1">
        <v>4</v>
      </c>
      <c r="N46" s="1">
        <v>0</v>
      </c>
      <c r="O46" s="13">
        <v>0</v>
      </c>
      <c r="P46" s="1">
        <v>1</v>
      </c>
      <c r="Q46" s="1">
        <v>0</v>
      </c>
      <c r="R46" s="1">
        <v>0</v>
      </c>
      <c r="S46" s="1">
        <v>0</v>
      </c>
      <c r="T46" s="4">
        <v>0</v>
      </c>
      <c r="U46" s="1">
        <v>1</v>
      </c>
      <c r="V46" s="1">
        <v>1</v>
      </c>
      <c r="W46" s="1">
        <v>0</v>
      </c>
      <c r="X46" s="1">
        <v>0</v>
      </c>
      <c r="Y46" s="1">
        <v>0</v>
      </c>
      <c r="Z46" s="1">
        <v>1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8">
        <v>0</v>
      </c>
      <c r="AH46" s="1">
        <v>2</v>
      </c>
      <c r="AI46" s="1">
        <v>2</v>
      </c>
      <c r="AJ46" s="1">
        <v>1</v>
      </c>
      <c r="AK46" s="1">
        <v>0</v>
      </c>
      <c r="AL46" s="1">
        <v>1</v>
      </c>
      <c r="AM46" s="1">
        <v>3</v>
      </c>
      <c r="AN46" s="1">
        <v>1</v>
      </c>
      <c r="AO46" s="13">
        <v>0</v>
      </c>
      <c r="AP46" s="1">
        <v>1</v>
      </c>
      <c r="AQ46" s="1">
        <v>0</v>
      </c>
      <c r="AR46" s="1">
        <v>0</v>
      </c>
      <c r="AS46" s="1">
        <v>0</v>
      </c>
      <c r="AT46" s="6"/>
      <c r="BB46" s="13"/>
      <c r="BG46" s="10"/>
      <c r="BO46" s="13"/>
    </row>
    <row r="47" spans="1:67" ht="15.75" customHeight="1" x14ac:dyDescent="0.25">
      <c r="A47" s="1" t="s">
        <v>360</v>
      </c>
      <c r="B47" s="1">
        <v>0.68</v>
      </c>
      <c r="C47" s="1">
        <v>1.06</v>
      </c>
      <c r="D47" s="1">
        <v>0.55000000000000004</v>
      </c>
      <c r="G47" s="2">
        <v>2</v>
      </c>
      <c r="H47" s="1">
        <v>2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2</v>
      </c>
      <c r="V47" s="1">
        <v>0</v>
      </c>
      <c r="W47" s="1">
        <v>0</v>
      </c>
      <c r="X47" s="1">
        <v>0</v>
      </c>
      <c r="Y47" s="1">
        <v>0</v>
      </c>
      <c r="Z47" s="1">
        <v>2</v>
      </c>
      <c r="AA47" s="1">
        <v>0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8">
        <v>0</v>
      </c>
      <c r="AH47" s="1">
        <v>2</v>
      </c>
      <c r="AI47" s="1">
        <v>0</v>
      </c>
      <c r="AJ47" s="1">
        <v>0</v>
      </c>
      <c r="AK47" s="1">
        <v>0</v>
      </c>
      <c r="AL47" s="1">
        <v>0</v>
      </c>
      <c r="AM47" s="1">
        <v>1</v>
      </c>
      <c r="AN47" s="1">
        <v>0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6"/>
      <c r="BB47" s="13"/>
      <c r="BG47" s="10"/>
      <c r="BO47" s="13"/>
    </row>
    <row r="48" spans="1:67" ht="15.75" customHeight="1" x14ac:dyDescent="0.25">
      <c r="A48" s="1" t="s">
        <v>361</v>
      </c>
      <c r="B48" s="1">
        <v>1.31</v>
      </c>
      <c r="C48" s="1">
        <v>1.1000000000000001</v>
      </c>
      <c r="D48" s="1">
        <v>1.27</v>
      </c>
      <c r="G48" s="2">
        <v>0</v>
      </c>
      <c r="H48" s="1">
        <v>3</v>
      </c>
      <c r="I48" s="1">
        <v>1</v>
      </c>
      <c r="J48" s="1">
        <v>0</v>
      </c>
      <c r="K48" s="1">
        <v>0</v>
      </c>
      <c r="L48" s="1">
        <v>0</v>
      </c>
      <c r="M48" s="1">
        <v>4</v>
      </c>
      <c r="N48" s="1">
        <v>2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3</v>
      </c>
      <c r="AA48" s="1">
        <v>1</v>
      </c>
      <c r="AB48" s="13">
        <v>0</v>
      </c>
      <c r="AC48" s="1">
        <v>0</v>
      </c>
      <c r="AD48" s="1">
        <v>0</v>
      </c>
      <c r="AE48" s="1">
        <v>0</v>
      </c>
      <c r="AF48" s="1">
        <v>0</v>
      </c>
      <c r="AG48" s="8">
        <v>1</v>
      </c>
      <c r="AH48" s="1">
        <v>3</v>
      </c>
      <c r="AI48" s="1">
        <v>0</v>
      </c>
      <c r="AJ48" s="1">
        <v>0</v>
      </c>
      <c r="AK48" s="1">
        <v>0</v>
      </c>
      <c r="AL48" s="1">
        <v>1</v>
      </c>
      <c r="AM48" s="1">
        <v>3</v>
      </c>
      <c r="AN48" s="1">
        <v>1</v>
      </c>
      <c r="AO48" s="13">
        <v>0</v>
      </c>
      <c r="AP48" s="1">
        <v>0</v>
      </c>
      <c r="AQ48" s="1">
        <v>0</v>
      </c>
      <c r="AR48" s="1">
        <v>0</v>
      </c>
      <c r="AS48" s="1">
        <v>0</v>
      </c>
      <c r="AT48" s="6"/>
      <c r="BB48" s="13"/>
      <c r="BG48" s="10"/>
      <c r="BO48" s="13"/>
    </row>
    <row r="49" spans="1:71" ht="15.75" customHeight="1" x14ac:dyDescent="0.25">
      <c r="A49" s="1" t="s">
        <v>362</v>
      </c>
      <c r="B49" s="1">
        <v>0.49</v>
      </c>
      <c r="C49" s="1">
        <v>0.88</v>
      </c>
      <c r="D49" s="1">
        <v>1.1000000000000001</v>
      </c>
      <c r="G49" s="2">
        <v>0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2</v>
      </c>
      <c r="N49" s="1">
        <v>0</v>
      </c>
      <c r="O49" s="13">
        <v>0</v>
      </c>
      <c r="P49" s="1">
        <v>0</v>
      </c>
      <c r="Q49" s="1">
        <v>0</v>
      </c>
      <c r="R49" s="1">
        <v>0</v>
      </c>
      <c r="S49" s="1">
        <v>0</v>
      </c>
      <c r="T49" s="4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2</v>
      </c>
      <c r="AA49" s="1">
        <v>0</v>
      </c>
      <c r="AB49" s="13">
        <v>0</v>
      </c>
      <c r="AC49" s="1">
        <v>1</v>
      </c>
      <c r="AD49" s="1">
        <v>0</v>
      </c>
      <c r="AE49" s="1">
        <v>0</v>
      </c>
      <c r="AF49" s="1">
        <v>0</v>
      </c>
      <c r="AG49" s="8">
        <v>1</v>
      </c>
      <c r="AH49" s="1">
        <v>0</v>
      </c>
      <c r="AI49" s="1">
        <v>1</v>
      </c>
      <c r="AJ49" s="1">
        <v>0</v>
      </c>
      <c r="AK49" s="1">
        <v>0</v>
      </c>
      <c r="AL49" s="1">
        <v>1</v>
      </c>
      <c r="AM49" s="1">
        <v>2</v>
      </c>
      <c r="AN49" s="1">
        <v>1</v>
      </c>
      <c r="AO49" s="13">
        <v>0</v>
      </c>
      <c r="AP49" s="1">
        <v>0</v>
      </c>
      <c r="AQ49" s="1">
        <v>0</v>
      </c>
      <c r="AR49" s="1">
        <v>0</v>
      </c>
      <c r="AS49" s="1">
        <v>0</v>
      </c>
      <c r="AT49" s="6"/>
      <c r="BB49" s="13"/>
      <c r="BG49" s="10"/>
      <c r="BO49" s="13"/>
    </row>
    <row r="50" spans="1:71" ht="15.75" customHeight="1" x14ac:dyDescent="0.25">
      <c r="A50" s="1" t="s">
        <v>363</v>
      </c>
      <c r="B50" s="1">
        <v>1.1499999999999999</v>
      </c>
      <c r="C50" s="1">
        <v>1.4</v>
      </c>
      <c r="D50" s="1">
        <v>1.1200000000000001</v>
      </c>
      <c r="G50" s="2">
        <v>0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3</v>
      </c>
      <c r="N50" s="1">
        <v>0</v>
      </c>
      <c r="O50" s="13">
        <v>0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1</v>
      </c>
      <c r="V50" s="1">
        <v>2</v>
      </c>
      <c r="W50" s="1">
        <v>0</v>
      </c>
      <c r="X50" s="1">
        <v>0</v>
      </c>
      <c r="Y50" s="1">
        <v>0</v>
      </c>
      <c r="Z50" s="1">
        <v>2</v>
      </c>
      <c r="AA50" s="1">
        <v>0</v>
      </c>
      <c r="AB50" s="13">
        <v>0</v>
      </c>
      <c r="AC50" s="1">
        <v>0</v>
      </c>
      <c r="AD50" s="1">
        <v>0</v>
      </c>
      <c r="AE50" s="1">
        <v>0</v>
      </c>
      <c r="AF50" s="1">
        <v>0</v>
      </c>
      <c r="AG50" s="8">
        <v>2</v>
      </c>
      <c r="AH50" s="1">
        <v>1</v>
      </c>
      <c r="AI50" s="1">
        <v>1</v>
      </c>
      <c r="AJ50" s="1">
        <v>0</v>
      </c>
      <c r="AK50" s="1">
        <v>0</v>
      </c>
      <c r="AL50" s="1">
        <v>0</v>
      </c>
      <c r="AM50" s="1">
        <v>3</v>
      </c>
      <c r="AN50" s="1">
        <v>0</v>
      </c>
      <c r="AO50" s="13">
        <v>0</v>
      </c>
      <c r="AP50" s="1">
        <v>0</v>
      </c>
      <c r="AQ50" s="1">
        <v>0</v>
      </c>
      <c r="AR50" s="1">
        <v>0</v>
      </c>
      <c r="AS50" s="1">
        <v>0</v>
      </c>
      <c r="AT50" s="6"/>
      <c r="BB50" s="13"/>
      <c r="BG50" s="10"/>
      <c r="BO50" s="13"/>
    </row>
    <row r="51" spans="1:71" ht="15.75" customHeight="1" x14ac:dyDescent="0.25">
      <c r="A51" s="1" t="s">
        <v>364</v>
      </c>
      <c r="B51" s="1">
        <v>1.24</v>
      </c>
      <c r="C51" s="1">
        <v>1.02</v>
      </c>
      <c r="D51" s="1">
        <v>0.95</v>
      </c>
      <c r="G51" s="2">
        <v>0</v>
      </c>
      <c r="H51" s="1">
        <v>2</v>
      </c>
      <c r="I51" s="1">
        <v>2</v>
      </c>
      <c r="J51" s="1">
        <v>0</v>
      </c>
      <c r="K51" s="1">
        <v>0</v>
      </c>
      <c r="L51" s="1">
        <v>2</v>
      </c>
      <c r="M51" s="1">
        <v>2</v>
      </c>
      <c r="N51" s="1">
        <v>0</v>
      </c>
      <c r="O51" s="13">
        <v>0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1</v>
      </c>
      <c r="W51" s="1">
        <v>1</v>
      </c>
      <c r="X51" s="1">
        <v>0</v>
      </c>
      <c r="Y51" s="1">
        <v>0</v>
      </c>
      <c r="Z51" s="1">
        <v>3</v>
      </c>
      <c r="AA51" s="1">
        <v>1</v>
      </c>
      <c r="AB51" s="13">
        <v>0</v>
      </c>
      <c r="AC51" s="1">
        <v>1</v>
      </c>
      <c r="AD51" s="1">
        <v>0</v>
      </c>
      <c r="AE51" s="1">
        <v>0</v>
      </c>
      <c r="AF51" s="1">
        <v>0</v>
      </c>
      <c r="AG51" s="8">
        <v>0</v>
      </c>
      <c r="AH51" s="1">
        <v>3</v>
      </c>
      <c r="AI51" s="1">
        <v>0</v>
      </c>
      <c r="AJ51" s="1">
        <v>0</v>
      </c>
      <c r="AK51" s="1">
        <v>0</v>
      </c>
      <c r="AL51" s="1">
        <v>3</v>
      </c>
      <c r="AM51" s="1">
        <v>3</v>
      </c>
      <c r="AN51" s="1">
        <v>2</v>
      </c>
      <c r="AO51" s="13">
        <v>1</v>
      </c>
      <c r="AP51" s="1">
        <v>0</v>
      </c>
      <c r="AQ51" s="1">
        <v>0</v>
      </c>
      <c r="AR51" s="1">
        <v>0</v>
      </c>
      <c r="AS51" s="1">
        <v>0</v>
      </c>
      <c r="AT51" s="6"/>
      <c r="BB51" s="13"/>
      <c r="BG51" s="10"/>
      <c r="BO51" s="13"/>
    </row>
    <row r="52" spans="1:71" ht="15.75" customHeight="1" x14ac:dyDescent="0.25">
      <c r="A52" s="1" t="s">
        <v>365</v>
      </c>
      <c r="B52" s="1">
        <v>1.47</v>
      </c>
      <c r="C52" s="1">
        <v>1.1100000000000001</v>
      </c>
      <c r="D52" s="1">
        <v>0.88</v>
      </c>
      <c r="G52" s="2">
        <v>1</v>
      </c>
      <c r="H52" s="1">
        <v>3</v>
      </c>
      <c r="I52" s="1">
        <v>2</v>
      </c>
      <c r="J52" s="1">
        <v>0</v>
      </c>
      <c r="K52" s="1">
        <v>1</v>
      </c>
      <c r="L52" s="1">
        <v>0</v>
      </c>
      <c r="M52" s="1">
        <v>1</v>
      </c>
      <c r="N52" s="1">
        <v>0</v>
      </c>
      <c r="O52" s="13">
        <v>1</v>
      </c>
      <c r="P52" s="1">
        <v>0</v>
      </c>
      <c r="Q52" s="1">
        <v>0</v>
      </c>
      <c r="R52" s="1">
        <v>0</v>
      </c>
      <c r="S52" s="1">
        <v>0</v>
      </c>
      <c r="T52" s="4">
        <v>1</v>
      </c>
      <c r="U52" s="1">
        <v>0</v>
      </c>
      <c r="V52" s="1">
        <v>1</v>
      </c>
      <c r="W52" s="1">
        <v>0</v>
      </c>
      <c r="X52" s="1">
        <v>0</v>
      </c>
      <c r="Y52" s="1">
        <v>0</v>
      </c>
      <c r="Z52" s="1">
        <v>1</v>
      </c>
      <c r="AA52" s="1">
        <v>0</v>
      </c>
      <c r="AB52" s="13">
        <v>1</v>
      </c>
      <c r="AC52" s="1">
        <v>0</v>
      </c>
      <c r="AD52" s="1">
        <v>0</v>
      </c>
      <c r="AE52" s="1">
        <v>0</v>
      </c>
      <c r="AF52" s="1">
        <v>0</v>
      </c>
      <c r="AG52" s="8">
        <v>0</v>
      </c>
      <c r="AH52" s="1">
        <v>4</v>
      </c>
      <c r="AI52" s="1">
        <v>0</v>
      </c>
      <c r="AJ52" s="1">
        <v>0</v>
      </c>
      <c r="AK52" s="1">
        <v>0</v>
      </c>
      <c r="AL52" s="1">
        <v>0</v>
      </c>
      <c r="AM52" s="1">
        <v>1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6"/>
      <c r="BB52" s="13"/>
      <c r="BG52" s="10"/>
      <c r="BO52" s="13"/>
    </row>
    <row r="53" spans="1:71" ht="15.75" customHeight="1" x14ac:dyDescent="0.25">
      <c r="A53" s="1" t="s">
        <v>366</v>
      </c>
      <c r="B53" s="1">
        <v>1.24</v>
      </c>
      <c r="C53" s="1">
        <v>1.1200000000000001</v>
      </c>
      <c r="D53" s="1">
        <v>1.26</v>
      </c>
      <c r="G53" s="2">
        <v>0</v>
      </c>
      <c r="H53" s="1">
        <v>5</v>
      </c>
      <c r="I53" s="1">
        <v>1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3">
        <v>0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5</v>
      </c>
      <c r="AA53" s="1">
        <v>1</v>
      </c>
      <c r="AB53" s="13">
        <v>0</v>
      </c>
      <c r="AC53" s="1">
        <v>0</v>
      </c>
      <c r="AD53" s="1">
        <v>0</v>
      </c>
      <c r="AE53" s="1">
        <v>0</v>
      </c>
      <c r="AF53" s="1">
        <v>0</v>
      </c>
      <c r="AG53" s="8">
        <v>0</v>
      </c>
      <c r="AH53" s="1">
        <v>2</v>
      </c>
      <c r="AI53" s="1">
        <v>2</v>
      </c>
      <c r="AJ53" s="1">
        <v>0</v>
      </c>
      <c r="AK53" s="1">
        <v>0</v>
      </c>
      <c r="AL53" s="1">
        <v>0</v>
      </c>
      <c r="AM53" s="1">
        <v>5</v>
      </c>
      <c r="AN53" s="1">
        <v>2</v>
      </c>
      <c r="AO53" s="13">
        <v>1</v>
      </c>
      <c r="AP53" s="1">
        <v>0</v>
      </c>
      <c r="AQ53" s="1">
        <v>0</v>
      </c>
      <c r="AR53" s="1">
        <v>0</v>
      </c>
      <c r="AS53" s="1">
        <v>0</v>
      </c>
      <c r="AT53" s="6"/>
      <c r="BB53" s="13"/>
      <c r="BG53" s="10"/>
      <c r="BO53" s="13"/>
    </row>
    <row r="54" spans="1:71" ht="15.75" customHeight="1" x14ac:dyDescent="0.25">
      <c r="A54" s="12">
        <v>45534</v>
      </c>
      <c r="B54" s="2"/>
      <c r="C54" s="2"/>
      <c r="D54" s="2"/>
      <c r="E54" s="2"/>
      <c r="F54" s="2"/>
      <c r="G54" s="2"/>
      <c r="O54" s="13"/>
      <c r="T54" s="4"/>
      <c r="AB54" s="13"/>
      <c r="AG54" s="8"/>
      <c r="AO54" s="13"/>
      <c r="AT54" s="6"/>
      <c r="BB54" s="13"/>
      <c r="BG54" s="10"/>
      <c r="BO54" s="13"/>
    </row>
    <row r="55" spans="1:71" ht="15.75" customHeight="1" x14ac:dyDescent="0.25">
      <c r="A55" s="1" t="s">
        <v>367</v>
      </c>
      <c r="B55" s="1">
        <v>1.1399999999999999</v>
      </c>
      <c r="C55" s="1">
        <v>1.21</v>
      </c>
      <c r="G55" s="2">
        <v>0</v>
      </c>
      <c r="H55" s="1">
        <v>3</v>
      </c>
      <c r="I55" s="1">
        <v>0</v>
      </c>
      <c r="J55" s="1">
        <v>0</v>
      </c>
      <c r="K55" s="1">
        <v>0</v>
      </c>
      <c r="L55" s="1">
        <v>0</v>
      </c>
      <c r="M55" s="1">
        <v>4</v>
      </c>
      <c r="N55" s="1">
        <v>1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1</v>
      </c>
      <c r="U55" s="1">
        <v>0</v>
      </c>
      <c r="V55" s="1">
        <v>1</v>
      </c>
      <c r="W55" s="1">
        <v>0</v>
      </c>
      <c r="X55" s="1">
        <v>0</v>
      </c>
      <c r="Y55" s="1">
        <v>2</v>
      </c>
      <c r="Z55" s="1">
        <v>2</v>
      </c>
      <c r="AA55" s="1">
        <v>0</v>
      </c>
      <c r="AB55" s="13">
        <v>0</v>
      </c>
      <c r="AC55" s="1">
        <v>0</v>
      </c>
      <c r="AD55" s="1">
        <v>0</v>
      </c>
      <c r="AE55" s="1">
        <v>0</v>
      </c>
      <c r="AF55" s="1">
        <v>0</v>
      </c>
      <c r="AG55" s="8"/>
      <c r="AO55" s="13"/>
      <c r="AT55" s="6"/>
      <c r="BB55" s="13"/>
      <c r="BG55" s="10"/>
      <c r="BO55" s="13"/>
    </row>
    <row r="56" spans="1:71" ht="15.75" customHeight="1" x14ac:dyDescent="0.25">
      <c r="A56" s="14">
        <v>45536</v>
      </c>
      <c r="B56" s="6"/>
      <c r="C56" s="6"/>
      <c r="D56" s="6"/>
      <c r="E56" s="6"/>
      <c r="F56" s="6"/>
      <c r="G56" s="2"/>
      <c r="O56" s="13"/>
      <c r="T56" s="4"/>
      <c r="AB56" s="13"/>
      <c r="AG56" s="8"/>
      <c r="AO56" s="13"/>
      <c r="AT56" s="6"/>
      <c r="BB56" s="13"/>
      <c r="BG56" s="10"/>
      <c r="BO56" s="13"/>
    </row>
    <row r="57" spans="1:71" ht="15.75" customHeight="1" x14ac:dyDescent="0.25">
      <c r="A57" s="1" t="s">
        <v>368</v>
      </c>
      <c r="B57" s="1">
        <v>0.86</v>
      </c>
      <c r="C57" s="1">
        <v>0.46</v>
      </c>
      <c r="G57" s="2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3</v>
      </c>
      <c r="N57" s="1">
        <v>1</v>
      </c>
      <c r="O57" s="13">
        <v>1</v>
      </c>
      <c r="P57" s="1">
        <v>0</v>
      </c>
      <c r="Q57" s="1">
        <v>1</v>
      </c>
      <c r="R57" s="1">
        <v>0</v>
      </c>
      <c r="S57" s="1">
        <v>0</v>
      </c>
      <c r="T57" s="4">
        <v>1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2</v>
      </c>
      <c r="AA57" s="1">
        <v>1</v>
      </c>
      <c r="AB57" s="13">
        <v>0</v>
      </c>
      <c r="AC57" s="1">
        <v>0</v>
      </c>
      <c r="AD57" s="1">
        <v>0</v>
      </c>
      <c r="AE57" s="1">
        <v>0</v>
      </c>
      <c r="AF57" s="1">
        <v>0</v>
      </c>
      <c r="AG57" s="8"/>
      <c r="AO57" s="13"/>
      <c r="AT57" s="6"/>
      <c r="BB57" s="13"/>
      <c r="BG57" s="10"/>
      <c r="BO57" s="13"/>
    </row>
    <row r="58" spans="1:71" ht="15.75" customHeight="1" x14ac:dyDescent="0.25">
      <c r="A58" s="12">
        <v>45556</v>
      </c>
      <c r="B58" s="2"/>
      <c r="C58" s="2"/>
      <c r="D58" s="2"/>
      <c r="E58" s="2"/>
      <c r="F58" s="2"/>
      <c r="G58" s="2"/>
      <c r="O58" s="13"/>
      <c r="T58" s="4"/>
      <c r="AB58" s="13"/>
      <c r="AG58" s="8"/>
      <c r="AO58" s="13"/>
      <c r="AT58" s="6"/>
      <c r="BB58" s="13"/>
      <c r="BG58" s="10"/>
      <c r="BO58" s="13"/>
    </row>
    <row r="59" spans="1:71" ht="15.75" customHeight="1" x14ac:dyDescent="0.25">
      <c r="A59" s="1" t="s">
        <v>368</v>
      </c>
      <c r="B59" s="1">
        <v>1.19</v>
      </c>
      <c r="C59" s="1">
        <v>0.98</v>
      </c>
      <c r="D59" s="1">
        <v>1.06</v>
      </c>
      <c r="G59" s="2">
        <v>0</v>
      </c>
      <c r="H59" s="1">
        <v>3</v>
      </c>
      <c r="I59" s="1">
        <v>2</v>
      </c>
      <c r="J59" s="1">
        <v>0</v>
      </c>
      <c r="K59" s="1">
        <v>0</v>
      </c>
      <c r="L59" s="1">
        <v>0</v>
      </c>
      <c r="M59" s="1">
        <v>3</v>
      </c>
      <c r="N59" s="1">
        <v>0</v>
      </c>
      <c r="O59" s="13">
        <v>0</v>
      </c>
      <c r="P59" s="1">
        <v>1</v>
      </c>
      <c r="Q59" s="1">
        <v>0</v>
      </c>
      <c r="R59" s="1">
        <v>0</v>
      </c>
      <c r="S59" s="1">
        <v>0</v>
      </c>
      <c r="T59" s="4">
        <v>1</v>
      </c>
      <c r="U59" s="1">
        <v>0</v>
      </c>
      <c r="V59" s="1">
        <v>1</v>
      </c>
      <c r="W59" s="1">
        <v>0</v>
      </c>
      <c r="X59" s="1">
        <v>0</v>
      </c>
      <c r="Y59" s="1">
        <v>0</v>
      </c>
      <c r="Z59" s="1">
        <v>3</v>
      </c>
      <c r="AA59" s="1">
        <v>1</v>
      </c>
      <c r="AB59" s="13">
        <v>0</v>
      </c>
      <c r="AC59" s="1">
        <v>2</v>
      </c>
      <c r="AD59" s="1">
        <v>0</v>
      </c>
      <c r="AE59" s="1">
        <v>0</v>
      </c>
      <c r="AF59" s="1">
        <v>0</v>
      </c>
      <c r="AG59" s="8">
        <v>2</v>
      </c>
      <c r="AH59" s="1">
        <v>3</v>
      </c>
      <c r="AI59" s="1">
        <v>2</v>
      </c>
      <c r="AJ59" s="1">
        <v>0</v>
      </c>
      <c r="AK59" s="1">
        <v>0</v>
      </c>
      <c r="AL59" s="1">
        <v>3</v>
      </c>
      <c r="AM59" s="1">
        <v>4</v>
      </c>
      <c r="AN59" s="1">
        <v>0</v>
      </c>
      <c r="AO59" s="13">
        <v>0</v>
      </c>
      <c r="AP59" s="1">
        <v>0</v>
      </c>
      <c r="AQ59" s="1">
        <v>0</v>
      </c>
      <c r="AR59" s="1">
        <v>0</v>
      </c>
      <c r="AS59" s="1">
        <v>0</v>
      </c>
      <c r="AT59" s="6"/>
      <c r="BB59" s="13"/>
      <c r="BG59" s="10"/>
      <c r="BO59" s="13"/>
    </row>
    <row r="60" spans="1:71" ht="15.75" customHeight="1" x14ac:dyDescent="0.25">
      <c r="A60" s="1" t="s">
        <v>369</v>
      </c>
      <c r="B60" s="1">
        <v>1.1100000000000001</v>
      </c>
      <c r="C60" s="1">
        <v>1.1599999999999999</v>
      </c>
      <c r="D60" s="1">
        <v>1.0900000000000001</v>
      </c>
      <c r="G60" s="2">
        <v>2</v>
      </c>
      <c r="H60" s="1">
        <v>1</v>
      </c>
      <c r="I60" s="1">
        <v>0</v>
      </c>
      <c r="J60" s="1">
        <v>1</v>
      </c>
      <c r="K60" s="1">
        <v>0</v>
      </c>
      <c r="L60" s="1">
        <v>0</v>
      </c>
      <c r="M60" s="1">
        <v>2</v>
      </c>
      <c r="N60" s="1">
        <v>0</v>
      </c>
      <c r="O60" s="13">
        <v>0</v>
      </c>
      <c r="P60" s="1">
        <v>1</v>
      </c>
      <c r="Q60" s="1">
        <v>0</v>
      </c>
      <c r="R60" s="1">
        <v>0</v>
      </c>
      <c r="S60" s="1">
        <v>0</v>
      </c>
      <c r="T60" s="4">
        <v>0</v>
      </c>
      <c r="U60" s="1">
        <v>0</v>
      </c>
      <c r="V60" s="1">
        <v>1</v>
      </c>
      <c r="W60" s="1">
        <v>1</v>
      </c>
      <c r="X60" s="1">
        <v>0</v>
      </c>
      <c r="Y60" s="1">
        <v>0</v>
      </c>
      <c r="Z60" s="1">
        <v>3</v>
      </c>
      <c r="AA60" s="1">
        <v>0</v>
      </c>
      <c r="AB60" s="13">
        <v>0</v>
      </c>
      <c r="AC60" s="1">
        <v>0</v>
      </c>
      <c r="AD60" s="1">
        <v>0</v>
      </c>
      <c r="AE60" s="1">
        <v>1</v>
      </c>
      <c r="AF60" s="1">
        <v>0</v>
      </c>
      <c r="AG60" s="8">
        <v>0</v>
      </c>
      <c r="AH60" s="1">
        <v>3</v>
      </c>
      <c r="AI60" s="1">
        <v>2</v>
      </c>
      <c r="AJ60" s="1">
        <v>0</v>
      </c>
      <c r="AK60" s="1">
        <v>0</v>
      </c>
      <c r="AL60" s="1">
        <v>3</v>
      </c>
      <c r="AM60" s="1">
        <v>2</v>
      </c>
      <c r="AN60" s="1">
        <v>1</v>
      </c>
      <c r="AO60" s="13">
        <v>2</v>
      </c>
      <c r="AP60" s="1">
        <v>1</v>
      </c>
      <c r="AQ60" s="1">
        <v>0</v>
      </c>
      <c r="AR60" s="1">
        <v>0</v>
      </c>
      <c r="AS60" s="1">
        <v>0</v>
      </c>
      <c r="AT60" s="6"/>
      <c r="BB60" s="13"/>
      <c r="BG60" s="10"/>
      <c r="BO60" s="13"/>
    </row>
    <row r="61" spans="1:71" ht="15.75" customHeight="1" x14ac:dyDescent="0.25">
      <c r="A61" s="1" t="s">
        <v>370</v>
      </c>
      <c r="B61" s="1">
        <v>1.57</v>
      </c>
      <c r="C61" s="1">
        <v>0.72</v>
      </c>
      <c r="D61" s="1">
        <v>1.01</v>
      </c>
      <c r="G61" s="2">
        <v>0</v>
      </c>
      <c r="H61" s="1">
        <v>6</v>
      </c>
      <c r="I61" s="1">
        <v>0</v>
      </c>
      <c r="J61" s="1">
        <v>2</v>
      </c>
      <c r="K61" s="1">
        <v>0</v>
      </c>
      <c r="L61" s="1">
        <v>0</v>
      </c>
      <c r="M61" s="1">
        <v>4</v>
      </c>
      <c r="N61" s="1">
        <v>0</v>
      </c>
      <c r="O61" s="13">
        <v>0</v>
      </c>
      <c r="P61" s="1">
        <v>1</v>
      </c>
      <c r="Q61" s="1">
        <v>0</v>
      </c>
      <c r="R61" s="1">
        <v>0</v>
      </c>
      <c r="S61" s="1">
        <v>0</v>
      </c>
      <c r="T61" s="4">
        <v>0</v>
      </c>
      <c r="U61" s="1">
        <v>0</v>
      </c>
      <c r="V61" s="1">
        <v>1</v>
      </c>
      <c r="X61" s="1">
        <v>0</v>
      </c>
      <c r="Y61" s="1">
        <v>0</v>
      </c>
      <c r="Z61" s="1">
        <v>5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8">
        <v>0</v>
      </c>
      <c r="AH61" s="1">
        <v>3</v>
      </c>
      <c r="AI61" s="1">
        <v>2</v>
      </c>
      <c r="AJ61" s="1">
        <v>0</v>
      </c>
      <c r="AK61" s="1">
        <v>0</v>
      </c>
      <c r="AL61" s="1">
        <v>0</v>
      </c>
      <c r="AM61" s="1">
        <v>3</v>
      </c>
      <c r="AN61" s="1">
        <v>1</v>
      </c>
      <c r="AO61" s="13">
        <v>1</v>
      </c>
      <c r="AP61" s="1">
        <v>0</v>
      </c>
      <c r="AQ61" s="1">
        <v>0</v>
      </c>
      <c r="AR61" s="1">
        <v>0</v>
      </c>
      <c r="AS61" s="1">
        <v>0</v>
      </c>
      <c r="AT61" s="6"/>
      <c r="BB61" s="13"/>
      <c r="BG61" s="10"/>
      <c r="BO61" s="13"/>
    </row>
    <row r="62" spans="1:71" ht="15.75" customHeight="1" x14ac:dyDescent="0.25">
      <c r="B62" s="1">
        <f t="shared" ref="B62:F62" si="0">AVERAGE(B3:B61)</f>
        <v>1.2435416666666668</v>
      </c>
      <c r="C62" s="1">
        <f t="shared" si="0"/>
        <v>1.2370833333333331</v>
      </c>
      <c r="D62" s="1">
        <f t="shared" si="0"/>
        <v>1.1846341463414634</v>
      </c>
      <c r="E62" s="1">
        <f t="shared" si="0"/>
        <v>1.1844444444444446</v>
      </c>
      <c r="F62" s="1">
        <f t="shared" si="0"/>
        <v>0.84499999999999997</v>
      </c>
      <c r="G62" s="2">
        <f t="shared" ref="G62:BS62" si="1">SUM(G3:G61)</f>
        <v>26</v>
      </c>
      <c r="H62" s="2">
        <f t="shared" si="1"/>
        <v>99</v>
      </c>
      <c r="I62" s="2">
        <f t="shared" si="1"/>
        <v>42</v>
      </c>
      <c r="J62" s="2">
        <f t="shared" si="1"/>
        <v>11</v>
      </c>
      <c r="K62" s="2">
        <f t="shared" si="1"/>
        <v>2</v>
      </c>
      <c r="L62" s="2">
        <f t="shared" si="1"/>
        <v>7</v>
      </c>
      <c r="M62" s="2">
        <f t="shared" si="1"/>
        <v>96</v>
      </c>
      <c r="N62" s="2">
        <f t="shared" si="1"/>
        <v>29</v>
      </c>
      <c r="O62" s="2">
        <f t="shared" si="1"/>
        <v>9</v>
      </c>
      <c r="P62" s="2">
        <f t="shared" si="1"/>
        <v>9</v>
      </c>
      <c r="Q62" s="2">
        <f t="shared" si="1"/>
        <v>2</v>
      </c>
      <c r="R62" s="2">
        <f t="shared" si="1"/>
        <v>0</v>
      </c>
      <c r="S62" s="2">
        <f t="shared" si="1"/>
        <v>0</v>
      </c>
      <c r="T62" s="2">
        <f t="shared" si="1"/>
        <v>16</v>
      </c>
      <c r="U62" s="2">
        <f t="shared" si="1"/>
        <v>37</v>
      </c>
      <c r="V62" s="2">
        <f t="shared" si="1"/>
        <v>45</v>
      </c>
      <c r="W62" s="2">
        <f t="shared" si="1"/>
        <v>10</v>
      </c>
      <c r="X62" s="2">
        <f t="shared" si="1"/>
        <v>1</v>
      </c>
      <c r="Y62" s="2">
        <f t="shared" si="1"/>
        <v>18</v>
      </c>
      <c r="Z62" s="2">
        <f t="shared" si="1"/>
        <v>142</v>
      </c>
      <c r="AA62" s="2">
        <f t="shared" si="1"/>
        <v>14</v>
      </c>
      <c r="AB62" s="2">
        <f t="shared" si="1"/>
        <v>16</v>
      </c>
      <c r="AC62" s="2">
        <f t="shared" si="1"/>
        <v>13</v>
      </c>
      <c r="AD62" s="2">
        <f t="shared" si="1"/>
        <v>3</v>
      </c>
      <c r="AE62" s="2">
        <f t="shared" si="1"/>
        <v>3</v>
      </c>
      <c r="AF62" s="2">
        <f t="shared" si="1"/>
        <v>1</v>
      </c>
      <c r="AG62" s="2">
        <f t="shared" si="1"/>
        <v>23</v>
      </c>
      <c r="AH62" s="2">
        <f t="shared" si="1"/>
        <v>89</v>
      </c>
      <c r="AI62" s="2">
        <f t="shared" si="1"/>
        <v>35</v>
      </c>
      <c r="AJ62" s="2">
        <f t="shared" si="1"/>
        <v>7</v>
      </c>
      <c r="AK62" s="2">
        <f t="shared" si="1"/>
        <v>0</v>
      </c>
      <c r="AL62" s="2">
        <f t="shared" si="1"/>
        <v>17</v>
      </c>
      <c r="AM62" s="2">
        <f t="shared" si="1"/>
        <v>98</v>
      </c>
      <c r="AN62" s="2">
        <f t="shared" si="1"/>
        <v>22</v>
      </c>
      <c r="AO62" s="2">
        <f t="shared" si="1"/>
        <v>12</v>
      </c>
      <c r="AP62" s="2">
        <f t="shared" si="1"/>
        <v>4</v>
      </c>
      <c r="AQ62" s="2">
        <f t="shared" si="1"/>
        <v>0</v>
      </c>
      <c r="AR62" s="2">
        <f t="shared" si="1"/>
        <v>0</v>
      </c>
      <c r="AS62" s="2">
        <f t="shared" si="1"/>
        <v>0</v>
      </c>
      <c r="AT62" s="2">
        <f t="shared" si="1"/>
        <v>14</v>
      </c>
      <c r="AU62" s="2">
        <f t="shared" si="1"/>
        <v>25</v>
      </c>
      <c r="AV62" s="2">
        <f t="shared" si="1"/>
        <v>6</v>
      </c>
      <c r="AW62" s="2">
        <f t="shared" si="1"/>
        <v>4</v>
      </c>
      <c r="AX62" s="2">
        <f t="shared" si="1"/>
        <v>0</v>
      </c>
      <c r="AY62" s="2">
        <f t="shared" si="1"/>
        <v>3</v>
      </c>
      <c r="AZ62" s="2">
        <f t="shared" si="1"/>
        <v>12</v>
      </c>
      <c r="BA62" s="2">
        <f t="shared" si="1"/>
        <v>7</v>
      </c>
      <c r="BB62" s="2">
        <f t="shared" si="1"/>
        <v>4</v>
      </c>
      <c r="BC62" s="2">
        <f t="shared" si="1"/>
        <v>1</v>
      </c>
      <c r="BD62" s="2">
        <f t="shared" si="1"/>
        <v>0</v>
      </c>
      <c r="BE62" s="2">
        <f t="shared" si="1"/>
        <v>0</v>
      </c>
      <c r="BF62" s="2">
        <f t="shared" si="1"/>
        <v>0</v>
      </c>
      <c r="BG62" s="2">
        <f t="shared" si="1"/>
        <v>0</v>
      </c>
      <c r="BH62" s="2">
        <f t="shared" si="1"/>
        <v>3</v>
      </c>
      <c r="BI62" s="2">
        <f t="shared" si="1"/>
        <v>0</v>
      </c>
      <c r="BJ62" s="2">
        <f t="shared" si="1"/>
        <v>0</v>
      </c>
      <c r="BK62" s="2">
        <f t="shared" si="1"/>
        <v>0</v>
      </c>
      <c r="BL62" s="2">
        <f t="shared" si="1"/>
        <v>0</v>
      </c>
      <c r="BM62" s="2">
        <f t="shared" si="1"/>
        <v>3</v>
      </c>
      <c r="BN62" s="2">
        <f t="shared" si="1"/>
        <v>0</v>
      </c>
      <c r="BO62" s="2">
        <f t="shared" si="1"/>
        <v>0</v>
      </c>
      <c r="BP62" s="2">
        <f t="shared" si="1"/>
        <v>0</v>
      </c>
      <c r="BQ62" s="2">
        <f t="shared" si="1"/>
        <v>0</v>
      </c>
      <c r="BR62" s="2">
        <f t="shared" si="1"/>
        <v>0</v>
      </c>
      <c r="BS62" s="2">
        <f t="shared" si="1"/>
        <v>0</v>
      </c>
    </row>
    <row r="63" spans="1:71" ht="15.75" customHeight="1" x14ac:dyDescent="0.25">
      <c r="G63" s="2"/>
      <c r="O63" s="13"/>
      <c r="T63" s="4"/>
      <c r="AB63" s="13"/>
      <c r="AG63" s="8"/>
      <c r="AO63" s="13"/>
      <c r="AT63" s="6"/>
      <c r="BB63" s="13"/>
      <c r="BG63" s="10"/>
      <c r="BO63" s="13"/>
    </row>
    <row r="64" spans="1:71" ht="15.75" customHeight="1" x14ac:dyDescent="0.25">
      <c r="G64" s="2"/>
      <c r="O64" s="13"/>
      <c r="T64" s="4"/>
      <c r="AB64" s="13"/>
      <c r="AG64" s="8"/>
      <c r="AO64" s="13"/>
      <c r="AT64" s="6"/>
      <c r="BB64" s="13"/>
      <c r="BG64" s="10"/>
      <c r="BO64" s="13"/>
    </row>
    <row r="65" spans="7:67" ht="15.75" customHeight="1" x14ac:dyDescent="0.25">
      <c r="G65" s="2"/>
      <c r="O65" s="13"/>
      <c r="T65" s="4"/>
      <c r="AB65" s="13"/>
      <c r="AG65" s="8"/>
      <c r="AO65" s="13"/>
      <c r="AT65" s="6"/>
      <c r="BB65" s="13"/>
      <c r="BG65" s="10"/>
      <c r="BO65" s="13"/>
    </row>
    <row r="66" spans="7:67" ht="15.75" customHeight="1" x14ac:dyDescent="0.25">
      <c r="G66" s="2"/>
      <c r="O66" s="13"/>
      <c r="T66" s="4"/>
      <c r="AB66" s="13"/>
      <c r="AG66" s="8"/>
      <c r="AO66" s="13"/>
      <c r="AT66" s="6"/>
      <c r="BB66" s="13"/>
      <c r="BG66" s="10"/>
      <c r="BO66" s="13"/>
    </row>
    <row r="67" spans="7:67" ht="15.75" customHeight="1" x14ac:dyDescent="0.25">
      <c r="G67" s="2"/>
      <c r="O67" s="13"/>
      <c r="T67" s="4"/>
      <c r="AB67" s="13"/>
      <c r="AG67" s="8"/>
      <c r="AO67" s="13"/>
      <c r="AT67" s="6"/>
      <c r="BB67" s="13"/>
      <c r="BG67" s="10"/>
      <c r="BO67" s="13"/>
    </row>
    <row r="68" spans="7:67" ht="15.75" customHeight="1" x14ac:dyDescent="0.25">
      <c r="G68" s="2"/>
      <c r="O68" s="13"/>
      <c r="T68" s="4"/>
      <c r="AB68" s="13"/>
      <c r="AG68" s="8"/>
      <c r="AO68" s="13"/>
      <c r="AT68" s="6"/>
      <c r="BB68" s="13"/>
      <c r="BG68" s="10"/>
      <c r="BO68" s="13"/>
    </row>
    <row r="69" spans="7:67" ht="15.75" customHeight="1" x14ac:dyDescent="0.25">
      <c r="G69" s="2"/>
      <c r="O69" s="13"/>
      <c r="T69" s="4"/>
      <c r="AB69" s="13"/>
      <c r="AG69" s="8"/>
      <c r="AO69" s="13"/>
      <c r="AT69" s="6"/>
      <c r="BB69" s="13"/>
      <c r="BG69" s="10"/>
      <c r="BO69" s="13"/>
    </row>
    <row r="70" spans="7:67" ht="15.75" customHeight="1" x14ac:dyDescent="0.25">
      <c r="G70" s="2"/>
      <c r="O70" s="13"/>
      <c r="T70" s="4"/>
      <c r="AB70" s="13"/>
      <c r="AG70" s="8"/>
      <c r="AO70" s="13"/>
      <c r="AT70" s="6"/>
      <c r="BB70" s="13"/>
      <c r="BG70" s="10"/>
      <c r="BO70" s="13"/>
    </row>
    <row r="71" spans="7:67" ht="15.75" customHeight="1" x14ac:dyDescent="0.25">
      <c r="G71" s="2"/>
      <c r="O71" s="13"/>
      <c r="T71" s="4"/>
      <c r="AB71" s="13"/>
      <c r="AG71" s="8"/>
      <c r="AO71" s="13"/>
      <c r="AT71" s="6"/>
      <c r="BB71" s="13"/>
      <c r="BG71" s="10"/>
      <c r="BO71" s="13"/>
    </row>
    <row r="72" spans="7:67" ht="15.75" customHeight="1" x14ac:dyDescent="0.25">
      <c r="G72" s="2"/>
      <c r="O72" s="13"/>
      <c r="T72" s="4"/>
      <c r="AB72" s="13"/>
      <c r="AG72" s="8"/>
      <c r="AO72" s="13"/>
      <c r="AT72" s="6"/>
      <c r="BB72" s="13"/>
      <c r="BG72" s="10"/>
      <c r="BO72" s="13"/>
    </row>
    <row r="73" spans="7:67" ht="15.75" customHeight="1" x14ac:dyDescent="0.25">
      <c r="G73" s="2"/>
      <c r="O73" s="13"/>
      <c r="T73" s="4"/>
      <c r="AB73" s="13"/>
      <c r="AG73" s="8"/>
      <c r="AO73" s="13"/>
      <c r="AT73" s="6"/>
      <c r="BB73" s="13"/>
      <c r="BG73" s="10"/>
      <c r="BO73" s="13"/>
    </row>
    <row r="74" spans="7:67" ht="15.75" customHeight="1" x14ac:dyDescent="0.25">
      <c r="G74" s="2"/>
      <c r="O74" s="13"/>
      <c r="T74" s="4"/>
      <c r="AB74" s="13"/>
      <c r="AG74" s="8"/>
      <c r="AO74" s="13"/>
      <c r="AT74" s="6"/>
      <c r="BB74" s="13"/>
      <c r="BG74" s="10"/>
      <c r="BO74" s="13"/>
    </row>
    <row r="75" spans="7:67" ht="15.75" customHeight="1" x14ac:dyDescent="0.25">
      <c r="G75" s="2"/>
      <c r="O75" s="13"/>
      <c r="T75" s="4"/>
      <c r="AB75" s="13"/>
      <c r="AG75" s="8"/>
      <c r="AO75" s="13"/>
      <c r="AT75" s="6"/>
      <c r="BB75" s="13"/>
      <c r="BG75" s="10"/>
      <c r="BO75" s="13"/>
    </row>
    <row r="76" spans="7:67" ht="15.75" customHeight="1" x14ac:dyDescent="0.25">
      <c r="G76" s="2"/>
      <c r="O76" s="13"/>
      <c r="T76" s="4"/>
      <c r="AB76" s="13"/>
      <c r="AG76" s="8"/>
      <c r="AO76" s="13"/>
      <c r="AT76" s="6"/>
      <c r="BB76" s="13"/>
      <c r="BG76" s="10"/>
      <c r="BO76" s="13"/>
    </row>
    <row r="77" spans="7:67" ht="15.75" customHeight="1" x14ac:dyDescent="0.25">
      <c r="G77" s="2"/>
      <c r="O77" s="13"/>
      <c r="T77" s="4"/>
      <c r="AB77" s="13"/>
      <c r="AG77" s="8"/>
      <c r="AO77" s="13"/>
      <c r="AT77" s="6"/>
      <c r="BB77" s="13"/>
      <c r="BG77" s="10"/>
      <c r="BO77" s="13"/>
    </row>
    <row r="78" spans="7:67" ht="15.75" customHeight="1" x14ac:dyDescent="0.25">
      <c r="G78" s="2"/>
      <c r="O78" s="13"/>
      <c r="T78" s="4"/>
      <c r="AB78" s="13"/>
      <c r="AG78" s="8"/>
      <c r="AO78" s="13"/>
      <c r="AT78" s="6"/>
      <c r="BB78" s="13"/>
      <c r="BG78" s="10"/>
      <c r="BO78" s="13"/>
    </row>
    <row r="79" spans="7:67" ht="15.75" customHeight="1" x14ac:dyDescent="0.25">
      <c r="G79" s="2"/>
      <c r="O79" s="13"/>
      <c r="T79" s="4"/>
      <c r="AB79" s="13"/>
      <c r="AG79" s="8"/>
      <c r="AO79" s="13"/>
      <c r="AT79" s="6"/>
      <c r="BB79" s="13"/>
      <c r="BG79" s="10"/>
      <c r="BO79" s="13"/>
    </row>
    <row r="80" spans="7:67" ht="15.75" customHeight="1" x14ac:dyDescent="0.25">
      <c r="G80" s="2"/>
      <c r="O80" s="13"/>
      <c r="T80" s="4"/>
      <c r="AB80" s="13"/>
      <c r="AG80" s="8"/>
      <c r="AO80" s="13"/>
      <c r="AT80" s="6"/>
      <c r="BB80" s="13"/>
      <c r="BG80" s="10"/>
      <c r="BO80" s="13"/>
    </row>
    <row r="81" spans="7:67" ht="15.75" customHeight="1" x14ac:dyDescent="0.25">
      <c r="G81" s="2"/>
      <c r="O81" s="13"/>
      <c r="T81" s="4"/>
      <c r="AB81" s="13"/>
      <c r="AG81" s="8"/>
      <c r="AO81" s="13"/>
      <c r="AT81" s="6"/>
      <c r="BB81" s="13"/>
      <c r="BG81" s="10"/>
      <c r="BO81" s="13"/>
    </row>
    <row r="82" spans="7:67" ht="15.75" customHeight="1" x14ac:dyDescent="0.25">
      <c r="G82" s="2"/>
      <c r="O82" s="13"/>
      <c r="T82" s="4"/>
      <c r="AB82" s="13"/>
      <c r="AG82" s="8"/>
      <c r="AO82" s="13"/>
      <c r="AT82" s="6"/>
      <c r="BB82" s="13"/>
      <c r="BG82" s="10"/>
      <c r="BO82" s="13"/>
    </row>
    <row r="83" spans="7:67" ht="15.75" customHeight="1" x14ac:dyDescent="0.25">
      <c r="G83" s="2"/>
      <c r="O83" s="13"/>
      <c r="T83" s="4"/>
      <c r="AB83" s="13"/>
      <c r="AG83" s="8"/>
      <c r="AO83" s="13"/>
      <c r="AT83" s="6"/>
      <c r="BB83" s="13"/>
      <c r="BG83" s="10"/>
      <c r="BO83" s="13"/>
    </row>
    <row r="84" spans="7:67" ht="15.75" customHeight="1" x14ac:dyDescent="0.25">
      <c r="G84" s="2"/>
      <c r="O84" s="13"/>
      <c r="T84" s="4"/>
      <c r="AB84" s="13"/>
      <c r="AG84" s="8"/>
      <c r="AO84" s="13"/>
      <c r="AT84" s="6"/>
      <c r="BB84" s="13"/>
      <c r="BG84" s="10"/>
      <c r="BO84" s="13"/>
    </row>
    <row r="85" spans="7:67" ht="15.75" customHeight="1" x14ac:dyDescent="0.25">
      <c r="G85" s="2"/>
      <c r="O85" s="13"/>
      <c r="T85" s="4"/>
      <c r="AB85" s="13"/>
      <c r="AG85" s="8"/>
      <c r="AO85" s="13"/>
      <c r="AT85" s="6"/>
      <c r="BB85" s="13"/>
      <c r="BG85" s="10"/>
      <c r="BO85" s="13"/>
    </row>
    <row r="86" spans="7:67" ht="15.75" customHeight="1" x14ac:dyDescent="0.25">
      <c r="G86" s="2"/>
      <c r="O86" s="13"/>
      <c r="T86" s="4"/>
      <c r="AB86" s="13"/>
      <c r="AG86" s="8"/>
      <c r="AO86" s="13"/>
      <c r="AT86" s="6"/>
      <c r="BB86" s="13"/>
      <c r="BG86" s="10"/>
      <c r="BO86" s="13"/>
    </row>
    <row r="87" spans="7:67" ht="15.75" customHeight="1" x14ac:dyDescent="0.25">
      <c r="G87" s="2"/>
      <c r="O87" s="13"/>
      <c r="T87" s="4"/>
      <c r="AB87" s="13"/>
      <c r="AG87" s="8"/>
      <c r="AO87" s="13"/>
      <c r="AT87" s="6"/>
      <c r="BB87" s="13"/>
      <c r="BG87" s="10"/>
      <c r="BO87" s="13"/>
    </row>
    <row r="88" spans="7:67" ht="15.75" customHeight="1" x14ac:dyDescent="0.25">
      <c r="G88" s="2"/>
      <c r="O88" s="13"/>
      <c r="T88" s="4"/>
      <c r="AB88" s="13"/>
      <c r="AG88" s="8"/>
      <c r="AO88" s="13"/>
      <c r="AT88" s="6"/>
      <c r="BB88" s="13"/>
      <c r="BG88" s="10"/>
      <c r="BO88" s="13"/>
    </row>
    <row r="89" spans="7:67" ht="15.75" customHeight="1" x14ac:dyDescent="0.25">
      <c r="G89" s="2"/>
      <c r="O89" s="13"/>
      <c r="T89" s="4"/>
      <c r="AB89" s="13"/>
      <c r="AG89" s="8"/>
      <c r="AO89" s="13"/>
      <c r="AT89" s="6"/>
      <c r="BB89" s="13"/>
      <c r="BG89" s="10"/>
      <c r="BO89" s="13"/>
    </row>
    <row r="90" spans="7:67" ht="15.75" customHeight="1" x14ac:dyDescent="0.25">
      <c r="G90" s="2"/>
      <c r="O90" s="13"/>
      <c r="T90" s="4"/>
      <c r="AB90" s="13"/>
      <c r="AG90" s="8"/>
      <c r="AO90" s="13"/>
      <c r="AT90" s="6"/>
      <c r="BB90" s="13"/>
      <c r="BG90" s="10"/>
      <c r="BO90" s="13"/>
    </row>
    <row r="91" spans="7:67" ht="15.75" customHeight="1" x14ac:dyDescent="0.25">
      <c r="G91" s="2"/>
      <c r="O91" s="13"/>
      <c r="T91" s="4"/>
      <c r="AB91" s="13"/>
      <c r="AG91" s="8"/>
      <c r="AO91" s="13"/>
      <c r="AT91" s="6"/>
      <c r="BB91" s="13"/>
      <c r="BG91" s="10"/>
      <c r="BO91" s="13"/>
    </row>
    <row r="92" spans="7:67" ht="15.75" customHeight="1" x14ac:dyDescent="0.25">
      <c r="G92" s="2"/>
      <c r="O92" s="13"/>
      <c r="T92" s="4"/>
      <c r="AB92" s="13"/>
      <c r="AG92" s="8"/>
      <c r="AO92" s="13"/>
      <c r="AT92" s="6"/>
      <c r="BB92" s="13"/>
      <c r="BG92" s="10"/>
      <c r="BO92" s="13"/>
    </row>
    <row r="93" spans="7:67" ht="15.75" customHeight="1" x14ac:dyDescent="0.25">
      <c r="G93" s="2"/>
      <c r="O93" s="13"/>
      <c r="T93" s="4"/>
      <c r="AB93" s="13"/>
      <c r="AG93" s="8"/>
      <c r="AO93" s="13"/>
      <c r="AT93" s="6"/>
      <c r="BB93" s="13"/>
      <c r="BG93" s="10"/>
      <c r="BO93" s="13"/>
    </row>
    <row r="94" spans="7:67" ht="15.75" customHeight="1" x14ac:dyDescent="0.25">
      <c r="G94" s="2"/>
      <c r="O94" s="13"/>
      <c r="T94" s="4"/>
      <c r="AB94" s="13"/>
      <c r="AG94" s="8"/>
      <c r="AO94" s="13"/>
      <c r="AT94" s="6"/>
      <c r="BB94" s="13"/>
      <c r="BG94" s="10"/>
      <c r="BO94" s="13"/>
    </row>
    <row r="95" spans="7:67" ht="15.75" customHeight="1" x14ac:dyDescent="0.25">
      <c r="G95" s="2"/>
      <c r="O95" s="13"/>
      <c r="T95" s="4"/>
      <c r="AB95" s="13"/>
      <c r="AG95" s="8"/>
      <c r="AO95" s="13"/>
      <c r="AT95" s="6"/>
      <c r="BB95" s="13"/>
      <c r="BG95" s="10"/>
      <c r="BO95" s="13"/>
    </row>
    <row r="96" spans="7:67" ht="15.75" customHeight="1" x14ac:dyDescent="0.25">
      <c r="G96" s="2"/>
      <c r="O96" s="13"/>
      <c r="T96" s="4"/>
      <c r="AB96" s="13"/>
      <c r="AG96" s="8"/>
      <c r="AO96" s="13"/>
      <c r="AT96" s="6"/>
      <c r="BB96" s="13"/>
      <c r="BG96" s="10"/>
      <c r="BO96" s="13"/>
    </row>
    <row r="97" spans="7:67" ht="15.75" customHeight="1" x14ac:dyDescent="0.25">
      <c r="G97" s="2"/>
      <c r="O97" s="13"/>
      <c r="T97" s="4"/>
      <c r="AB97" s="13"/>
      <c r="AG97" s="8"/>
      <c r="AO97" s="13"/>
      <c r="AT97" s="6"/>
      <c r="BB97" s="13"/>
      <c r="BG97" s="10"/>
      <c r="BO97" s="13"/>
    </row>
    <row r="98" spans="7:67" ht="15.75" customHeight="1" x14ac:dyDescent="0.25">
      <c r="G98" s="2"/>
      <c r="O98" s="13"/>
      <c r="T98" s="4"/>
      <c r="AB98" s="13"/>
      <c r="AG98" s="8"/>
      <c r="AO98" s="13"/>
      <c r="AT98" s="6"/>
      <c r="BB98" s="13"/>
      <c r="BG98" s="10"/>
      <c r="BO98" s="13"/>
    </row>
    <row r="99" spans="7:67" ht="15.75" customHeight="1" x14ac:dyDescent="0.25">
      <c r="G99" s="2"/>
      <c r="O99" s="13"/>
      <c r="T99" s="4"/>
      <c r="AB99" s="13"/>
      <c r="AG99" s="8"/>
      <c r="AO99" s="13"/>
      <c r="AT99" s="6"/>
      <c r="BB99" s="13"/>
      <c r="BG99" s="10"/>
      <c r="BO99" s="13"/>
    </row>
    <row r="100" spans="7:67" ht="15.75" customHeight="1" x14ac:dyDescent="0.25">
      <c r="G100" s="2"/>
      <c r="O100" s="13"/>
      <c r="T100" s="4"/>
      <c r="AB100" s="13"/>
      <c r="AG100" s="8"/>
      <c r="AO100" s="13"/>
      <c r="AT100" s="6"/>
      <c r="BB100" s="13"/>
      <c r="BG100" s="10"/>
      <c r="BO100" s="13"/>
    </row>
    <row r="101" spans="7:67" ht="15.75" customHeight="1" x14ac:dyDescent="0.25">
      <c r="G101" s="2"/>
      <c r="O101" s="13"/>
      <c r="T101" s="4"/>
      <c r="AB101" s="13"/>
      <c r="AG101" s="8"/>
      <c r="AO101" s="13"/>
      <c r="AT101" s="6"/>
      <c r="BB101" s="13"/>
      <c r="BG101" s="10"/>
      <c r="BO101" s="13"/>
    </row>
    <row r="102" spans="7:67" ht="15.75" customHeight="1" x14ac:dyDescent="0.25">
      <c r="O102" s="13"/>
      <c r="T102" s="4"/>
      <c r="AB102" s="13"/>
      <c r="AG102" s="8"/>
      <c r="AO102" s="13"/>
      <c r="AT102" s="6"/>
      <c r="BB102" s="13"/>
      <c r="BG102" s="10"/>
      <c r="BO102" s="13"/>
    </row>
    <row r="103" spans="7:67" ht="15.75" customHeight="1" x14ac:dyDescent="0.25">
      <c r="O103" s="13"/>
      <c r="T103" s="4"/>
      <c r="AB103" s="13"/>
      <c r="AG103" s="8"/>
      <c r="AO103" s="13"/>
      <c r="AT103" s="6"/>
      <c r="BB103" s="13"/>
      <c r="BG103" s="10"/>
      <c r="BO103" s="13"/>
    </row>
    <row r="104" spans="7:67" ht="15.75" customHeight="1" x14ac:dyDescent="0.25">
      <c r="O104" s="13"/>
      <c r="T104" s="4"/>
      <c r="AB104" s="13"/>
      <c r="AG104" s="8"/>
      <c r="AO104" s="13"/>
      <c r="AT104" s="6"/>
      <c r="BB104" s="13"/>
      <c r="BG104" s="10"/>
      <c r="BO104" s="13"/>
    </row>
    <row r="105" spans="7:67" ht="15.75" customHeight="1" x14ac:dyDescent="0.25">
      <c r="O105" s="13"/>
      <c r="T105" s="4"/>
      <c r="AB105" s="13"/>
      <c r="AG105" s="8"/>
      <c r="AO105" s="13"/>
      <c r="AT105" s="6"/>
      <c r="BB105" s="13"/>
      <c r="BG105" s="10"/>
      <c r="BO105" s="13"/>
    </row>
    <row r="106" spans="7:67" ht="15.75" customHeight="1" x14ac:dyDescent="0.25">
      <c r="O106" s="13"/>
      <c r="T106" s="4"/>
      <c r="AB106" s="13"/>
      <c r="AG106" s="8"/>
      <c r="AO106" s="13"/>
      <c r="AT106" s="6"/>
      <c r="BB106" s="13"/>
      <c r="BG106" s="10"/>
      <c r="BO106" s="13"/>
    </row>
    <row r="107" spans="7:67" ht="15.75" customHeight="1" x14ac:dyDescent="0.25">
      <c r="O107" s="13"/>
      <c r="T107" s="4"/>
      <c r="AB107" s="13"/>
      <c r="AG107" s="8"/>
      <c r="AO107" s="13"/>
      <c r="AT107" s="6"/>
      <c r="BB107" s="13"/>
      <c r="BO107" s="13"/>
    </row>
    <row r="108" spans="7:67" ht="15.75" customHeight="1" x14ac:dyDescent="0.25">
      <c r="O108" s="13"/>
      <c r="T108" s="4"/>
      <c r="AB108" s="13"/>
      <c r="AG108" s="8"/>
      <c r="AO108" s="13"/>
      <c r="AT108" s="6"/>
      <c r="BB108" s="13"/>
      <c r="BO108" s="13"/>
    </row>
    <row r="109" spans="7:67" ht="15.75" customHeight="1" x14ac:dyDescent="0.25">
      <c r="O109" s="13"/>
      <c r="T109" s="4"/>
      <c r="AB109" s="13"/>
      <c r="AG109" s="8"/>
      <c r="AO109" s="13"/>
      <c r="AT109" s="6"/>
      <c r="BB109" s="13"/>
      <c r="BO109" s="13"/>
    </row>
    <row r="110" spans="7:67" ht="15.75" customHeight="1" x14ac:dyDescent="0.25">
      <c r="O110" s="13"/>
      <c r="T110" s="4"/>
      <c r="AB110" s="13"/>
      <c r="AG110" s="8"/>
      <c r="AO110" s="13"/>
      <c r="AT110" s="6"/>
      <c r="BB110" s="13"/>
      <c r="BO110" s="13"/>
    </row>
    <row r="111" spans="7:67" ht="15.75" customHeight="1" x14ac:dyDescent="0.25">
      <c r="O111" s="13"/>
      <c r="T111" s="4"/>
      <c r="AB111" s="13"/>
      <c r="AG111" s="8"/>
      <c r="AO111" s="13"/>
      <c r="AT111" s="6"/>
      <c r="BB111" s="13"/>
      <c r="BO111" s="13"/>
    </row>
    <row r="112" spans="7:67" ht="15.75" customHeight="1" x14ac:dyDescent="0.25">
      <c r="O112" s="13"/>
      <c r="T112" s="4"/>
      <c r="AB112" s="13"/>
      <c r="AG112" s="8"/>
      <c r="AO112" s="13"/>
      <c r="AT112" s="6"/>
      <c r="BB112" s="13"/>
      <c r="BO112" s="13"/>
    </row>
    <row r="113" spans="15:67" ht="15.75" customHeight="1" x14ac:dyDescent="0.25">
      <c r="O113" s="13"/>
      <c r="T113" s="4"/>
      <c r="AB113" s="13"/>
      <c r="AG113" s="8"/>
      <c r="AO113" s="13"/>
      <c r="AT113" s="6"/>
      <c r="BB113" s="13"/>
      <c r="BO113" s="13"/>
    </row>
    <row r="114" spans="15:67" ht="15.75" customHeight="1" x14ac:dyDescent="0.25">
      <c r="O114" s="13"/>
      <c r="T114" s="4"/>
      <c r="AB114" s="13"/>
      <c r="AG114" s="8"/>
      <c r="AO114" s="13"/>
      <c r="AT114" s="6"/>
      <c r="BB114" s="13"/>
      <c r="BO114" s="13"/>
    </row>
    <row r="115" spans="15:67" ht="15.75" customHeight="1" x14ac:dyDescent="0.25">
      <c r="O115" s="13"/>
      <c r="T115" s="4"/>
      <c r="AB115" s="13"/>
      <c r="AG115" s="8"/>
      <c r="AT115" s="6"/>
      <c r="BB115" s="13"/>
      <c r="BO115" s="13"/>
    </row>
    <row r="116" spans="15:67" ht="15.75" customHeight="1" x14ac:dyDescent="0.25">
      <c r="O116" s="13"/>
      <c r="T116" s="4"/>
      <c r="AB116" s="13"/>
      <c r="AG116" s="8"/>
      <c r="AT116" s="6"/>
      <c r="BB116" s="13"/>
      <c r="BO116" s="13"/>
    </row>
    <row r="117" spans="15:67" ht="15.75" customHeight="1" x14ac:dyDescent="0.25">
      <c r="O117" s="13"/>
      <c r="T117" s="4"/>
      <c r="AB117" s="13"/>
      <c r="AG117" s="8"/>
      <c r="AT117" s="6"/>
      <c r="BB117" s="13"/>
      <c r="BO117" s="13"/>
    </row>
    <row r="118" spans="15:67" ht="15.75" customHeight="1" x14ac:dyDescent="0.25">
      <c r="O118" s="13"/>
      <c r="T118" s="4"/>
      <c r="AB118" s="13"/>
      <c r="AG118" s="8"/>
      <c r="AT118" s="6"/>
      <c r="BB118" s="13"/>
      <c r="BO118" s="13"/>
    </row>
    <row r="119" spans="15:67" ht="15.75" customHeight="1" x14ac:dyDescent="0.25">
      <c r="O119" s="13"/>
      <c r="T119" s="4"/>
      <c r="AB119" s="13"/>
      <c r="AG119" s="8"/>
      <c r="AT119" s="6"/>
      <c r="BB119" s="13"/>
      <c r="BO119" s="13"/>
    </row>
    <row r="120" spans="15:67" ht="15.75" customHeight="1" x14ac:dyDescent="0.25">
      <c r="O120" s="13"/>
      <c r="T120" s="4"/>
      <c r="AB120" s="13"/>
      <c r="AG120" s="8"/>
      <c r="AT120" s="6"/>
      <c r="BB120" s="13"/>
      <c r="BO120" s="13"/>
    </row>
    <row r="121" spans="15:67" ht="15.75" customHeight="1" x14ac:dyDescent="0.25">
      <c r="O121" s="13"/>
      <c r="T121" s="4"/>
      <c r="AB121" s="13"/>
      <c r="AG121" s="8"/>
      <c r="AT121" s="6"/>
      <c r="BB121" s="13"/>
      <c r="BO121" s="13"/>
    </row>
    <row r="122" spans="15:67" ht="15.75" customHeight="1" x14ac:dyDescent="0.25">
      <c r="O122" s="13"/>
      <c r="T122" s="4"/>
      <c r="AB122" s="13"/>
      <c r="AG122" s="8"/>
      <c r="AT122" s="6"/>
      <c r="BB122" s="13"/>
      <c r="BO122" s="13"/>
    </row>
    <row r="123" spans="15:67" ht="15.75" customHeight="1" x14ac:dyDescent="0.25">
      <c r="O123" s="13"/>
      <c r="T123" s="4"/>
      <c r="AB123" s="13"/>
      <c r="AG123" s="8"/>
      <c r="AT123" s="6"/>
      <c r="BB123" s="13"/>
      <c r="BO123" s="13"/>
    </row>
    <row r="124" spans="15:67" ht="15.75" customHeight="1" x14ac:dyDescent="0.25">
      <c r="O124" s="13"/>
      <c r="T124" s="4"/>
      <c r="AB124" s="13"/>
      <c r="AG124" s="8"/>
      <c r="AT124" s="6"/>
      <c r="BB124" s="13"/>
      <c r="BO124" s="13"/>
    </row>
    <row r="125" spans="15:67" ht="15.75" customHeight="1" x14ac:dyDescent="0.25">
      <c r="O125" s="13"/>
      <c r="T125" s="4"/>
      <c r="AB125" s="13"/>
      <c r="AG125" s="8"/>
      <c r="AT125" s="6"/>
      <c r="BB125" s="13"/>
      <c r="BO125" s="13"/>
    </row>
    <row r="126" spans="15:67" ht="15.75" customHeight="1" x14ac:dyDescent="0.25">
      <c r="O126" s="13"/>
      <c r="T126" s="4"/>
      <c r="AB126" s="13"/>
      <c r="AG126" s="8"/>
      <c r="AT126" s="6"/>
      <c r="BB126" s="13"/>
      <c r="BO126" s="13"/>
    </row>
    <row r="127" spans="15:67" ht="15.75" customHeight="1" x14ac:dyDescent="0.25">
      <c r="O127" s="13"/>
      <c r="T127" s="4"/>
      <c r="AB127" s="13"/>
      <c r="AG127" s="8"/>
      <c r="AT127" s="6"/>
      <c r="BB127" s="13"/>
      <c r="BO127" s="13"/>
    </row>
    <row r="128" spans="15:67" ht="15.75" customHeight="1" x14ac:dyDescent="0.25">
      <c r="O128" s="13"/>
      <c r="T128" s="4"/>
      <c r="AG128" s="8"/>
      <c r="AT128" s="6"/>
      <c r="BB128" s="13"/>
      <c r="BO128" s="13"/>
    </row>
    <row r="129" spans="15:67" ht="15.75" customHeight="1" x14ac:dyDescent="0.25">
      <c r="O129" s="13"/>
      <c r="T129" s="4"/>
      <c r="AG129" s="8"/>
      <c r="AT129" s="6"/>
      <c r="BO129" s="13"/>
    </row>
    <row r="130" spans="15:67" ht="15.75" customHeight="1" x14ac:dyDescent="0.25">
      <c r="O130" s="13"/>
      <c r="T130" s="4"/>
      <c r="AG130" s="8"/>
      <c r="AT130" s="6"/>
      <c r="BO130" s="13"/>
    </row>
    <row r="131" spans="15:67" ht="15.75" customHeight="1" x14ac:dyDescent="0.25">
      <c r="O131" s="13"/>
      <c r="T131" s="4"/>
      <c r="BO131" s="13"/>
    </row>
    <row r="132" spans="15:67" ht="15.75" customHeight="1" x14ac:dyDescent="0.25">
      <c r="O132" s="13"/>
      <c r="T132" s="4"/>
      <c r="BO132" s="13"/>
    </row>
    <row r="133" spans="15:67" ht="15.75" customHeight="1" x14ac:dyDescent="0.25">
      <c r="O133" s="13"/>
      <c r="T133" s="4"/>
    </row>
    <row r="134" spans="15:67" ht="15.75" customHeight="1" x14ac:dyDescent="0.25">
      <c r="O134" s="13"/>
      <c r="T134" s="4"/>
    </row>
    <row r="135" spans="15:67" ht="15.75" customHeight="1" x14ac:dyDescent="0.25">
      <c r="O135" s="13"/>
      <c r="T135" s="4"/>
    </row>
    <row r="136" spans="15:67" ht="15.75" customHeight="1" x14ac:dyDescent="0.25">
      <c r="O136" s="13"/>
      <c r="T136" s="4"/>
    </row>
    <row r="137" spans="15:67" ht="15.75" customHeight="1" x14ac:dyDescent="0.25">
      <c r="O137" s="13"/>
    </row>
    <row r="138" spans="15:67" ht="15.75" customHeight="1" x14ac:dyDescent="0.25">
      <c r="O138" s="13"/>
    </row>
    <row r="139" spans="15:67" ht="15.75" customHeight="1" x14ac:dyDescent="0.25"/>
    <row r="140" spans="15:67" ht="15.75" customHeight="1" x14ac:dyDescent="0.25"/>
    <row r="141" spans="15:67" ht="15.75" customHeight="1" x14ac:dyDescent="0.25"/>
    <row r="142" spans="15:67" ht="15.75" customHeight="1" x14ac:dyDescent="0.25"/>
    <row r="143" spans="15:67" ht="15.75" customHeight="1" x14ac:dyDescent="0.25"/>
    <row r="144" spans="15:67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2021</vt:lpstr>
      <vt:lpstr>TOP 2021</vt:lpstr>
      <vt:lpstr>2022</vt:lpstr>
      <vt:lpstr>Tournament 2022</vt:lpstr>
      <vt:lpstr>Faceit 2022</vt:lpstr>
      <vt:lpstr>2023</vt:lpstr>
      <vt:lpstr>2023 CS2 (KD)</vt:lpstr>
      <vt:lpstr>2024 pr</vt:lpstr>
      <vt:lpstr>2024 mm</vt:lpstr>
      <vt:lpstr>2x2 2024</vt:lpstr>
      <vt:lpstr>MVP all time</vt:lpstr>
      <vt:lpstr>2х2 2025</vt:lpstr>
      <vt:lpstr>Premier 2025</vt:lpstr>
      <vt:lpstr>2025 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Александр Павлов</cp:lastModifiedBy>
  <dcterms:modified xsi:type="dcterms:W3CDTF">2025-02-14T12:16:20Z</dcterms:modified>
</cp:coreProperties>
</file>