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My\stats-bot_v2-2\stats-bot_v2-app\src\main\resources\"/>
    </mc:Choice>
  </mc:AlternateContent>
  <xr:revisionPtr revIDLastSave="0" documentId="13_ncr:1_{C8076191-E410-4E5C-A3DF-4D9664A718CA}" xr6:coauthVersionLast="45" xr6:coauthVersionMax="47" xr10:uidLastSave="{00000000-0000-0000-0000-000000000000}"/>
  <bookViews>
    <workbookView xWindow="-120" yWindow="-120" windowWidth="29040" windowHeight="15720" firstSheet="4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  <sheet name="Faceit 202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6" i="14" l="1"/>
  <c r="D236" i="14"/>
  <c r="E236" i="14"/>
  <c r="F236" i="14"/>
  <c r="G236" i="14"/>
  <c r="B236" i="14"/>
  <c r="CK5" i="13"/>
  <c r="CL5" i="13"/>
  <c r="CM5" i="13"/>
  <c r="CK2" i="13"/>
  <c r="CL2" i="13"/>
  <c r="CM2" i="13"/>
  <c r="CQ2" i="13"/>
  <c r="CR2" i="13"/>
  <c r="CS2" i="13"/>
  <c r="F77" i="13"/>
  <c r="C77" i="13"/>
  <c r="D77" i="13"/>
  <c r="E77" i="13"/>
  <c r="B77" i="13"/>
  <c r="EA5" i="14"/>
  <c r="EB5" i="14"/>
  <c r="EC5" i="14"/>
  <c r="ED5" i="14"/>
  <c r="EE5" i="14"/>
  <c r="DZ5" i="14"/>
  <c r="CP5" i="13"/>
  <c r="C228" i="12"/>
  <c r="D228" i="12"/>
  <c r="E228" i="12"/>
  <c r="B228" i="12"/>
  <c r="AO4" i="12"/>
  <c r="AP4" i="12"/>
  <c r="AQ4" i="12"/>
  <c r="AN4" i="12"/>
  <c r="AC4" i="12"/>
  <c r="AD4" i="12"/>
  <c r="AE4" i="12"/>
  <c r="AB4" i="12"/>
  <c r="EK2" i="14" l="1"/>
  <c r="EJ2" i="14"/>
  <c r="EI2" i="14"/>
  <c r="EH2" i="14"/>
  <c r="EG2" i="14"/>
  <c r="EF2" i="14"/>
  <c r="AN5" i="12"/>
  <c r="EF3" i="14" l="1"/>
  <c r="DZ6" i="14"/>
  <c r="DN5" i="13"/>
  <c r="DO5" i="13"/>
  <c r="DP5" i="13"/>
  <c r="DQ5" i="13"/>
  <c r="DC5" i="14" l="1"/>
  <c r="DD5" i="14"/>
  <c r="DE5" i="14"/>
  <c r="DF5" i="14"/>
  <c r="DG5" i="14"/>
  <c r="DB5" i="14"/>
  <c r="DO5" i="14"/>
  <c r="DP5" i="14"/>
  <c r="DQ5" i="14"/>
  <c r="DR5" i="14"/>
  <c r="DS5" i="14"/>
  <c r="DN5" i="14"/>
  <c r="CK5" i="14"/>
  <c r="CL5" i="14"/>
  <c r="CM5" i="14"/>
  <c r="CN5" i="14"/>
  <c r="CO5" i="14"/>
  <c r="CJ5" i="14"/>
  <c r="CK2" i="14"/>
  <c r="CL2" i="14"/>
  <c r="CM2" i="14"/>
  <c r="CN2" i="14"/>
  <c r="CO2" i="14"/>
  <c r="CJ2" i="14"/>
  <c r="G4" i="15" l="1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F4" i="15"/>
  <c r="C4" i="15"/>
  <c r="D4" i="15"/>
  <c r="E4" i="15"/>
  <c r="B4" i="15"/>
  <c r="CQ2" i="15"/>
  <c r="CP2" i="15"/>
  <c r="CU2" i="15"/>
  <c r="CT2" i="15"/>
  <c r="CR2" i="15"/>
  <c r="CS2" i="15"/>
  <c r="CP3" i="15" l="1"/>
  <c r="CV2" i="15"/>
  <c r="CW2" i="15"/>
  <c r="CX2" i="15"/>
  <c r="CY2" i="15"/>
  <c r="CZ2" i="15"/>
  <c r="DA2" i="15"/>
  <c r="DB2" i="15"/>
  <c r="DC2" i="15"/>
  <c r="DD2" i="15"/>
  <c r="DE2" i="15"/>
  <c r="DF2" i="15"/>
  <c r="DG2" i="15"/>
  <c r="DH2" i="15"/>
  <c r="DI2" i="15"/>
  <c r="DJ2" i="15"/>
  <c r="DK2" i="15"/>
  <c r="DL2" i="15"/>
  <c r="DM2" i="15"/>
  <c r="DN2" i="15"/>
  <c r="DO2" i="15"/>
  <c r="DP2" i="15"/>
  <c r="DQ2" i="15"/>
  <c r="DR2" i="15"/>
  <c r="DS2" i="15"/>
  <c r="DT2" i="15"/>
  <c r="DU2" i="15"/>
  <c r="DV2" i="15"/>
  <c r="DW2" i="15"/>
  <c r="DX2" i="15"/>
  <c r="DY2" i="15"/>
  <c r="CK2" i="15"/>
  <c r="CL2" i="15"/>
  <c r="CM2" i="15"/>
  <c r="CN2" i="15"/>
  <c r="CO2" i="15"/>
  <c r="CJ2" i="15"/>
  <c r="DH3" i="15" l="1"/>
  <c r="DT3" i="15"/>
  <c r="CV3" i="15"/>
  <c r="DB3" i="15"/>
  <c r="DN3" i="15"/>
  <c r="CJ3" i="15"/>
  <c r="EA2" i="14"/>
  <c r="EB2" i="14"/>
  <c r="EC2" i="14"/>
  <c r="ED2" i="14"/>
  <c r="EE2" i="14"/>
  <c r="DZ2" i="14"/>
  <c r="DU2" i="14"/>
  <c r="DV2" i="14"/>
  <c r="DW2" i="14"/>
  <c r="DX2" i="14"/>
  <c r="DY2" i="14"/>
  <c r="DT2" i="14"/>
  <c r="DU5" i="14"/>
  <c r="DV5" i="14"/>
  <c r="DW5" i="14"/>
  <c r="DX5" i="14"/>
  <c r="DY5" i="14"/>
  <c r="DT5" i="14"/>
  <c r="DO2" i="14"/>
  <c r="DP2" i="14"/>
  <c r="DQ2" i="14"/>
  <c r="DR2" i="14"/>
  <c r="DS2" i="14"/>
  <c r="DN2" i="14"/>
  <c r="DI5" i="14"/>
  <c r="DJ5" i="14"/>
  <c r="DK5" i="14"/>
  <c r="DL5" i="14"/>
  <c r="DM5" i="14"/>
  <c r="DH5" i="14"/>
  <c r="DI2" i="14"/>
  <c r="DJ2" i="14"/>
  <c r="DK2" i="14"/>
  <c r="DL2" i="14"/>
  <c r="DM2" i="14"/>
  <c r="DH2" i="14"/>
  <c r="DC2" i="14"/>
  <c r="DD2" i="14"/>
  <c r="DE2" i="14"/>
  <c r="DF2" i="14"/>
  <c r="DG2" i="14"/>
  <c r="DB2" i="14"/>
  <c r="CW5" i="14"/>
  <c r="CX5" i="14"/>
  <c r="CY5" i="14"/>
  <c r="CZ5" i="14"/>
  <c r="DA5" i="14"/>
  <c r="CV5" i="14"/>
  <c r="CW2" i="14"/>
  <c r="CX2" i="14"/>
  <c r="CY2" i="14"/>
  <c r="CZ2" i="14"/>
  <c r="DA2" i="14"/>
  <c r="CV2" i="14"/>
  <c r="CQ2" i="14"/>
  <c r="CR2" i="14"/>
  <c r="CS2" i="14"/>
  <c r="CT2" i="14"/>
  <c r="CU2" i="14"/>
  <c r="CP2" i="14"/>
  <c r="CQ5" i="14"/>
  <c r="CR5" i="14"/>
  <c r="CS5" i="14"/>
  <c r="CT5" i="14"/>
  <c r="CU5" i="14"/>
  <c r="CP5" i="14"/>
  <c r="CW2" i="13"/>
  <c r="CX2" i="13"/>
  <c r="CY2" i="13"/>
  <c r="M4" i="12"/>
  <c r="L4" i="12"/>
  <c r="I4" i="12"/>
  <c r="H4" i="12"/>
  <c r="J4" i="12" l="1"/>
  <c r="K4" i="12"/>
  <c r="DI2" i="13"/>
  <c r="DJ2" i="13"/>
  <c r="DK2" i="13"/>
  <c r="DC5" i="13"/>
  <c r="DD5" i="13"/>
  <c r="DE5" i="13"/>
  <c r="DC2" i="13"/>
  <c r="DB3" i="13" s="1"/>
  <c r="DD2" i="13"/>
  <c r="DE2" i="13"/>
  <c r="CV2" i="13"/>
  <c r="CQ5" i="13"/>
  <c r="CP6" i="13" s="1"/>
  <c r="CR5" i="13"/>
  <c r="CS5" i="13"/>
  <c r="CJ5" i="13"/>
  <c r="CP2" i="13"/>
  <c r="CJ2" i="13"/>
  <c r="DB2" i="13"/>
  <c r="DH2" i="13"/>
  <c r="DN2" i="13"/>
  <c r="DO2" i="13"/>
  <c r="DP2" i="13"/>
  <c r="DQ2" i="13"/>
  <c r="DN3" i="13"/>
  <c r="CV5" i="13"/>
  <c r="CV6" i="13" s="1"/>
  <c r="CW5" i="13"/>
  <c r="CX5" i="13"/>
  <c r="CY5" i="13"/>
  <c r="DB5" i="13"/>
  <c r="DB6" i="13"/>
  <c r="DH5" i="13"/>
  <c r="DI5" i="13"/>
  <c r="DJ5" i="13"/>
  <c r="DK5" i="13"/>
  <c r="DH6" i="13"/>
  <c r="N4" i="12"/>
  <c r="O4" i="12"/>
  <c r="CJ3" i="13" l="1"/>
  <c r="DH3" i="13"/>
  <c r="CP3" i="13"/>
  <c r="DN6" i="13"/>
  <c r="CV3" i="13"/>
  <c r="CJ6" i="13"/>
  <c r="AL4" i="12" l="1"/>
  <c r="AM4" i="12"/>
  <c r="AK4" i="12"/>
  <c r="AJ4" i="12"/>
  <c r="AG4" i="12"/>
  <c r="AH4" i="12"/>
  <c r="AI4" i="12"/>
  <c r="AF4" i="12"/>
  <c r="S4" i="12"/>
  <c r="R4" i="12"/>
  <c r="Q4" i="12"/>
  <c r="P4" i="12"/>
  <c r="X4" i="12"/>
  <c r="W4" i="12"/>
  <c r="V4" i="12"/>
  <c r="U4" i="12"/>
  <c r="T4" i="12"/>
  <c r="AJ5" i="12" l="1"/>
  <c r="AF5" i="12"/>
  <c r="DZ3" i="14"/>
  <c r="DT6" i="14" l="1"/>
  <c r="DN6" i="14"/>
  <c r="Y4" i="12" l="1"/>
  <c r="Z4" i="12"/>
  <c r="AA4" i="12"/>
  <c r="DH3" i="14" l="1"/>
  <c r="CP3" i="14"/>
  <c r="CJ3" i="14" l="1"/>
  <c r="CJ6" i="14" l="1"/>
  <c r="DT3" i="14" l="1"/>
  <c r="X5" i="12"/>
  <c r="DH6" i="14"/>
  <c r="DB6" i="14"/>
  <c r="CV6" i="14"/>
  <c r="CP6" i="14"/>
  <c r="DN3" i="14"/>
  <c r="DB3" i="14"/>
  <c r="CV3" i="14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5" i="7" s="1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F36" i="3"/>
  <c r="E36" i="3"/>
  <c r="D36" i="3"/>
  <c r="C36" i="3"/>
  <c r="B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F196" i="1"/>
  <c r="C5" i="2" s="1"/>
  <c r="E196" i="1"/>
  <c r="D196" i="1"/>
  <c r="C3" i="2" s="1"/>
  <c r="C196" i="1"/>
  <c r="B196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194" i="1"/>
  <c r="D3" i="2" s="1"/>
  <c r="P4" i="11" s="1"/>
  <c r="C194" i="1"/>
  <c r="D2" i="2" s="1"/>
  <c r="O4" i="11" s="1"/>
  <c r="B194" i="1"/>
  <c r="D4" i="2" s="1"/>
  <c r="Q4" i="11" s="1"/>
  <c r="W13" i="11" l="1"/>
  <c r="C200" i="1"/>
  <c r="V8" i="11"/>
  <c r="U8" i="11"/>
  <c r="B45" i="7"/>
  <c r="F45" i="7"/>
  <c r="E45" i="7"/>
  <c r="W8" i="11"/>
  <c r="D42" i="3"/>
  <c r="T8" i="11"/>
  <c r="C45" i="7"/>
  <c r="O13" i="11"/>
  <c r="D113" i="5"/>
  <c r="P5" i="12"/>
  <c r="T5" i="12"/>
  <c r="L5" i="12"/>
  <c r="H5" i="12"/>
  <c r="AB5" i="12"/>
  <c r="B44" i="7"/>
  <c r="C4" i="2"/>
  <c r="C44" i="7"/>
  <c r="D44" i="7"/>
  <c r="F44" i="7"/>
  <c r="E44" i="7"/>
  <c r="CG236" i="14"/>
  <c r="CF236" i="14"/>
  <c r="CE236" i="14"/>
  <c r="CD236" i="14"/>
  <c r="CC236" i="14"/>
  <c r="CB236" i="14"/>
  <c r="CA236" i="14"/>
  <c r="BZ236" i="14"/>
  <c r="BY236" i="14"/>
  <c r="BX236" i="14"/>
  <c r="BW236" i="14"/>
  <c r="BV236" i="14"/>
  <c r="BU236" i="14"/>
  <c r="BT236" i="14"/>
  <c r="BS236" i="14"/>
  <c r="BR236" i="14"/>
  <c r="BQ236" i="14"/>
  <c r="BP236" i="14"/>
  <c r="BO236" i="14"/>
  <c r="BN236" i="14"/>
  <c r="BM236" i="14"/>
  <c r="BL236" i="14"/>
  <c r="BK236" i="14"/>
  <c r="BJ236" i="14"/>
  <c r="BI236" i="14"/>
  <c r="BH236" i="14"/>
  <c r="BG236" i="14"/>
  <c r="BF236" i="14"/>
  <c r="BE236" i="14"/>
  <c r="BD236" i="14"/>
  <c r="BC236" i="14"/>
  <c r="BB236" i="14"/>
  <c r="BA236" i="14"/>
  <c r="AZ236" i="14"/>
  <c r="AY236" i="14"/>
  <c r="AX236" i="14"/>
  <c r="AW236" i="14"/>
  <c r="AV236" i="14"/>
  <c r="AU236" i="14"/>
  <c r="AT236" i="14"/>
  <c r="AS236" i="14"/>
  <c r="AR236" i="14"/>
  <c r="AQ236" i="14"/>
  <c r="AP236" i="14"/>
  <c r="AO236" i="14"/>
  <c r="AN236" i="14"/>
  <c r="AM236" i="14"/>
  <c r="AL236" i="14"/>
  <c r="AK236" i="14"/>
  <c r="AJ236" i="14"/>
  <c r="AI236" i="14"/>
  <c r="AH236" i="14"/>
  <c r="AG236" i="14"/>
  <c r="AF236" i="14"/>
  <c r="AE236" i="14"/>
  <c r="AD236" i="14"/>
  <c r="AC236" i="14"/>
  <c r="AB236" i="14"/>
  <c r="AA236" i="14"/>
  <c r="Z236" i="14"/>
  <c r="Y236" i="14"/>
  <c r="X236" i="14"/>
  <c r="W236" i="14"/>
  <c r="V236" i="14"/>
  <c r="U236" i="14"/>
  <c r="T236" i="14"/>
  <c r="S236" i="14"/>
  <c r="R236" i="14"/>
  <c r="Q236" i="14"/>
  <c r="P236" i="14"/>
  <c r="O236" i="14"/>
  <c r="N236" i="14"/>
  <c r="M236" i="14"/>
  <c r="L236" i="14"/>
  <c r="K236" i="14"/>
  <c r="J236" i="14"/>
  <c r="I236" i="14"/>
  <c r="H236" i="14"/>
  <c r="AP77" i="13"/>
  <c r="AO77" i="13"/>
  <c r="AN77" i="13"/>
  <c r="AM77" i="13"/>
  <c r="AL77" i="13"/>
  <c r="AK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</calcChain>
</file>

<file path=xl/sharedStrings.xml><?xml version="1.0" encoding="utf-8"?>
<sst xmlns="http://schemas.openxmlformats.org/spreadsheetml/2006/main" count="2334" uniqueCount="1191">
  <si>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</si>
  <si>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</si>
  <si>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</si>
  <si>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</si>
  <si>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</si>
  <si>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</si>
  <si>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</si>
  <si>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</si>
  <si>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</si>
  <si>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</si>
  <si>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</si>
  <si>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</si>
  <si>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</si>
  <si>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</si>
  <si>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</si>
  <si>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</si>
  <si>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</si>
  <si>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</si>
  <si>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</si>
  <si>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</si>
  <si>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</si>
  <si>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</si>
  <si>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</si>
  <si>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</si>
  <si>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</si>
  <si>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</si>
  <si>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</si>
  <si>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</si>
  <si>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</si>
  <si>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</si>
  <si>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</si>
  <si>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</si>
  <si>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</si>
  <si>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</si>
  <si>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</si>
  <si>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</si>
  <si>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</si>
  <si>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</si>
  <si>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</si>
  <si>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</si>
  <si>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</si>
  <si>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</si>
  <si>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</si>
  <si>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</si>
  <si>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</si>
  <si>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</si>
  <si>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</si>
  <si>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</si>
  <si>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</si>
  <si>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</si>
  <si>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</si>
  <si>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</si>
  <si>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</si>
  <si>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</si>
  <si>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</si>
  <si>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</si>
  <si>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</si>
  <si>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</si>
  <si>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</si>
  <si>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</si>
  <si>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</si>
  <si>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</si>
  <si>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</si>
  <si>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</si>
  <si>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</si>
  <si>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</si>
  <si>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</si>
  <si>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</si>
  <si>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</si>
  <si>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</si>
  <si>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</si>
  <si>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</si>
  <si>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</si>
  <si>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</si>
  <si>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</si>
  <si>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</si>
  <si>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</si>
  <si>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</si>
  <si>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</si>
  <si>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</si>
  <si>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</si>
  <si>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</si>
  <si>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</si>
  <si>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</si>
  <si>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</si>
  <si>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</si>
  <si>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</si>
  <si>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</si>
  <si>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</si>
  <si>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</si>
  <si>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</si>
  <si>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</si>
  <si>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</si>
  <si>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</si>
  <si>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</si>
  <si>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</si>
  <si>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</si>
  <si>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</si>
  <si>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</si>
  <si>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</si>
  <si>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</si>
  <si>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</si>
  <si>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</si>
  <si>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</si>
  <si>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</si>
  <si>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</si>
  <si>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</si>
  <si>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</si>
  <si>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</si>
  <si>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</si>
  <si>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</si>
  <si>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</si>
  <si>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</si>
  <si>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</si>
  <si>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</si>
  <si>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</si>
  <si>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</si>
  <si>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</si>
  <si>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</si>
  <si>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</si>
  <si>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</si>
  <si>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</si>
  <si>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</si>
  <si>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</si>
  <si>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</si>
  <si>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</si>
  <si>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</si>
  <si>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</si>
  <si>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</si>
  <si>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</si>
  <si>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</si>
  <si>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</si>
  <si>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</si>
  <si>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</si>
  <si>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</si>
  <si>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</si>
  <si>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</si>
  <si>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</si>
  <si>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</si>
  <si>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</si>
  <si>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</si>
  <si>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</si>
  <si>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</si>
  <si>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</si>
  <si>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</si>
  <si>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</si>
  <si>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</si>
  <si>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</si>
  <si>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</si>
  <si>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</si>
  <si>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</si>
  <si>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</si>
  <si>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</si>
  <si>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</si>
  <si>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</si>
  <si>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</si>
  <si>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</si>
  <si>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</si>
  <si>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</si>
  <si>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</si>
  <si>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</si>
  <si>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</si>
  <si>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</si>
  <si>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</si>
  <si>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</si>
  <si>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</si>
  <si>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</si>
  <si>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</si>
  <si>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</si>
  <si>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</si>
  <si>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</si>
  <si>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</si>
  <si>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</si>
  <si>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</si>
  <si>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</si>
  <si>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</si>
  <si>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</si>
  <si>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</si>
  <si>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</si>
  <si>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</si>
  <si>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</si>
  <si>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</si>
  <si>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</si>
  <si>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</si>
  <si>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</si>
  <si>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</si>
  <si>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</si>
  <si>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</si>
  <si>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</si>
  <si>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</si>
  <si>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</si>
  <si>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</si>
  <si>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</si>
  <si>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</si>
  <si>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</si>
  <si>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</si>
  <si>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</si>
  <si>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</si>
  <si>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</si>
  <si>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</si>
  <si>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</si>
  <si>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</si>
  <si>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</si>
  <si>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</si>
  <si>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</si>
  <si>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</si>
  <si>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</si>
  <si>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</si>
  <si>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</si>
  <si>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</si>
  <si>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</si>
  <si>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</si>
  <si>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</si>
  <si>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</si>
  <si>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</si>
  <si>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</si>
  <si>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</si>
  <si>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</si>
  <si>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</si>
  <si>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</si>
  <si>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</si>
  <si>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</si>
  <si>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</si>
  <si>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</si>
  <si>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</si>
  <si>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</si>
  <si>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</si>
  <si>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</si>
  <si>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</si>
  <si>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</si>
  <si>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</si>
  <si>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</si>
  <si>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</si>
  <si>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</si>
  <si>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</si>
  <si>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</si>
  <si>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</si>
  <si>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</si>
  <si>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</si>
  <si>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</si>
  <si>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</si>
  <si>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</si>
  <si>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</si>
  <si>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</si>
  <si>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</si>
  <si>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</si>
  <si>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</si>
  <si>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</si>
  <si>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</si>
  <si>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</si>
  <si>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</si>
  <si>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</si>
  <si>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</si>
  <si>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</si>
  <si>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</si>
  <si>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</si>
  <si>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</si>
  <si>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</si>
  <si>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</si>
  <si>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</si>
  <si>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</si>
  <si>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</si>
  <si>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</si>
  <si>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</si>
  <si>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</si>
  <si>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</si>
  <si>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</si>
  <si>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</si>
  <si>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</si>
  <si>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</si>
  <si>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</si>
  <si>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</si>
  <si>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</si>
  <si>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</si>
  <si>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</si>
  <si>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</si>
  <si>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</si>
  <si>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</si>
  <si>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</si>
  <si>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</si>
  <si>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</si>
  <si>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</si>
  <si>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</si>
  <si>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</si>
  <si>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</si>
  <si>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</si>
  <si>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</si>
  <si>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</si>
  <si>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</si>
  <si>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</si>
  <si>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</si>
  <si>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</si>
  <si>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</si>
  <si>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</si>
  <si>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</si>
  <si>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</si>
  <si>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</si>
  <si>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</si>
  <si>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</si>
  <si>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</si>
  <si>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</si>
  <si>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</si>
  <si>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</si>
  <si>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</si>
  <si>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</si>
  <si>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</si>
  <si>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</si>
  <si>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</si>
  <si>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</si>
  <si>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</si>
  <si>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</si>
  <si>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</si>
  <si>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</si>
  <si>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</si>
  <si>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</si>
  <si>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</si>
  <si>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</si>
  <si>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</si>
  <si>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</si>
  <si>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</si>
  <si>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</si>
  <si>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</si>
  <si>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</si>
  <si>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</si>
  <si>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</si>
  <si>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</si>
  <si>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</si>
  <si>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</si>
  <si>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</si>
  <si>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</si>
  <si>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</si>
  <si>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</si>
  <si>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</si>
  <si>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</si>
  <si>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</si>
  <si>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</si>
  <si>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</si>
  <si>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</si>
  <si>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</si>
  <si>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</si>
  <si>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</si>
  <si>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</si>
  <si>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</si>
  <si>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</si>
  <si>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</si>
  <si>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</si>
  <si>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</si>
  <si>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</si>
  <si>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</si>
  <si>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</si>
  <si>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</si>
  <si>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</si>
  <si>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</si>
  <si>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</si>
  <si>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</si>
  <si>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</si>
  <si>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</si>
  <si>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</si>
  <si>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</si>
  <si>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</si>
  <si>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</si>
  <si>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</si>
  <si>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</si>
  <si>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</si>
  <si>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</si>
  <si>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</si>
  <si>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</si>
  <si>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</si>
  <si>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</si>
  <si>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</si>
  <si>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</si>
  <si>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</si>
  <si>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</si>
  <si>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</si>
  <si>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</si>
  <si>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</si>
  <si>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</si>
  <si>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</si>
  <si>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</si>
  <si>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</si>
  <si>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</si>
  <si>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</si>
  <si>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</si>
  <si>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</si>
  <si>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</si>
  <si>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</si>
  <si>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</si>
  <si>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</si>
  <si>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</si>
  <si>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</si>
  <si>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</si>
  <si>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</si>
  <si>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</si>
  <si>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</si>
  <si>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</si>
  <si>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</si>
  <si>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</si>
  <si>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</si>
  <si>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</si>
  <si>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</si>
  <si>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</si>
  <si>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</si>
  <si>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</si>
  <si>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</si>
  <si>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</si>
  <si>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</si>
  <si>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</si>
  <si>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</si>
  <si>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</si>
  <si>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</si>
  <si>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</si>
  <si>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</si>
  <si>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</si>
  <si>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</si>
  <si>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</si>
  <si>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</si>
  <si>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</si>
  <si>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</si>
  <si>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</si>
  <si>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</si>
  <si>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</si>
  <si>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</si>
  <si>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</si>
  <si>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</si>
  <si>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</si>
  <si>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</si>
  <si>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</si>
  <si>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</si>
  <si>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</si>
  <si>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</si>
  <si>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</si>
  <si>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</si>
  <si>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</si>
  <si>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</si>
  <si>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</si>
  <si>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</si>
  <si>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</si>
  <si>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</si>
  <si>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</si>
  <si>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</si>
  <si>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</si>
  <si>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</si>
  <si>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</si>
  <si>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</si>
  <si>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</si>
  <si>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</si>
  <si>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</si>
  <si>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</si>
  <si>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</si>
  <si>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</si>
  <si>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</si>
  <si>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</si>
  <si>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</si>
  <si>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</si>
  <si>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</si>
  <si>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</si>
  <si>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</si>
  <si>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</si>
  <si>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</si>
  <si>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</si>
  <si>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</si>
  <si>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</si>
  <si>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</si>
  <si>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</si>
  <si>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</si>
  <si>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</si>
  <si>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</si>
  <si>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</si>
  <si>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</si>
  <si>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</si>
  <si>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</si>
  <si>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</si>
  <si>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</si>
  <si>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</si>
  <si>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</si>
  <si>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</si>
  <si>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</si>
  <si>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</si>
  <si>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</si>
  <si>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</si>
  <si>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</si>
  <si>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</si>
  <si>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</si>
  <si>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</si>
  <si>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</si>
  <si>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</si>
  <si>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</si>
  <si>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</si>
  <si>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</si>
  <si>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</si>
  <si>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</si>
  <si>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</si>
  <si>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</si>
  <si>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</si>
  <si>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</si>
  <si>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</si>
  <si>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</si>
  <si>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</si>
  <si>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</si>
  <si>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</si>
  <si>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</si>
  <si>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</si>
  <si>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</si>
  <si>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</si>
  <si>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</si>
  <si>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</si>
  <si>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</si>
  <si>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</si>
  <si>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</si>
  <si>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</si>
  <si>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</si>
  <si>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</si>
  <si>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</si>
  <si>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</si>
  <si>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</si>
  <si>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</si>
  <si>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</si>
  <si>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</si>
  <si>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</si>
  <si>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</si>
  <si>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</si>
  <si>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</si>
  <si>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</si>
  <si>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</si>
  <si>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</si>
  <si>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</si>
  <si>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</si>
  <si>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</si>
  <si>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</si>
  <si>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</si>
  <si>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</si>
  <si>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</si>
  <si>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</si>
  <si>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</si>
  <si>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</si>
  <si>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</si>
  <si>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</si>
  <si>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</si>
  <si>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</si>
  <si>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</si>
  <si>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</si>
  <si>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</si>
  <si>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</si>
  <si>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</si>
  <si>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</si>
  <si>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</si>
  <si>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</si>
  <si>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</si>
  <si>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</si>
  <si>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</si>
  <si>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</si>
  <si>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</si>
  <si>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</si>
  <si>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</si>
  <si>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</si>
  <si>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</si>
  <si>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</si>
  <si>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</si>
  <si>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</si>
  <si>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</si>
  <si>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</si>
  <si>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</si>
  <si>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</si>
  <si>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</si>
  <si>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</si>
  <si>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</si>
  <si>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</si>
  <si>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</si>
  <si>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</si>
  <si>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</si>
  <si>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</si>
  <si>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</si>
  <si>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</si>
  <si>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</si>
  <si>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</si>
  <si>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</si>
  <si>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</si>
  <si>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</si>
  <si>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</si>
  <si>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</si>
  <si>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</si>
  <si>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</si>
  <si>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</si>
  <si>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</si>
  <si>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</si>
  <si>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</si>
  <si>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</si>
  <si>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</si>
  <si>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</si>
  <si>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</si>
  <si>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</si>
  <si>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</si>
  <si>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</si>
  <si>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</si>
  <si>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</si>
  <si>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</si>
  <si>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</si>
  <si>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</si>
  <si>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</si>
  <si>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</si>
  <si>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</si>
  <si>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</si>
  <si>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</si>
  <si>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</si>
  <si>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</si>
  <si>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</si>
  <si>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</si>
  <si>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</si>
  <si>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</si>
  <si>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</si>
  <si>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</si>
  <si>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</si>
  <si>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</si>
  <si>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</si>
  <si>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</si>
  <si>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</si>
  <si>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</si>
  <si>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</si>
  <si>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</si>
  <si>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</si>
  <si>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</si>
  <si>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</si>
  <si>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</si>
  <si>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</si>
  <si>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</si>
  <si>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</si>
  <si>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</si>
  <si>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</si>
  <si>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</si>
  <si>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</si>
  <si>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</si>
  <si>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</si>
  <si>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</si>
  <si>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</si>
  <si>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</si>
  <si>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</si>
  <si>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</si>
  <si>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</si>
  <si>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</si>
  <si>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</si>
  <si>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</si>
  <si>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</si>
  <si>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</si>
  <si>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</si>
  <si>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</si>
  <si>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</si>
  <si>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</si>
  <si>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</si>
  <si>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</si>
  <si>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</si>
  <si>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</si>
  <si>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</si>
  <si>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</si>
  <si>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</si>
  <si>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</si>
  <si>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</si>
  <si>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</si>
  <si>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</si>
  <si>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</si>
  <si>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</si>
  <si>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</si>
  <si>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</si>
  <si>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</si>
  <si>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</si>
  <si>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</si>
  <si>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</si>
  <si>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</si>
  <si>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</si>
  <si>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</si>
  <si>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</si>
  <si>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</si>
  <si>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</si>
  <si>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</si>
  <si>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</si>
  <si>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</si>
  <si>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</si>
  <si>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</si>
  <si>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</si>
  <si>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</si>
  <si>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</si>
  <si>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</si>
  <si>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</si>
  <si>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</si>
  <si>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</si>
  <si>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</si>
  <si>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</si>
  <si>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</si>
  <si>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</si>
  <si>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</si>
  <si>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</si>
  <si>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</si>
  <si>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</si>
  <si>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</si>
  <si>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</si>
  <si>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</si>
  <si>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</si>
  <si>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</si>
  <si>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</si>
  <si>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</si>
  <si>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</si>
  <si>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</si>
  <si>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</si>
  <si>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</si>
  <si>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</si>
  <si>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</si>
  <si>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</si>
  <si>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</si>
  <si>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</si>
  <si>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</si>
  <si>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</si>
  <si>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</si>
  <si>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</si>
  <si>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</si>
  <si>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</si>
  <si>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</si>
  <si>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</si>
  <si>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</si>
  <si>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</si>
  <si>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</si>
  <si>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</si>
  <si>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2 akk</t>
  </si>
  <si>
    <t>11 map (inf)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</si>
  <si>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</si>
  <si>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</si>
  <si>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</si>
  <si>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</si>
  <si>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</si>
  <si>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</si>
  <si>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</si>
  <si>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</si>
  <si>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</si>
  <si>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</si>
  <si>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</si>
  <si>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</si>
  <si>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</si>
  <si>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</si>
  <si>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</si>
  <si>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34 map (over)</t>
  </si>
  <si>
    <t>35 map (over)</t>
  </si>
  <si>
    <t>2 akk, c 44 map 3 akk</t>
  </si>
  <si>
    <t>36 map (inf)</t>
  </si>
  <si>
    <t>37 map (whi)</t>
  </si>
  <si>
    <t>40 map (pal)</t>
  </si>
  <si>
    <t>41 map (over)</t>
  </si>
  <si>
    <t>10, 8 lvl - ничья</t>
  </si>
  <si>
    <t>43 map (over)</t>
  </si>
  <si>
    <t>44 map (inf)</t>
  </si>
  <si>
    <t>48 map (inf)</t>
  </si>
  <si>
    <t>49 map (nuke)</t>
  </si>
  <si>
    <t>50 map (pal)</t>
  </si>
  <si>
    <t>51 map (pal)</t>
  </si>
  <si>
    <t>53 map (inf)</t>
  </si>
  <si>
    <t>54 map (nuke)</t>
  </si>
  <si>
    <t>1 akk, с 58 map 3 akk</t>
  </si>
  <si>
    <t>55 map (nuke)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</si>
  <si>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</si>
  <si>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</si>
  <si>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</si>
  <si>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</si>
  <si>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</si>
  <si>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</si>
  <si>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</si>
  <si>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</si>
  <si>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</si>
  <si>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</si>
  <si>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</si>
  <si>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</si>
  <si>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</si>
  <si>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</si>
  <si>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</si>
  <si>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</si>
  <si>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</si>
  <si>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</si>
  <si>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</si>
  <si>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</si>
  <si>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</si>
  <si>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</si>
  <si>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</si>
  <si>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</si>
  <si>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</si>
  <si>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</si>
  <si>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</si>
  <si>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</si>
  <si>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</si>
  <si>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</si>
  <si>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</si>
  <si>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</si>
  <si>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</si>
  <si>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</si>
  <si>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</si>
  <si>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</si>
  <si>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</si>
  <si>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</si>
  <si>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</si>
  <si>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</si>
  <si>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</si>
  <si>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</si>
  <si>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</si>
  <si>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</si>
  <si>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</si>
  <si>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</si>
  <si>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</si>
  <si>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</si>
  <si>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</si>
  <si>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</si>
  <si>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</si>
  <si>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</si>
  <si>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</si>
  <si>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</si>
  <si>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</si>
  <si>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</si>
  <si>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</si>
  <si>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</si>
  <si>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</si>
  <si>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</si>
  <si>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</si>
  <si>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</si>
  <si>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</si>
  <si>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</si>
  <si>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</si>
  <si>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</si>
  <si>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</si>
  <si>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</si>
  <si>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</si>
  <si>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</si>
  <si>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</si>
  <si>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</si>
  <si>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</si>
  <si>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</si>
  <si>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</si>
  <si>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</si>
  <si>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</si>
  <si>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</si>
  <si>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</si>
  <si>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</si>
  <si>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</si>
  <si>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</si>
  <si>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</si>
  <si>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</si>
  <si>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</si>
  <si>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</si>
  <si>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</si>
  <si>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</si>
  <si>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</si>
  <si>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</si>
  <si>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</si>
  <si>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</si>
  <si>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</si>
  <si>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</si>
  <si>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</si>
  <si>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</si>
  <si>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</si>
  <si>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</si>
  <si>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</si>
  <si>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</si>
  <si>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</si>
  <si>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</si>
  <si>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</si>
  <si>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</si>
  <si>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</si>
  <si>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</si>
  <si>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</si>
  <si>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</si>
  <si>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</si>
  <si>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</si>
  <si>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</si>
  <si>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</si>
  <si>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</si>
  <si>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</si>
  <si>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</si>
  <si>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</si>
  <si>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</si>
  <si>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</si>
  <si>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</si>
  <si>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</si>
  <si>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</si>
  <si>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</si>
  <si>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</si>
  <si>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</si>
  <si>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</si>
  <si>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</si>
  <si>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</si>
  <si>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</si>
  <si>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</si>
  <si>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</si>
  <si>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</si>
  <si>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</si>
  <si>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</si>
  <si>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</si>
  <si>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</si>
  <si>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</si>
  <si>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</si>
  <si>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</si>
  <si>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</si>
  <si>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</si>
  <si>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</si>
  <si>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</si>
  <si>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</si>
  <si>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</si>
  <si>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</si>
  <si>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</si>
  <si>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</si>
  <si>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</si>
  <si>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69 map (dust)</t>
  </si>
  <si>
    <t>138 map (nuke)</t>
  </si>
  <si>
    <t>23.03.2025</t>
  </si>
  <si>
    <t>139 map (vert)</t>
  </si>
  <si>
    <t>140 map (over)</t>
  </si>
  <si>
    <t>141 map (nuke)</t>
  </si>
  <si>
    <t>143 map (nuke)</t>
  </si>
  <si>
    <t>144 map (nuke)</t>
  </si>
  <si>
    <t>145 map (nuke)</t>
  </si>
  <si>
    <t>146 map (inf)</t>
  </si>
  <si>
    <t>147 map (pal)</t>
  </si>
  <si>
    <t>70 map (mir)</t>
  </si>
  <si>
    <t>29.03.2025</t>
  </si>
  <si>
    <t>71 map (vert)</t>
  </si>
  <si>
    <t>72 map (off)</t>
  </si>
  <si>
    <t>73 map (dust)</t>
  </si>
  <si>
    <t>75 map (mir)</t>
  </si>
  <si>
    <t>05.04.2025</t>
  </si>
  <si>
    <t>77 map (nuke)</t>
  </si>
  <si>
    <t>79 map (off)</t>
  </si>
  <si>
    <t>80 map (mir)</t>
  </si>
  <si>
    <t>81 map (inf)</t>
  </si>
  <si>
    <t>82 map (mir)</t>
  </si>
  <si>
    <t>83 map (anu)</t>
  </si>
  <si>
    <t>84 map (nuke)</t>
  </si>
  <si>
    <t>85 map (off)</t>
  </si>
  <si>
    <t>86 map (dust)</t>
  </si>
  <si>
    <t>12.04.2025</t>
  </si>
  <si>
    <t>148 map (vert)</t>
  </si>
  <si>
    <t>149 map (inf)</t>
  </si>
  <si>
    <t>151 map (inf)</t>
  </si>
  <si>
    <t>153 map (vert)</t>
  </si>
  <si>
    <t>13.04.2025</t>
  </si>
  <si>
    <t>154 map (nuke)</t>
  </si>
  <si>
    <t>18.04.2025</t>
  </si>
  <si>
    <t>155 map (whi)</t>
  </si>
  <si>
    <t>19.04.2025</t>
  </si>
  <si>
    <t>157 map (pal)</t>
  </si>
  <si>
    <t>palais (20)</t>
  </si>
  <si>
    <t>160 map (vert)</t>
  </si>
  <si>
    <t>161 map (whi)</t>
  </si>
  <si>
    <t>whistle (17)</t>
  </si>
  <si>
    <t>93 map (dust)</t>
  </si>
  <si>
    <t>ITALY (2/0/0)</t>
  </si>
  <si>
    <t>10, 10 lvl - win</t>
  </si>
  <si>
    <t>87 map (mir)</t>
  </si>
  <si>
    <t>88 map (dust)</t>
  </si>
  <si>
    <t>89 map (nuke)</t>
  </si>
  <si>
    <t>90 map (mir)</t>
  </si>
  <si>
    <t>91 map (edin)</t>
  </si>
  <si>
    <t>Против 8б 10б 10б 10, 4</t>
  </si>
  <si>
    <t>92 map (anu)</t>
  </si>
  <si>
    <t>Против 10, 9, 4, 9 и 4 лвл</t>
  </si>
  <si>
    <t>94 map (off)</t>
  </si>
  <si>
    <t>95 map (train)</t>
  </si>
  <si>
    <t>96 map (over)</t>
  </si>
  <si>
    <t>97 map (mir)</t>
  </si>
  <si>
    <t>98 map (vert)</t>
  </si>
  <si>
    <t>99 map (dust)</t>
  </si>
  <si>
    <t>100 map (off)</t>
  </si>
  <si>
    <t>101 map (vert)</t>
  </si>
  <si>
    <t>102 map (dust)</t>
  </si>
  <si>
    <t>103 map (mir)</t>
  </si>
  <si>
    <t>104 map (off)</t>
  </si>
  <si>
    <t>105 map (train)</t>
  </si>
  <si>
    <t>106 map (anc)</t>
  </si>
  <si>
    <t>107 map (italy)</t>
  </si>
  <si>
    <t>108 map (train)</t>
  </si>
  <si>
    <t>109 map (anc)</t>
  </si>
  <si>
    <t>110 map (vert)</t>
  </si>
  <si>
    <t>111 map (mir)</t>
  </si>
  <si>
    <t>112 map (bas)</t>
  </si>
  <si>
    <t>114 map (anu)</t>
  </si>
  <si>
    <t>116 map (dust)</t>
  </si>
  <si>
    <t>03.05.2025</t>
  </si>
  <si>
    <t>118 map (mir)</t>
  </si>
  <si>
    <t>119 map (dust)</t>
  </si>
  <si>
    <t>120 map (edin)</t>
  </si>
  <si>
    <t>121 map (dust)</t>
  </si>
  <si>
    <t>122 map (vert)</t>
  </si>
  <si>
    <t>123 map (anc)</t>
  </si>
  <si>
    <t>124 map (off)</t>
  </si>
  <si>
    <t>125 map (train)</t>
  </si>
  <si>
    <t>5 map (inf)</t>
  </si>
  <si>
    <t>04.05.2025</t>
  </si>
  <si>
    <t>8 map (train)</t>
  </si>
  <si>
    <t>9 map (dust)</t>
  </si>
  <si>
    <t>11 map (anu)</t>
  </si>
  <si>
    <t>EDIN (3/2/0)</t>
  </si>
  <si>
    <t>BASALT (1/0/0)</t>
  </si>
  <si>
    <t>OFFICE (0/0/0)</t>
  </si>
  <si>
    <t>VERTIGO (0/0/0)</t>
  </si>
  <si>
    <t>ANUBIS (1/1/0)</t>
  </si>
  <si>
    <t>ITALY (0/0/0)</t>
  </si>
  <si>
    <t>EDIN (0/0/0)</t>
  </si>
  <si>
    <t>BASALT (0/0/0)</t>
  </si>
  <si>
    <t>10.08.2025</t>
  </si>
  <si>
    <t>162 map (bre)</t>
  </si>
  <si>
    <t>13.08.2025</t>
  </si>
  <si>
    <t>163 map (inf)</t>
  </si>
  <si>
    <t>164 map (vert)</t>
  </si>
  <si>
    <t>165 map (bre)</t>
  </si>
  <si>
    <t>167 map (inf)</t>
  </si>
  <si>
    <t>168 map (nuke)</t>
  </si>
  <si>
    <t>169 map (over)</t>
  </si>
  <si>
    <t>16.08.2025</t>
  </si>
  <si>
    <t>170 map (bre)</t>
  </si>
  <si>
    <t>171 map (dog)</t>
  </si>
  <si>
    <t>172 map (nuke)</t>
  </si>
  <si>
    <t>173 map (inf)</t>
  </si>
  <si>
    <t>174 map (nuke)</t>
  </si>
  <si>
    <t>175 map (nuke)</t>
  </si>
  <si>
    <t>176 map (over)</t>
  </si>
  <si>
    <t>126 map (dust)</t>
  </si>
  <si>
    <t>127 map (age)</t>
  </si>
  <si>
    <t>128 map (age)</t>
  </si>
  <si>
    <t>129 map (gra)</t>
  </si>
  <si>
    <t>130 map (age)</t>
  </si>
  <si>
    <t>131 map (age)</t>
  </si>
  <si>
    <t>132 map (anc)</t>
  </si>
  <si>
    <t>133 map (anu)</t>
  </si>
  <si>
    <t>12 map (dust)</t>
  </si>
  <si>
    <t>14 map (mir)</t>
  </si>
  <si>
    <t>16 map (anc)</t>
  </si>
  <si>
    <t>17 map (mir)</t>
  </si>
  <si>
    <t>18 map (mir)</t>
  </si>
  <si>
    <t>brewery (3)</t>
  </si>
  <si>
    <t>dogtown (1)</t>
  </si>
  <si>
    <t>10, 9 lvl - lose</t>
  </si>
  <si>
    <t>17.08.2025</t>
  </si>
  <si>
    <t>19 map (mir)</t>
  </si>
  <si>
    <t>21 map (mir)</t>
  </si>
  <si>
    <t>23 map (dust)</t>
  </si>
  <si>
    <t>22.08.2025</t>
  </si>
  <si>
    <t>24.08.2025</t>
  </si>
  <si>
    <t>29.08.2025</t>
  </si>
  <si>
    <t>140 map (gra)</t>
  </si>
  <si>
    <t>23.08.2025</t>
  </si>
  <si>
    <t>24 map (dust)</t>
  </si>
  <si>
    <t>25 map (over)</t>
  </si>
  <si>
    <t>27 map (mir)</t>
  </si>
  <si>
    <t>28 map (dust)</t>
  </si>
  <si>
    <t>29 map (dust)</t>
  </si>
  <si>
    <t>30 map (mir)</t>
  </si>
  <si>
    <t>31 map (train)</t>
  </si>
  <si>
    <t>35 map (mir)</t>
  </si>
  <si>
    <t>177 map (nuke)</t>
  </si>
  <si>
    <t>180 map (inf)</t>
  </si>
  <si>
    <t>181 map (inf)</t>
  </si>
  <si>
    <t>10, 5, 9, 6, def - lose</t>
  </si>
  <si>
    <t>9, 8, 10, def, 8 - lose</t>
  </si>
  <si>
    <t>10, 10, 6, 9, def - lose</t>
  </si>
  <si>
    <t>9 lvl x3, 5 lvl, 4 lvl - win</t>
  </si>
  <si>
    <t>134 map (mir)</t>
  </si>
  <si>
    <t>135 map (anu)</t>
  </si>
  <si>
    <t>136 map (anc)</t>
  </si>
  <si>
    <t>137 map (train)</t>
  </si>
  <si>
    <t>138 map (anu)</t>
  </si>
  <si>
    <t>139 map (gra)</t>
  </si>
  <si>
    <t>141 map (dust)</t>
  </si>
  <si>
    <t>142 map (off)</t>
  </si>
  <si>
    <t>143 map (gra)</t>
  </si>
  <si>
    <t>06.09.2025</t>
  </si>
  <si>
    <t>NUKE (0/0/1)</t>
  </si>
  <si>
    <t>TRAIN (1/2/0)</t>
  </si>
  <si>
    <t>37 map (mir)</t>
  </si>
  <si>
    <t>38 map (dust)</t>
  </si>
  <si>
    <t>41 map (anc)</t>
  </si>
  <si>
    <t>42 map (over)</t>
  </si>
  <si>
    <t>43 map (train)</t>
  </si>
  <si>
    <t>07.09.2025</t>
  </si>
  <si>
    <t>144 map (dust)</t>
  </si>
  <si>
    <t>145 map (train)</t>
  </si>
  <si>
    <t>146 map (anc)</t>
  </si>
  <si>
    <t>ANCIENT (8/3/3)</t>
  </si>
  <si>
    <t>149 map (mir)</t>
  </si>
  <si>
    <t>151 map (anu)</t>
  </si>
  <si>
    <t>152 map (off)</t>
  </si>
  <si>
    <t>12.09.2025</t>
  </si>
  <si>
    <t>182 map (nuke)</t>
  </si>
  <si>
    <t>183 map (inf)</t>
  </si>
  <si>
    <t>17.09.2025</t>
  </si>
  <si>
    <t>185 map (nuke)</t>
  </si>
  <si>
    <t>153 map (off)</t>
  </si>
  <si>
    <t>154 map (train)</t>
  </si>
  <si>
    <t>155 map (train)</t>
  </si>
  <si>
    <t>156 map (mir)</t>
  </si>
  <si>
    <t>157 map (over)</t>
  </si>
  <si>
    <t>158 map (train)</t>
  </si>
  <si>
    <t>159 map (dust)</t>
  </si>
  <si>
    <t>160 map (train)</t>
  </si>
  <si>
    <t>TRAIN (7/4/2)</t>
  </si>
  <si>
    <t>161 map (anu)</t>
  </si>
  <si>
    <t>162 map (mir)</t>
  </si>
  <si>
    <t>163 map (age)</t>
  </si>
  <si>
    <t>164 map (off)</t>
  </si>
  <si>
    <t>165 map (off)</t>
  </si>
  <si>
    <t>166 map (anu)</t>
  </si>
  <si>
    <t>167 map (dust)</t>
  </si>
  <si>
    <t>13.09.2025</t>
  </si>
  <si>
    <t>ANCIENT (0/0/0)</t>
  </si>
  <si>
    <t>DUST (0/0/0)</t>
  </si>
  <si>
    <t>INFERNO (0/0/0)</t>
  </si>
  <si>
    <t>TRAIN (0/0/0)</t>
  </si>
  <si>
    <t>ANUBIS (0/0/0)</t>
  </si>
  <si>
    <t>NUKE (0/0/0)</t>
  </si>
  <si>
    <t>OVERPASS (0/0/0)</t>
  </si>
  <si>
    <t>20.09.2025</t>
  </si>
  <si>
    <t>186 map (bre)</t>
  </si>
  <si>
    <t>187 map (inf)</t>
  </si>
  <si>
    <t>188 map (over)</t>
  </si>
  <si>
    <t>189 map (over)</t>
  </si>
  <si>
    <t>OVERPASS (28)</t>
  </si>
  <si>
    <t>MIRAGE (1/0/0)</t>
  </si>
  <si>
    <t>24.09.2025</t>
  </si>
  <si>
    <t>170 map (over)</t>
  </si>
  <si>
    <t>171 map (over)</t>
  </si>
  <si>
    <t>OVERPASS (3/4/0)</t>
  </si>
  <si>
    <t>26.09.2025</t>
  </si>
  <si>
    <t>172 map (anu)</t>
  </si>
  <si>
    <t>173 map (dust)</t>
  </si>
  <si>
    <t>28.09.2025</t>
  </si>
  <si>
    <t>174 map (anu)</t>
  </si>
  <si>
    <t>175 map (gra)</t>
  </si>
  <si>
    <t>GRAIL (1/3/1)</t>
  </si>
  <si>
    <t>176 map (off)</t>
  </si>
  <si>
    <t>177 map (mir)</t>
  </si>
  <si>
    <t>178 map (dust)</t>
  </si>
  <si>
    <t>27.09.2025</t>
  </si>
  <si>
    <t>48 map (anc)</t>
  </si>
  <si>
    <t>49 map (over)</t>
  </si>
  <si>
    <t>OVERPASS (4/3/0)</t>
  </si>
  <si>
    <t>7 map (vert)</t>
  </si>
  <si>
    <t>12 map (vert)</t>
  </si>
  <si>
    <t>21 map (vert)</t>
  </si>
  <si>
    <t>22 map (vert)</t>
  </si>
  <si>
    <t>32 map (vert)</t>
  </si>
  <si>
    <t>33 map (vert)</t>
  </si>
  <si>
    <t>39 map (vert)</t>
  </si>
  <si>
    <t>42 map (vert)</t>
  </si>
  <si>
    <t>52 map (vert)</t>
  </si>
  <si>
    <t>56 map (vert)</t>
  </si>
  <si>
    <t>PALACIO (0/0/0)</t>
  </si>
  <si>
    <t>08.10.2025</t>
  </si>
  <si>
    <t>nuke (43)</t>
  </si>
  <si>
    <t>191 map (roof)</t>
  </si>
  <si>
    <t>rooftop (1)</t>
  </si>
  <si>
    <t>192 map (inf)</t>
  </si>
  <si>
    <t>inferno (49)</t>
  </si>
  <si>
    <t>04.10.2025</t>
  </si>
  <si>
    <t>179 map (off)</t>
  </si>
  <si>
    <t>180 map (off)</t>
  </si>
  <si>
    <t>181 map (off)</t>
  </si>
  <si>
    <t>182 map (inf)</t>
  </si>
  <si>
    <t>INFERNO (7/3/0)</t>
  </si>
  <si>
    <t>183 map (dust)</t>
  </si>
  <si>
    <t>184 map (vert)</t>
  </si>
  <si>
    <t>185 map (gold)</t>
  </si>
  <si>
    <t>GOLDEN (0/1/0)</t>
  </si>
  <si>
    <t>50 map (inf)</t>
  </si>
  <si>
    <t>INFERNO (2/4/2)</t>
  </si>
  <si>
    <t>51 map (mir)</t>
  </si>
  <si>
    <t>52 map (dust)</t>
  </si>
  <si>
    <t>vertigo (27)</t>
  </si>
  <si>
    <t>10, 7, 8, 8, 5 - lose</t>
  </si>
  <si>
    <t>10, 8, 10, def, 5 - lose</t>
  </si>
  <si>
    <t>10.10.2025</t>
  </si>
  <si>
    <t>186 map (dust)</t>
  </si>
  <si>
    <t>DUST (16/13/2)</t>
  </si>
  <si>
    <t>187 map (off)</t>
  </si>
  <si>
    <t>OFFICE (11/11/4)</t>
  </si>
  <si>
    <t>188 map (vert)</t>
  </si>
  <si>
    <t>VERTIGO (7/5/1)</t>
  </si>
  <si>
    <t>189 map (mir)</t>
  </si>
  <si>
    <t>MIRAGE (14/11/2)</t>
  </si>
  <si>
    <t>190 map (anu)</t>
  </si>
  <si>
    <t>ANUBIS (10/7/0)</t>
  </si>
  <si>
    <t>191 map (nuke)</t>
  </si>
  <si>
    <t>NUKE (4/6/1)</t>
  </si>
  <si>
    <t>192 map (age)</t>
  </si>
  <si>
    <t>AGENCY (4/2/0)</t>
  </si>
  <si>
    <t>53 map (mir)</t>
  </si>
  <si>
    <t>54 map (mir)</t>
  </si>
  <si>
    <t>55 map (dust)</t>
  </si>
  <si>
    <t>DUST (8/5/0)</t>
  </si>
  <si>
    <t>56 map (mir)</t>
  </si>
  <si>
    <t>MIRAGE (11/9/0)</t>
  </si>
  <si>
    <t>ANCIENT (2/2/0)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</si>
</sst>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E2EFD9"/>
      </patternFill>
    </fill>
    <fill>
      <patternFill patternType="solid">
        <fgColor rgb="FFD9E1F2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2EFD9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9" fillId="14" borderId="0" applyNumberFormat="0" applyBorder="0" applyAlignment="0" applyProtection="0"/>
    <xf numFmtId="0" fontId="5" fillId="17" borderId="2" applyNumberFormat="0" applyFont="0" applyAlignment="0" applyProtection="0"/>
    <xf numFmtId="0" fontId="20" fillId="15" borderId="0" applyNumberFormat="0" applyBorder="0" applyAlignment="0" applyProtection="0"/>
    <xf numFmtId="0" fontId="21" fillId="16" borderId="0" applyNumberFormat="0" applyBorder="0" applyAlignment="0" applyProtection="0"/>
  </cellStyleXfs>
  <cellXfs count="2228">
    <xf numFmtId="0" fontId="0" fillId="0" borderId="0" xfId="0"/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8" fillId="4" borderId="1" xfId="0" applyFont="1" applyFill="1" applyBorder="1"/>
    <xf numFmtId="0" fontId="8" fillId="4" borderId="2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  <xf numFmtId="0" fontId="10" fillId="6" borderId="1" xfId="0" applyFont="1" applyFill="1" applyBorder="1"/>
    <xf numFmtId="0" fontId="10" fillId="6" borderId="2" xfId="0" applyFont="1" applyFill="1" applyBorder="1"/>
    <xf numFmtId="14" fontId="6" fillId="2" borderId="1" xfId="0" applyNumberFormat="1" applyFont="1" applyFill="1" applyBorder="1"/>
    <xf numFmtId="0" fontId="10" fillId="7" borderId="2" xfId="0" applyFont="1" applyFill="1" applyBorder="1"/>
    <xf numFmtId="14" fontId="8" fillId="4" borderId="1" xfId="0" applyNumberFormat="1" applyFont="1" applyFill="1" applyBorder="1"/>
    <xf numFmtId="14" fontId="7" fillId="3" borderId="1" xfId="0" applyNumberFormat="1" applyFont="1" applyFill="1" applyBorder="1"/>
    <xf numFmtId="2" fontId="10" fillId="0" borderId="0" xfId="0" applyNumberFormat="1" applyFont="1"/>
    <xf numFmtId="14" fontId="10" fillId="0" borderId="0" xfId="0" applyNumberFormat="1" applyFont="1"/>
    <xf numFmtId="14" fontId="9" fillId="8" borderId="1" xfId="0" applyNumberFormat="1" applyFont="1" applyFill="1" applyBorder="1"/>
    <xf numFmtId="0" fontId="9" fillId="8" borderId="1" xfId="0" applyFont="1" applyFill="1" applyBorder="1"/>
    <xf numFmtId="49" fontId="10" fillId="0" borderId="0" xfId="0" applyNumberFormat="1" applyFont="1"/>
    <xf numFmtId="49" fontId="7" fillId="3" borderId="1" xfId="0" applyNumberFormat="1" applyFont="1" applyFill="1" applyBorder="1"/>
    <xf numFmtId="49" fontId="6" fillId="2" borderId="1" xfId="0" applyNumberFormat="1" applyFont="1" applyFill="1" applyBorder="1"/>
    <xf numFmtId="49" fontId="8" fillId="4" borderId="1" xfId="0" applyNumberFormat="1" applyFont="1" applyFill="1" applyBorder="1"/>
    <xf numFmtId="0" fontId="10" fillId="0" borderId="0" xfId="0" applyFont="1"/>
    <xf numFmtId="2" fontId="6" fillId="2" borderId="1" xfId="0" applyNumberFormat="1" applyFont="1" applyFill="1" applyBorder="1"/>
    <xf numFmtId="2" fontId="7" fillId="3" borderId="1" xfId="0" applyNumberFormat="1" applyFont="1" applyFill="1" applyBorder="1"/>
    <xf numFmtId="2" fontId="8" fillId="4" borderId="1" xfId="0" applyNumberFormat="1" applyFont="1" applyFill="1" applyBorder="1"/>
    <xf numFmtId="2" fontId="9" fillId="5" borderId="1" xfId="0" applyNumberFormat="1" applyFont="1" applyFill="1" applyBorder="1"/>
    <xf numFmtId="2" fontId="10" fillId="9" borderId="1" xfId="0" applyNumberFormat="1" applyFont="1" applyFill="1" applyBorder="1"/>
    <xf numFmtId="0" fontId="12" fillId="10" borderId="16" xfId="0" applyFont="1" applyFill="1" applyBorder="1"/>
    <xf numFmtId="0" fontId="10" fillId="11" borderId="1" xfId="0" applyFont="1" applyFill="1" applyBorder="1"/>
    <xf numFmtId="0" fontId="13" fillId="0" borderId="17" xfId="0" applyFont="1" applyBorder="1"/>
    <xf numFmtId="0" fontId="14" fillId="10" borderId="18" xfId="0" applyFont="1" applyFill="1" applyBorder="1"/>
    <xf numFmtId="164" fontId="7" fillId="3" borderId="1" xfId="0" applyNumberFormat="1" applyFont="1" applyFill="1" applyBorder="1"/>
    <xf numFmtId="0" fontId="15" fillId="0" borderId="0" xfId="0" applyFont="1"/>
    <xf numFmtId="0" fontId="15" fillId="0" borderId="0" xfId="0" applyFont="1" applyAlignment="1">
      <alignment horizontal="right"/>
    </xf>
    <xf numFmtId="0" fontId="15" fillId="4" borderId="0" xfId="0" applyFont="1" applyFill="1"/>
    <xf numFmtId="0" fontId="15" fillId="2" borderId="0" xfId="0" applyFont="1" applyFill="1"/>
    <xf numFmtId="164" fontId="15" fillId="4" borderId="0" xfId="0" applyNumberFormat="1" applyFont="1" applyFill="1"/>
    <xf numFmtId="164" fontId="16" fillId="3" borderId="0" xfId="0" applyNumberFormat="1" applyFont="1" applyFill="1"/>
    <xf numFmtId="0" fontId="16" fillId="3" borderId="0" xfId="0" applyFont="1" applyFill="1"/>
    <xf numFmtId="0" fontId="15" fillId="3" borderId="0" xfId="0" applyFont="1" applyFill="1"/>
    <xf numFmtId="0" fontId="9" fillId="5" borderId="0" xfId="0" applyFont="1" applyFill="1"/>
    <xf numFmtId="164" fontId="15" fillId="2" borderId="0" xfId="0" applyNumberFormat="1" applyFont="1" applyFill="1"/>
    <xf numFmtId="0" fontId="7" fillId="2" borderId="1" xfId="0" applyFont="1" applyFill="1" applyBorder="1"/>
    <xf numFmtId="0" fontId="17" fillId="5" borderId="1" xfId="0" applyFont="1" applyFill="1" applyBorder="1"/>
    <xf numFmtId="0" fontId="6" fillId="2" borderId="0" xfId="0" applyFont="1" applyFill="1"/>
    <xf numFmtId="0" fontId="15" fillId="12" borderId="0" xfId="0" applyFont="1" applyFill="1"/>
    <xf numFmtId="0" fontId="15" fillId="12" borderId="2" xfId="0" applyFont="1" applyFill="1" applyBorder="1"/>
    <xf numFmtId="164" fontId="15" fillId="3" borderId="0" xfId="0" applyNumberFormat="1" applyFont="1" applyFill="1"/>
    <xf numFmtId="0" fontId="7" fillId="3" borderId="16" xfId="0" applyFont="1" applyFill="1" applyBorder="1"/>
    <xf numFmtId="0" fontId="15" fillId="7" borderId="2" xfId="0" applyFont="1" applyFill="1" applyBorder="1"/>
    <xf numFmtId="0" fontId="7" fillId="3" borderId="0" xfId="0" applyFont="1" applyFill="1"/>
    <xf numFmtId="0" fontId="6" fillId="2" borderId="0" xfId="0" applyFont="1" applyFill="1" applyAlignment="1">
      <alignment horizontal="right"/>
    </xf>
    <xf numFmtId="0" fontId="15" fillId="7" borderId="22" xfId="0" applyFont="1" applyFill="1" applyBorder="1" applyAlignment="1">
      <alignment horizontal="right"/>
    </xf>
    <xf numFmtId="0" fontId="7" fillId="3" borderId="0" xfId="0" applyFont="1" applyFill="1" applyAlignment="1">
      <alignment horizontal="right"/>
    </xf>
    <xf numFmtId="0" fontId="17" fillId="13" borderId="0" xfId="0" applyFont="1" applyFill="1"/>
    <xf numFmtId="0" fontId="8" fillId="4" borderId="0" xfId="0" applyFont="1" applyFill="1"/>
    <xf numFmtId="0" fontId="15" fillId="6" borderId="0" xfId="0" applyFont="1" applyFill="1"/>
    <xf numFmtId="0" fontId="15" fillId="7" borderId="22" xfId="0" applyFont="1" applyFill="1" applyBorder="1"/>
    <xf numFmtId="0" fontId="8" fillId="4" borderId="0" xfId="0" applyFont="1" applyFill="1" applyAlignment="1">
      <alignment horizontal="right"/>
    </xf>
    <xf numFmtId="0" fontId="15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19" fillId="14" borderId="0" xfId="1" applyAlignment="1"/>
    <xf numFmtId="0" fontId="15" fillId="17" borderId="2" xfId="2" applyFont="1" applyAlignment="1"/>
    <xf numFmtId="0" fontId="20" fillId="15" borderId="0" xfId="3" applyAlignment="1"/>
    <xf numFmtId="0" fontId="4" fillId="16" borderId="0" xfId="0" applyFont="1" applyFill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0" borderId="0" xfId="0"/>
    <xf numFmtId="0" fontId="3" fillId="21" borderId="24" xfId="0" applyFont="1" applyFill="1" applyBorder="1" applyAlignment="1">
      <alignment wrapText="1"/>
    </xf>
    <xf numFmtId="0" fontId="3" fillId="22" borderId="24" xfId="0" applyFont="1" applyFill="1" applyBorder="1" applyAlignment="1">
      <alignment wrapText="1"/>
    </xf>
    <xf numFmtId="0" fontId="3" fillId="23" borderId="24" xfId="0" applyFont="1" applyFill="1" applyBorder="1" applyAlignment="1">
      <alignment wrapText="1"/>
    </xf>
    <xf numFmtId="14" fontId="3" fillId="22" borderId="24" xfId="0" applyNumberFormat="1" applyFont="1" applyFill="1" applyBorder="1" applyAlignment="1">
      <alignment horizontal="right" wrapText="1"/>
    </xf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0" borderId="0" xfId="0"/>
    <xf numFmtId="0" fontId="21" fillId="16" borderId="0" xfId="4"/>
    <xf numFmtId="0" fontId="0" fillId="0" borderId="0" xfId="0" applyAlignment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5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164" fontId="21" fillId="16" borderId="0" xfId="4" applyNumberFormat="1"/>
    <xf numFmtId="0" fontId="0" fillId="0" borderId="0" xfId="0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1" fillId="16" borderId="0" xfId="0" applyFont="1" applyFill="1"/>
    <xf numFmtId="0" fontId="1" fillId="15" borderId="0" xfId="0" applyFont="1" applyFill="1"/>
    <xf numFmtId="0" fontId="1" fillId="14" borderId="0" xfId="0" applyFont="1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0" borderId="0" xfId="0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0" borderId="0" xfId="0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6" fillId="2" borderId="3" xfId="0" applyFont="1" applyFill="1" applyBorder="1" applyAlignment="1">
      <alignment horizontal="center"/>
    </xf>
    <xf numFmtId="0" fontId="11" fillId="0" borderId="4" xfId="0" applyFont="1" applyBorder="1"/>
    <xf numFmtId="0" fontId="7" fillId="3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1" fillId="0" borderId="5" xfId="0" applyFont="1" applyBorder="1"/>
    <xf numFmtId="0" fontId="10" fillId="7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2" fillId="10" borderId="9" xfId="0" applyFont="1" applyFill="1" applyBorder="1" applyAlignment="1">
      <alignment horizontal="center"/>
    </xf>
    <xf numFmtId="0" fontId="11" fillId="0" borderId="10" xfId="0" applyFont="1" applyBorder="1"/>
    <xf numFmtId="0" fontId="11" fillId="0" borderId="11" xfId="0" applyFont="1" applyBorder="1"/>
    <xf numFmtId="0" fontId="10" fillId="11" borderId="12" xfId="0" applyFont="1" applyFill="1" applyBorder="1" applyAlignment="1">
      <alignment horizontal="center"/>
    </xf>
    <xf numFmtId="0" fontId="11" fillId="0" borderId="13" xfId="0" applyFont="1" applyBorder="1"/>
    <xf numFmtId="0" fontId="11" fillId="0" borderId="14" xfId="0" applyFont="1" applyBorder="1"/>
    <xf numFmtId="0" fontId="6" fillId="2" borderId="15" xfId="0" applyFont="1" applyFill="1" applyBorder="1" applyAlignment="1">
      <alignment horizontal="center"/>
    </xf>
    <xf numFmtId="0" fontId="14" fillId="10" borderId="19" xfId="0" applyFont="1" applyFill="1" applyBorder="1" applyAlignment="1">
      <alignment horizontal="center"/>
    </xf>
    <xf numFmtId="0" fontId="11" fillId="0" borderId="20" xfId="0" applyFont="1" applyBorder="1"/>
    <xf numFmtId="0" fontId="11" fillId="0" borderId="21" xfId="0" applyFont="1" applyBorder="1"/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9" fillId="14" borderId="0" xfId="1" applyAlignment="1">
      <alignment horizontal="center"/>
    </xf>
    <xf numFmtId="0" fontId="1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21" fillId="16" borderId="0" xfId="4" applyAlignment="1">
      <alignment horizontal="center"/>
    </xf>
    <xf numFmtId="0" fontId="18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21" fillId="23" borderId="25" xfId="0" applyFont="1" applyFill="1" applyBorder="1" applyAlignment="1">
      <alignment horizontal="center" wrapText="1"/>
    </xf>
    <xf numFmtId="0" fontId="21" fillId="23" borderId="26" xfId="0" applyFont="1" applyFill="1" applyBorder="1" applyAlignment="1">
      <alignment horizontal="center" wrapText="1"/>
    </xf>
    <xf numFmtId="0" fontId="21" fillId="23" borderId="27" xfId="0" applyFont="1" applyFill="1" applyBorder="1" applyAlignment="1">
      <alignment horizontal="center" wrapText="1"/>
    </xf>
    <xf numFmtId="0" fontId="1" fillId="25" borderId="25" xfId="0" applyFont="1" applyFill="1" applyBorder="1" applyAlignment="1">
      <alignment horizontal="center" wrapText="1"/>
    </xf>
    <xf numFmtId="0" fontId="1" fillId="25" borderId="26" xfId="0" applyFont="1" applyFill="1" applyBorder="1" applyAlignment="1">
      <alignment horizontal="center" wrapText="1"/>
    </xf>
    <xf numFmtId="0" fontId="1" fillId="25" borderId="27" xfId="0" applyFont="1" applyFill="1" applyBorder="1" applyAlignment="1">
      <alignment horizontal="center" wrapText="1"/>
    </xf>
    <xf numFmtId="0" fontId="1" fillId="24" borderId="25" xfId="0" applyFont="1" applyFill="1" applyBorder="1" applyAlignment="1">
      <alignment horizontal="center" wrapText="1"/>
    </xf>
    <xf numFmtId="0" fontId="1" fillId="24" borderId="26" xfId="0" applyFont="1" applyFill="1" applyBorder="1" applyAlignment="1">
      <alignment horizontal="center" wrapText="1"/>
    </xf>
    <xf numFmtId="0" fontId="1" fillId="24" borderId="27" xfId="0" applyFont="1" applyFill="1" applyBorder="1" applyAlignment="1">
      <alignment horizontal="center" wrapText="1"/>
    </xf>
    <xf numFmtId="0" fontId="1" fillId="21" borderId="25" xfId="0" applyFont="1" applyFill="1" applyBorder="1" applyAlignment="1">
      <alignment horizontal="center" wrapText="1"/>
    </xf>
    <xf numFmtId="0" fontId="1" fillId="21" borderId="26" xfId="0" applyFont="1" applyFill="1" applyBorder="1" applyAlignment="1">
      <alignment horizontal="center" wrapText="1"/>
    </xf>
    <xf numFmtId="0" fontId="1" fillId="21" borderId="27" xfId="0" applyFont="1" applyFill="1" applyBorder="1" applyAlignment="1">
      <alignment horizontal="center" wrapText="1"/>
    </xf>
    <xf numFmtId="0" fontId="1" fillId="22" borderId="25" xfId="0" applyFont="1" applyFill="1" applyBorder="1" applyAlignment="1">
      <alignment horizontal="center" wrapText="1"/>
    </xf>
    <xf numFmtId="0" fontId="1" fillId="22" borderId="26" xfId="0" applyFont="1" applyFill="1" applyBorder="1" applyAlignment="1">
      <alignment horizontal="center" wrapText="1"/>
    </xf>
    <xf numFmtId="0" fontId="1" fillId="22" borderId="27" xfId="0" applyFont="1" applyFill="1" applyBorder="1" applyAlignment="1">
      <alignment horizontal="center" wrapText="1"/>
    </xf>
    <xf numFmtId="0" fontId="1" fillId="23" borderId="25" xfId="0" applyFont="1" applyFill="1" applyBorder="1" applyAlignment="1">
      <alignment horizontal="center" wrapText="1"/>
    </xf>
    <xf numFmtId="0" fontId="1" fillId="23" borderId="26" xfId="0" applyFont="1" applyFill="1" applyBorder="1" applyAlignment="1">
      <alignment horizontal="center" wrapText="1"/>
    </xf>
    <xf numFmtId="0" fontId="1" fillId="23" borderId="27" xfId="0" applyFont="1" applyFill="1" applyBorder="1" applyAlignment="1">
      <alignment horizontal="center" wrapText="1"/>
    </xf>
  </cellXfs>
  <cellStyles count="5">
    <cellStyle name="Нейтральный" xfId="3" builtinId="28"/>
    <cellStyle name="Обычный" xfId="0" builtinId="0"/>
    <cellStyle name="Плохой" xfId="4" builtinId="27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2184" t="s">
        <v>373</v>
      </c>
      <c r="G3" s="2185"/>
      <c r="H3" s="2185"/>
      <c r="I3" s="2184" t="s">
        <v>374</v>
      </c>
      <c r="J3" s="2185"/>
      <c r="K3" s="2185"/>
      <c r="L3" s="2184" t="s">
        <v>375</v>
      </c>
      <c r="M3" s="2185"/>
      <c r="N3" s="2185"/>
      <c r="O3" s="2184" t="s">
        <v>376</v>
      </c>
      <c r="P3" s="2185"/>
      <c r="Q3" s="2185"/>
      <c r="R3" s="2184" t="s">
        <v>377</v>
      </c>
      <c r="S3" s="2185"/>
      <c r="T3" s="2184" t="s">
        <v>378</v>
      </c>
      <c r="U3" s="2185"/>
      <c r="V3" s="2184" t="s">
        <v>379</v>
      </c>
      <c r="W3" s="2185"/>
      <c r="X3" s="2185"/>
      <c r="Y3" s="2184" t="s">
        <v>380</v>
      </c>
      <c r="Z3" s="2185"/>
      <c r="AA3" s="2185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2180" t="s">
        <v>641</v>
      </c>
      <c r="B1" s="2186"/>
      <c r="C1" s="2186"/>
      <c r="D1" s="2181"/>
      <c r="E1" s="2182" t="s">
        <v>642</v>
      </c>
      <c r="F1" s="2186"/>
      <c r="G1" s="2186"/>
      <c r="H1" s="2186"/>
      <c r="I1" s="2186"/>
      <c r="J1" s="2181"/>
      <c r="K1" s="2183" t="s">
        <v>643</v>
      </c>
      <c r="L1" s="2186"/>
      <c r="M1" s="2186"/>
      <c r="N1" s="2181"/>
      <c r="O1" s="2187" t="s">
        <v>644</v>
      </c>
      <c r="P1" s="2188"/>
      <c r="Q1" s="2188"/>
      <c r="R1" s="2188"/>
      <c r="S1" s="2189"/>
      <c r="T1" s="2190" t="s">
        <v>645</v>
      </c>
      <c r="U1" s="2191"/>
      <c r="V1" s="2191"/>
      <c r="W1" s="2191"/>
      <c r="X1" s="2192"/>
      <c r="Y1" s="2193" t="s">
        <v>646</v>
      </c>
      <c r="Z1" s="2194"/>
      <c r="AA1" s="2194"/>
      <c r="AB1" s="2195"/>
      <c r="AC1" s="2196" t="s">
        <v>647</v>
      </c>
      <c r="AD1" s="2186"/>
      <c r="AE1" s="2186"/>
      <c r="AF1" s="2186"/>
      <c r="AG1" s="2181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0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1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2184" t="s">
        <v>651</v>
      </c>
      <c r="B8" s="2185"/>
      <c r="C8" s="2185"/>
      <c r="D8" s="2185"/>
      <c r="E8" s="2185"/>
      <c r="F8" s="2185"/>
      <c r="G8" s="2185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2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2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2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2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2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2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2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2">
        <v>0</v>
      </c>
    </row>
    <row r="18" spans="1:13" x14ac:dyDescent="0.25">
      <c r="A18" s="33" t="s">
        <v>707</v>
      </c>
      <c r="B18" s="33" t="s">
        <v>708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20" spans="1:13" x14ac:dyDescent="0.25">
      <c r="A20" s="33" t="s">
        <v>709</v>
      </c>
      <c r="B20" s="2197" t="s">
        <v>710</v>
      </c>
      <c r="C20" s="2198"/>
      <c r="D20" s="2198"/>
      <c r="E20" s="2198"/>
      <c r="F20" s="2198"/>
      <c r="G20" s="2198"/>
      <c r="H20" s="2199"/>
    </row>
    <row r="21" spans="1:13" ht="15.75" customHeight="1" x14ac:dyDescent="0.25"/>
    <row r="22" spans="1:13" ht="15.75" customHeight="1" x14ac:dyDescent="0.25">
      <c r="A22" s="2197" t="s">
        <v>711</v>
      </c>
      <c r="B22" s="2198"/>
      <c r="C22" s="2199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M228"/>
  <sheetViews>
    <sheetView workbookViewId="0">
      <pane ySplit="1" topLeftCell="A208" activePane="bottomLeft" state="frozen"/>
      <selection pane="bottomLeft" activeCell="I218" sqref="I218"/>
    </sheetView>
  </sheetViews>
  <sheetFormatPr defaultColWidth="14.42578125" defaultRowHeight="15" customHeight="1" x14ac:dyDescent="0.25"/>
  <cols>
    <col min="1" max="1" width="14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  <col min="33" max="39" width="8.7109375" style="345" customWidth="1"/>
    <col min="40" max="43" width="8.7109375" style="1828" customWidth="1"/>
  </cols>
  <sheetData>
    <row r="1" spans="1:43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43" x14ac:dyDescent="0.25">
      <c r="A2" s="15">
        <v>45662</v>
      </c>
      <c r="B2" s="4" t="s">
        <v>713</v>
      </c>
      <c r="C2" s="4"/>
      <c r="D2" s="4"/>
      <c r="E2" s="4"/>
    </row>
    <row r="3" spans="1:43" x14ac:dyDescent="0.25">
      <c r="A3" s="1" t="s">
        <v>714</v>
      </c>
      <c r="B3" s="1">
        <v>1.5</v>
      </c>
      <c r="C3" s="1">
        <v>1.33</v>
      </c>
      <c r="H3" s="2203" t="s">
        <v>1151</v>
      </c>
      <c r="I3" s="2185"/>
      <c r="J3" s="2185"/>
      <c r="K3" s="2185"/>
      <c r="L3" s="2204" t="s">
        <v>1147</v>
      </c>
      <c r="M3" s="2185"/>
      <c r="N3" s="2185"/>
      <c r="O3" s="2185"/>
      <c r="P3" s="2205" t="s">
        <v>944</v>
      </c>
      <c r="Q3" s="2185"/>
      <c r="R3" s="2185"/>
      <c r="S3" s="2185"/>
      <c r="T3" s="2205" t="s">
        <v>941</v>
      </c>
      <c r="U3" s="2185"/>
      <c r="V3" s="2185"/>
      <c r="W3" s="2185"/>
      <c r="X3" s="2206" t="s">
        <v>1115</v>
      </c>
      <c r="Y3" s="2185"/>
      <c r="Z3" s="2185"/>
      <c r="AA3" s="2185"/>
      <c r="AB3" s="2200" t="s">
        <v>1166</v>
      </c>
      <c r="AC3" s="2185"/>
      <c r="AD3" s="2185"/>
      <c r="AE3" s="2185"/>
      <c r="AF3" s="2207" t="s">
        <v>1029</v>
      </c>
      <c r="AG3" s="2207"/>
      <c r="AH3" s="2207"/>
      <c r="AI3" s="2207"/>
      <c r="AJ3" s="2207" t="s">
        <v>1030</v>
      </c>
      <c r="AK3" s="2207"/>
      <c r="AL3" s="2207"/>
      <c r="AM3" s="2207"/>
      <c r="AN3" s="2202" t="s">
        <v>1149</v>
      </c>
      <c r="AO3" s="2202"/>
      <c r="AP3" s="2202"/>
      <c r="AQ3" s="2202"/>
    </row>
    <row r="4" spans="1:43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AVERAGE(B6,B8,B10,B11,B13,B14,B16,B17,B23,B30,B42,B50,B53,B55,B60,B66,B70,B77,B79,B84,B97,B101,B106,B109,B115,B119,B126,B134,B136,B138,B145,B149,B167,B171,B173,B174,B184,B190,B193,B194,B201,B207,B208,B210,B212,B215,B217,B221,B227)</f>
        <v>1.0120408163265304</v>
      </c>
      <c r="I4" s="1">
        <f>AVERAGE(C6,C8,C10,C11,C13,C14,C16,C17,C23,C30,C42,C50,C53,C55,C60,C66,C70,C77,C79,C84,C97,C101,C106,C109,C115,C119,C126,C134,C136,C138,C145,C149,C167,C171,C173,C174,C184,C190,C193,C194,C201,C207,C208,C210,C212,C215,C217,C221,C227)</f>
        <v>0.96913043478260885</v>
      </c>
      <c r="J4" s="1">
        <f t="shared" ref="J4:K4" si="0">AVERAGE(D6,D8,D10,D11,D13,D14,D16,D17,D23,D30,D42,D50,D53,D55,D60,D66,D70,D77,D79,D84,D97,D101,D106,D109,D115,D119,D126,D134,D136,D138,D145,D149,D167,D171,D173,D174,D184,D190,D193,D194,D201,D207,D208,D210,D212,D215,D217)</f>
        <v>0.2</v>
      </c>
      <c r="K4" s="1">
        <f t="shared" si="0"/>
        <v>0.51500000000000001</v>
      </c>
      <c r="L4" s="1">
        <f>AVERAGE(B3,B5,B18,B27,B28,B32,B34,B36,B44,B56,B61,B63,B69,B75,B88,B96,B99,B105,B111,B116,B117,B128,B133,B139,B144,B147,B158,B162,B163,B164,B165,B166,B172,B177,B183,B195,B200,B202,B203,B206,B214,B218,B225)</f>
        <v>1.1265116279069767</v>
      </c>
      <c r="M4" s="1">
        <f>AVERAGE(C3,C5,C18,C27,C28,C32,C34,C36,C44,C56,C61,C63,C69,C75,C88,C96,C99,C105,C111,C116,C117,C128,C133,C139,C144,C147,C158,C162,C163,C164,C165,C166,C172,C177,C183,C195,C200,C202,C203,C206,C214,C218,C225)</f>
        <v>1.0269230769230768</v>
      </c>
      <c r="N4" s="1">
        <f t="shared" ref="N4:O4" si="1">AVERAGE(D3,D5,D18,D27,D28,D32,D34,D36,D44,D56,D61,D63,D69,D75,D88,D96,D99,D105,D111,D116,D117,D128,D133,D139,D144,D147,D158,D162,D163,D164,D165,D166,D172,D177,D183,D195,D200,D202,D203,D206,D214,D218)</f>
        <v>0.88</v>
      </c>
      <c r="O4" s="1">
        <f t="shared" si="1"/>
        <v>0.6333333333333333</v>
      </c>
      <c r="P4" s="1">
        <f>AVERAGE(B4,B19,B20,B31,B43,B68,B72,B76,B85,B110,B122,B124,B127,B143,B152,B179,B186)</f>
        <v>0.97882352941176476</v>
      </c>
      <c r="Q4" s="1">
        <f>AVERAGE(C4,C19,C20,C31,C43,C68,C72,C76,C85,C110,C122,C124,C127,C143,C152,C179,C186)</f>
        <v>0.86437500000000012</v>
      </c>
      <c r="R4" s="1">
        <f>AVERAGE(D4,D19,D20,D31,D43,D68,D72,D76,D85,D110,D122,D124,D127,D143,D152,D179,D186)</f>
        <v>1.08</v>
      </c>
      <c r="S4" s="1" t="e">
        <f>AVERAGE(E4,E19,E20,E31,E43,E68,E72,E76,E85,E110,E122,E124,E127,E143,E152,E179,E186)</f>
        <v>#DIV/0!</v>
      </c>
      <c r="T4" s="1">
        <f>AVERAGE(B7,B33,B35,B46,B57,B58,B67,B71,B81,B87,B91,B100,B103,B104,B108,B120,B129,B151,B168,B182)</f>
        <v>1.2050000000000003</v>
      </c>
      <c r="U4" s="1">
        <f>AVERAGE(C7,C33,C35,C46,C57,C58,C67,C71,C81,C87,C91,C100,C103,C104,C108,C120,C129,C151,C168,C182)</f>
        <v>1.0694117647058823</v>
      </c>
      <c r="V4" s="1">
        <f>AVERAGE(D7,D33,D35,D46,D57,D58,D67,D71,D81,D87,D91,D100,D103,D104,D108,D120,D129,D151,D168,D182)</f>
        <v>0.95</v>
      </c>
      <c r="W4" s="1">
        <f>AVERAGE(E7,E33,E35,E46,E57,E58,E67,E71,E81,E87,E91,E100,E103,E104,E108,E120,E129,E151,E168,E182)</f>
        <v>1.155</v>
      </c>
      <c r="X4" s="1">
        <f>AVERAGE(B21,B24,B39,B40,B47,B49,B51,B52,B65,B80,B82,B92,B93,B112,B130,B140,B148,B150,B153,B154,B155,B157,B161,B181,B196,B204,B222,B223)</f>
        <v>1.1296428571428572</v>
      </c>
      <c r="Y4" s="1">
        <f t="shared" ref="Y4:AA4" si="2">AVERAGE(C21,C24,C39,C40,C47,C49,C51,C52,C65,C80,C82,C92,C93,C112,C130,C140,C148,C150,C153,C154,C155,C157,C161,C181,C196,C204,C222,C223)</f>
        <v>1.1825925925925924</v>
      </c>
      <c r="Z4" s="1" t="e">
        <f t="shared" si="2"/>
        <v>#DIV/0!</v>
      </c>
      <c r="AA4" s="1">
        <f t="shared" si="2"/>
        <v>0.9</v>
      </c>
      <c r="AB4" s="1">
        <f>AVERAGE(B9,B15,B25,B26,B37,B38,B45,B48,B59,B64,B73,B78,B86,B94,B95,B98,B113,B121,B123,B131,B142,B156,B160,B170,B175,B185,B191)</f>
        <v>1.021851851851852</v>
      </c>
      <c r="AC4" s="1">
        <f t="shared" ref="AC4:AE4" si="3">AVERAGE(C9,C15,C25,C26,C37,C38,C45,C48,C59,C64,C73,C78,C86,C94,C95,C98,C113,C121,C123,C131,C142,C156,C160,C170,C175,C185,C191)</f>
        <v>0.92680000000000007</v>
      </c>
      <c r="AD4" s="1">
        <f t="shared" si="3"/>
        <v>1.22</v>
      </c>
      <c r="AE4" s="1">
        <f t="shared" si="3"/>
        <v>0.87</v>
      </c>
      <c r="AF4" s="1">
        <f>AVERAGE(B188,B192,B198)</f>
        <v>0.64666666666666661</v>
      </c>
      <c r="AG4" s="1">
        <f t="shared" ref="AG4:AI4" si="4">AVERAGE(C188,C192,C198)</f>
        <v>0.83666666666666656</v>
      </c>
      <c r="AH4" s="1" t="e">
        <f t="shared" si="4"/>
        <v>#DIV/0!</v>
      </c>
      <c r="AI4" s="1" t="e">
        <f t="shared" si="4"/>
        <v>#DIV/0!</v>
      </c>
      <c r="AJ4" s="1">
        <f>AVERAGE(B199)</f>
        <v>0.8</v>
      </c>
      <c r="AK4" s="1">
        <f>AVERAGE(C199)</f>
        <v>0.7</v>
      </c>
      <c r="AL4" s="1" t="e">
        <f>AVERAGE(D199)</f>
        <v>#DIV/0!</v>
      </c>
      <c r="AM4" s="1" t="e">
        <f>AVERAGE(E199)</f>
        <v>#DIV/0!</v>
      </c>
      <c r="AN4" s="1">
        <f>AVERAGE(B226)</f>
        <v>1.44</v>
      </c>
      <c r="AO4" s="1">
        <f t="shared" ref="AO4:AQ4" si="5">AVERAGE(C226)</f>
        <v>1.41</v>
      </c>
      <c r="AP4" s="1" t="e">
        <f t="shared" si="5"/>
        <v>#DIV/0!</v>
      </c>
      <c r="AQ4" s="1" t="e">
        <f t="shared" si="5"/>
        <v>#DIV/0!</v>
      </c>
    </row>
    <row r="5" spans="1:43" x14ac:dyDescent="0.25">
      <c r="A5" s="1" t="s">
        <v>716</v>
      </c>
      <c r="B5" s="1">
        <v>0.56999999999999995</v>
      </c>
      <c r="C5" s="1">
        <v>1.06</v>
      </c>
      <c r="H5" s="2201">
        <f>AVERAGE(H4:K4)</f>
        <v>0.67404281277728484</v>
      </c>
      <c r="I5" s="2201"/>
      <c r="J5" s="2201"/>
      <c r="K5" s="2201"/>
      <c r="L5" s="2201">
        <f>AVERAGE(L4:O4)</f>
        <v>0.91669200954084673</v>
      </c>
      <c r="M5" s="2201"/>
      <c r="N5" s="2201"/>
      <c r="O5" s="2201"/>
      <c r="P5" s="2201" t="e">
        <f t="shared" ref="P5" si="6">AVERAGE(P4:S4)</f>
        <v>#DIV/0!</v>
      </c>
      <c r="Q5" s="2201"/>
      <c r="R5" s="2201"/>
      <c r="S5" s="2201"/>
      <c r="T5" s="2201">
        <f t="shared" ref="T5" si="7">AVERAGE(T4:W4)</f>
        <v>1.0948529411764707</v>
      </c>
      <c r="U5" s="2201"/>
      <c r="V5" s="2201"/>
      <c r="W5" s="2201"/>
      <c r="X5" s="2201" t="e">
        <f t="shared" ref="X5" si="8">AVERAGE(X4:AA4)</f>
        <v>#DIV/0!</v>
      </c>
      <c r="Y5" s="2201"/>
      <c r="Z5" s="2201"/>
      <c r="AA5" s="2201"/>
      <c r="AB5" s="2201">
        <f t="shared" ref="AB5" si="9">AVERAGE(AB4:AE4)</f>
        <v>1.009662962962963</v>
      </c>
      <c r="AC5" s="2201"/>
      <c r="AD5" s="2201"/>
      <c r="AE5" s="2201"/>
      <c r="AF5" s="2201" t="e">
        <f>AVERAGE(AF4:AI4)</f>
        <v>#DIV/0!</v>
      </c>
      <c r="AG5" s="2201"/>
      <c r="AH5" s="2201"/>
      <c r="AI5" s="2201"/>
      <c r="AJ5" s="2201" t="e">
        <f>AVERAGE(AJ4:AM4)</f>
        <v>#DIV/0!</v>
      </c>
      <c r="AK5" s="2201"/>
      <c r="AL5" s="2201"/>
      <c r="AM5" s="2201"/>
      <c r="AN5" s="2201" t="e">
        <f>AVERAGE(AN4:AQ4)</f>
        <v>#DIV/0!</v>
      </c>
      <c r="AO5" s="2201"/>
      <c r="AP5" s="2201"/>
      <c r="AQ5" s="2201"/>
    </row>
    <row r="6" spans="1:43" x14ac:dyDescent="0.25">
      <c r="A6" s="1" t="s">
        <v>717</v>
      </c>
      <c r="B6" s="1">
        <v>1.91</v>
      </c>
      <c r="C6" s="1">
        <v>1.02</v>
      </c>
    </row>
    <row r="7" spans="1:43" x14ac:dyDescent="0.25">
      <c r="A7" s="1" t="s">
        <v>718</v>
      </c>
      <c r="B7" s="1">
        <v>1.2</v>
      </c>
      <c r="C7" s="1">
        <v>1.37</v>
      </c>
    </row>
    <row r="8" spans="1:43" x14ac:dyDescent="0.25">
      <c r="A8" s="1" t="s">
        <v>719</v>
      </c>
      <c r="B8" s="1">
        <v>1.29</v>
      </c>
      <c r="C8" s="1">
        <v>0.85</v>
      </c>
    </row>
    <row r="9" spans="1:43" x14ac:dyDescent="0.25">
      <c r="A9" s="1" t="s">
        <v>1135</v>
      </c>
      <c r="B9" s="1">
        <v>1.08</v>
      </c>
      <c r="C9" s="1">
        <v>0.13</v>
      </c>
    </row>
    <row r="10" spans="1:43" x14ac:dyDescent="0.25">
      <c r="A10" s="1" t="s">
        <v>387</v>
      </c>
      <c r="B10" s="1">
        <v>1.3</v>
      </c>
      <c r="C10" s="1">
        <v>1.57</v>
      </c>
    </row>
    <row r="11" spans="1:43" x14ac:dyDescent="0.25">
      <c r="A11" s="1" t="s">
        <v>388</v>
      </c>
      <c r="B11" s="1">
        <v>1.36</v>
      </c>
      <c r="C11" s="1">
        <v>1.48</v>
      </c>
    </row>
    <row r="12" spans="1:43" x14ac:dyDescent="0.25">
      <c r="A12" s="15">
        <v>45663</v>
      </c>
      <c r="B12" s="4" t="s">
        <v>720</v>
      </c>
      <c r="C12" s="4"/>
      <c r="D12" s="4"/>
      <c r="E12" s="4"/>
    </row>
    <row r="13" spans="1:43" x14ac:dyDescent="0.25">
      <c r="A13" s="1" t="s">
        <v>389</v>
      </c>
      <c r="B13" s="1">
        <v>1.6</v>
      </c>
      <c r="C13" s="1">
        <v>0.77</v>
      </c>
    </row>
    <row r="14" spans="1:43" x14ac:dyDescent="0.25">
      <c r="A14" s="1" t="s">
        <v>721</v>
      </c>
      <c r="B14" s="1">
        <v>1.33</v>
      </c>
      <c r="C14" s="1">
        <v>1.2</v>
      </c>
    </row>
    <row r="15" spans="1:43" x14ac:dyDescent="0.25">
      <c r="A15" s="1" t="s">
        <v>1136</v>
      </c>
      <c r="B15" s="1">
        <v>0.68</v>
      </c>
      <c r="C15" s="1">
        <v>0.82</v>
      </c>
    </row>
    <row r="16" spans="1:43" x14ac:dyDescent="0.25">
      <c r="A16" s="1" t="s">
        <v>722</v>
      </c>
      <c r="B16" s="1">
        <v>1.1399999999999999</v>
      </c>
      <c r="C16" s="1">
        <v>1.89</v>
      </c>
    </row>
    <row r="17" spans="1:5" x14ac:dyDescent="0.25">
      <c r="A17" s="1" t="s">
        <v>723</v>
      </c>
      <c r="B17" s="1">
        <v>1.01</v>
      </c>
      <c r="C17" s="1">
        <v>0.6</v>
      </c>
    </row>
    <row r="18" spans="1:5" x14ac:dyDescent="0.25">
      <c r="A18" s="1" t="s">
        <v>724</v>
      </c>
      <c r="B18" s="1">
        <v>0.84</v>
      </c>
      <c r="C18" s="1">
        <v>0.92</v>
      </c>
    </row>
    <row r="19" spans="1:5" x14ac:dyDescent="0.25">
      <c r="A19" s="1" t="s">
        <v>725</v>
      </c>
      <c r="B19" s="1">
        <v>1.29</v>
      </c>
      <c r="C19" s="1">
        <v>1</v>
      </c>
    </row>
    <row r="20" spans="1:5" x14ac:dyDescent="0.25">
      <c r="A20" s="1" t="s">
        <v>726</v>
      </c>
      <c r="B20" s="1">
        <v>1.42</v>
      </c>
      <c r="C20" s="1">
        <v>1.32</v>
      </c>
    </row>
    <row r="21" spans="1:5" ht="15.75" customHeight="1" x14ac:dyDescent="0.25">
      <c r="A21" s="1" t="s">
        <v>727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728</v>
      </c>
      <c r="C22" s="4"/>
      <c r="D22" s="4"/>
      <c r="E22" s="4"/>
    </row>
    <row r="23" spans="1:5" ht="15.75" customHeight="1" x14ac:dyDescent="0.25">
      <c r="A23" s="1" t="s">
        <v>729</v>
      </c>
      <c r="B23" s="1">
        <v>1.04</v>
      </c>
      <c r="C23" s="1">
        <v>0.61</v>
      </c>
    </row>
    <row r="24" spans="1:5" ht="15.75" customHeight="1" x14ac:dyDescent="0.25">
      <c r="A24" s="1" t="s">
        <v>730</v>
      </c>
      <c r="B24" s="1">
        <v>0.83</v>
      </c>
      <c r="C24" s="1">
        <v>0.4</v>
      </c>
    </row>
    <row r="25" spans="1:5" ht="15.75" customHeight="1" x14ac:dyDescent="0.25">
      <c r="A25" s="1" t="s">
        <v>1137</v>
      </c>
      <c r="B25" s="1">
        <v>1.58</v>
      </c>
      <c r="C25" s="1">
        <v>1.39</v>
      </c>
    </row>
    <row r="26" spans="1:5" ht="15.75" customHeight="1" x14ac:dyDescent="0.25">
      <c r="A26" s="1" t="s">
        <v>1138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731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732</v>
      </c>
      <c r="B31" s="1">
        <v>0.39</v>
      </c>
      <c r="C31" s="1">
        <v>0.5</v>
      </c>
    </row>
    <row r="32" spans="1:5" ht="15.75" customHeight="1" x14ac:dyDescent="0.25">
      <c r="A32" s="1" t="s">
        <v>733</v>
      </c>
      <c r="B32" s="1">
        <v>1.25</v>
      </c>
      <c r="C32" s="1">
        <v>1.36</v>
      </c>
    </row>
    <row r="33" spans="1:7" ht="15.75" customHeight="1" x14ac:dyDescent="0.25">
      <c r="A33" s="1" t="s">
        <v>734</v>
      </c>
      <c r="B33" s="1">
        <v>1.67</v>
      </c>
      <c r="C33" s="1">
        <v>0.83</v>
      </c>
    </row>
    <row r="34" spans="1:7" ht="15.75" customHeight="1" x14ac:dyDescent="0.25">
      <c r="A34" s="1" t="s">
        <v>735</v>
      </c>
      <c r="B34" s="1">
        <v>2.38</v>
      </c>
      <c r="C34" s="1">
        <v>1.97</v>
      </c>
    </row>
    <row r="35" spans="1:7" ht="15.75" customHeight="1" x14ac:dyDescent="0.25">
      <c r="A35" s="1" t="s">
        <v>736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1139</v>
      </c>
      <c r="B37" s="1">
        <v>1.24</v>
      </c>
      <c r="C37" s="1">
        <v>1.48</v>
      </c>
    </row>
    <row r="38" spans="1:7" ht="15.75" customHeight="1" x14ac:dyDescent="0.25">
      <c r="A38" s="1" t="s">
        <v>1140</v>
      </c>
      <c r="B38" s="1">
        <v>0.52</v>
      </c>
      <c r="C38" s="1">
        <v>0.92</v>
      </c>
    </row>
    <row r="39" spans="1:7" ht="15.75" customHeight="1" x14ac:dyDescent="0.25">
      <c r="A39" s="1" t="s">
        <v>737</v>
      </c>
      <c r="B39" s="1">
        <v>1.04</v>
      </c>
      <c r="C39" s="1">
        <v>1.78</v>
      </c>
    </row>
    <row r="40" spans="1:7" ht="15.75" customHeight="1" x14ac:dyDescent="0.25">
      <c r="A40" s="1" t="s">
        <v>738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739</v>
      </c>
      <c r="C41" s="4"/>
      <c r="D41" s="4"/>
      <c r="E41" s="4"/>
    </row>
    <row r="42" spans="1:7" ht="15.75" customHeight="1" x14ac:dyDescent="0.25">
      <c r="A42" s="1" t="s">
        <v>740</v>
      </c>
      <c r="B42" s="1">
        <v>0.91</v>
      </c>
      <c r="D42" s="1">
        <v>0.2</v>
      </c>
    </row>
    <row r="43" spans="1:7" ht="15.75" customHeight="1" x14ac:dyDescent="0.25">
      <c r="A43" s="1" t="s">
        <v>741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1141</v>
      </c>
      <c r="B45" s="1">
        <v>1.67</v>
      </c>
      <c r="D45" s="1">
        <v>1.22</v>
      </c>
    </row>
    <row r="46" spans="1:7" ht="15.75" customHeight="1" x14ac:dyDescent="0.25">
      <c r="A46" s="1" t="s">
        <v>742</v>
      </c>
      <c r="B46" s="1">
        <v>0.55000000000000004</v>
      </c>
      <c r="D46" s="1">
        <v>0.95</v>
      </c>
    </row>
    <row r="47" spans="1:7" ht="15.75" customHeight="1" x14ac:dyDescent="0.25">
      <c r="A47" s="30" t="s">
        <v>743</v>
      </c>
      <c r="B47" s="1">
        <v>0.56000000000000005</v>
      </c>
      <c r="C47" s="1">
        <v>1.0900000000000001</v>
      </c>
      <c r="G47" s="1" t="s">
        <v>744</v>
      </c>
    </row>
    <row r="48" spans="1:7" ht="15.75" customHeight="1" x14ac:dyDescent="0.25">
      <c r="A48" s="1" t="s">
        <v>1142</v>
      </c>
      <c r="B48" s="1">
        <v>2.41</v>
      </c>
      <c r="C48" s="1">
        <v>0.91</v>
      </c>
    </row>
    <row r="49" spans="1:43" ht="15.75" customHeight="1" x14ac:dyDescent="0.25">
      <c r="A49" s="1" t="s">
        <v>745</v>
      </c>
      <c r="B49" s="1">
        <v>1.31</v>
      </c>
      <c r="C49" s="1">
        <v>0.93</v>
      </c>
    </row>
    <row r="50" spans="1:43" ht="15.75" customHeight="1" x14ac:dyDescent="0.25">
      <c r="A50" s="1" t="s">
        <v>746</v>
      </c>
      <c r="B50" s="1">
        <v>1.1000000000000001</v>
      </c>
      <c r="C50" s="1">
        <v>1.07</v>
      </c>
    </row>
    <row r="51" spans="1:43" ht="15.75" customHeight="1" x14ac:dyDescent="0.25">
      <c r="A51" s="1" t="s">
        <v>424</v>
      </c>
      <c r="B51" s="1">
        <v>1.73</v>
      </c>
      <c r="C51" s="1">
        <v>1.18</v>
      </c>
    </row>
    <row r="52" spans="1:43" ht="15.75" customHeight="1" x14ac:dyDescent="0.25">
      <c r="A52" s="1" t="s">
        <v>425</v>
      </c>
      <c r="B52" s="1">
        <v>1.63</v>
      </c>
      <c r="C52" s="1">
        <v>2.46</v>
      </c>
    </row>
    <row r="53" spans="1:43" ht="15.75" customHeight="1" x14ac:dyDescent="0.25">
      <c r="A53" s="1" t="s">
        <v>426</v>
      </c>
      <c r="B53" s="1">
        <v>1.19</v>
      </c>
      <c r="C53" s="1">
        <v>1.0900000000000001</v>
      </c>
    </row>
    <row r="54" spans="1:43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43" ht="15.75" customHeight="1" x14ac:dyDescent="0.25">
      <c r="A55" s="1" t="s">
        <v>747</v>
      </c>
      <c r="B55" s="1">
        <v>1.1299999999999999</v>
      </c>
      <c r="E55" s="1">
        <v>0.57999999999999996</v>
      </c>
    </row>
    <row r="56" spans="1:43" ht="15.75" customHeight="1" x14ac:dyDescent="0.25">
      <c r="A56" s="1" t="s">
        <v>748</v>
      </c>
      <c r="B56" s="1">
        <v>0.99</v>
      </c>
      <c r="E56" s="1">
        <v>0.38</v>
      </c>
    </row>
    <row r="57" spans="1:43" ht="15.75" customHeight="1" x14ac:dyDescent="0.25">
      <c r="A57" s="1" t="s">
        <v>749</v>
      </c>
      <c r="B57" s="1">
        <v>1.17</v>
      </c>
      <c r="E57" s="1">
        <v>1.65</v>
      </c>
    </row>
    <row r="58" spans="1:43" ht="15.75" customHeight="1" x14ac:dyDescent="0.25">
      <c r="A58" s="1" t="s">
        <v>750</v>
      </c>
      <c r="B58" s="1">
        <v>1.37</v>
      </c>
      <c r="E58" s="1">
        <v>0.66</v>
      </c>
    </row>
    <row r="59" spans="1:43" ht="15.75" customHeight="1" x14ac:dyDescent="0.25">
      <c r="A59" s="1" t="s">
        <v>1143</v>
      </c>
      <c r="B59" s="1">
        <v>1.48</v>
      </c>
      <c r="E59" s="1">
        <v>0.87</v>
      </c>
    </row>
    <row r="60" spans="1:43" ht="15.75" customHeight="1" x14ac:dyDescent="0.25">
      <c r="A60" s="1" t="s">
        <v>751</v>
      </c>
      <c r="B60" s="1">
        <v>1.64</v>
      </c>
      <c r="C60" s="1">
        <v>0.95</v>
      </c>
    </row>
    <row r="61" spans="1:43" ht="15.75" customHeight="1" x14ac:dyDescent="0.25">
      <c r="A61" s="1" t="s">
        <v>752</v>
      </c>
      <c r="B61" s="1">
        <v>0.85</v>
      </c>
      <c r="C61" s="1">
        <v>0.73</v>
      </c>
    </row>
    <row r="62" spans="1:43" ht="15.75" customHeight="1" x14ac:dyDescent="0.25">
      <c r="A62" s="34">
        <v>45682</v>
      </c>
      <c r="B62" s="4" t="s">
        <v>753</v>
      </c>
      <c r="C62" s="4"/>
      <c r="D62" s="4"/>
      <c r="E62" s="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</row>
    <row r="63" spans="1:43" ht="15.75" customHeight="1" x14ac:dyDescent="0.25">
      <c r="A63" s="1" t="s">
        <v>754</v>
      </c>
      <c r="B63" s="24">
        <v>0.61</v>
      </c>
      <c r="C63" s="24">
        <v>0.16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</row>
    <row r="64" spans="1:43" ht="15.75" customHeight="1" x14ac:dyDescent="0.25">
      <c r="A64" s="1" t="s">
        <v>1144</v>
      </c>
      <c r="B64" s="24">
        <v>0.64</v>
      </c>
      <c r="C64" s="24">
        <v>1.2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</row>
    <row r="65" spans="1:43" ht="15.75" customHeight="1" x14ac:dyDescent="0.25">
      <c r="A65" s="1" t="s">
        <v>755</v>
      </c>
      <c r="B65" s="24">
        <v>1.32</v>
      </c>
      <c r="C65" s="24">
        <v>1.08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</row>
    <row r="66" spans="1:43" ht="15.75" customHeight="1" x14ac:dyDescent="0.25">
      <c r="A66" s="1" t="s">
        <v>756</v>
      </c>
      <c r="B66" s="24">
        <v>0.98</v>
      </c>
      <c r="C66" s="24">
        <v>1.51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</row>
    <row r="67" spans="1:43" ht="15.75" customHeight="1" x14ac:dyDescent="0.25">
      <c r="A67" s="1" t="s">
        <v>757</v>
      </c>
      <c r="B67" s="1">
        <v>0.92</v>
      </c>
      <c r="C67" s="1">
        <v>1.93</v>
      </c>
    </row>
    <row r="68" spans="1:43" ht="15.75" customHeight="1" x14ac:dyDescent="0.25">
      <c r="A68" s="1" t="s">
        <v>758</v>
      </c>
      <c r="B68" s="1">
        <v>1.64</v>
      </c>
      <c r="C68" s="1">
        <v>1.34</v>
      </c>
    </row>
    <row r="69" spans="1:43" ht="15.75" customHeight="1" x14ac:dyDescent="0.25">
      <c r="A69" s="1" t="s">
        <v>759</v>
      </c>
      <c r="B69" s="1">
        <v>1.18</v>
      </c>
      <c r="C69" s="1">
        <v>0.26</v>
      </c>
    </row>
    <row r="70" spans="1:43" ht="15.75" customHeight="1" x14ac:dyDescent="0.25">
      <c r="A70" s="1" t="s">
        <v>760</v>
      </c>
      <c r="B70" s="1">
        <v>0.86</v>
      </c>
      <c r="C70" s="1">
        <v>1.68</v>
      </c>
    </row>
    <row r="71" spans="1:43" ht="15.75" customHeight="1" x14ac:dyDescent="0.25">
      <c r="A71" s="1" t="s">
        <v>761</v>
      </c>
      <c r="B71" s="1">
        <v>1.82</v>
      </c>
      <c r="C71" s="1">
        <v>1.51</v>
      </c>
    </row>
    <row r="72" spans="1:43" ht="15.75" customHeight="1" x14ac:dyDescent="0.25">
      <c r="A72" s="1" t="s">
        <v>762</v>
      </c>
      <c r="B72" s="1">
        <v>0.28000000000000003</v>
      </c>
      <c r="C72" s="1">
        <v>0.01</v>
      </c>
    </row>
    <row r="73" spans="1:43" ht="15.75" customHeight="1" x14ac:dyDescent="0.25">
      <c r="A73" s="30" t="s">
        <v>888</v>
      </c>
      <c r="B73" s="1">
        <v>0.98</v>
      </c>
      <c r="C73" s="1">
        <v>0.94</v>
      </c>
      <c r="G73" s="1" t="s">
        <v>763</v>
      </c>
    </row>
    <row r="74" spans="1:43" ht="15.75" customHeight="1" x14ac:dyDescent="0.25">
      <c r="A74" s="34">
        <v>45686</v>
      </c>
      <c r="B74" s="4"/>
      <c r="C74" s="4"/>
      <c r="D74" s="4"/>
      <c r="E74" s="4"/>
    </row>
    <row r="75" spans="1:43" ht="15.75" customHeight="1" x14ac:dyDescent="0.25">
      <c r="A75" s="35" t="s">
        <v>445</v>
      </c>
      <c r="B75" s="36">
        <v>0.54</v>
      </c>
      <c r="C75" s="36">
        <v>0.85</v>
      </c>
      <c r="D75" s="35"/>
      <c r="E75" s="35"/>
    </row>
    <row r="76" spans="1:43" ht="15.75" customHeight="1" x14ac:dyDescent="0.25">
      <c r="A76" s="35" t="s">
        <v>764</v>
      </c>
      <c r="B76" s="36">
        <v>0.85</v>
      </c>
      <c r="C76" s="36">
        <v>1.1299999999999999</v>
      </c>
      <c r="D76" s="35"/>
      <c r="E76" s="35"/>
    </row>
    <row r="77" spans="1:43" ht="15.75" customHeight="1" x14ac:dyDescent="0.25">
      <c r="A77" s="37" t="s">
        <v>765</v>
      </c>
      <c r="B77" s="36">
        <v>0.89</v>
      </c>
      <c r="C77" s="36">
        <v>0.54</v>
      </c>
      <c r="D77" s="35"/>
      <c r="E77" s="35"/>
      <c r="G77" s="1" t="s">
        <v>766</v>
      </c>
    </row>
    <row r="78" spans="1:43" ht="15.75" customHeight="1" x14ac:dyDescent="0.25">
      <c r="A78" s="35" t="s">
        <v>767</v>
      </c>
      <c r="B78" s="36">
        <v>0.92</v>
      </c>
      <c r="C78" s="36">
        <v>0.64</v>
      </c>
      <c r="D78" s="35"/>
      <c r="E78" s="35"/>
    </row>
    <row r="79" spans="1:43" ht="15.75" customHeight="1" x14ac:dyDescent="0.25">
      <c r="A79" s="35" t="s">
        <v>768</v>
      </c>
      <c r="B79" s="36">
        <v>1.03</v>
      </c>
      <c r="C79" s="36">
        <v>1.1599999999999999</v>
      </c>
      <c r="D79" s="35"/>
      <c r="E79" s="35"/>
    </row>
    <row r="80" spans="1:43" ht="15.75" customHeight="1" x14ac:dyDescent="0.25">
      <c r="A80" s="35" t="s">
        <v>769</v>
      </c>
      <c r="B80" s="36">
        <v>0.95</v>
      </c>
      <c r="C80" s="36">
        <v>1.23</v>
      </c>
      <c r="D80" s="35"/>
      <c r="E80" s="35"/>
    </row>
    <row r="81" spans="1:7" ht="15.75" customHeight="1" x14ac:dyDescent="0.25">
      <c r="A81" s="35" t="s">
        <v>770</v>
      </c>
      <c r="B81" s="36">
        <v>1.97</v>
      </c>
      <c r="C81" s="36">
        <v>0.95</v>
      </c>
      <c r="D81" s="35"/>
      <c r="E81" s="35"/>
    </row>
    <row r="82" spans="1:7" ht="15.75" customHeight="1" x14ac:dyDescent="0.25">
      <c r="A82" s="35" t="s">
        <v>771</v>
      </c>
      <c r="B82" s="36">
        <v>1.05</v>
      </c>
      <c r="C82" s="36">
        <v>1.34</v>
      </c>
      <c r="D82" s="35"/>
      <c r="E82" s="35"/>
    </row>
    <row r="83" spans="1:7" ht="15.75" customHeight="1" x14ac:dyDescent="0.25">
      <c r="A83" s="34">
        <v>45689</v>
      </c>
      <c r="B83" s="34"/>
      <c r="C83" s="34"/>
      <c r="D83" s="34"/>
      <c r="E83" s="34"/>
    </row>
    <row r="84" spans="1:7" ht="15.75" customHeight="1" x14ac:dyDescent="0.25">
      <c r="A84" s="35" t="s">
        <v>772</v>
      </c>
      <c r="B84" s="36">
        <v>1</v>
      </c>
      <c r="C84" s="36">
        <v>1</v>
      </c>
      <c r="D84" s="35"/>
      <c r="E84" s="35"/>
    </row>
    <row r="85" spans="1:7" ht="15.75" customHeight="1" x14ac:dyDescent="0.25">
      <c r="A85" s="35" t="s">
        <v>773</v>
      </c>
      <c r="B85" s="36">
        <v>1.26</v>
      </c>
      <c r="C85" s="36">
        <v>0.8</v>
      </c>
      <c r="D85" s="35"/>
      <c r="E85" s="35"/>
    </row>
    <row r="86" spans="1:7" ht="15.75" customHeight="1" x14ac:dyDescent="0.25">
      <c r="A86" s="35" t="s">
        <v>774</v>
      </c>
      <c r="B86" s="36">
        <v>0.99</v>
      </c>
      <c r="C86" s="36">
        <v>0.71</v>
      </c>
      <c r="D86" s="35"/>
      <c r="E86" s="35"/>
    </row>
    <row r="87" spans="1:7" ht="15.75" customHeight="1" x14ac:dyDescent="0.25">
      <c r="A87" s="35" t="s">
        <v>775</v>
      </c>
      <c r="B87" s="36">
        <v>1.06</v>
      </c>
      <c r="C87" s="36">
        <v>1.55</v>
      </c>
      <c r="D87" s="35"/>
      <c r="E87" s="35"/>
    </row>
    <row r="88" spans="1:7" ht="15.75" customHeight="1" x14ac:dyDescent="0.25">
      <c r="A88" s="35" t="s">
        <v>776</v>
      </c>
      <c r="B88" s="36">
        <v>1.27</v>
      </c>
      <c r="C88" s="36">
        <v>0.62</v>
      </c>
      <c r="D88" s="35"/>
      <c r="E88" s="35"/>
    </row>
    <row r="89" spans="1:7" ht="15.75" customHeight="1" x14ac:dyDescent="0.25">
      <c r="A89" s="35" t="s">
        <v>777</v>
      </c>
      <c r="B89" s="36">
        <v>1.38</v>
      </c>
      <c r="C89" s="36">
        <v>1.51</v>
      </c>
      <c r="D89" s="35"/>
      <c r="E89" s="35"/>
    </row>
    <row r="90" spans="1:7" ht="15.75" customHeight="1" x14ac:dyDescent="0.25">
      <c r="A90" s="34">
        <v>45690</v>
      </c>
      <c r="B90" s="34"/>
      <c r="C90" s="34"/>
      <c r="D90" s="34"/>
      <c r="E90" s="34"/>
    </row>
    <row r="91" spans="1:7" ht="15.75" customHeight="1" x14ac:dyDescent="0.25">
      <c r="A91" s="35" t="s">
        <v>778</v>
      </c>
      <c r="B91" s="36">
        <v>1.1000000000000001</v>
      </c>
      <c r="C91" s="36">
        <v>1.03</v>
      </c>
      <c r="D91" s="35"/>
      <c r="E91" s="35"/>
    </row>
    <row r="92" spans="1:7" ht="15.75" customHeight="1" x14ac:dyDescent="0.25">
      <c r="A92" s="35" t="s">
        <v>779</v>
      </c>
      <c r="B92" s="36">
        <v>0.61</v>
      </c>
      <c r="C92" s="36">
        <v>1.04</v>
      </c>
      <c r="D92" s="35"/>
      <c r="E92" s="35"/>
    </row>
    <row r="93" spans="1:7" ht="15.75" customHeight="1" x14ac:dyDescent="0.25">
      <c r="A93" s="35" t="s">
        <v>780</v>
      </c>
      <c r="B93" s="36">
        <v>1.48</v>
      </c>
      <c r="C93" s="36">
        <v>0.69</v>
      </c>
      <c r="D93" s="35"/>
      <c r="E93" s="35"/>
    </row>
    <row r="94" spans="1:7" ht="15.75" customHeight="1" x14ac:dyDescent="0.25">
      <c r="A94" s="35" t="s">
        <v>781</v>
      </c>
      <c r="B94" s="36">
        <v>1.29</v>
      </c>
      <c r="C94" s="36">
        <v>0.75</v>
      </c>
      <c r="D94" s="35"/>
      <c r="E94" s="35"/>
    </row>
    <row r="95" spans="1:7" ht="15.75" customHeight="1" x14ac:dyDescent="0.25">
      <c r="A95" s="38" t="s">
        <v>782</v>
      </c>
      <c r="B95" s="36">
        <v>0.92</v>
      </c>
      <c r="C95" s="36">
        <v>1.06</v>
      </c>
      <c r="D95" s="35"/>
      <c r="E95" s="35"/>
      <c r="G95" s="1" t="s">
        <v>783</v>
      </c>
    </row>
    <row r="96" spans="1:7" ht="15.75" customHeight="1" x14ac:dyDescent="0.25">
      <c r="A96" s="35" t="s">
        <v>464</v>
      </c>
      <c r="B96" s="36">
        <v>0.92</v>
      </c>
      <c r="C96" s="35"/>
      <c r="D96" s="35"/>
      <c r="E96" s="36">
        <v>0.36</v>
      </c>
    </row>
    <row r="97" spans="1:7" ht="15.75" customHeight="1" x14ac:dyDescent="0.25">
      <c r="A97" s="35" t="s">
        <v>784</v>
      </c>
      <c r="B97" s="36">
        <v>0.81</v>
      </c>
      <c r="C97" s="36">
        <v>0.86</v>
      </c>
      <c r="D97" s="35"/>
      <c r="E97" s="35"/>
    </row>
    <row r="98" spans="1:7" ht="15.75" customHeight="1" x14ac:dyDescent="0.25">
      <c r="A98" s="35" t="s">
        <v>785</v>
      </c>
      <c r="B98" s="36">
        <v>1.1299999999999999</v>
      </c>
      <c r="C98" s="36">
        <v>1.04</v>
      </c>
      <c r="D98" s="35"/>
      <c r="E98" s="35"/>
    </row>
    <row r="99" spans="1:7" ht="15.75" customHeight="1" x14ac:dyDescent="0.25">
      <c r="A99" s="35" t="s">
        <v>786</v>
      </c>
      <c r="B99" s="36">
        <v>1.06</v>
      </c>
      <c r="C99" s="36">
        <v>0.41</v>
      </c>
      <c r="D99" s="35"/>
      <c r="E99" s="35"/>
    </row>
    <row r="100" spans="1:7" ht="15.75" customHeight="1" x14ac:dyDescent="0.25">
      <c r="A100" s="35" t="s">
        <v>787</v>
      </c>
      <c r="B100" s="36">
        <v>0.74</v>
      </c>
      <c r="C100" s="36">
        <v>0.53</v>
      </c>
      <c r="D100" s="35"/>
      <c r="E100" s="35"/>
    </row>
    <row r="101" spans="1:7" ht="15.75" customHeight="1" x14ac:dyDescent="0.25">
      <c r="A101" s="35" t="s">
        <v>788</v>
      </c>
      <c r="B101" s="36">
        <v>0.98</v>
      </c>
      <c r="C101" s="36">
        <v>1.03</v>
      </c>
      <c r="D101" s="35"/>
      <c r="E101" s="35"/>
    </row>
    <row r="102" spans="1:7" ht="15.75" customHeight="1" x14ac:dyDescent="0.25">
      <c r="A102" s="34">
        <v>45692</v>
      </c>
      <c r="B102" s="34"/>
      <c r="C102" s="34"/>
      <c r="D102" s="34"/>
      <c r="E102" s="34"/>
    </row>
    <row r="103" spans="1:7" ht="15.75" customHeight="1" x14ac:dyDescent="0.25">
      <c r="A103" s="35" t="s">
        <v>789</v>
      </c>
      <c r="B103" s="36">
        <v>1</v>
      </c>
      <c r="C103" s="36">
        <v>1.23</v>
      </c>
      <c r="D103" s="35"/>
      <c r="E103" s="35"/>
    </row>
    <row r="104" spans="1:7" ht="15.75" customHeight="1" x14ac:dyDescent="0.25">
      <c r="A104" s="35" t="s">
        <v>790</v>
      </c>
      <c r="B104" s="36">
        <v>1.83</v>
      </c>
      <c r="C104" s="36">
        <v>0.69</v>
      </c>
      <c r="D104" s="35"/>
      <c r="E104" s="35"/>
    </row>
    <row r="105" spans="1:7" ht="15.75" customHeight="1" x14ac:dyDescent="0.25">
      <c r="A105" s="35" t="s">
        <v>791</v>
      </c>
      <c r="B105" s="36">
        <v>0.52</v>
      </c>
      <c r="C105" s="36">
        <v>0.95</v>
      </c>
      <c r="D105" s="35"/>
      <c r="E105" s="35"/>
    </row>
    <row r="106" spans="1:7" ht="15.75" customHeight="1" x14ac:dyDescent="0.25">
      <c r="A106" s="35" t="s">
        <v>792</v>
      </c>
      <c r="B106" s="36">
        <v>0.98</v>
      </c>
      <c r="C106" s="36">
        <v>0</v>
      </c>
      <c r="D106" s="35"/>
      <c r="E106" s="35"/>
    </row>
    <row r="107" spans="1:7" ht="15.75" customHeight="1" x14ac:dyDescent="0.25">
      <c r="A107" s="34">
        <v>45694</v>
      </c>
      <c r="B107" s="34"/>
      <c r="C107" s="34"/>
      <c r="D107" s="34"/>
      <c r="E107" s="34"/>
    </row>
    <row r="108" spans="1:7" ht="15.75" customHeight="1" x14ac:dyDescent="0.25">
      <c r="A108" s="35" t="s">
        <v>793</v>
      </c>
      <c r="B108" s="36">
        <v>0.76</v>
      </c>
      <c r="C108" s="36">
        <v>1.1599999999999999</v>
      </c>
      <c r="D108" s="35"/>
      <c r="E108" s="35"/>
    </row>
    <row r="109" spans="1:7" ht="15.75" customHeight="1" x14ac:dyDescent="0.25">
      <c r="A109" s="35" t="s">
        <v>475</v>
      </c>
      <c r="B109" s="36">
        <v>1.17</v>
      </c>
      <c r="C109" s="36">
        <v>1.35</v>
      </c>
      <c r="D109" s="35"/>
      <c r="E109" s="35"/>
    </row>
    <row r="110" spans="1:7" ht="15.75" customHeight="1" x14ac:dyDescent="0.25">
      <c r="A110" s="35" t="s">
        <v>794</v>
      </c>
      <c r="B110" s="36">
        <v>0.95</v>
      </c>
      <c r="C110" s="36">
        <v>0.9</v>
      </c>
      <c r="D110" s="35"/>
      <c r="E110" s="35"/>
    </row>
    <row r="111" spans="1:7" ht="15.75" customHeight="1" x14ac:dyDescent="0.25">
      <c r="A111" s="35" t="s">
        <v>795</v>
      </c>
      <c r="B111" s="36">
        <v>0.87</v>
      </c>
      <c r="C111" s="36">
        <v>1.1399999999999999</v>
      </c>
      <c r="D111" s="35"/>
      <c r="E111" s="35"/>
    </row>
    <row r="112" spans="1:7" ht="15.75" customHeight="1" x14ac:dyDescent="0.25">
      <c r="A112" s="30" t="s">
        <v>796</v>
      </c>
      <c r="B112" s="36">
        <v>0.5</v>
      </c>
      <c r="C112" s="36">
        <v>1.18</v>
      </c>
      <c r="D112" s="35"/>
      <c r="E112" s="35"/>
      <c r="G112" s="1" t="s">
        <v>763</v>
      </c>
    </row>
    <row r="113" spans="1:7" ht="15.75" customHeight="1" x14ac:dyDescent="0.25">
      <c r="A113" s="35" t="s">
        <v>797</v>
      </c>
      <c r="B113" s="36">
        <v>1.88</v>
      </c>
      <c r="C113" s="36">
        <v>0.92</v>
      </c>
      <c r="D113" s="35"/>
      <c r="E113" s="35"/>
    </row>
    <row r="114" spans="1:7" ht="15.75" customHeight="1" x14ac:dyDescent="0.25">
      <c r="A114" s="34">
        <v>45695</v>
      </c>
      <c r="B114" s="34"/>
      <c r="C114" s="34"/>
      <c r="D114" s="34"/>
      <c r="E114" s="34"/>
    </row>
    <row r="115" spans="1:7" ht="15.75" customHeight="1" x14ac:dyDescent="0.25">
      <c r="A115" s="35" t="s">
        <v>798</v>
      </c>
      <c r="B115" s="36">
        <v>0.92</v>
      </c>
      <c r="C115" s="36">
        <v>0.7</v>
      </c>
      <c r="D115" s="35"/>
      <c r="E115" s="35"/>
    </row>
    <row r="116" spans="1:7" ht="15.75" customHeight="1" x14ac:dyDescent="0.25">
      <c r="A116" s="35" t="s">
        <v>799</v>
      </c>
      <c r="B116" s="36">
        <v>1.39</v>
      </c>
      <c r="C116" s="36">
        <v>0.98</v>
      </c>
      <c r="D116" s="35"/>
      <c r="E116" s="35"/>
    </row>
    <row r="117" spans="1:7" ht="15.75" customHeight="1" x14ac:dyDescent="0.25">
      <c r="A117" s="35" t="s">
        <v>800</v>
      </c>
      <c r="B117" s="36">
        <v>1.02</v>
      </c>
      <c r="C117" s="36">
        <v>1.17</v>
      </c>
      <c r="D117" s="35"/>
      <c r="E117" s="35"/>
    </row>
    <row r="118" spans="1:7" ht="15.75" customHeight="1" x14ac:dyDescent="0.25">
      <c r="A118" s="35" t="s">
        <v>801</v>
      </c>
      <c r="B118" s="36">
        <v>0.67</v>
      </c>
      <c r="C118" s="36">
        <v>0.41</v>
      </c>
      <c r="D118" s="35"/>
      <c r="E118" s="35"/>
    </row>
    <row r="119" spans="1:7" ht="15.75" customHeight="1" x14ac:dyDescent="0.25">
      <c r="A119" s="35" t="s">
        <v>802</v>
      </c>
      <c r="B119" s="36">
        <v>1.37</v>
      </c>
      <c r="C119" s="36">
        <v>0.36</v>
      </c>
      <c r="D119" s="35"/>
      <c r="E119" s="35"/>
    </row>
    <row r="120" spans="1:7" ht="15.75" customHeight="1" x14ac:dyDescent="0.25">
      <c r="A120" s="35" t="s">
        <v>803</v>
      </c>
      <c r="B120" s="36">
        <v>0.79</v>
      </c>
      <c r="C120" s="36">
        <v>0.48</v>
      </c>
      <c r="D120" s="35"/>
      <c r="E120" s="35"/>
    </row>
    <row r="121" spans="1:7" ht="15.75" customHeight="1" x14ac:dyDescent="0.25">
      <c r="A121" s="35" t="s">
        <v>804</v>
      </c>
      <c r="B121" s="36">
        <v>0.95</v>
      </c>
      <c r="C121" s="36">
        <v>1.1599999999999999</v>
      </c>
      <c r="D121" s="35"/>
      <c r="E121" s="35"/>
    </row>
    <row r="122" spans="1:7" ht="15.75" customHeight="1" x14ac:dyDescent="0.25">
      <c r="A122" s="35" t="s">
        <v>805</v>
      </c>
      <c r="B122" s="36">
        <v>0.86</v>
      </c>
      <c r="C122" s="36">
        <v>1.1100000000000001</v>
      </c>
      <c r="D122" s="35"/>
      <c r="E122" s="35"/>
    </row>
    <row r="123" spans="1:7" ht="15.75" customHeight="1" x14ac:dyDescent="0.25">
      <c r="A123" s="38" t="s">
        <v>806</v>
      </c>
      <c r="B123" s="36">
        <v>1</v>
      </c>
      <c r="C123" s="36">
        <v>1.01</v>
      </c>
      <c r="D123" s="35"/>
      <c r="E123" s="35"/>
      <c r="G123" s="1" t="s">
        <v>783</v>
      </c>
    </row>
    <row r="124" spans="1:7" ht="15.75" customHeight="1" x14ac:dyDescent="0.25">
      <c r="A124" s="35" t="s">
        <v>807</v>
      </c>
      <c r="B124" s="36">
        <v>1.48</v>
      </c>
      <c r="C124" s="36">
        <v>0.66</v>
      </c>
      <c r="D124" s="35"/>
      <c r="E124" s="35"/>
    </row>
    <row r="125" spans="1:7" ht="15.75" customHeight="1" x14ac:dyDescent="0.25">
      <c r="A125" s="34">
        <v>45698</v>
      </c>
      <c r="B125" s="34"/>
      <c r="C125" s="34"/>
      <c r="D125" s="34"/>
      <c r="E125" s="34"/>
    </row>
    <row r="126" spans="1:7" ht="15.75" customHeight="1" x14ac:dyDescent="0.25">
      <c r="A126" s="35" t="s">
        <v>808</v>
      </c>
      <c r="B126" s="36">
        <v>0.9</v>
      </c>
      <c r="C126" s="36">
        <v>0.38</v>
      </c>
      <c r="D126" s="35"/>
      <c r="E126" s="35"/>
    </row>
    <row r="127" spans="1:7" ht="15.75" customHeight="1" x14ac:dyDescent="0.25">
      <c r="A127" s="35" t="s">
        <v>809</v>
      </c>
      <c r="B127" s="36">
        <v>0.74</v>
      </c>
      <c r="C127" s="36">
        <v>0.34</v>
      </c>
      <c r="D127" s="35"/>
      <c r="E127" s="35"/>
    </row>
    <row r="128" spans="1:7" ht="15.75" customHeight="1" x14ac:dyDescent="0.25">
      <c r="A128" s="35" t="s">
        <v>810</v>
      </c>
      <c r="B128" s="36">
        <v>1.63</v>
      </c>
      <c r="C128" s="36">
        <v>1</v>
      </c>
      <c r="D128" s="35"/>
      <c r="E128" s="35"/>
    </row>
    <row r="129" spans="1:43" ht="15.75" customHeight="1" x14ac:dyDescent="0.25">
      <c r="A129" s="35" t="s">
        <v>811</v>
      </c>
      <c r="B129" s="36">
        <v>0.8</v>
      </c>
      <c r="C129" s="36">
        <v>0.65</v>
      </c>
      <c r="D129" s="35"/>
      <c r="E129" s="35"/>
    </row>
    <row r="130" spans="1:43" ht="15.75" customHeight="1" x14ac:dyDescent="0.25">
      <c r="A130" s="35" t="s">
        <v>812</v>
      </c>
      <c r="B130" s="36">
        <v>1.0900000000000001</v>
      </c>
      <c r="C130" s="36">
        <v>1.24</v>
      </c>
      <c r="D130" s="35"/>
      <c r="E130" s="35"/>
    </row>
    <row r="131" spans="1:43" ht="15.75" customHeight="1" x14ac:dyDescent="0.25">
      <c r="A131" s="35" t="s">
        <v>813</v>
      </c>
      <c r="B131" s="36">
        <v>0.66</v>
      </c>
      <c r="C131" s="36">
        <v>0.3</v>
      </c>
      <c r="D131" s="35"/>
      <c r="E131" s="35"/>
    </row>
    <row r="132" spans="1:43" ht="15.75" customHeight="1" x14ac:dyDescent="0.25">
      <c r="A132" s="39">
        <v>45701</v>
      </c>
      <c r="B132" s="39"/>
      <c r="C132" s="39"/>
      <c r="D132" s="39"/>
      <c r="E132" s="39"/>
    </row>
    <row r="133" spans="1:43" ht="15.75" customHeight="1" x14ac:dyDescent="0.25">
      <c r="A133" s="38" t="s">
        <v>814</v>
      </c>
      <c r="B133" s="36">
        <v>0.98</v>
      </c>
      <c r="C133" s="36">
        <v>1.1499999999999999</v>
      </c>
    </row>
    <row r="134" spans="1:43" ht="15.75" customHeight="1" x14ac:dyDescent="0.25">
      <c r="A134" s="37" t="s">
        <v>497</v>
      </c>
      <c r="B134" s="36">
        <v>0.62</v>
      </c>
      <c r="C134" s="36">
        <v>0.45</v>
      </c>
    </row>
    <row r="135" spans="1:43" ht="15.75" customHeight="1" x14ac:dyDescent="0.25">
      <c r="A135" s="39">
        <v>45703</v>
      </c>
      <c r="B135" s="37"/>
      <c r="C135" s="37"/>
      <c r="D135" s="37"/>
      <c r="E135" s="37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</row>
    <row r="136" spans="1:43" ht="15.75" customHeight="1" x14ac:dyDescent="0.25">
      <c r="A136" s="37" t="s">
        <v>498</v>
      </c>
      <c r="B136" s="36">
        <v>0.42</v>
      </c>
      <c r="C136" s="36">
        <v>0.87</v>
      </c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</row>
    <row r="137" spans="1:43" ht="15.75" customHeight="1" x14ac:dyDescent="0.25">
      <c r="A137" s="40">
        <v>45706</v>
      </c>
      <c r="B137" s="41"/>
      <c r="C137" s="41"/>
      <c r="D137" s="41"/>
      <c r="E137" s="41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</row>
    <row r="138" spans="1:43" ht="15.75" customHeight="1" x14ac:dyDescent="0.25">
      <c r="A138" s="37" t="s">
        <v>499</v>
      </c>
      <c r="B138" s="36">
        <v>0.9</v>
      </c>
      <c r="C138" s="35"/>
      <c r="D138" s="35"/>
      <c r="E138" s="36">
        <v>0.45</v>
      </c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</row>
    <row r="139" spans="1:43" ht="15.75" customHeight="1" x14ac:dyDescent="0.25">
      <c r="A139" s="38" t="s">
        <v>815</v>
      </c>
      <c r="B139" s="36">
        <v>1.64</v>
      </c>
      <c r="C139" s="35"/>
      <c r="D139" s="35"/>
      <c r="E139" s="36">
        <v>1.1599999999999999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</row>
    <row r="140" spans="1:43" ht="15.75" customHeight="1" x14ac:dyDescent="0.25">
      <c r="A140" s="42" t="s">
        <v>816</v>
      </c>
      <c r="B140" s="36">
        <v>1.0900000000000001</v>
      </c>
      <c r="C140" s="35"/>
      <c r="D140" s="35"/>
      <c r="E140" s="36">
        <v>0.9</v>
      </c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</row>
    <row r="141" spans="1:43" ht="15.75" customHeight="1" x14ac:dyDescent="0.25">
      <c r="A141" s="40">
        <v>45724</v>
      </c>
      <c r="B141" s="41"/>
      <c r="C141" s="41"/>
      <c r="D141" s="41"/>
      <c r="E141" s="41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</row>
    <row r="142" spans="1:43" ht="15.75" customHeight="1" x14ac:dyDescent="0.25">
      <c r="A142" s="38" t="s">
        <v>817</v>
      </c>
      <c r="B142" s="36">
        <v>1.1100000000000001</v>
      </c>
      <c r="C142" s="36">
        <v>1.23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</row>
    <row r="143" spans="1:43" ht="15.75" customHeight="1" x14ac:dyDescent="0.25">
      <c r="A143" s="38" t="s">
        <v>818</v>
      </c>
      <c r="B143" s="36">
        <v>1.07</v>
      </c>
      <c r="C143" s="36">
        <v>1.1299999999999999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</row>
    <row r="144" spans="1:43" ht="15.75" customHeight="1" x14ac:dyDescent="0.25">
      <c r="A144" s="38" t="s">
        <v>819</v>
      </c>
      <c r="B144" s="36">
        <v>1.36</v>
      </c>
      <c r="C144" s="36">
        <v>1.24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</row>
    <row r="145" spans="1:43" ht="15.75" customHeight="1" x14ac:dyDescent="0.25">
      <c r="A145" s="37" t="s">
        <v>505</v>
      </c>
      <c r="B145" s="36">
        <v>0.33</v>
      </c>
      <c r="C145" s="36">
        <v>0.57999999999999996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</row>
    <row r="146" spans="1:43" x14ac:dyDescent="0.25">
      <c r="A146" s="41" t="s">
        <v>892</v>
      </c>
      <c r="B146" s="41"/>
      <c r="C146" s="41"/>
      <c r="D146" s="41"/>
      <c r="E146" s="41"/>
    </row>
    <row r="147" spans="1:43" x14ac:dyDescent="0.25">
      <c r="A147" s="63" t="s">
        <v>893</v>
      </c>
      <c r="B147">
        <v>1.29</v>
      </c>
      <c r="C147">
        <v>0.86</v>
      </c>
    </row>
    <row r="148" spans="1:43" x14ac:dyDescent="0.25">
      <c r="A148" s="64" t="s">
        <v>894</v>
      </c>
      <c r="B148">
        <v>0.99</v>
      </c>
      <c r="C148">
        <v>1.04</v>
      </c>
    </row>
    <row r="149" spans="1:43" x14ac:dyDescent="0.25">
      <c r="A149" s="65" t="s">
        <v>895</v>
      </c>
      <c r="B149">
        <v>0.23</v>
      </c>
      <c r="C149">
        <v>0.71</v>
      </c>
    </row>
    <row r="150" spans="1:43" x14ac:dyDescent="0.25">
      <c r="A150" s="64" t="s">
        <v>896</v>
      </c>
      <c r="B150">
        <v>1.0900000000000001</v>
      </c>
      <c r="C150">
        <v>0.64</v>
      </c>
    </row>
    <row r="151" spans="1:43" x14ac:dyDescent="0.25">
      <c r="A151" s="65" t="s">
        <v>897</v>
      </c>
      <c r="B151">
        <v>1.07</v>
      </c>
      <c r="C151">
        <v>0.91</v>
      </c>
    </row>
    <row r="152" spans="1:43" x14ac:dyDescent="0.25">
      <c r="A152" s="65" t="s">
        <v>898</v>
      </c>
      <c r="B152">
        <v>0.54</v>
      </c>
      <c r="C152">
        <v>0.87</v>
      </c>
    </row>
    <row r="153" spans="1:43" x14ac:dyDescent="0.25">
      <c r="A153" s="63" t="s">
        <v>512</v>
      </c>
      <c r="B153">
        <v>0.69</v>
      </c>
      <c r="C153">
        <v>1.41</v>
      </c>
    </row>
    <row r="154" spans="1:43" x14ac:dyDescent="0.25">
      <c r="A154" s="63" t="s">
        <v>899</v>
      </c>
      <c r="B154">
        <v>2.0299999999999998</v>
      </c>
      <c r="C154">
        <v>1.28</v>
      </c>
    </row>
    <row r="155" spans="1:43" x14ac:dyDescent="0.25">
      <c r="A155" s="65" t="s">
        <v>514</v>
      </c>
      <c r="B155">
        <v>0.44</v>
      </c>
      <c r="C155">
        <v>1.06</v>
      </c>
    </row>
    <row r="156" spans="1:43" x14ac:dyDescent="0.25">
      <c r="A156" s="65" t="s">
        <v>900</v>
      </c>
      <c r="B156">
        <v>0.76</v>
      </c>
      <c r="C156">
        <v>1.01</v>
      </c>
    </row>
    <row r="157" spans="1:43" x14ac:dyDescent="0.25">
      <c r="A157" s="64" t="s">
        <v>901</v>
      </c>
      <c r="B157">
        <v>0.95</v>
      </c>
      <c r="C157">
        <v>0.86</v>
      </c>
      <c r="G157" t="s">
        <v>902</v>
      </c>
    </row>
    <row r="158" spans="1:43" x14ac:dyDescent="0.25">
      <c r="A158" s="69" t="s">
        <v>904</v>
      </c>
      <c r="B158">
        <v>0.75</v>
      </c>
      <c r="C158">
        <v>0.94</v>
      </c>
    </row>
    <row r="159" spans="1:43" x14ac:dyDescent="0.25">
      <c r="A159" s="41" t="s">
        <v>905</v>
      </c>
      <c r="B159" s="41"/>
      <c r="C159" s="41"/>
      <c r="D159" s="41"/>
      <c r="E159" s="41"/>
    </row>
    <row r="160" spans="1:43" x14ac:dyDescent="0.25">
      <c r="A160" s="65" t="s">
        <v>906</v>
      </c>
      <c r="B160">
        <v>0.55000000000000004</v>
      </c>
      <c r="C160">
        <v>0.94</v>
      </c>
    </row>
    <row r="161" spans="1:81" x14ac:dyDescent="0.25">
      <c r="A161" s="65" t="s">
        <v>907</v>
      </c>
      <c r="B161">
        <v>0.54</v>
      </c>
      <c r="C161">
        <v>0.96</v>
      </c>
    </row>
    <row r="162" spans="1:81" x14ac:dyDescent="0.25">
      <c r="A162" s="63" t="s">
        <v>908</v>
      </c>
      <c r="B162">
        <v>1.28</v>
      </c>
      <c r="C162">
        <v>1.1100000000000001</v>
      </c>
    </row>
    <row r="163" spans="1:81" x14ac:dyDescent="0.25">
      <c r="A163" s="63" t="s">
        <v>521</v>
      </c>
      <c r="B163">
        <v>0.84</v>
      </c>
      <c r="C163">
        <v>1.1299999999999999</v>
      </c>
    </row>
    <row r="164" spans="1:81" x14ac:dyDescent="0.25">
      <c r="A164" s="63" t="s">
        <v>909</v>
      </c>
      <c r="B164">
        <v>1.37</v>
      </c>
      <c r="C164">
        <v>0.96</v>
      </c>
    </row>
    <row r="165" spans="1:81" x14ac:dyDescent="0.25">
      <c r="A165" s="64" t="s">
        <v>910</v>
      </c>
      <c r="B165">
        <v>0.61</v>
      </c>
      <c r="C165">
        <v>1.23</v>
      </c>
    </row>
    <row r="166" spans="1:81" x14ac:dyDescent="0.25">
      <c r="A166" s="63" t="s">
        <v>911</v>
      </c>
      <c r="B166">
        <v>1.39</v>
      </c>
      <c r="C166">
        <v>0.79</v>
      </c>
    </row>
    <row r="167" spans="1:81" x14ac:dyDescent="0.25">
      <c r="A167" s="65" t="s">
        <v>912</v>
      </c>
      <c r="B167">
        <v>0.74</v>
      </c>
      <c r="C167">
        <v>0.85</v>
      </c>
    </row>
    <row r="168" spans="1:81" x14ac:dyDescent="0.25">
      <c r="A168" s="63" t="s">
        <v>913</v>
      </c>
      <c r="B168">
        <v>1.01</v>
      </c>
      <c r="C168">
        <v>1.46</v>
      </c>
    </row>
    <row r="169" spans="1:81" x14ac:dyDescent="0.25">
      <c r="A169" s="41" t="s">
        <v>930</v>
      </c>
      <c r="B169" s="41"/>
      <c r="C169" s="41"/>
      <c r="D169" s="41"/>
      <c r="E169" s="41"/>
      <c r="G169" s="345"/>
      <c r="H169" s="345"/>
      <c r="I169" s="345"/>
      <c r="J169" s="345"/>
      <c r="K169" s="345"/>
      <c r="L169" s="345"/>
      <c r="M169" s="345"/>
      <c r="N169" s="345"/>
      <c r="O169" s="345"/>
      <c r="P169" s="345"/>
      <c r="Q169" s="345"/>
      <c r="R169" s="345"/>
      <c r="S169" s="345"/>
      <c r="T169" s="345"/>
      <c r="U169" s="345"/>
      <c r="V169" s="345"/>
      <c r="W169" s="345"/>
      <c r="X169" s="345"/>
      <c r="Y169" s="345"/>
      <c r="Z169" s="345"/>
      <c r="AA169" s="345"/>
      <c r="AB169" s="345"/>
      <c r="AC169" s="345"/>
      <c r="AD169" s="345"/>
      <c r="AE169" s="345"/>
      <c r="AF169" s="345"/>
      <c r="AR169" s="345"/>
      <c r="AS169" s="345"/>
      <c r="AT169" s="345"/>
      <c r="AU169" s="345"/>
      <c r="AV169" s="345"/>
      <c r="AW169" s="345"/>
      <c r="AX169" s="345"/>
      <c r="AY169" s="345"/>
      <c r="AZ169" s="345"/>
      <c r="BA169" s="345"/>
      <c r="BB169" s="345"/>
      <c r="BC169" s="345"/>
      <c r="BD169" s="345"/>
      <c r="BE169" s="345"/>
      <c r="BF169" s="345"/>
      <c r="BG169" s="345"/>
      <c r="BH169" s="345"/>
      <c r="BI169" s="345"/>
      <c r="BJ169" s="345"/>
      <c r="BK169" s="345"/>
      <c r="BL169" s="345"/>
      <c r="BM169" s="345"/>
      <c r="BN169" s="345"/>
      <c r="BO169" s="345"/>
      <c r="BP169" s="345"/>
      <c r="BQ169" s="345"/>
      <c r="BR169" s="345"/>
      <c r="BS169" s="345"/>
      <c r="BT169" s="345"/>
      <c r="BU169" s="345"/>
      <c r="BV169" s="345"/>
      <c r="BW169" s="345"/>
      <c r="BX169" s="345"/>
      <c r="BY169" s="345"/>
      <c r="BZ169" s="345"/>
      <c r="CA169" s="345"/>
      <c r="CB169" s="345"/>
      <c r="CC169" s="345"/>
    </row>
    <row r="170" spans="1:81" x14ac:dyDescent="0.25">
      <c r="A170" s="71" t="s">
        <v>931</v>
      </c>
      <c r="B170">
        <v>1</v>
      </c>
      <c r="C170">
        <v>1.22</v>
      </c>
      <c r="G170" s="345"/>
      <c r="H170" s="345"/>
      <c r="I170" s="345"/>
      <c r="J170" s="345"/>
      <c r="K170" s="345"/>
      <c r="L170" s="345"/>
      <c r="M170" s="345"/>
      <c r="N170" s="345"/>
      <c r="O170" s="345"/>
      <c r="P170" s="345"/>
      <c r="Q170" s="345"/>
      <c r="R170" s="345"/>
      <c r="S170" s="345"/>
      <c r="T170" s="345"/>
      <c r="U170" s="345"/>
      <c r="V170" s="345"/>
      <c r="W170" s="345"/>
      <c r="X170" s="345"/>
      <c r="Y170" s="345"/>
      <c r="Z170" s="345"/>
      <c r="AA170" s="345"/>
      <c r="AB170" s="345"/>
      <c r="AC170" s="345"/>
      <c r="AD170" s="345"/>
      <c r="AE170" s="345"/>
      <c r="AF170" s="345"/>
      <c r="AR170" s="345"/>
      <c r="AS170" s="345"/>
      <c r="AT170" s="345"/>
      <c r="AU170" s="345"/>
      <c r="AV170" s="345"/>
      <c r="AW170" s="345"/>
      <c r="AX170" s="345"/>
      <c r="AY170" s="345"/>
      <c r="AZ170" s="345"/>
      <c r="BA170" s="345"/>
      <c r="BB170" s="345"/>
      <c r="BC170" s="345"/>
      <c r="BD170" s="345"/>
      <c r="BE170" s="345"/>
      <c r="BF170" s="345"/>
      <c r="BG170" s="345"/>
      <c r="BH170" s="345"/>
      <c r="BI170" s="345"/>
      <c r="BJ170" s="345"/>
      <c r="BK170" s="345"/>
      <c r="BL170" s="345"/>
      <c r="BM170" s="345"/>
      <c r="BN170" s="345"/>
      <c r="BO170" s="345"/>
      <c r="BP170" s="345"/>
      <c r="BQ170" s="345"/>
      <c r="BR170" s="345"/>
      <c r="BS170" s="345"/>
      <c r="BT170" s="345"/>
      <c r="BU170" s="345"/>
      <c r="BV170" s="345"/>
      <c r="BW170" s="345"/>
      <c r="BX170" s="345"/>
      <c r="BY170" s="345"/>
      <c r="BZ170" s="345"/>
      <c r="CA170" s="345"/>
      <c r="CB170" s="345"/>
      <c r="CC170" s="345"/>
    </row>
    <row r="171" spans="1:81" x14ac:dyDescent="0.25">
      <c r="A171" s="72" t="s">
        <v>932</v>
      </c>
      <c r="B171">
        <v>0</v>
      </c>
      <c r="C171">
        <v>0</v>
      </c>
      <c r="G171" s="345"/>
      <c r="H171" s="345"/>
      <c r="I171" s="345"/>
      <c r="J171" s="345"/>
      <c r="K171" s="345"/>
      <c r="L171" s="345"/>
      <c r="M171" s="345"/>
      <c r="N171" s="345"/>
      <c r="O171" s="345"/>
      <c r="P171" s="345"/>
      <c r="Q171" s="345"/>
      <c r="R171" s="345"/>
      <c r="S171" s="345"/>
      <c r="T171" s="345"/>
      <c r="U171" s="345"/>
      <c r="V171" s="345"/>
      <c r="W171" s="345"/>
      <c r="X171" s="345"/>
      <c r="Y171" s="345"/>
      <c r="Z171" s="345"/>
      <c r="AA171" s="345"/>
      <c r="AB171" s="345"/>
      <c r="AC171" s="345"/>
      <c r="AD171" s="345"/>
      <c r="AE171" s="345"/>
      <c r="AF171" s="345"/>
      <c r="AR171" s="345"/>
      <c r="AS171" s="345"/>
      <c r="AT171" s="345"/>
      <c r="AU171" s="345"/>
      <c r="AV171" s="345"/>
      <c r="AW171" s="345"/>
      <c r="AX171" s="345"/>
      <c r="AY171" s="345"/>
      <c r="AZ171" s="345"/>
      <c r="BA171" s="345"/>
      <c r="BB171" s="345"/>
      <c r="BC171" s="345"/>
      <c r="BD171" s="345"/>
      <c r="BE171" s="345"/>
      <c r="BF171" s="345"/>
      <c r="BG171" s="345"/>
      <c r="BH171" s="345"/>
      <c r="BI171" s="345"/>
      <c r="BJ171" s="345"/>
      <c r="BK171" s="345"/>
      <c r="BL171" s="345"/>
      <c r="BM171" s="345"/>
      <c r="BN171" s="345"/>
      <c r="BO171" s="345"/>
      <c r="BP171" s="345"/>
      <c r="BQ171" s="345"/>
      <c r="BR171" s="345"/>
      <c r="BS171" s="345"/>
      <c r="BT171" s="345"/>
      <c r="BU171" s="345"/>
      <c r="BV171" s="345"/>
      <c r="BW171" s="345"/>
      <c r="BX171" s="345"/>
      <c r="BY171" s="345"/>
      <c r="BZ171" s="345"/>
      <c r="CA171" s="345"/>
      <c r="CB171" s="345"/>
      <c r="CC171" s="345"/>
    </row>
    <row r="172" spans="1:81" x14ac:dyDescent="0.25">
      <c r="A172" s="73" t="s">
        <v>529</v>
      </c>
      <c r="B172">
        <v>0.64</v>
      </c>
      <c r="C172">
        <v>0.62</v>
      </c>
      <c r="G172" s="345"/>
      <c r="H172" s="345"/>
      <c r="I172" s="345"/>
      <c r="J172" s="345"/>
      <c r="K172" s="345"/>
      <c r="L172" s="345"/>
      <c r="M172" s="345"/>
      <c r="N172" s="345"/>
      <c r="O172" s="345"/>
      <c r="P172" s="345"/>
      <c r="Q172" s="345"/>
      <c r="R172" s="345"/>
      <c r="S172" s="345"/>
      <c r="T172" s="345"/>
      <c r="U172" s="345"/>
      <c r="V172" s="345"/>
      <c r="W172" s="345"/>
      <c r="X172" s="345"/>
      <c r="Y172" s="345"/>
      <c r="Z172" s="345"/>
      <c r="AA172" s="345"/>
      <c r="AB172" s="345"/>
      <c r="AC172" s="345"/>
      <c r="AD172" s="345"/>
      <c r="AE172" s="345"/>
      <c r="AF172" s="345"/>
      <c r="AR172" s="345"/>
      <c r="AS172" s="345"/>
      <c r="AT172" s="345"/>
      <c r="AU172" s="345"/>
      <c r="AV172" s="345"/>
      <c r="AW172" s="345"/>
      <c r="AX172" s="345"/>
      <c r="AY172" s="345"/>
      <c r="AZ172" s="345"/>
      <c r="BA172" s="345"/>
      <c r="BB172" s="345"/>
      <c r="BC172" s="345"/>
      <c r="BD172" s="345"/>
      <c r="BE172" s="345"/>
      <c r="BF172" s="345"/>
      <c r="BG172" s="345"/>
      <c r="BH172" s="345"/>
      <c r="BI172" s="345"/>
      <c r="BJ172" s="345"/>
      <c r="BK172" s="345"/>
      <c r="BL172" s="345"/>
      <c r="BM172" s="345"/>
      <c r="BN172" s="345"/>
      <c r="BO172" s="345"/>
      <c r="BP172" s="345"/>
      <c r="BQ172" s="345"/>
      <c r="BR172" s="345"/>
      <c r="BS172" s="345"/>
      <c r="BT172" s="345"/>
      <c r="BU172" s="345"/>
      <c r="BV172" s="345"/>
      <c r="BW172" s="345"/>
      <c r="BX172" s="345"/>
      <c r="BY172" s="345"/>
      <c r="BZ172" s="345"/>
      <c r="CA172" s="345"/>
      <c r="CB172" s="345"/>
      <c r="CC172" s="345"/>
    </row>
    <row r="173" spans="1:81" x14ac:dyDescent="0.25">
      <c r="A173" s="74" t="s">
        <v>933</v>
      </c>
      <c r="B173">
        <v>1.28</v>
      </c>
      <c r="C173">
        <v>1.03</v>
      </c>
      <c r="G173" s="345"/>
      <c r="H173" s="345"/>
      <c r="I173" s="345"/>
      <c r="J173" s="345"/>
      <c r="K173" s="345"/>
      <c r="L173" s="345"/>
      <c r="M173" s="345"/>
      <c r="N173" s="345"/>
      <c r="O173" s="345"/>
      <c r="P173" s="345"/>
      <c r="Q173" s="345"/>
      <c r="R173" s="345"/>
      <c r="S173" s="345"/>
      <c r="T173" s="345"/>
      <c r="U173" s="345"/>
      <c r="V173" s="345"/>
      <c r="W173" s="345"/>
      <c r="X173" s="345"/>
      <c r="Y173" s="345"/>
      <c r="Z173" s="345"/>
      <c r="AA173" s="345"/>
      <c r="AB173" s="345"/>
      <c r="AC173" s="345"/>
      <c r="AD173" s="345"/>
      <c r="AE173" s="345"/>
      <c r="AF173" s="345"/>
      <c r="AR173" s="345"/>
      <c r="AS173" s="345"/>
      <c r="AT173" s="345"/>
      <c r="AU173" s="345"/>
      <c r="AV173" s="345"/>
      <c r="AW173" s="345"/>
      <c r="AX173" s="345"/>
      <c r="AY173" s="345"/>
      <c r="AZ173" s="345"/>
      <c r="BA173" s="345"/>
      <c r="BB173" s="345"/>
      <c r="BC173" s="345"/>
      <c r="BD173" s="345"/>
      <c r="BE173" s="345"/>
      <c r="BF173" s="345"/>
      <c r="BG173" s="345"/>
      <c r="BH173" s="345"/>
      <c r="BI173" s="345"/>
      <c r="BJ173" s="345"/>
      <c r="BK173" s="345"/>
      <c r="BL173" s="345"/>
      <c r="BM173" s="345"/>
      <c r="BN173" s="345"/>
      <c r="BO173" s="345"/>
      <c r="BP173" s="345"/>
      <c r="BQ173" s="345"/>
      <c r="BR173" s="345"/>
      <c r="BS173" s="345"/>
      <c r="BT173" s="345"/>
      <c r="BU173" s="345"/>
      <c r="BV173" s="345"/>
      <c r="BW173" s="345"/>
      <c r="BX173" s="345"/>
      <c r="BY173" s="345"/>
      <c r="BZ173" s="345"/>
      <c r="CA173" s="345"/>
      <c r="CB173" s="345"/>
      <c r="CC173" s="345"/>
    </row>
    <row r="174" spans="1:81" x14ac:dyDescent="0.25">
      <c r="A174" s="75" t="s">
        <v>531</v>
      </c>
      <c r="B174">
        <v>0.52</v>
      </c>
      <c r="C174">
        <v>1.1000000000000001</v>
      </c>
      <c r="G174" s="345"/>
      <c r="H174" s="345"/>
      <c r="I174" s="345"/>
      <c r="J174" s="345"/>
      <c r="K174" s="345"/>
      <c r="L174" s="345"/>
      <c r="M174" s="345"/>
      <c r="N174" s="345"/>
      <c r="O174" s="345"/>
      <c r="P174" s="345"/>
      <c r="Q174" s="345"/>
      <c r="R174" s="345"/>
      <c r="S174" s="345"/>
      <c r="T174" s="345"/>
      <c r="U174" s="345"/>
      <c r="V174" s="345"/>
      <c r="W174" s="345"/>
      <c r="X174" s="345"/>
      <c r="Y174" s="345"/>
      <c r="Z174" s="345"/>
      <c r="AA174" s="345"/>
      <c r="AB174" s="345"/>
      <c r="AC174" s="345"/>
      <c r="AD174" s="345"/>
      <c r="AE174" s="345"/>
      <c r="AF174" s="345"/>
      <c r="AR174" s="345"/>
      <c r="AS174" s="345"/>
      <c r="AT174" s="345"/>
      <c r="AU174" s="345"/>
      <c r="AV174" s="345"/>
      <c r="AW174" s="345"/>
      <c r="AX174" s="345"/>
      <c r="AY174" s="345"/>
      <c r="AZ174" s="345"/>
      <c r="BA174" s="345"/>
      <c r="BB174" s="345"/>
      <c r="BC174" s="345"/>
      <c r="BD174" s="345"/>
      <c r="BE174" s="345"/>
      <c r="BF174" s="345"/>
      <c r="BG174" s="345"/>
      <c r="BH174" s="345"/>
      <c r="BI174" s="345"/>
      <c r="BJ174" s="345"/>
      <c r="BK174" s="345"/>
      <c r="BL174" s="345"/>
      <c r="BM174" s="345"/>
      <c r="BN174" s="345"/>
      <c r="BO174" s="345"/>
      <c r="BP174" s="345"/>
      <c r="BQ174" s="345"/>
      <c r="BR174" s="345"/>
      <c r="BS174" s="345"/>
      <c r="BT174" s="345"/>
      <c r="BU174" s="345"/>
      <c r="BV174" s="345"/>
      <c r="BW174" s="345"/>
      <c r="BX174" s="345"/>
      <c r="BY174" s="345"/>
      <c r="BZ174" s="345"/>
      <c r="CA174" s="345"/>
      <c r="CB174" s="345"/>
      <c r="CC174" s="345"/>
    </row>
    <row r="175" spans="1:81" x14ac:dyDescent="0.25">
      <c r="A175" s="76" t="s">
        <v>934</v>
      </c>
      <c r="B175">
        <v>0.42</v>
      </c>
      <c r="C175">
        <v>1.1299999999999999</v>
      </c>
      <c r="G175" s="345"/>
      <c r="H175" s="345"/>
      <c r="I175" s="345"/>
      <c r="J175" s="345"/>
      <c r="K175" s="345"/>
      <c r="L175" s="345"/>
      <c r="M175" s="345"/>
      <c r="N175" s="345"/>
      <c r="O175" s="345"/>
      <c r="P175" s="345"/>
      <c r="Q175" s="345"/>
      <c r="R175" s="345"/>
      <c r="S175" s="345"/>
      <c r="T175" s="345"/>
      <c r="U175" s="345"/>
      <c r="V175" s="345"/>
      <c r="W175" s="345"/>
      <c r="X175" s="345"/>
      <c r="Y175" s="345"/>
      <c r="Z175" s="345"/>
      <c r="AA175" s="345"/>
      <c r="AB175" s="345"/>
      <c r="AC175" s="345"/>
      <c r="AD175" s="345"/>
      <c r="AE175" s="345"/>
      <c r="AF175" s="345"/>
      <c r="AR175" s="345"/>
      <c r="AS175" s="345"/>
      <c r="AT175" s="345"/>
      <c r="AU175" s="345"/>
      <c r="AV175" s="345"/>
      <c r="AW175" s="345"/>
      <c r="AX175" s="345"/>
      <c r="AY175" s="345"/>
      <c r="AZ175" s="345"/>
      <c r="BA175" s="345"/>
      <c r="BB175" s="345"/>
      <c r="BC175" s="345"/>
      <c r="BD175" s="345"/>
      <c r="BE175" s="345"/>
      <c r="BF175" s="345"/>
      <c r="BG175" s="345"/>
      <c r="BH175" s="345"/>
      <c r="BI175" s="345"/>
      <c r="BJ175" s="345"/>
      <c r="BK175" s="345"/>
      <c r="BL175" s="345"/>
      <c r="BM175" s="345"/>
      <c r="BN175" s="345"/>
      <c r="BO175" s="345"/>
      <c r="BP175" s="345"/>
      <c r="BQ175" s="345"/>
      <c r="BR175" s="345"/>
      <c r="BS175" s="345"/>
      <c r="BT175" s="345"/>
      <c r="BU175" s="345"/>
      <c r="BV175" s="345"/>
      <c r="BW175" s="345"/>
      <c r="BX175" s="345"/>
      <c r="BY175" s="345"/>
      <c r="BZ175" s="345"/>
      <c r="CA175" s="345"/>
      <c r="CB175" s="345"/>
      <c r="CC175" s="345"/>
    </row>
    <row r="176" spans="1:81" x14ac:dyDescent="0.25">
      <c r="A176" s="39" t="s">
        <v>935</v>
      </c>
      <c r="B176" s="39"/>
      <c r="C176" s="39"/>
      <c r="D176" s="39"/>
      <c r="E176" s="39"/>
      <c r="G176" s="345"/>
      <c r="H176" s="345"/>
      <c r="I176" s="345"/>
      <c r="J176" s="345"/>
      <c r="K176" s="345"/>
      <c r="L176" s="345"/>
      <c r="M176" s="345"/>
      <c r="N176" s="345"/>
      <c r="O176" s="345"/>
      <c r="P176" s="345"/>
      <c r="Q176" s="345"/>
      <c r="R176" s="345"/>
      <c r="S176" s="345"/>
      <c r="T176" s="345"/>
      <c r="U176" s="345"/>
      <c r="V176" s="345"/>
      <c r="W176" s="345"/>
      <c r="X176" s="345"/>
      <c r="Y176" s="345"/>
      <c r="Z176" s="345"/>
      <c r="AA176" s="345"/>
      <c r="AB176" s="345"/>
      <c r="AC176" s="345"/>
      <c r="AD176" s="345"/>
      <c r="AE176" s="345"/>
      <c r="AF176" s="345"/>
      <c r="AR176" s="345"/>
      <c r="AS176" s="345"/>
      <c r="AT176" s="345"/>
      <c r="AU176" s="345"/>
      <c r="AV176" s="345"/>
      <c r="AW176" s="345"/>
      <c r="AX176" s="345"/>
      <c r="AY176" s="345"/>
      <c r="AZ176" s="345"/>
      <c r="BA176" s="345"/>
      <c r="BB176" s="345"/>
      <c r="BC176" s="345"/>
      <c r="BD176" s="345"/>
      <c r="BE176" s="345"/>
      <c r="BF176" s="345"/>
      <c r="BG176" s="345"/>
      <c r="BH176" s="345"/>
      <c r="BI176" s="345"/>
      <c r="BJ176" s="345"/>
      <c r="BK176" s="345"/>
      <c r="BL176" s="345"/>
      <c r="BM176" s="345"/>
      <c r="BN176" s="345"/>
      <c r="BO176" s="345"/>
      <c r="BP176" s="345"/>
      <c r="BQ176" s="345"/>
      <c r="BR176" s="345"/>
      <c r="BS176" s="345"/>
      <c r="BT176" s="345"/>
      <c r="BU176" s="345"/>
      <c r="BV176" s="345"/>
      <c r="BW176" s="345"/>
      <c r="BX176" s="345"/>
      <c r="BY176" s="345"/>
      <c r="BZ176" s="345"/>
      <c r="CA176" s="345"/>
      <c r="CB176" s="345"/>
      <c r="CC176" s="345"/>
    </row>
    <row r="177" spans="1:81" x14ac:dyDescent="0.25">
      <c r="A177" s="77" t="s">
        <v>936</v>
      </c>
      <c r="B177">
        <v>0.66</v>
      </c>
      <c r="C177">
        <v>0.94</v>
      </c>
      <c r="G177" s="345"/>
      <c r="H177" s="345"/>
      <c r="I177" s="345"/>
      <c r="J177" s="345"/>
      <c r="K177" s="345"/>
      <c r="L177" s="345"/>
      <c r="M177" s="345"/>
      <c r="N177" s="345"/>
      <c r="O177" s="345"/>
      <c r="P177" s="345"/>
      <c r="Q177" s="345"/>
      <c r="R177" s="345"/>
      <c r="S177" s="345"/>
      <c r="T177" s="345"/>
      <c r="U177" s="345"/>
      <c r="V177" s="345"/>
      <c r="W177" s="345"/>
      <c r="X177" s="345"/>
      <c r="Y177" s="345"/>
      <c r="Z177" s="345"/>
      <c r="AA177" s="345"/>
      <c r="AB177" s="345"/>
      <c r="AC177" s="345"/>
      <c r="AD177" s="345"/>
      <c r="AE177" s="345"/>
      <c r="AF177" s="345"/>
      <c r="AR177" s="345"/>
      <c r="AS177" s="345"/>
      <c r="AT177" s="345"/>
      <c r="AU177" s="345"/>
      <c r="AV177" s="345"/>
      <c r="AW177" s="345"/>
      <c r="AX177" s="345"/>
      <c r="AY177" s="345"/>
      <c r="AZ177" s="345"/>
      <c r="BA177" s="345"/>
      <c r="BB177" s="345"/>
      <c r="BC177" s="345"/>
      <c r="BD177" s="345"/>
      <c r="BE177" s="345"/>
      <c r="BF177" s="345"/>
      <c r="BG177" s="345"/>
      <c r="BH177" s="345"/>
      <c r="BI177" s="345"/>
      <c r="BJ177" s="345"/>
      <c r="BK177" s="345"/>
      <c r="BL177" s="345"/>
      <c r="BM177" s="345"/>
      <c r="BN177" s="345"/>
      <c r="BO177" s="345"/>
      <c r="BP177" s="345"/>
      <c r="BQ177" s="345"/>
      <c r="BR177" s="345"/>
      <c r="BS177" s="345"/>
      <c r="BT177" s="345"/>
      <c r="BU177" s="345"/>
      <c r="BV177" s="345"/>
      <c r="BW177" s="345"/>
      <c r="BX177" s="345"/>
      <c r="BY177" s="345"/>
      <c r="BZ177" s="345"/>
      <c r="CA177" s="345"/>
      <c r="CB177" s="345"/>
      <c r="CC177" s="345"/>
    </row>
    <row r="178" spans="1:81" x14ac:dyDescent="0.25">
      <c r="A178" s="39" t="s">
        <v>937</v>
      </c>
      <c r="B178" s="39"/>
      <c r="C178" s="39"/>
      <c r="D178" s="39"/>
      <c r="E178" s="39"/>
      <c r="G178" s="345"/>
      <c r="H178" s="345"/>
      <c r="I178" s="345"/>
      <c r="J178" s="345"/>
      <c r="K178" s="345"/>
      <c r="L178" s="345"/>
      <c r="M178" s="345"/>
      <c r="N178" s="345"/>
      <c r="O178" s="345"/>
      <c r="P178" s="345"/>
      <c r="Q178" s="345"/>
      <c r="R178" s="345"/>
      <c r="S178" s="345"/>
      <c r="T178" s="345"/>
      <c r="U178" s="345"/>
      <c r="V178" s="345"/>
      <c r="W178" s="345"/>
      <c r="X178" s="345"/>
      <c r="Y178" s="345"/>
      <c r="Z178" s="345"/>
      <c r="AA178" s="345"/>
      <c r="AB178" s="345"/>
      <c r="AC178" s="345"/>
      <c r="AD178" s="345"/>
      <c r="AE178" s="345"/>
      <c r="AF178" s="345"/>
      <c r="AR178" s="345"/>
      <c r="AS178" s="345"/>
      <c r="AT178" s="345"/>
      <c r="AU178" s="345"/>
      <c r="AV178" s="345"/>
      <c r="AW178" s="345"/>
      <c r="AX178" s="345"/>
      <c r="AY178" s="345"/>
      <c r="AZ178" s="345"/>
      <c r="BA178" s="345"/>
      <c r="BB178" s="345"/>
      <c r="BC178" s="345"/>
      <c r="BD178" s="345"/>
      <c r="BE178" s="345"/>
      <c r="BF178" s="345"/>
      <c r="BG178" s="345"/>
      <c r="BH178" s="345"/>
      <c r="BI178" s="345"/>
      <c r="BJ178" s="345"/>
      <c r="BK178" s="345"/>
      <c r="BL178" s="345"/>
      <c r="BM178" s="345"/>
      <c r="BN178" s="345"/>
      <c r="BO178" s="345"/>
      <c r="BP178" s="345"/>
      <c r="BQ178" s="345"/>
      <c r="BR178" s="345"/>
      <c r="BS178" s="345"/>
      <c r="BT178" s="345"/>
      <c r="BU178" s="345"/>
      <c r="BV178" s="345"/>
      <c r="BW178" s="345"/>
      <c r="BX178" s="345"/>
      <c r="BY178" s="345"/>
      <c r="BZ178" s="345"/>
      <c r="CA178" s="345"/>
      <c r="CB178" s="345"/>
      <c r="CC178" s="345"/>
    </row>
    <row r="179" spans="1:81" x14ac:dyDescent="0.25">
      <c r="A179" s="78" t="s">
        <v>938</v>
      </c>
      <c r="B179">
        <v>0.81</v>
      </c>
      <c r="C179">
        <v>0.97</v>
      </c>
      <c r="G179" s="345"/>
      <c r="H179" s="345"/>
      <c r="I179" s="345"/>
      <c r="J179" s="345"/>
      <c r="K179" s="345"/>
      <c r="L179" s="345"/>
      <c r="M179" s="345"/>
      <c r="N179" s="345"/>
      <c r="O179" s="345"/>
      <c r="P179" s="345"/>
      <c r="Q179" s="345"/>
      <c r="R179" s="345"/>
      <c r="S179" s="345"/>
      <c r="T179" s="345"/>
      <c r="U179" s="345"/>
      <c r="V179" s="345"/>
      <c r="W179" s="345"/>
      <c r="X179" s="345"/>
      <c r="Y179" s="345"/>
      <c r="Z179" s="345"/>
      <c r="AA179" s="345"/>
      <c r="AB179" s="345"/>
      <c r="AC179" s="345"/>
      <c r="AD179" s="345"/>
      <c r="AE179" s="345"/>
      <c r="AF179" s="345"/>
      <c r="AR179" s="345"/>
      <c r="AS179" s="345"/>
      <c r="AT179" s="345"/>
      <c r="AU179" s="345"/>
      <c r="AV179" s="345"/>
      <c r="AW179" s="345"/>
      <c r="AX179" s="345"/>
      <c r="AY179" s="345"/>
      <c r="AZ179" s="345"/>
      <c r="BA179" s="345"/>
      <c r="BB179" s="345"/>
      <c r="BC179" s="345"/>
      <c r="BD179" s="345"/>
      <c r="BE179" s="345"/>
      <c r="BF179" s="345"/>
      <c r="BG179" s="345"/>
      <c r="BH179" s="345"/>
      <c r="BI179" s="345"/>
      <c r="BJ179" s="345"/>
      <c r="BK179" s="345"/>
      <c r="BL179" s="345"/>
      <c r="BM179" s="345"/>
      <c r="BN179" s="345"/>
      <c r="BO179" s="345"/>
      <c r="BP179" s="345"/>
      <c r="BQ179" s="345"/>
      <c r="BR179" s="345"/>
      <c r="BS179" s="345"/>
      <c r="BT179" s="345"/>
      <c r="BU179" s="345"/>
      <c r="BV179" s="345"/>
      <c r="BW179" s="345"/>
      <c r="BX179" s="345"/>
      <c r="BY179" s="345"/>
      <c r="BZ179" s="345"/>
      <c r="CA179" s="345"/>
      <c r="CB179" s="345"/>
      <c r="CC179" s="345"/>
    </row>
    <row r="180" spans="1:81" x14ac:dyDescent="0.25">
      <c r="A180" s="41" t="s">
        <v>939</v>
      </c>
      <c r="B180" s="41"/>
      <c r="C180" s="41"/>
      <c r="D180" s="41"/>
      <c r="E180" s="41"/>
      <c r="G180" s="345"/>
      <c r="H180" s="345"/>
      <c r="I180" s="345"/>
      <c r="J180" s="345"/>
      <c r="K180" s="345"/>
      <c r="L180" s="345"/>
      <c r="M180" s="345"/>
      <c r="N180" s="345"/>
      <c r="O180" s="345"/>
      <c r="P180" s="345"/>
      <c r="Q180" s="345"/>
      <c r="R180" s="345"/>
      <c r="S180" s="345"/>
      <c r="T180" s="345"/>
      <c r="U180" s="345"/>
      <c r="V180" s="345"/>
      <c r="W180" s="345"/>
      <c r="X180" s="345"/>
      <c r="Y180" s="345"/>
      <c r="Z180" s="345"/>
      <c r="AA180" s="345"/>
      <c r="AB180" s="345"/>
      <c r="AC180" s="345"/>
      <c r="AD180" s="345"/>
      <c r="AE180" s="345"/>
      <c r="AF180" s="345"/>
      <c r="AR180" s="345"/>
      <c r="AS180" s="345"/>
      <c r="AT180" s="345"/>
      <c r="AU180" s="345"/>
      <c r="AV180" s="345"/>
      <c r="AW180" s="345"/>
      <c r="AX180" s="345"/>
      <c r="AY180" s="345"/>
      <c r="AZ180" s="345"/>
      <c r="BA180" s="345"/>
      <c r="BB180" s="345"/>
      <c r="BC180" s="345"/>
      <c r="BD180" s="345"/>
      <c r="BE180" s="345"/>
      <c r="BF180" s="345"/>
      <c r="BG180" s="345"/>
      <c r="BH180" s="345"/>
      <c r="BI180" s="345"/>
      <c r="BJ180" s="345"/>
      <c r="BK180" s="345"/>
      <c r="BL180" s="345"/>
      <c r="BM180" s="345"/>
      <c r="BN180" s="345"/>
      <c r="BO180" s="345"/>
      <c r="BP180" s="345"/>
      <c r="BQ180" s="345"/>
      <c r="BR180" s="345"/>
      <c r="BS180" s="345"/>
      <c r="BT180" s="345"/>
      <c r="BU180" s="345"/>
      <c r="BV180" s="345"/>
      <c r="BW180" s="345"/>
      <c r="BX180" s="345"/>
      <c r="BY180" s="345"/>
      <c r="BZ180" s="345"/>
      <c r="CA180" s="345"/>
      <c r="CB180" s="345"/>
      <c r="CC180" s="345"/>
    </row>
    <row r="181" spans="1:81" x14ac:dyDescent="0.25">
      <c r="A181" s="79" t="s">
        <v>535</v>
      </c>
      <c r="B181">
        <v>1.37</v>
      </c>
      <c r="C181">
        <v>1.32</v>
      </c>
      <c r="G181" s="345"/>
      <c r="H181" s="345"/>
      <c r="I181" s="345"/>
      <c r="J181" s="345"/>
      <c r="K181" s="345"/>
      <c r="L181" s="345"/>
      <c r="M181" s="345"/>
      <c r="N181" s="345"/>
      <c r="O181" s="345"/>
      <c r="P181" s="345"/>
      <c r="Q181" s="345"/>
      <c r="R181" s="345"/>
      <c r="S181" s="345"/>
      <c r="T181" s="345"/>
      <c r="U181" s="345"/>
      <c r="V181" s="345"/>
      <c r="W181" s="345"/>
      <c r="X181" s="345"/>
      <c r="Y181" s="345"/>
      <c r="Z181" s="345"/>
      <c r="AA181" s="345"/>
      <c r="AB181" s="345"/>
      <c r="AC181" s="345"/>
      <c r="AD181" s="345"/>
      <c r="AE181" s="345"/>
      <c r="AF181" s="345"/>
      <c r="AR181" s="345"/>
      <c r="AS181" s="345"/>
      <c r="AT181" s="345"/>
      <c r="AU181" s="345"/>
      <c r="AV181" s="345"/>
      <c r="AW181" s="345"/>
      <c r="AX181" s="345"/>
      <c r="AY181" s="345"/>
      <c r="AZ181" s="345"/>
      <c r="BA181" s="345"/>
      <c r="BB181" s="345"/>
      <c r="BC181" s="345"/>
      <c r="BD181" s="345"/>
      <c r="BE181" s="345"/>
      <c r="BF181" s="345"/>
      <c r="BG181" s="345"/>
      <c r="BH181" s="345"/>
      <c r="BI181" s="345"/>
      <c r="BJ181" s="345"/>
      <c r="BK181" s="345"/>
      <c r="BL181" s="345"/>
      <c r="BM181" s="345"/>
      <c r="BN181" s="345"/>
      <c r="BO181" s="345"/>
      <c r="BP181" s="345"/>
      <c r="BQ181" s="345"/>
      <c r="BR181" s="345"/>
      <c r="BS181" s="345"/>
      <c r="BT181" s="345"/>
      <c r="BU181" s="345"/>
      <c r="BV181" s="345"/>
      <c r="BW181" s="345"/>
      <c r="BX181" s="345"/>
      <c r="BY181" s="345"/>
      <c r="BZ181" s="345"/>
      <c r="CA181" s="345"/>
      <c r="CB181" s="345"/>
      <c r="CC181" s="345"/>
    </row>
    <row r="182" spans="1:81" x14ac:dyDescent="0.25">
      <c r="A182" s="80" t="s">
        <v>940</v>
      </c>
      <c r="B182">
        <v>2.0299999999999998</v>
      </c>
      <c r="C182">
        <v>1.1100000000000001</v>
      </c>
    </row>
    <row r="183" spans="1:81" x14ac:dyDescent="0.25">
      <c r="A183" s="81" t="s">
        <v>537</v>
      </c>
      <c r="B183">
        <v>1.22</v>
      </c>
      <c r="C183">
        <v>1.06</v>
      </c>
    </row>
    <row r="184" spans="1:81" x14ac:dyDescent="0.25">
      <c r="A184" s="82" t="s">
        <v>538</v>
      </c>
      <c r="B184">
        <v>0.95</v>
      </c>
      <c r="C184">
        <v>1.18</v>
      </c>
      <c r="G184" s="70" t="s">
        <v>947</v>
      </c>
    </row>
    <row r="185" spans="1:81" x14ac:dyDescent="0.25">
      <c r="A185" s="83" t="s">
        <v>942</v>
      </c>
      <c r="B185">
        <v>0.3</v>
      </c>
      <c r="C185">
        <v>0.97</v>
      </c>
    </row>
    <row r="186" spans="1:81" x14ac:dyDescent="0.25">
      <c r="A186" s="84" t="s">
        <v>943</v>
      </c>
      <c r="B186">
        <v>0.92</v>
      </c>
      <c r="C186">
        <v>1.21</v>
      </c>
    </row>
    <row r="187" spans="1:81" x14ac:dyDescent="0.25">
      <c r="A187" s="39" t="s">
        <v>999</v>
      </c>
      <c r="B187" s="39"/>
      <c r="C187" s="39"/>
      <c r="D187" s="39"/>
      <c r="E187" s="39"/>
      <c r="G187" s="348"/>
      <c r="H187" s="348"/>
      <c r="I187" s="348"/>
      <c r="J187" s="348"/>
      <c r="K187" s="348"/>
      <c r="L187" s="348"/>
      <c r="M187" s="348"/>
      <c r="N187" s="348"/>
      <c r="O187" s="348"/>
      <c r="P187" s="348"/>
      <c r="Q187" s="348"/>
      <c r="R187" s="348"/>
      <c r="S187" s="348"/>
      <c r="T187" s="348"/>
      <c r="U187" s="348"/>
      <c r="V187" s="348"/>
      <c r="W187" s="348"/>
      <c r="X187" s="348"/>
      <c r="Y187" s="348"/>
      <c r="Z187" s="348"/>
      <c r="AA187" s="348"/>
      <c r="AB187" s="348"/>
      <c r="AC187" s="348"/>
      <c r="AD187" s="348"/>
      <c r="AE187" s="348"/>
      <c r="AF187" s="348"/>
      <c r="AG187" s="348"/>
      <c r="AH187" s="348"/>
      <c r="AI187" s="348"/>
      <c r="AJ187" s="348"/>
      <c r="AK187" s="348"/>
      <c r="AL187" s="348"/>
      <c r="AM187" s="348"/>
      <c r="AR187" s="348"/>
      <c r="AS187" s="348"/>
      <c r="AT187" s="348"/>
      <c r="AU187" s="348"/>
      <c r="AV187" s="348"/>
      <c r="AW187" s="348"/>
      <c r="AX187" s="348"/>
      <c r="AY187" s="348"/>
      <c r="AZ187" s="348"/>
      <c r="BA187" s="348"/>
      <c r="BB187" s="348"/>
      <c r="BC187" s="348"/>
      <c r="BD187" s="348"/>
      <c r="BE187" s="348"/>
      <c r="BF187" s="348"/>
      <c r="BG187" s="348"/>
      <c r="BH187" s="348"/>
      <c r="BI187" s="348"/>
      <c r="BJ187" s="348"/>
      <c r="BK187" s="348"/>
      <c r="BL187" s="348"/>
      <c r="BM187" s="348"/>
      <c r="BN187" s="348"/>
      <c r="BO187" s="348"/>
      <c r="BP187" s="348"/>
      <c r="BQ187" s="348"/>
      <c r="BR187" s="348"/>
      <c r="BS187" s="348"/>
      <c r="BT187" s="348"/>
      <c r="BU187" s="348"/>
      <c r="BV187" s="348"/>
      <c r="BW187" s="348"/>
      <c r="BX187" s="348"/>
      <c r="BY187" s="348"/>
      <c r="BZ187" s="348"/>
      <c r="CA187" s="348"/>
      <c r="CB187" s="348"/>
      <c r="CC187" s="348"/>
    </row>
    <row r="188" spans="1:81" x14ac:dyDescent="0.25">
      <c r="A188" s="349" t="s">
        <v>1000</v>
      </c>
      <c r="B188">
        <v>0.66</v>
      </c>
      <c r="C188">
        <v>0.81</v>
      </c>
      <c r="G188" s="348"/>
      <c r="H188" s="348"/>
      <c r="I188" s="348"/>
      <c r="J188" s="348"/>
      <c r="K188" s="348"/>
      <c r="L188" s="348"/>
      <c r="M188" s="348"/>
      <c r="N188" s="348"/>
      <c r="O188" s="348"/>
      <c r="P188" s="348"/>
      <c r="Q188" s="348"/>
      <c r="R188" s="348"/>
      <c r="S188" s="348"/>
      <c r="T188" s="348"/>
      <c r="U188" s="348"/>
      <c r="V188" s="348"/>
      <c r="W188" s="348"/>
      <c r="X188" s="348"/>
      <c r="Y188" s="348"/>
      <c r="Z188" s="348"/>
      <c r="AA188" s="348"/>
      <c r="AB188" s="348"/>
      <c r="AC188" s="348"/>
      <c r="AD188" s="348"/>
      <c r="AE188" s="348"/>
      <c r="AF188" s="348"/>
      <c r="AG188" s="348"/>
      <c r="AH188" s="348"/>
      <c r="AI188" s="348"/>
      <c r="AJ188" s="348"/>
      <c r="AK188" s="348"/>
      <c r="AL188" s="348"/>
      <c r="AM188" s="348"/>
      <c r="AR188" s="348"/>
      <c r="AS188" s="348"/>
      <c r="AT188" s="348"/>
      <c r="AU188" s="348"/>
      <c r="AV188" s="348"/>
      <c r="AW188" s="348"/>
      <c r="AX188" s="348"/>
      <c r="AY188" s="348"/>
      <c r="AZ188" s="348"/>
      <c r="BA188" s="348"/>
      <c r="BB188" s="348"/>
      <c r="BC188" s="348"/>
      <c r="BD188" s="348"/>
      <c r="BE188" s="348"/>
      <c r="BF188" s="348"/>
      <c r="BG188" s="348"/>
      <c r="BH188" s="348"/>
      <c r="BI188" s="348"/>
      <c r="BJ188" s="348"/>
      <c r="BK188" s="348"/>
      <c r="BL188" s="348"/>
      <c r="BM188" s="348"/>
      <c r="BN188" s="348"/>
      <c r="BO188" s="348"/>
      <c r="BP188" s="348"/>
      <c r="BQ188" s="348"/>
      <c r="BR188" s="348"/>
      <c r="BS188" s="348"/>
      <c r="BT188" s="348"/>
      <c r="BU188" s="348"/>
      <c r="BV188" s="348"/>
      <c r="BW188" s="348"/>
      <c r="BX188" s="348"/>
      <c r="BY188" s="348"/>
      <c r="BZ188" s="348"/>
      <c r="CA188" s="348"/>
      <c r="CB188" s="348"/>
      <c r="CC188" s="348"/>
    </row>
    <row r="189" spans="1:81" x14ac:dyDescent="0.25">
      <c r="A189" s="41" t="s">
        <v>1001</v>
      </c>
      <c r="B189" s="41"/>
      <c r="C189" s="41"/>
      <c r="D189" s="41"/>
      <c r="E189" s="41"/>
      <c r="G189" s="348"/>
      <c r="H189" s="348"/>
      <c r="I189" s="348"/>
      <c r="J189" s="348"/>
      <c r="K189" s="348"/>
      <c r="L189" s="348"/>
      <c r="M189" s="348"/>
      <c r="N189" s="348"/>
      <c r="O189" s="348"/>
      <c r="P189" s="348"/>
      <c r="Q189" s="348"/>
      <c r="R189" s="348"/>
      <c r="S189" s="348"/>
      <c r="T189" s="348"/>
      <c r="U189" s="348"/>
      <c r="V189" s="348"/>
      <c r="W189" s="348"/>
      <c r="X189" s="348"/>
      <c r="Y189" s="348"/>
      <c r="Z189" s="348"/>
      <c r="AA189" s="348"/>
      <c r="AB189" s="348"/>
      <c r="AC189" s="348"/>
      <c r="AD189" s="348"/>
      <c r="AE189" s="348"/>
      <c r="AF189" s="348"/>
      <c r="AG189" s="348"/>
      <c r="AH189" s="348"/>
      <c r="AI189" s="348"/>
      <c r="AJ189" s="348"/>
      <c r="AK189" s="348"/>
      <c r="AL189" s="348"/>
      <c r="AM189" s="348"/>
      <c r="AR189" s="348"/>
      <c r="AS189" s="348"/>
      <c r="AT189" s="348"/>
      <c r="AU189" s="348"/>
      <c r="AV189" s="348"/>
      <c r="AW189" s="348"/>
      <c r="AX189" s="348"/>
      <c r="AY189" s="348"/>
      <c r="AZ189" s="348"/>
      <c r="BA189" s="348"/>
      <c r="BB189" s="348"/>
      <c r="BC189" s="348"/>
      <c r="BD189" s="348"/>
      <c r="BE189" s="348"/>
      <c r="BF189" s="348"/>
      <c r="BG189" s="348"/>
      <c r="BH189" s="348"/>
      <c r="BI189" s="348"/>
      <c r="BJ189" s="348"/>
      <c r="BK189" s="348"/>
      <c r="BL189" s="348"/>
      <c r="BM189" s="348"/>
      <c r="BN189" s="348"/>
      <c r="BO189" s="348"/>
      <c r="BP189" s="348"/>
      <c r="BQ189" s="348"/>
      <c r="BR189" s="348"/>
      <c r="BS189" s="348"/>
      <c r="BT189" s="348"/>
      <c r="BU189" s="348"/>
      <c r="BV189" s="348"/>
      <c r="BW189" s="348"/>
      <c r="BX189" s="348"/>
      <c r="BY189" s="348"/>
      <c r="BZ189" s="348"/>
      <c r="CA189" s="348"/>
      <c r="CB189" s="348"/>
      <c r="CC189" s="348"/>
    </row>
    <row r="190" spans="1:81" x14ac:dyDescent="0.25">
      <c r="A190" s="350" t="s">
        <v>1002</v>
      </c>
      <c r="B190">
        <v>0.76</v>
      </c>
      <c r="C190">
        <v>0.62</v>
      </c>
      <c r="G190" s="348" t="s">
        <v>1031</v>
      </c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348"/>
      <c r="AB190" s="348"/>
      <c r="AC190" s="348"/>
      <c r="AD190" s="348"/>
      <c r="AE190" s="348"/>
      <c r="AF190" s="348"/>
      <c r="AG190" s="348"/>
      <c r="AH190" s="348"/>
      <c r="AI190" s="348"/>
      <c r="AJ190" s="348"/>
      <c r="AK190" s="348"/>
      <c r="AL190" s="348"/>
      <c r="AM190" s="348"/>
      <c r="AR190" s="348"/>
      <c r="AS190" s="348"/>
      <c r="AT190" s="348"/>
      <c r="AU190" s="348"/>
      <c r="AV190" s="348"/>
      <c r="AW190" s="348"/>
      <c r="AX190" s="348"/>
      <c r="AY190" s="348"/>
      <c r="AZ190" s="348"/>
      <c r="BA190" s="348"/>
      <c r="BB190" s="348"/>
      <c r="BC190" s="348"/>
      <c r="BD190" s="348"/>
      <c r="BE190" s="348"/>
      <c r="BF190" s="348"/>
      <c r="BG190" s="348"/>
      <c r="BH190" s="348"/>
      <c r="BI190" s="348"/>
      <c r="BJ190" s="348"/>
      <c r="BK190" s="348"/>
      <c r="BL190" s="348"/>
      <c r="BM190" s="348"/>
      <c r="BN190" s="348"/>
      <c r="BO190" s="348"/>
      <c r="BP190" s="348"/>
      <c r="BQ190" s="348"/>
      <c r="BR190" s="348"/>
      <c r="BS190" s="348"/>
      <c r="BT190" s="348"/>
      <c r="BU190" s="348"/>
      <c r="BV190" s="348"/>
      <c r="BW190" s="348"/>
      <c r="BX190" s="348"/>
      <c r="BY190" s="348"/>
      <c r="BZ190" s="348"/>
      <c r="CA190" s="348"/>
      <c r="CB190" s="348"/>
      <c r="CC190" s="348"/>
    </row>
    <row r="191" spans="1:81" x14ac:dyDescent="0.25">
      <c r="A191" s="351" t="s">
        <v>1003</v>
      </c>
      <c r="B191">
        <v>0.43</v>
      </c>
      <c r="C191">
        <v>0.38</v>
      </c>
      <c r="G191" s="348"/>
      <c r="H191" s="348"/>
      <c r="I191" s="348"/>
      <c r="J191" s="348"/>
      <c r="K191" s="348"/>
      <c r="L191" s="348"/>
      <c r="M191" s="348"/>
      <c r="N191" s="348"/>
      <c r="O191" s="348"/>
      <c r="P191" s="348"/>
      <c r="Q191" s="348"/>
      <c r="R191" s="348"/>
      <c r="S191" s="348"/>
      <c r="T191" s="348"/>
      <c r="U191" s="348"/>
      <c r="V191" s="348"/>
      <c r="W191" s="348"/>
      <c r="X191" s="348"/>
      <c r="Y191" s="348"/>
      <c r="Z191" s="348"/>
      <c r="AA191" s="348"/>
      <c r="AB191" s="348"/>
      <c r="AC191" s="348"/>
      <c r="AD191" s="348"/>
      <c r="AE191" s="348"/>
      <c r="AF191" s="348"/>
      <c r="AG191" s="348"/>
      <c r="AH191" s="348"/>
      <c r="AI191" s="348"/>
      <c r="AJ191" s="348"/>
      <c r="AK191" s="348"/>
      <c r="AL191" s="348"/>
      <c r="AM191" s="348"/>
      <c r="AR191" s="348"/>
      <c r="AS191" s="348"/>
      <c r="AT191" s="348"/>
      <c r="AU191" s="348"/>
      <c r="AV191" s="348"/>
      <c r="AW191" s="348"/>
      <c r="AX191" s="348"/>
      <c r="AY191" s="348"/>
      <c r="AZ191" s="348"/>
      <c r="BA191" s="348"/>
      <c r="BB191" s="348"/>
      <c r="BC191" s="348"/>
      <c r="BD191" s="348"/>
      <c r="BE191" s="348"/>
      <c r="BF191" s="348"/>
      <c r="BG191" s="348"/>
      <c r="BH191" s="348"/>
      <c r="BI191" s="348"/>
      <c r="BJ191" s="348"/>
      <c r="BK191" s="348"/>
      <c r="BL191" s="348"/>
      <c r="BM191" s="348"/>
      <c r="BN191" s="348"/>
      <c r="BO191" s="348"/>
      <c r="BP191" s="348"/>
      <c r="BQ191" s="348"/>
      <c r="BR191" s="348"/>
      <c r="BS191" s="348"/>
      <c r="BT191" s="348"/>
      <c r="BU191" s="348"/>
      <c r="BV191" s="348"/>
      <c r="BW191" s="348"/>
      <c r="BX191" s="348"/>
      <c r="BY191" s="348"/>
      <c r="BZ191" s="348"/>
      <c r="CA191" s="348"/>
      <c r="CB191" s="348"/>
      <c r="CC191" s="348"/>
    </row>
    <row r="192" spans="1:81" x14ac:dyDescent="0.25">
      <c r="A192" s="352" t="s">
        <v>1004</v>
      </c>
      <c r="B192">
        <v>0.66</v>
      </c>
      <c r="C192">
        <v>0.95</v>
      </c>
      <c r="G192" s="348"/>
      <c r="H192" s="348"/>
      <c r="I192" s="348"/>
      <c r="J192" s="348"/>
      <c r="K192" s="348"/>
      <c r="L192" s="348"/>
      <c r="M192" s="348"/>
      <c r="N192" s="348"/>
      <c r="O192" s="348"/>
      <c r="P192" s="348"/>
      <c r="Q192" s="348"/>
      <c r="R192" s="348"/>
      <c r="S192" s="348"/>
      <c r="T192" s="348"/>
      <c r="U192" s="348"/>
      <c r="V192" s="348"/>
      <c r="W192" s="348"/>
      <c r="X192" s="348"/>
      <c r="Y192" s="348"/>
      <c r="Z192" s="348"/>
      <c r="AA192" s="348"/>
      <c r="AB192" s="348"/>
      <c r="AC192" s="348"/>
      <c r="AD192" s="348"/>
      <c r="AE192" s="348"/>
      <c r="AF192" s="348"/>
      <c r="AG192" s="348"/>
      <c r="AH192" s="348"/>
      <c r="AI192" s="348"/>
      <c r="AJ192" s="348"/>
      <c r="AK192" s="348"/>
      <c r="AL192" s="348"/>
      <c r="AM192" s="348"/>
      <c r="AR192" s="348"/>
      <c r="AS192" s="348"/>
      <c r="AT192" s="348"/>
      <c r="AU192" s="348"/>
      <c r="AV192" s="348"/>
      <c r="AW192" s="348"/>
      <c r="AX192" s="348"/>
      <c r="AY192" s="348"/>
      <c r="AZ192" s="348"/>
      <c r="BA192" s="348"/>
      <c r="BB192" s="348"/>
      <c r="BC192" s="348"/>
      <c r="BD192" s="348"/>
      <c r="BE192" s="348"/>
      <c r="BF192" s="348"/>
      <c r="BG192" s="348"/>
      <c r="BH192" s="348"/>
      <c r="BI192" s="348"/>
      <c r="BJ192" s="348"/>
      <c r="BK192" s="348"/>
      <c r="BL192" s="348"/>
      <c r="BM192" s="348"/>
      <c r="BN192" s="348"/>
      <c r="BO192" s="348"/>
      <c r="BP192" s="348"/>
      <c r="BQ192" s="348"/>
      <c r="BR192" s="348"/>
      <c r="BS192" s="348"/>
      <c r="BT192" s="348"/>
      <c r="BU192" s="348"/>
      <c r="BV192" s="348"/>
      <c r="BW192" s="348"/>
      <c r="BX192" s="348"/>
      <c r="BY192" s="348"/>
      <c r="BZ192" s="348"/>
      <c r="CA192" s="348"/>
      <c r="CB192" s="348"/>
      <c r="CC192" s="348"/>
    </row>
    <row r="193" spans="1:81" x14ac:dyDescent="0.25">
      <c r="A193" s="353" t="s">
        <v>545</v>
      </c>
      <c r="B193">
        <v>0.75</v>
      </c>
      <c r="C193">
        <v>1.1299999999999999</v>
      </c>
      <c r="G193" s="348"/>
      <c r="H193" s="348"/>
      <c r="I193" s="348"/>
      <c r="J193" s="348"/>
      <c r="K193" s="348"/>
      <c r="L193" s="348"/>
      <c r="M193" s="348"/>
      <c r="N193" s="348"/>
      <c r="O193" s="348"/>
      <c r="P193" s="348"/>
      <c r="Q193" s="348"/>
      <c r="R193" s="348"/>
      <c r="S193" s="348"/>
      <c r="T193" s="348"/>
      <c r="U193" s="348"/>
      <c r="V193" s="348"/>
      <c r="W193" s="348"/>
      <c r="X193" s="348"/>
      <c r="Y193" s="348"/>
      <c r="Z193" s="348"/>
      <c r="AA193" s="348"/>
      <c r="AB193" s="348"/>
      <c r="AC193" s="348"/>
      <c r="AD193" s="348"/>
      <c r="AE193" s="348"/>
      <c r="AF193" s="348"/>
      <c r="AG193" s="348"/>
      <c r="AH193" s="348"/>
      <c r="AI193" s="348"/>
      <c r="AJ193" s="348"/>
      <c r="AK193" s="348"/>
      <c r="AL193" s="348"/>
      <c r="AM193" s="348"/>
      <c r="AR193" s="348"/>
      <c r="AS193" s="348"/>
      <c r="AT193" s="348"/>
      <c r="AU193" s="348"/>
      <c r="AV193" s="348"/>
      <c r="AW193" s="348"/>
      <c r="AX193" s="348"/>
      <c r="AY193" s="348"/>
      <c r="AZ193" s="348"/>
      <c r="BA193" s="348"/>
      <c r="BB193" s="348"/>
      <c r="BC193" s="348"/>
      <c r="BD193" s="348"/>
      <c r="BE193" s="348"/>
      <c r="BF193" s="348"/>
      <c r="BG193" s="348"/>
      <c r="BH193" s="348"/>
      <c r="BI193" s="348"/>
      <c r="BJ193" s="348"/>
      <c r="BK193" s="348"/>
      <c r="BL193" s="348"/>
      <c r="BM193" s="348"/>
      <c r="BN193" s="348"/>
      <c r="BO193" s="348"/>
      <c r="BP193" s="348"/>
      <c r="BQ193" s="348"/>
      <c r="BR193" s="348"/>
      <c r="BS193" s="348"/>
      <c r="BT193" s="348"/>
      <c r="BU193" s="348"/>
      <c r="BV193" s="348"/>
      <c r="BW193" s="348"/>
      <c r="BX193" s="348"/>
      <c r="BY193" s="348"/>
      <c r="BZ193" s="348"/>
      <c r="CA193" s="348"/>
      <c r="CB193" s="348"/>
      <c r="CC193" s="348"/>
    </row>
    <row r="194" spans="1:81" x14ac:dyDescent="0.25">
      <c r="A194" s="354" t="s">
        <v>1005</v>
      </c>
      <c r="B194">
        <v>1.47</v>
      </c>
      <c r="C194">
        <v>0.55000000000000004</v>
      </c>
      <c r="G194" s="348"/>
      <c r="H194" s="348"/>
      <c r="I194" s="348"/>
      <c r="J194" s="348"/>
      <c r="K194" s="348"/>
      <c r="L194" s="348"/>
      <c r="M194" s="348"/>
      <c r="N194" s="348"/>
      <c r="O194" s="348"/>
      <c r="P194" s="348"/>
      <c r="Q194" s="348"/>
      <c r="R194" s="348"/>
      <c r="S194" s="348"/>
      <c r="T194" s="348"/>
      <c r="U194" s="348"/>
      <c r="V194" s="348"/>
      <c r="W194" s="348"/>
      <c r="X194" s="348"/>
      <c r="Y194" s="348"/>
      <c r="Z194" s="348"/>
      <c r="AA194" s="348"/>
      <c r="AB194" s="348"/>
      <c r="AC194" s="348"/>
      <c r="AD194" s="348"/>
      <c r="AE194" s="348"/>
      <c r="AF194" s="348"/>
      <c r="AG194" s="348"/>
      <c r="AH194" s="348"/>
      <c r="AI194" s="348"/>
      <c r="AJ194" s="348"/>
      <c r="AK194" s="348"/>
      <c r="AL194" s="348"/>
      <c r="AM194" s="348"/>
      <c r="AR194" s="348"/>
      <c r="AS194" s="348"/>
      <c r="AT194" s="348"/>
      <c r="AU194" s="348"/>
      <c r="AV194" s="348"/>
      <c r="AW194" s="348"/>
      <c r="AX194" s="348"/>
      <c r="AY194" s="348"/>
      <c r="AZ194" s="348"/>
      <c r="BA194" s="348"/>
      <c r="BB194" s="348"/>
      <c r="BC194" s="348"/>
      <c r="BD194" s="348"/>
      <c r="BE194" s="348"/>
      <c r="BF194" s="348"/>
      <c r="BG194" s="348"/>
      <c r="BH194" s="348"/>
      <c r="BI194" s="348"/>
      <c r="BJ194" s="348"/>
      <c r="BK194" s="348"/>
      <c r="BL194" s="348"/>
      <c r="BM194" s="348"/>
      <c r="BN194" s="348"/>
      <c r="BO194" s="348"/>
      <c r="BP194" s="348"/>
      <c r="BQ194" s="348"/>
      <c r="BR194" s="348"/>
      <c r="BS194" s="348"/>
      <c r="BT194" s="348"/>
      <c r="BU194" s="348"/>
      <c r="BV194" s="348"/>
      <c r="BW194" s="348"/>
      <c r="BX194" s="348"/>
      <c r="BY194" s="348"/>
      <c r="BZ194" s="348"/>
      <c r="CA194" s="348"/>
      <c r="CB194" s="348"/>
      <c r="CC194" s="348"/>
    </row>
    <row r="195" spans="1:81" x14ac:dyDescent="0.25">
      <c r="A195" s="355" t="s">
        <v>1006</v>
      </c>
      <c r="B195">
        <v>1.24</v>
      </c>
      <c r="C195">
        <v>1.34</v>
      </c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48"/>
      <c r="AB195" s="348"/>
      <c r="AC195" s="348"/>
      <c r="AD195" s="348"/>
      <c r="AE195" s="348"/>
      <c r="AF195" s="348"/>
      <c r="AG195" s="348"/>
      <c r="AH195" s="348"/>
      <c r="AI195" s="348"/>
      <c r="AJ195" s="348"/>
      <c r="AK195" s="348"/>
      <c r="AL195" s="348"/>
      <c r="AM195" s="348"/>
      <c r="AR195" s="348"/>
      <c r="AS195" s="348"/>
      <c r="AT195" s="348"/>
      <c r="AU195" s="348"/>
      <c r="AV195" s="348"/>
      <c r="AW195" s="348"/>
      <c r="AX195" s="348"/>
      <c r="AY195" s="348"/>
      <c r="AZ195" s="348"/>
      <c r="BA195" s="348"/>
      <c r="BB195" s="348"/>
      <c r="BC195" s="348"/>
      <c r="BD195" s="348"/>
      <c r="BE195" s="348"/>
      <c r="BF195" s="348"/>
      <c r="BG195" s="348"/>
      <c r="BH195" s="348"/>
      <c r="BI195" s="348"/>
      <c r="BJ195" s="348"/>
      <c r="BK195" s="348"/>
      <c r="BL195" s="348"/>
      <c r="BM195" s="348"/>
      <c r="BN195" s="348"/>
      <c r="BO195" s="348"/>
      <c r="BP195" s="348"/>
      <c r="BQ195" s="348"/>
      <c r="BR195" s="348"/>
      <c r="BS195" s="348"/>
      <c r="BT195" s="348"/>
      <c r="BU195" s="348"/>
      <c r="BV195" s="348"/>
      <c r="BW195" s="348"/>
      <c r="BX195" s="348"/>
      <c r="BY195" s="348"/>
      <c r="BZ195" s="348"/>
      <c r="CA195" s="348"/>
      <c r="CB195" s="348"/>
      <c r="CC195" s="348"/>
    </row>
    <row r="196" spans="1:81" x14ac:dyDescent="0.25">
      <c r="A196" s="356" t="s">
        <v>1007</v>
      </c>
      <c r="B196">
        <v>1.31</v>
      </c>
      <c r="C196">
        <v>0.75</v>
      </c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348"/>
      <c r="AB196" s="348"/>
      <c r="AC196" s="348"/>
      <c r="AD196" s="348"/>
      <c r="AE196" s="348"/>
      <c r="AF196" s="348"/>
      <c r="AG196" s="348"/>
      <c r="AH196" s="348"/>
      <c r="AI196" s="348"/>
      <c r="AJ196" s="348"/>
      <c r="AK196" s="348"/>
      <c r="AL196" s="348"/>
      <c r="AM196" s="348"/>
      <c r="AR196" s="348"/>
      <c r="AS196" s="348"/>
      <c r="AT196" s="348"/>
      <c r="AU196" s="348"/>
      <c r="AV196" s="348"/>
      <c r="AW196" s="348"/>
      <c r="AX196" s="348"/>
      <c r="AY196" s="348"/>
      <c r="AZ196" s="348"/>
      <c r="BA196" s="348"/>
      <c r="BB196" s="348"/>
      <c r="BC196" s="348"/>
      <c r="BD196" s="348"/>
      <c r="BE196" s="348"/>
      <c r="BF196" s="348"/>
      <c r="BG196" s="348"/>
      <c r="BH196" s="348"/>
      <c r="BI196" s="348"/>
      <c r="BJ196" s="348"/>
      <c r="BK196" s="348"/>
      <c r="BL196" s="348"/>
      <c r="BM196" s="348"/>
      <c r="BN196" s="348"/>
      <c r="BO196" s="348"/>
      <c r="BP196" s="348"/>
      <c r="BQ196" s="348"/>
      <c r="BR196" s="348"/>
      <c r="BS196" s="348"/>
      <c r="BT196" s="348"/>
      <c r="BU196" s="348"/>
      <c r="BV196" s="348"/>
      <c r="BW196" s="348"/>
      <c r="BX196" s="348"/>
      <c r="BY196" s="348"/>
      <c r="BZ196" s="348"/>
      <c r="CA196" s="348"/>
      <c r="CB196" s="348"/>
      <c r="CC196" s="348"/>
    </row>
    <row r="197" spans="1:81" x14ac:dyDescent="0.25">
      <c r="A197" s="41" t="s">
        <v>1008</v>
      </c>
      <c r="B197" s="41"/>
      <c r="C197" s="41"/>
      <c r="D197" s="41"/>
      <c r="E197" s="41"/>
      <c r="G197" s="348"/>
      <c r="H197" s="348"/>
      <c r="I197" s="348"/>
      <c r="J197" s="348"/>
      <c r="K197" s="348"/>
      <c r="L197" s="348"/>
      <c r="M197" s="348"/>
      <c r="N197" s="348"/>
      <c r="O197" s="348"/>
      <c r="P197" s="348"/>
      <c r="Q197" s="348"/>
      <c r="R197" s="348"/>
      <c r="S197" s="348"/>
      <c r="T197" s="348"/>
      <c r="U197" s="348"/>
      <c r="V197" s="348"/>
      <c r="W197" s="348"/>
      <c r="X197" s="348"/>
      <c r="Y197" s="348"/>
      <c r="Z197" s="348"/>
      <c r="AA197" s="348"/>
      <c r="AB197" s="348"/>
      <c r="AC197" s="348"/>
      <c r="AD197" s="348"/>
      <c r="AE197" s="348"/>
      <c r="AF197" s="348"/>
      <c r="AG197" s="348"/>
      <c r="AH197" s="348"/>
      <c r="AI197" s="348"/>
      <c r="AJ197" s="348"/>
      <c r="AK197" s="348"/>
      <c r="AL197" s="348"/>
      <c r="AM197" s="348"/>
      <c r="AR197" s="348"/>
      <c r="AS197" s="348"/>
      <c r="AT197" s="348"/>
      <c r="AU197" s="348"/>
      <c r="AV197" s="348"/>
      <c r="AW197" s="348"/>
      <c r="AX197" s="348"/>
      <c r="AY197" s="348"/>
      <c r="AZ197" s="348"/>
      <c r="BA197" s="348"/>
      <c r="BB197" s="348"/>
      <c r="BC197" s="348"/>
      <c r="BD197" s="348"/>
      <c r="BE197" s="348"/>
      <c r="BF197" s="348"/>
      <c r="BG197" s="348"/>
      <c r="BH197" s="348"/>
      <c r="BI197" s="348"/>
      <c r="BJ197" s="348"/>
      <c r="BK197" s="348"/>
      <c r="BL197" s="348"/>
      <c r="BM197" s="348"/>
      <c r="BN197" s="348"/>
      <c r="BO197" s="348"/>
      <c r="BP197" s="348"/>
      <c r="BQ197" s="348"/>
      <c r="BR197" s="348"/>
      <c r="BS197" s="348"/>
      <c r="BT197" s="348"/>
      <c r="BU197" s="348"/>
      <c r="BV197" s="348"/>
      <c r="BW197" s="348"/>
      <c r="BX197" s="348"/>
      <c r="BY197" s="348"/>
      <c r="BZ197" s="348"/>
      <c r="CA197" s="348"/>
      <c r="CB197" s="348"/>
      <c r="CC197" s="348"/>
    </row>
    <row r="198" spans="1:81" x14ac:dyDescent="0.25">
      <c r="A198" s="357" t="s">
        <v>1009</v>
      </c>
      <c r="B198">
        <v>0.62</v>
      </c>
      <c r="C198">
        <v>0.75</v>
      </c>
      <c r="G198" s="348"/>
      <c r="H198" s="348"/>
      <c r="I198" s="348"/>
      <c r="J198" s="348"/>
      <c r="K198" s="348"/>
      <c r="L198" s="348"/>
      <c r="M198" s="348"/>
      <c r="N198" s="348"/>
      <c r="O198" s="348"/>
      <c r="P198" s="348"/>
      <c r="Q198" s="348"/>
      <c r="R198" s="348"/>
      <c r="S198" s="348"/>
      <c r="T198" s="348"/>
      <c r="U198" s="348"/>
      <c r="V198" s="348"/>
      <c r="W198" s="348"/>
      <c r="X198" s="348"/>
      <c r="Y198" s="348"/>
      <c r="Z198" s="348"/>
      <c r="AA198" s="348"/>
      <c r="AB198" s="348"/>
      <c r="AC198" s="348"/>
      <c r="AD198" s="348"/>
      <c r="AE198" s="348"/>
      <c r="AF198" s="348"/>
      <c r="AG198" s="348"/>
      <c r="AH198" s="348"/>
      <c r="AI198" s="348"/>
      <c r="AJ198" s="348"/>
      <c r="AK198" s="348"/>
      <c r="AL198" s="348"/>
      <c r="AM198" s="348"/>
      <c r="AR198" s="348"/>
      <c r="AS198" s="348"/>
      <c r="AT198" s="348"/>
      <c r="AU198" s="348"/>
      <c r="AV198" s="348"/>
      <c r="AW198" s="348"/>
      <c r="AX198" s="348"/>
      <c r="AY198" s="348"/>
      <c r="AZ198" s="348"/>
      <c r="BA198" s="348"/>
      <c r="BB198" s="348"/>
      <c r="BC198" s="348"/>
      <c r="BD198" s="348"/>
      <c r="BE198" s="348"/>
      <c r="BF198" s="348"/>
      <c r="BG198" s="348"/>
      <c r="BH198" s="348"/>
      <c r="BI198" s="348"/>
      <c r="BJ198" s="348"/>
      <c r="BK198" s="348"/>
      <c r="BL198" s="348"/>
      <c r="BM198" s="348"/>
      <c r="BN198" s="348"/>
      <c r="BO198" s="348"/>
      <c r="BP198" s="348"/>
      <c r="BQ198" s="348"/>
      <c r="BR198" s="348"/>
      <c r="BS198" s="348"/>
      <c r="BT198" s="348"/>
      <c r="BU198" s="348"/>
      <c r="BV198" s="348"/>
      <c r="BW198" s="348"/>
      <c r="BX198" s="348"/>
      <c r="BY198" s="348"/>
      <c r="BZ198" s="348"/>
      <c r="CA198" s="348"/>
      <c r="CB198" s="348"/>
      <c r="CC198" s="348"/>
    </row>
    <row r="199" spans="1:81" x14ac:dyDescent="0.25">
      <c r="A199" s="358" t="s">
        <v>1010</v>
      </c>
      <c r="B199">
        <v>0.8</v>
      </c>
      <c r="C199">
        <v>0.7</v>
      </c>
      <c r="G199" s="348"/>
      <c r="H199" s="348"/>
      <c r="I199" s="348"/>
      <c r="J199" s="348"/>
      <c r="K199" s="348"/>
      <c r="L199" s="348"/>
      <c r="M199" s="348"/>
      <c r="N199" s="348"/>
      <c r="O199" s="348"/>
      <c r="P199" s="348"/>
      <c r="Q199" s="348"/>
      <c r="R199" s="348"/>
      <c r="S199" s="348"/>
      <c r="T199" s="348"/>
      <c r="U199" s="348"/>
      <c r="V199" s="348"/>
      <c r="W199" s="348"/>
      <c r="X199" s="348"/>
      <c r="Y199" s="348"/>
      <c r="Z199" s="348"/>
      <c r="AA199" s="348"/>
      <c r="AB199" s="348"/>
      <c r="AC199" s="348"/>
      <c r="AD199" s="348"/>
      <c r="AE199" s="348"/>
      <c r="AF199" s="348"/>
      <c r="AG199" s="348"/>
      <c r="AH199" s="348"/>
      <c r="AI199" s="348"/>
      <c r="AJ199" s="348"/>
      <c r="AK199" s="348"/>
      <c r="AL199" s="348"/>
      <c r="AM199" s="348"/>
      <c r="AR199" s="348"/>
      <c r="AS199" s="348"/>
      <c r="AT199" s="348"/>
      <c r="AU199" s="348"/>
      <c r="AV199" s="348"/>
      <c r="AW199" s="348"/>
      <c r="AX199" s="348"/>
      <c r="AY199" s="348"/>
      <c r="AZ199" s="348"/>
      <c r="BA199" s="348"/>
      <c r="BB199" s="348"/>
      <c r="BC199" s="348"/>
      <c r="BD199" s="348"/>
      <c r="BE199" s="348"/>
      <c r="BF199" s="348"/>
      <c r="BG199" s="348"/>
      <c r="BH199" s="348"/>
      <c r="BI199" s="348"/>
      <c r="BJ199" s="348"/>
      <c r="BK199" s="348"/>
      <c r="BL199" s="348"/>
      <c r="BM199" s="348"/>
      <c r="BN199" s="348"/>
      <c r="BO199" s="348"/>
      <c r="BP199" s="348"/>
      <c r="BQ199" s="348"/>
      <c r="BR199" s="348"/>
      <c r="BS199" s="348"/>
      <c r="BT199" s="348"/>
      <c r="BU199" s="348"/>
      <c r="BV199" s="348"/>
      <c r="BW199" s="348"/>
      <c r="BX199" s="348"/>
      <c r="BY199" s="348"/>
      <c r="BZ199" s="348"/>
      <c r="CA199" s="348"/>
      <c r="CB199" s="348"/>
      <c r="CC199" s="348"/>
    </row>
    <row r="200" spans="1:81" x14ac:dyDescent="0.25">
      <c r="A200" s="359" t="s">
        <v>1011</v>
      </c>
      <c r="B200">
        <v>0.73</v>
      </c>
      <c r="C200">
        <v>1.57</v>
      </c>
      <c r="G200" s="348"/>
      <c r="H200" s="348"/>
      <c r="I200" s="348"/>
      <c r="J200" s="348"/>
      <c r="K200" s="348"/>
      <c r="L200" s="348"/>
      <c r="M200" s="348"/>
      <c r="N200" s="348"/>
      <c r="O200" s="348"/>
      <c r="P200" s="348"/>
      <c r="Q200" s="348"/>
      <c r="R200" s="348"/>
      <c r="S200" s="348"/>
      <c r="T200" s="348"/>
      <c r="U200" s="348"/>
      <c r="V200" s="348"/>
      <c r="W200" s="348"/>
      <c r="X200" s="348"/>
      <c r="Y200" s="348"/>
      <c r="Z200" s="348"/>
      <c r="AA200" s="348"/>
      <c r="AB200" s="348"/>
      <c r="AC200" s="348"/>
      <c r="AD200" s="348"/>
      <c r="AE200" s="348"/>
      <c r="AF200" s="348"/>
      <c r="AG200" s="348"/>
      <c r="AH200" s="348"/>
      <c r="AI200" s="348"/>
      <c r="AJ200" s="348"/>
      <c r="AK200" s="348"/>
      <c r="AL200" s="348"/>
      <c r="AM200" s="348"/>
      <c r="AR200" s="348"/>
      <c r="AS200" s="348"/>
      <c r="AT200" s="348"/>
      <c r="AU200" s="348"/>
      <c r="AV200" s="348"/>
      <c r="AW200" s="348"/>
      <c r="AX200" s="348"/>
      <c r="AY200" s="348"/>
      <c r="AZ200" s="348"/>
      <c r="BA200" s="348"/>
      <c r="BB200" s="348"/>
      <c r="BC200" s="348"/>
      <c r="BD200" s="348"/>
      <c r="BE200" s="348"/>
      <c r="BF200" s="348"/>
      <c r="BG200" s="348"/>
      <c r="BH200" s="348"/>
      <c r="BI200" s="348"/>
      <c r="BJ200" s="348"/>
      <c r="BK200" s="348"/>
      <c r="BL200" s="348"/>
      <c r="BM200" s="348"/>
      <c r="BN200" s="348"/>
      <c r="BO200" s="348"/>
      <c r="BP200" s="348"/>
      <c r="BQ200" s="348"/>
      <c r="BR200" s="348"/>
      <c r="BS200" s="348"/>
      <c r="BT200" s="348"/>
      <c r="BU200" s="348"/>
      <c r="BV200" s="348"/>
      <c r="BW200" s="348"/>
      <c r="BX200" s="348"/>
      <c r="BY200" s="348"/>
      <c r="BZ200" s="348"/>
      <c r="CA200" s="348"/>
      <c r="CB200" s="348"/>
      <c r="CC200" s="348"/>
    </row>
    <row r="201" spans="1:81" x14ac:dyDescent="0.25">
      <c r="A201" s="360" t="s">
        <v>1012</v>
      </c>
      <c r="B201">
        <v>0.79</v>
      </c>
      <c r="C201">
        <v>0.38</v>
      </c>
      <c r="G201" s="348"/>
      <c r="H201" s="348"/>
      <c r="I201" s="348"/>
      <c r="J201" s="348"/>
      <c r="K201" s="348"/>
      <c r="L201" s="348"/>
      <c r="M201" s="348"/>
      <c r="N201" s="348"/>
      <c r="O201" s="348"/>
      <c r="P201" s="348"/>
      <c r="Q201" s="348"/>
      <c r="R201" s="348"/>
      <c r="S201" s="348"/>
      <c r="T201" s="348"/>
      <c r="U201" s="348"/>
      <c r="V201" s="348"/>
      <c r="W201" s="348"/>
      <c r="X201" s="348"/>
      <c r="Y201" s="348"/>
      <c r="Z201" s="348"/>
      <c r="AA201" s="348"/>
      <c r="AB201" s="348"/>
      <c r="AC201" s="348"/>
      <c r="AD201" s="348"/>
      <c r="AE201" s="348"/>
      <c r="AF201" s="348"/>
      <c r="AG201" s="348"/>
      <c r="AH201" s="348"/>
      <c r="AI201" s="348"/>
      <c r="AJ201" s="348"/>
      <c r="AK201" s="348"/>
      <c r="AL201" s="348"/>
      <c r="AM201" s="348"/>
      <c r="AR201" s="348"/>
      <c r="AS201" s="348"/>
      <c r="AT201" s="348"/>
      <c r="AU201" s="348"/>
      <c r="AV201" s="348"/>
      <c r="AW201" s="348"/>
      <c r="AX201" s="348"/>
      <c r="AY201" s="348"/>
      <c r="AZ201" s="348"/>
      <c r="BA201" s="348"/>
      <c r="BB201" s="348"/>
      <c r="BC201" s="348"/>
      <c r="BD201" s="348"/>
      <c r="BE201" s="348"/>
      <c r="BF201" s="348"/>
      <c r="BG201" s="348"/>
      <c r="BH201" s="348"/>
      <c r="BI201" s="348"/>
      <c r="BJ201" s="348"/>
      <c r="BK201" s="348"/>
      <c r="BL201" s="348"/>
      <c r="BM201" s="348"/>
      <c r="BN201" s="348"/>
      <c r="BO201" s="348"/>
      <c r="BP201" s="348"/>
      <c r="BQ201" s="348"/>
      <c r="BR201" s="348"/>
      <c r="BS201" s="348"/>
      <c r="BT201" s="348"/>
      <c r="BU201" s="348"/>
      <c r="BV201" s="348"/>
      <c r="BW201" s="348"/>
      <c r="BX201" s="348"/>
      <c r="BY201" s="348"/>
      <c r="BZ201" s="348"/>
      <c r="CA201" s="348"/>
      <c r="CB201" s="348"/>
      <c r="CC201" s="348"/>
    </row>
    <row r="202" spans="1:81" x14ac:dyDescent="0.25">
      <c r="A202" s="361" t="s">
        <v>1013</v>
      </c>
      <c r="B202">
        <v>1.18</v>
      </c>
      <c r="C202">
        <v>1.33</v>
      </c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48"/>
      <c r="Z202" s="348"/>
      <c r="AA202" s="348"/>
      <c r="AB202" s="348"/>
      <c r="AC202" s="348"/>
      <c r="AD202" s="348"/>
      <c r="AE202" s="348"/>
      <c r="AF202" s="348"/>
      <c r="AG202" s="348"/>
      <c r="AH202" s="348"/>
      <c r="AI202" s="348"/>
      <c r="AJ202" s="348"/>
      <c r="AK202" s="348"/>
      <c r="AL202" s="348"/>
      <c r="AM202" s="348"/>
      <c r="AR202" s="348"/>
      <c r="AS202" s="348"/>
      <c r="AT202" s="348"/>
      <c r="AU202" s="348"/>
      <c r="AV202" s="348"/>
      <c r="AW202" s="348"/>
      <c r="AX202" s="348"/>
      <c r="AY202" s="348"/>
      <c r="AZ202" s="348"/>
      <c r="BA202" s="348"/>
      <c r="BB202" s="348"/>
      <c r="BC202" s="348"/>
      <c r="BD202" s="348"/>
      <c r="BE202" s="348"/>
      <c r="BF202" s="348"/>
      <c r="BG202" s="348"/>
      <c r="BH202" s="348"/>
      <c r="BI202" s="348"/>
      <c r="BJ202" s="348"/>
      <c r="BK202" s="348"/>
      <c r="BL202" s="348"/>
      <c r="BM202" s="348"/>
      <c r="BN202" s="348"/>
      <c r="BO202" s="348"/>
      <c r="BP202" s="348"/>
      <c r="BQ202" s="348"/>
      <c r="BR202" s="348"/>
      <c r="BS202" s="348"/>
      <c r="BT202" s="348"/>
      <c r="BU202" s="348"/>
      <c r="BV202" s="348"/>
      <c r="BW202" s="348"/>
      <c r="BX202" s="348"/>
      <c r="BY202" s="348"/>
      <c r="BZ202" s="348"/>
      <c r="CA202" s="348"/>
      <c r="CB202" s="348"/>
      <c r="CC202" s="348"/>
    </row>
    <row r="203" spans="1:81" x14ac:dyDescent="0.25">
      <c r="A203" s="362" t="s">
        <v>1014</v>
      </c>
      <c r="B203">
        <v>0.49</v>
      </c>
      <c r="C203">
        <v>0.81</v>
      </c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348"/>
      <c r="AB203" s="348"/>
      <c r="AC203" s="348"/>
      <c r="AD203" s="348"/>
      <c r="AE203" s="348"/>
      <c r="AF203" s="348"/>
      <c r="AG203" s="348"/>
      <c r="AH203" s="348"/>
      <c r="AI203" s="348"/>
      <c r="AJ203" s="348"/>
      <c r="AK203" s="348"/>
      <c r="AL203" s="348"/>
      <c r="AM203" s="348"/>
      <c r="AR203" s="348"/>
      <c r="AS203" s="348"/>
      <c r="AT203" s="348"/>
      <c r="AU203" s="348"/>
      <c r="AV203" s="348"/>
      <c r="AW203" s="348"/>
      <c r="AX203" s="348"/>
      <c r="AY203" s="348"/>
      <c r="AZ203" s="348"/>
      <c r="BA203" s="348"/>
      <c r="BB203" s="348"/>
      <c r="BC203" s="348"/>
      <c r="BD203" s="348"/>
      <c r="BE203" s="348"/>
      <c r="BF203" s="348"/>
      <c r="BG203" s="348"/>
      <c r="BH203" s="348"/>
      <c r="BI203" s="348"/>
      <c r="BJ203" s="348"/>
      <c r="BK203" s="348"/>
      <c r="BL203" s="348"/>
      <c r="BM203" s="348"/>
      <c r="BN203" s="348"/>
      <c r="BO203" s="348"/>
      <c r="BP203" s="348"/>
      <c r="BQ203" s="348"/>
      <c r="BR203" s="348"/>
      <c r="BS203" s="348"/>
      <c r="BT203" s="348"/>
      <c r="BU203" s="348"/>
      <c r="BV203" s="348"/>
      <c r="BW203" s="348"/>
      <c r="BX203" s="348"/>
      <c r="BY203" s="348"/>
      <c r="BZ203" s="348"/>
      <c r="CA203" s="348"/>
      <c r="CB203" s="348"/>
      <c r="CC203" s="348"/>
    </row>
    <row r="204" spans="1:81" x14ac:dyDescent="0.25">
      <c r="A204" s="363" t="s">
        <v>1015</v>
      </c>
      <c r="B204">
        <v>1.1299999999999999</v>
      </c>
      <c r="C204">
        <v>1.1499999999999999</v>
      </c>
      <c r="G204" s="696"/>
      <c r="H204" s="696"/>
      <c r="I204" s="696"/>
      <c r="J204" s="696"/>
      <c r="K204" s="696"/>
      <c r="L204" s="696"/>
      <c r="M204" s="696"/>
      <c r="N204" s="696"/>
      <c r="O204" s="696"/>
      <c r="P204" s="696"/>
      <c r="Q204" s="696"/>
      <c r="R204" s="696"/>
      <c r="S204" s="696"/>
      <c r="T204" s="696"/>
      <c r="U204" s="696"/>
      <c r="V204" s="696"/>
      <c r="W204" s="696"/>
      <c r="X204" s="696"/>
      <c r="Y204" s="696"/>
      <c r="Z204" s="696"/>
      <c r="AA204" s="696"/>
      <c r="AB204" s="696"/>
      <c r="AC204" s="696"/>
      <c r="AD204" s="696"/>
      <c r="AE204" s="696"/>
      <c r="AF204" s="696"/>
      <c r="AG204" s="696"/>
      <c r="AH204" s="696"/>
      <c r="AI204" s="696"/>
      <c r="AJ204" s="696"/>
      <c r="AK204" s="696"/>
      <c r="AL204" s="696"/>
      <c r="AM204" s="696"/>
      <c r="AR204" s="696"/>
      <c r="AS204" s="696"/>
      <c r="AT204" s="696"/>
      <c r="AU204" s="696"/>
      <c r="AV204" s="696"/>
      <c r="AW204" s="696"/>
      <c r="AX204" s="696"/>
      <c r="AY204" s="696"/>
      <c r="AZ204" s="696"/>
      <c r="BA204" s="696"/>
      <c r="BB204" s="696"/>
      <c r="BC204" s="696"/>
      <c r="BD204" s="696"/>
      <c r="BE204" s="696"/>
      <c r="BF204" s="696"/>
      <c r="BG204" s="696"/>
      <c r="BH204" s="696"/>
      <c r="BI204" s="696"/>
      <c r="BJ204" s="696"/>
      <c r="BK204" s="696"/>
      <c r="BL204" s="696"/>
      <c r="BM204" s="696"/>
      <c r="BN204" s="696"/>
      <c r="BO204" s="696"/>
      <c r="BP204" s="696"/>
      <c r="BQ204" s="696"/>
      <c r="BR204" s="696"/>
      <c r="BS204" s="696"/>
      <c r="BT204" s="696"/>
      <c r="BU204" s="696"/>
      <c r="BV204" s="696"/>
      <c r="BW204" s="696"/>
      <c r="BX204" s="696"/>
      <c r="BY204" s="696"/>
      <c r="BZ204" s="696"/>
      <c r="CA204" s="696"/>
      <c r="CB204" s="696"/>
      <c r="CC204" s="696"/>
    </row>
    <row r="205" spans="1:81" x14ac:dyDescent="0.25">
      <c r="A205" s="44" t="s">
        <v>1036</v>
      </c>
      <c r="B205" s="44"/>
      <c r="C205" s="44"/>
      <c r="D205" s="44"/>
      <c r="E205" s="44"/>
      <c r="G205" s="696"/>
      <c r="H205" s="696"/>
      <c r="I205" s="696"/>
      <c r="J205" s="696"/>
      <c r="K205" s="696"/>
      <c r="L205" s="696"/>
      <c r="M205" s="696"/>
      <c r="N205" s="696"/>
      <c r="O205" s="696"/>
      <c r="P205" s="696"/>
      <c r="Q205" s="696"/>
      <c r="R205" s="696"/>
      <c r="S205" s="696"/>
      <c r="T205" s="696"/>
      <c r="U205" s="696"/>
      <c r="V205" s="696"/>
      <c r="W205" s="696"/>
      <c r="X205" s="696"/>
      <c r="Y205" s="696"/>
      <c r="Z205" s="696"/>
      <c r="AA205" s="696"/>
      <c r="AB205" s="696"/>
      <c r="AC205" s="696"/>
      <c r="AD205" s="696"/>
      <c r="AE205" s="696"/>
      <c r="AF205" s="696"/>
      <c r="AG205" s="696"/>
      <c r="AH205" s="696"/>
      <c r="AI205" s="696"/>
      <c r="AJ205" s="696"/>
      <c r="AK205" s="696"/>
      <c r="AL205" s="696"/>
      <c r="AM205" s="696"/>
      <c r="AR205" s="696"/>
      <c r="AS205" s="696"/>
      <c r="AT205" s="696"/>
      <c r="AU205" s="696"/>
      <c r="AV205" s="696"/>
      <c r="AW205" s="696"/>
      <c r="AX205" s="696"/>
      <c r="AY205" s="696"/>
      <c r="AZ205" s="696"/>
      <c r="BA205" s="696"/>
      <c r="BB205" s="696"/>
      <c r="BC205" s="696"/>
      <c r="BD205" s="696"/>
      <c r="BE205" s="696"/>
      <c r="BF205" s="696"/>
      <c r="BG205" s="696"/>
      <c r="BH205" s="696"/>
      <c r="BI205" s="696"/>
      <c r="BJ205" s="696"/>
      <c r="BK205" s="696"/>
      <c r="BL205" s="696"/>
      <c r="BM205" s="696"/>
      <c r="BN205" s="696"/>
      <c r="BO205" s="696"/>
      <c r="BP205" s="696"/>
      <c r="BQ205" s="696"/>
      <c r="BR205" s="696"/>
      <c r="BS205" s="696"/>
      <c r="BT205" s="696"/>
      <c r="BU205" s="696"/>
      <c r="BV205" s="696"/>
      <c r="BW205" s="696"/>
      <c r="BX205" s="696"/>
      <c r="BY205" s="696"/>
      <c r="BZ205" s="696"/>
      <c r="CA205" s="696"/>
      <c r="CB205" s="696"/>
      <c r="CC205" s="696"/>
    </row>
    <row r="206" spans="1:81" s="696" customFormat="1" x14ac:dyDescent="0.25">
      <c r="A206" s="1037" t="s">
        <v>1049</v>
      </c>
      <c r="B206" s="696">
        <v>2.11</v>
      </c>
      <c r="C206" s="696">
        <v>1.8</v>
      </c>
      <c r="AN206" s="1828"/>
      <c r="AO206" s="1828"/>
      <c r="AP206" s="1828"/>
      <c r="AQ206" s="1828"/>
    </row>
    <row r="207" spans="1:81" s="696" customFormat="1" x14ac:dyDescent="0.25">
      <c r="A207" s="1037" t="s">
        <v>557</v>
      </c>
      <c r="B207" s="696">
        <v>1.04</v>
      </c>
      <c r="C207" s="696">
        <v>1.54</v>
      </c>
      <c r="AN207" s="1828"/>
      <c r="AO207" s="1828"/>
      <c r="AP207" s="1828"/>
      <c r="AQ207" s="1828"/>
    </row>
    <row r="208" spans="1:81" x14ac:dyDescent="0.25">
      <c r="A208" s="697" t="s">
        <v>558</v>
      </c>
      <c r="B208">
        <v>1.1499999999999999</v>
      </c>
      <c r="C208">
        <v>1.19</v>
      </c>
      <c r="G208" s="696"/>
      <c r="H208" s="696"/>
      <c r="I208" s="696"/>
      <c r="J208" s="696"/>
      <c r="K208" s="696"/>
      <c r="L208" s="696"/>
      <c r="M208" s="696"/>
      <c r="N208" s="696"/>
      <c r="O208" s="696"/>
      <c r="P208" s="696"/>
      <c r="Q208" s="696"/>
      <c r="R208" s="696"/>
      <c r="S208" s="696"/>
      <c r="T208" s="696"/>
      <c r="U208" s="696"/>
      <c r="V208" s="696"/>
      <c r="W208" s="696"/>
      <c r="X208" s="696"/>
      <c r="Y208" s="696"/>
      <c r="Z208" s="696"/>
      <c r="AA208" s="696"/>
      <c r="AB208" s="696"/>
      <c r="AC208" s="696"/>
      <c r="AD208" s="696"/>
      <c r="AE208" s="696"/>
      <c r="AF208" s="696"/>
      <c r="AG208" s="696"/>
      <c r="AH208" s="696"/>
      <c r="AI208" s="696"/>
      <c r="AJ208" s="696"/>
      <c r="AK208" s="696"/>
      <c r="AL208" s="696"/>
      <c r="AM208" s="696"/>
      <c r="AR208" s="696"/>
      <c r="AS208" s="696"/>
      <c r="AT208" s="696"/>
      <c r="AU208" s="696"/>
      <c r="AV208" s="696"/>
      <c r="AW208" s="696"/>
      <c r="AX208" s="696"/>
      <c r="AY208" s="696"/>
      <c r="AZ208" s="696"/>
      <c r="BA208" s="696"/>
      <c r="BB208" s="696"/>
      <c r="BC208" s="696"/>
      <c r="BD208" s="696"/>
      <c r="BE208" s="696"/>
      <c r="BF208" s="696"/>
      <c r="BG208" s="696"/>
      <c r="BH208" s="696"/>
      <c r="BI208" s="696"/>
      <c r="BJ208" s="696"/>
      <c r="BK208" s="696"/>
      <c r="BL208" s="696"/>
      <c r="BM208" s="696"/>
      <c r="BN208" s="696"/>
      <c r="BO208" s="696"/>
      <c r="BP208" s="696"/>
      <c r="BQ208" s="696"/>
      <c r="BR208" s="696"/>
      <c r="BS208" s="696"/>
      <c r="BT208" s="696"/>
      <c r="BU208" s="696"/>
      <c r="BV208" s="696"/>
      <c r="BW208" s="696"/>
      <c r="BX208" s="696"/>
      <c r="BY208" s="696"/>
      <c r="BZ208" s="696"/>
      <c r="CA208" s="696"/>
      <c r="CB208" s="696"/>
      <c r="CC208" s="696"/>
    </row>
    <row r="209" spans="1:91" x14ac:dyDescent="0.25">
      <c r="A209" s="44" t="s">
        <v>1037</v>
      </c>
      <c r="B209" s="44"/>
      <c r="C209" s="44"/>
      <c r="D209" s="44"/>
      <c r="E209" s="44"/>
      <c r="G209" s="696"/>
      <c r="H209" s="696"/>
      <c r="I209" s="696"/>
      <c r="J209" s="696"/>
      <c r="K209" s="696"/>
      <c r="L209" s="696"/>
      <c r="M209" s="696"/>
      <c r="N209" s="696"/>
      <c r="O209" s="696"/>
      <c r="P209" s="696"/>
      <c r="Q209" s="696"/>
      <c r="R209" s="696"/>
      <c r="S209" s="696"/>
      <c r="T209" s="696"/>
      <c r="U209" s="696"/>
      <c r="V209" s="696"/>
      <c r="W209" s="696"/>
      <c r="X209" s="696"/>
      <c r="Y209" s="696"/>
      <c r="Z209" s="696"/>
      <c r="AA209" s="696"/>
      <c r="AB209" s="696"/>
      <c r="AC209" s="696"/>
      <c r="AD209" s="696"/>
      <c r="AE209" s="696"/>
      <c r="AF209" s="696"/>
      <c r="AG209" s="696"/>
      <c r="AH209" s="696"/>
      <c r="AI209" s="696"/>
      <c r="AJ209" s="696"/>
      <c r="AK209" s="696"/>
      <c r="AL209" s="696"/>
      <c r="AM209" s="696"/>
      <c r="AR209" s="696"/>
      <c r="AS209" s="696"/>
      <c r="AT209" s="696"/>
      <c r="AU209" s="696"/>
      <c r="AV209" s="696"/>
      <c r="AW209" s="696"/>
      <c r="AX209" s="696"/>
      <c r="AY209" s="696"/>
      <c r="AZ209" s="696"/>
      <c r="BA209" s="696"/>
      <c r="BB209" s="696"/>
      <c r="BC209" s="696"/>
      <c r="BD209" s="696"/>
      <c r="BE209" s="696"/>
      <c r="BF209" s="696"/>
      <c r="BG209" s="696"/>
      <c r="BH209" s="696"/>
      <c r="BI209" s="696"/>
      <c r="BJ209" s="696"/>
      <c r="BK209" s="696"/>
      <c r="BL209" s="696"/>
      <c r="BM209" s="696"/>
      <c r="BN209" s="696"/>
      <c r="BO209" s="696"/>
      <c r="BP209" s="696"/>
      <c r="BQ209" s="696"/>
      <c r="BR209" s="696"/>
      <c r="BS209" s="696"/>
      <c r="BT209" s="696"/>
      <c r="BU209" s="696"/>
      <c r="BV209" s="696"/>
      <c r="BW209" s="696"/>
      <c r="BX209" s="696"/>
      <c r="BY209" s="696"/>
      <c r="BZ209" s="696"/>
      <c r="CA209" s="696"/>
      <c r="CB209" s="696"/>
      <c r="CC209" s="696"/>
    </row>
    <row r="210" spans="1:91" x14ac:dyDescent="0.25">
      <c r="A210" s="698" t="s">
        <v>1050</v>
      </c>
      <c r="B210">
        <v>2.2999999999999998</v>
      </c>
      <c r="C210">
        <v>1.67</v>
      </c>
      <c r="G210" s="696"/>
      <c r="H210" s="696"/>
      <c r="I210" s="696"/>
      <c r="J210" s="696"/>
      <c r="K210" s="696"/>
      <c r="L210" s="696"/>
      <c r="M210" s="696"/>
      <c r="N210" s="696"/>
      <c r="O210" s="696"/>
      <c r="P210" s="696"/>
      <c r="Q210" s="696"/>
      <c r="R210" s="696"/>
      <c r="S210" s="696"/>
      <c r="T210" s="696"/>
      <c r="U210" s="696"/>
      <c r="V210" s="696"/>
      <c r="W210" s="696"/>
      <c r="X210" s="696"/>
      <c r="Y210" s="696"/>
      <c r="Z210" s="696"/>
      <c r="AA210" s="696"/>
      <c r="AB210" s="696"/>
      <c r="AC210" s="696"/>
      <c r="AD210" s="696"/>
      <c r="AE210" s="696"/>
      <c r="AF210" s="696"/>
      <c r="AG210" s="696"/>
      <c r="AH210" s="696"/>
      <c r="AI210" s="696"/>
      <c r="AJ210" s="696"/>
      <c r="AK210" s="696"/>
      <c r="AL210" s="696"/>
      <c r="AM210" s="696"/>
      <c r="AR210" s="696"/>
      <c r="AS210" s="696"/>
      <c r="AT210" s="696"/>
      <c r="AU210" s="696"/>
      <c r="AV210" s="696"/>
      <c r="AW210" s="696"/>
      <c r="AX210" s="696"/>
      <c r="AY210" s="696"/>
      <c r="AZ210" s="696"/>
      <c r="BA210" s="696"/>
      <c r="BB210" s="696"/>
      <c r="BC210" s="696"/>
      <c r="BD210" s="696"/>
      <c r="BE210" s="696"/>
      <c r="BF210" s="696"/>
      <c r="BG210" s="696"/>
      <c r="BH210" s="696"/>
      <c r="BI210" s="696"/>
      <c r="BJ210" s="696"/>
      <c r="BK210" s="696"/>
      <c r="BL210" s="696"/>
      <c r="BM210" s="696"/>
      <c r="BN210" s="696"/>
      <c r="BO210" s="696"/>
      <c r="BP210" s="696"/>
      <c r="BQ210" s="696"/>
      <c r="BR210" s="696"/>
      <c r="BS210" s="696"/>
      <c r="BT210" s="696"/>
      <c r="BU210" s="696"/>
      <c r="BV210" s="696"/>
      <c r="BW210" s="696"/>
      <c r="BX210" s="696"/>
      <c r="BY210" s="696"/>
      <c r="BZ210" s="696"/>
      <c r="CA210" s="696"/>
      <c r="CB210" s="696"/>
      <c r="CC210" s="696"/>
    </row>
    <row r="211" spans="1:91" x14ac:dyDescent="0.25">
      <c r="A211" s="39" t="s">
        <v>1038</v>
      </c>
      <c r="B211" s="39"/>
      <c r="C211" s="39"/>
      <c r="D211" s="39"/>
      <c r="E211" s="39"/>
      <c r="G211" s="696"/>
      <c r="H211" s="696"/>
      <c r="I211" s="696"/>
      <c r="J211" s="696"/>
      <c r="K211" s="696"/>
      <c r="L211" s="696"/>
      <c r="M211" s="696"/>
      <c r="N211" s="696"/>
      <c r="O211" s="696"/>
      <c r="P211" s="696"/>
      <c r="Q211" s="696"/>
      <c r="R211" s="696"/>
      <c r="S211" s="696"/>
      <c r="T211" s="696"/>
      <c r="U211" s="696"/>
      <c r="V211" s="696"/>
      <c r="W211" s="696"/>
      <c r="X211" s="696"/>
      <c r="Y211" s="696"/>
      <c r="Z211" s="696"/>
      <c r="AA211" s="696"/>
      <c r="AB211" s="696"/>
      <c r="AC211" s="696"/>
      <c r="AD211" s="696"/>
      <c r="AE211" s="696"/>
      <c r="AF211" s="696"/>
      <c r="AG211" s="696"/>
      <c r="AH211" s="696"/>
      <c r="AI211" s="696"/>
      <c r="AJ211" s="696"/>
      <c r="AK211" s="696"/>
      <c r="AL211" s="696"/>
      <c r="AM211" s="696"/>
      <c r="AR211" s="696"/>
      <c r="AS211" s="696"/>
      <c r="AT211" s="696"/>
      <c r="AU211" s="696"/>
      <c r="AV211" s="696"/>
      <c r="AW211" s="696"/>
      <c r="AX211" s="696"/>
      <c r="AY211" s="696"/>
      <c r="AZ211" s="696"/>
      <c r="BA211" s="696"/>
      <c r="BB211" s="696"/>
      <c r="BC211" s="696"/>
      <c r="BD211" s="696"/>
      <c r="BE211" s="696"/>
      <c r="BF211" s="696"/>
      <c r="BG211" s="696"/>
      <c r="BH211" s="696"/>
      <c r="BI211" s="696"/>
      <c r="BJ211" s="696"/>
      <c r="BK211" s="696"/>
      <c r="BL211" s="696"/>
      <c r="BM211" s="696"/>
      <c r="BN211" s="696"/>
      <c r="BO211" s="696"/>
      <c r="BP211" s="696"/>
      <c r="BQ211" s="696"/>
      <c r="BR211" s="696"/>
      <c r="BS211" s="696"/>
      <c r="BT211" s="696"/>
      <c r="BU211" s="696"/>
      <c r="BV211" s="696"/>
      <c r="BW211" s="696"/>
      <c r="BX211" s="696"/>
      <c r="BY211" s="696"/>
      <c r="BZ211" s="696"/>
      <c r="CA211" s="696"/>
      <c r="CB211" s="696"/>
      <c r="CC211" s="696"/>
    </row>
    <row r="212" spans="1:91" x14ac:dyDescent="0.25">
      <c r="A212" s="699" t="s">
        <v>1051</v>
      </c>
      <c r="B212">
        <v>0.76</v>
      </c>
      <c r="C212">
        <v>0.64</v>
      </c>
    </row>
    <row r="213" spans="1:91" x14ac:dyDescent="0.25">
      <c r="A213" s="41" t="s">
        <v>1081</v>
      </c>
      <c r="B213" s="41"/>
      <c r="C213" s="41"/>
      <c r="D213" s="41"/>
      <c r="E213" s="41"/>
      <c r="G213" s="1280"/>
      <c r="H213" s="1280"/>
      <c r="I213" s="1280"/>
      <c r="J213" s="1280"/>
      <c r="K213" s="1280"/>
      <c r="L213" s="1280"/>
      <c r="M213" s="1280"/>
      <c r="N213" s="1280"/>
      <c r="O213" s="1280"/>
      <c r="P213" s="1280"/>
      <c r="Q213" s="1280"/>
      <c r="R213" s="1280"/>
      <c r="S213" s="1280"/>
      <c r="T213" s="1280"/>
      <c r="U213" s="1280"/>
      <c r="V213" s="1280"/>
      <c r="W213" s="1280"/>
      <c r="X213" s="1280"/>
      <c r="Y213" s="1280"/>
      <c r="Z213" s="1280"/>
      <c r="AA213" s="1280"/>
      <c r="AB213" s="1280"/>
      <c r="AC213" s="1280"/>
      <c r="AD213" s="1280"/>
      <c r="AE213" s="1280"/>
      <c r="AF213" s="1280"/>
      <c r="AG213" s="1280"/>
      <c r="AH213" s="1280"/>
      <c r="AI213" s="1280"/>
      <c r="AJ213" s="1280"/>
      <c r="AK213" s="1280"/>
      <c r="AL213" s="1280"/>
      <c r="AM213" s="1280"/>
      <c r="AR213" s="1280"/>
      <c r="AS213" s="1280"/>
      <c r="AT213" s="1280"/>
      <c r="AU213" s="1280"/>
      <c r="AV213" s="1280"/>
      <c r="AW213" s="1280"/>
      <c r="AX213" s="1280"/>
      <c r="AY213" s="1280"/>
      <c r="AZ213" s="1280"/>
      <c r="BA213" s="1280"/>
      <c r="BB213" s="1280"/>
      <c r="BC213" s="1280"/>
      <c r="BD213" s="1280"/>
      <c r="BE213" s="1280"/>
      <c r="BF213" s="1280"/>
      <c r="BG213" s="1280"/>
      <c r="BH213" s="1280"/>
      <c r="BI213" s="1280"/>
      <c r="BJ213" s="1280"/>
      <c r="BK213" s="1280"/>
      <c r="BL213" s="1280"/>
      <c r="BM213" s="1280"/>
      <c r="BN213" s="1280"/>
      <c r="BO213" s="1280"/>
      <c r="BP213" s="1280"/>
      <c r="BQ213" s="1280"/>
      <c r="BR213" s="1280"/>
      <c r="BS213" s="1280"/>
      <c r="BT213" s="1280"/>
      <c r="BU213" s="1280"/>
      <c r="BV213" s="1280"/>
      <c r="BW213" s="1280"/>
      <c r="BX213" s="1280"/>
      <c r="BY213" s="1280"/>
      <c r="BZ213" s="1280"/>
      <c r="CA213" s="1280"/>
      <c r="CB213" s="1280"/>
      <c r="CC213" s="1280"/>
      <c r="CD213" s="1280"/>
      <c r="CE213" s="1280"/>
      <c r="CF213" s="1280"/>
      <c r="CG213" s="1280"/>
      <c r="CH213" s="1280"/>
      <c r="CI213" s="1280"/>
      <c r="CJ213" s="1280"/>
      <c r="CK213" s="1280"/>
      <c r="CL213" s="1280"/>
      <c r="CM213" s="1280"/>
    </row>
    <row r="214" spans="1:91" x14ac:dyDescent="0.25">
      <c r="A214" s="1281" t="s">
        <v>1082</v>
      </c>
      <c r="B214">
        <v>0.93</v>
      </c>
      <c r="C214">
        <v>1.07</v>
      </c>
      <c r="G214" s="1280"/>
      <c r="H214" s="1280"/>
      <c r="I214" s="1280"/>
      <c r="J214" s="1280"/>
      <c r="K214" s="1280"/>
      <c r="L214" s="1280"/>
      <c r="M214" s="1280"/>
      <c r="N214" s="1280"/>
      <c r="O214" s="1280"/>
      <c r="P214" s="1280"/>
      <c r="Q214" s="1280"/>
      <c r="R214" s="1280"/>
      <c r="S214" s="1280"/>
      <c r="T214" s="1280"/>
      <c r="U214" s="1280"/>
      <c r="V214" s="1280"/>
      <c r="W214" s="1280"/>
      <c r="X214" s="1280"/>
      <c r="Y214" s="1280"/>
      <c r="Z214" s="1280"/>
      <c r="AA214" s="1280"/>
      <c r="AB214" s="1280"/>
      <c r="AC214" s="1280"/>
      <c r="AD214" s="1280"/>
      <c r="AE214" s="1280"/>
      <c r="AF214" s="1280"/>
      <c r="AG214" s="1280"/>
      <c r="AH214" s="1280"/>
      <c r="AI214" s="1280"/>
      <c r="AJ214" s="1280"/>
      <c r="AK214" s="1280"/>
      <c r="AL214" s="1280"/>
      <c r="AM214" s="1280"/>
      <c r="AR214" s="1280"/>
      <c r="AS214" s="1280"/>
      <c r="AT214" s="1280"/>
      <c r="AU214" s="1280"/>
      <c r="AV214" s="1280"/>
      <c r="AW214" s="1280"/>
      <c r="AX214" s="1280"/>
      <c r="AY214" s="1280"/>
      <c r="AZ214" s="1280"/>
      <c r="BA214" s="1280"/>
      <c r="BB214" s="1280"/>
      <c r="BC214" s="1280"/>
      <c r="BD214" s="1280"/>
      <c r="BE214" s="1280"/>
      <c r="BF214" s="1280"/>
      <c r="BG214" s="1280"/>
      <c r="BH214" s="1280"/>
      <c r="BI214" s="1280"/>
      <c r="BJ214" s="1280"/>
      <c r="BK214" s="1280"/>
      <c r="BL214" s="1280"/>
      <c r="BM214" s="1280"/>
      <c r="BN214" s="1280"/>
      <c r="BO214" s="1280"/>
      <c r="BP214" s="1280"/>
      <c r="BQ214" s="1280"/>
      <c r="BR214" s="1280"/>
      <c r="BS214" s="1280"/>
      <c r="BT214" s="1280"/>
      <c r="BU214" s="1280"/>
      <c r="BV214" s="1280"/>
      <c r="BW214" s="1280"/>
      <c r="BX214" s="1280"/>
      <c r="BY214" s="1280"/>
      <c r="BZ214" s="1280"/>
      <c r="CA214" s="1280"/>
      <c r="CB214" s="1280"/>
      <c r="CC214" s="1280"/>
      <c r="CD214" s="1280"/>
      <c r="CE214" s="1280"/>
      <c r="CF214" s="1280"/>
      <c r="CG214" s="1280"/>
      <c r="CH214" s="1280"/>
      <c r="CI214" s="1280"/>
      <c r="CJ214" s="1280"/>
      <c r="CK214" s="1280"/>
      <c r="CL214" s="1280"/>
      <c r="CM214" s="1280"/>
    </row>
    <row r="215" spans="1:91" x14ac:dyDescent="0.25">
      <c r="A215" s="1282" t="s">
        <v>1083</v>
      </c>
      <c r="B215">
        <v>1.04</v>
      </c>
      <c r="C215">
        <v>0.98</v>
      </c>
      <c r="G215" s="1280"/>
      <c r="H215" s="1280"/>
      <c r="I215" s="1280"/>
      <c r="J215" s="1280"/>
      <c r="K215" s="1280"/>
      <c r="L215" s="1280"/>
      <c r="M215" s="1280"/>
      <c r="N215" s="1280"/>
      <c r="O215" s="1280"/>
      <c r="P215" s="1280"/>
      <c r="Q215" s="1280"/>
      <c r="R215" s="1280"/>
      <c r="S215" s="1280"/>
      <c r="T215" s="1280"/>
      <c r="U215" s="1280"/>
      <c r="V215" s="1280"/>
      <c r="W215" s="1280"/>
      <c r="X215" s="1280"/>
      <c r="Y215" s="1280"/>
      <c r="Z215" s="1280"/>
      <c r="AA215" s="1280"/>
      <c r="AB215" s="1280"/>
      <c r="AC215" s="1280"/>
      <c r="AD215" s="1280"/>
      <c r="AE215" s="1280"/>
      <c r="AF215" s="1280"/>
      <c r="AG215" s="1280"/>
      <c r="AH215" s="1280"/>
      <c r="AI215" s="1280"/>
      <c r="AJ215" s="1280"/>
      <c r="AK215" s="1280"/>
      <c r="AL215" s="1280"/>
      <c r="AM215" s="1280"/>
      <c r="AR215" s="1280"/>
      <c r="AS215" s="1280"/>
      <c r="AT215" s="1280"/>
      <c r="AU215" s="1280"/>
      <c r="AV215" s="1280"/>
      <c r="AW215" s="1280"/>
      <c r="AX215" s="1280"/>
      <c r="AY215" s="1280"/>
      <c r="AZ215" s="1280"/>
      <c r="BA215" s="1280"/>
      <c r="BB215" s="1280"/>
      <c r="BC215" s="1280"/>
      <c r="BD215" s="1280"/>
      <c r="BE215" s="1280"/>
      <c r="BF215" s="1280"/>
      <c r="BG215" s="1280"/>
      <c r="BH215" s="1280"/>
      <c r="BI215" s="1280"/>
      <c r="BJ215" s="1280"/>
      <c r="BK215" s="1280"/>
      <c r="BL215" s="1280"/>
      <c r="BM215" s="1280"/>
      <c r="BN215" s="1280"/>
      <c r="BO215" s="1280"/>
      <c r="BP215" s="1280"/>
      <c r="BQ215" s="1280"/>
      <c r="BR215" s="1280"/>
      <c r="BS215" s="1280"/>
      <c r="BT215" s="1280"/>
      <c r="BU215" s="1280"/>
      <c r="BV215" s="1280"/>
      <c r="BW215" s="1280"/>
      <c r="BX215" s="1280"/>
      <c r="BY215" s="1280"/>
      <c r="BZ215" s="1280"/>
      <c r="CA215" s="1280"/>
      <c r="CB215" s="1280"/>
      <c r="CC215" s="1280"/>
      <c r="CD215" s="1280"/>
      <c r="CE215" s="1280"/>
      <c r="CF215" s="1280"/>
      <c r="CG215" s="1280"/>
      <c r="CH215" s="1280"/>
      <c r="CI215" s="1280"/>
      <c r="CJ215" s="1280"/>
      <c r="CK215" s="1280"/>
      <c r="CL215" s="1280"/>
      <c r="CM215" s="1280"/>
    </row>
    <row r="216" spans="1:91" x14ac:dyDescent="0.25">
      <c r="A216" s="39" t="s">
        <v>1084</v>
      </c>
      <c r="B216" s="39"/>
      <c r="C216" s="39"/>
      <c r="D216" s="39"/>
      <c r="E216" s="39"/>
      <c r="G216" s="1280"/>
      <c r="H216" s="1280"/>
      <c r="I216" s="1280"/>
      <c r="J216" s="1280"/>
      <c r="K216" s="1280"/>
      <c r="L216" s="1280"/>
      <c r="M216" s="1280"/>
      <c r="N216" s="1280"/>
      <c r="O216" s="1280"/>
      <c r="P216" s="1280"/>
      <c r="Q216" s="1280"/>
      <c r="R216" s="1280"/>
      <c r="S216" s="1280"/>
      <c r="T216" s="1280"/>
      <c r="U216" s="1280"/>
      <c r="V216" s="1280"/>
      <c r="W216" s="1280"/>
      <c r="X216" s="1280"/>
      <c r="Y216" s="1280"/>
      <c r="Z216" s="1280"/>
      <c r="AA216" s="1280"/>
      <c r="AB216" s="1280"/>
      <c r="AC216" s="1280"/>
      <c r="AD216" s="1280"/>
      <c r="AE216" s="1280"/>
      <c r="AF216" s="1280"/>
      <c r="AG216" s="1280"/>
      <c r="AH216" s="1280"/>
      <c r="AI216" s="1280"/>
      <c r="AJ216" s="1280"/>
      <c r="AK216" s="1280"/>
      <c r="AL216" s="1280"/>
      <c r="AM216" s="1280"/>
      <c r="AR216" s="1280"/>
      <c r="AS216" s="1280"/>
      <c r="AT216" s="1280"/>
      <c r="AU216" s="1280"/>
      <c r="AV216" s="1280"/>
      <c r="AW216" s="1280"/>
      <c r="AX216" s="1280"/>
      <c r="AY216" s="1280"/>
      <c r="AZ216" s="1280"/>
      <c r="BA216" s="1280"/>
      <c r="BB216" s="1280"/>
      <c r="BC216" s="1280"/>
      <c r="BD216" s="1280"/>
      <c r="BE216" s="1280"/>
      <c r="BF216" s="1280"/>
      <c r="BG216" s="1280"/>
      <c r="BH216" s="1280"/>
      <c r="BI216" s="1280"/>
      <c r="BJ216" s="1280"/>
      <c r="BK216" s="1280"/>
      <c r="BL216" s="1280"/>
      <c r="BM216" s="1280"/>
      <c r="BN216" s="1280"/>
      <c r="BO216" s="1280"/>
      <c r="BP216" s="1280"/>
      <c r="BQ216" s="1280"/>
      <c r="BR216" s="1280"/>
      <c r="BS216" s="1280"/>
      <c r="BT216" s="1280"/>
      <c r="BU216" s="1280"/>
      <c r="BV216" s="1280"/>
      <c r="BW216" s="1280"/>
      <c r="BX216" s="1280"/>
      <c r="BY216" s="1280"/>
      <c r="BZ216" s="1280"/>
      <c r="CA216" s="1280"/>
      <c r="CB216" s="1280"/>
      <c r="CC216" s="1280"/>
      <c r="CD216" s="1280"/>
      <c r="CE216" s="1280"/>
      <c r="CF216" s="1280"/>
      <c r="CG216" s="1280"/>
      <c r="CH216" s="1280"/>
      <c r="CI216" s="1280"/>
      <c r="CJ216" s="1280"/>
      <c r="CK216" s="1280"/>
      <c r="CL216" s="1280"/>
      <c r="CM216" s="1280"/>
    </row>
    <row r="217" spans="1:91" x14ac:dyDescent="0.25">
      <c r="A217" s="1283" t="s">
        <v>563</v>
      </c>
      <c r="B217">
        <v>0.32</v>
      </c>
      <c r="C217">
        <v>1.1000000000000001</v>
      </c>
    </row>
    <row r="218" spans="1:91" x14ac:dyDescent="0.25">
      <c r="A218" s="1284" t="s">
        <v>1085</v>
      </c>
      <c r="B218">
        <v>0.85</v>
      </c>
      <c r="C218">
        <v>0.77</v>
      </c>
    </row>
    <row r="219" spans="1:91" x14ac:dyDescent="0.25">
      <c r="A219" s="41" t="s">
        <v>1110</v>
      </c>
      <c r="B219" s="41"/>
      <c r="C219" s="41"/>
      <c r="D219" s="41"/>
      <c r="E219" s="41"/>
      <c r="H219" s="1555"/>
      <c r="I219" s="1555"/>
      <c r="J219" s="1555"/>
      <c r="K219" s="1555"/>
      <c r="L219" s="1555"/>
      <c r="M219" s="1555"/>
      <c r="N219" s="1555"/>
      <c r="O219" s="1555"/>
      <c r="P219" s="1555"/>
      <c r="Q219" s="1555"/>
      <c r="R219" s="1555"/>
      <c r="S219" s="1555"/>
      <c r="T219" s="1555"/>
      <c r="U219" s="1555"/>
      <c r="V219" s="1555"/>
      <c r="W219" s="1555"/>
      <c r="X219" s="1555"/>
      <c r="Y219" s="1555"/>
      <c r="Z219" s="1555"/>
      <c r="AA219" s="1555"/>
      <c r="AB219" s="1555"/>
      <c r="AC219" s="1555"/>
      <c r="AD219" s="1555"/>
      <c r="AE219" s="1555"/>
      <c r="AF219" s="1555"/>
      <c r="AG219" s="1555"/>
      <c r="AH219" s="1555"/>
      <c r="AI219" s="1555"/>
      <c r="AJ219" s="1555"/>
      <c r="AK219" s="1555"/>
      <c r="AL219" s="1555"/>
      <c r="AM219" s="1555"/>
      <c r="AR219" s="1555"/>
      <c r="AS219" s="1555"/>
      <c r="AT219" s="1555"/>
      <c r="AU219" s="1555"/>
      <c r="AV219" s="1555"/>
      <c r="AW219" s="1555"/>
      <c r="AX219" s="1555"/>
      <c r="AY219" s="1555"/>
      <c r="AZ219" s="1555"/>
      <c r="BA219" s="1555"/>
      <c r="BB219" s="1555"/>
      <c r="BC219" s="1555"/>
      <c r="BD219" s="1555"/>
      <c r="BE219" s="1555"/>
      <c r="BF219" s="1555"/>
      <c r="BG219" s="1555"/>
      <c r="BH219" s="1555"/>
      <c r="BI219" s="1555"/>
      <c r="BJ219" s="1555"/>
      <c r="BK219" s="1555"/>
      <c r="BL219" s="1555"/>
      <c r="BM219" s="1555"/>
      <c r="BN219" s="1555"/>
      <c r="BO219" s="1555"/>
      <c r="BP219" s="1555"/>
      <c r="BQ219" s="1555"/>
      <c r="BR219" s="1555"/>
      <c r="BS219" s="1555"/>
      <c r="BT219" s="1555"/>
      <c r="BU219" s="1555"/>
      <c r="BV219" s="1555"/>
      <c r="BW219" s="1555"/>
      <c r="BX219" s="1555"/>
      <c r="BY219" s="1555"/>
      <c r="BZ219" s="1555"/>
      <c r="CA219" s="1555"/>
      <c r="CB219" s="1555"/>
      <c r="CC219" s="1555"/>
    </row>
    <row r="220" spans="1:91" x14ac:dyDescent="0.25">
      <c r="A220" s="1556" t="s">
        <v>1111</v>
      </c>
      <c r="B220">
        <v>0.48</v>
      </c>
      <c r="C220">
        <v>0.98</v>
      </c>
    </row>
    <row r="221" spans="1:91" x14ac:dyDescent="0.25">
      <c r="A221" s="1557" t="s">
        <v>1112</v>
      </c>
      <c r="B221">
        <v>1.54</v>
      </c>
      <c r="C221">
        <v>1.7</v>
      </c>
    </row>
    <row r="222" spans="1:91" x14ac:dyDescent="0.25">
      <c r="A222" s="1558" t="s">
        <v>1113</v>
      </c>
      <c r="B222">
        <v>1.56</v>
      </c>
      <c r="C222">
        <v>1.56</v>
      </c>
    </row>
    <row r="223" spans="1:91" x14ac:dyDescent="0.25">
      <c r="A223" s="1559" t="s">
        <v>1114</v>
      </c>
      <c r="B223">
        <v>1.64</v>
      </c>
      <c r="C223">
        <v>1.2</v>
      </c>
    </row>
    <row r="224" spans="1:91" x14ac:dyDescent="0.25">
      <c r="A224" s="41" t="s">
        <v>1146</v>
      </c>
      <c r="B224" s="41"/>
      <c r="C224" s="41"/>
      <c r="D224" s="41"/>
      <c r="E224" s="41"/>
      <c r="G224" s="1829"/>
      <c r="H224" s="1829"/>
      <c r="I224" s="1829"/>
      <c r="J224" s="1829"/>
      <c r="K224" s="1829"/>
      <c r="L224" s="1829"/>
      <c r="M224" s="1829"/>
      <c r="N224" s="1829"/>
      <c r="O224" s="1829"/>
      <c r="P224" s="1829"/>
      <c r="Q224" s="1829"/>
      <c r="R224" s="1829"/>
      <c r="S224" s="1829"/>
      <c r="T224" s="1829"/>
      <c r="U224" s="1829"/>
      <c r="V224" s="1829"/>
      <c r="W224" s="1829"/>
      <c r="X224" s="1829"/>
      <c r="Y224" s="1829"/>
      <c r="Z224" s="1829"/>
      <c r="AA224" s="1829"/>
      <c r="AB224" s="1829"/>
      <c r="AC224" s="1829"/>
      <c r="AD224" s="1829"/>
      <c r="AE224" s="1829"/>
      <c r="AF224" s="1829"/>
      <c r="AG224" s="1829"/>
      <c r="AH224" s="1829"/>
      <c r="AI224" s="1829"/>
      <c r="AJ224" s="1829"/>
      <c r="AK224" s="1829"/>
      <c r="AL224" s="1829"/>
      <c r="AM224" s="1829"/>
      <c r="AN224" s="1829"/>
      <c r="AO224" s="1829"/>
      <c r="AP224" s="1829"/>
      <c r="AQ224" s="1829"/>
      <c r="AR224" s="1829"/>
      <c r="AS224" s="1829"/>
      <c r="AT224" s="1829"/>
      <c r="AU224" s="1829"/>
      <c r="AV224" s="1829"/>
      <c r="AW224" s="1829"/>
      <c r="AX224" s="1829"/>
      <c r="AY224" s="1829"/>
      <c r="AZ224" s="1829"/>
      <c r="BA224" s="1829"/>
      <c r="BB224" s="1829"/>
      <c r="BC224" s="1829"/>
      <c r="BD224" s="1829"/>
      <c r="BE224" s="1829"/>
      <c r="BF224" s="1829"/>
      <c r="BG224" s="1829"/>
      <c r="BH224" s="1829"/>
      <c r="BI224" s="1829"/>
      <c r="BJ224" s="1829"/>
      <c r="BK224" s="1829"/>
      <c r="BL224" s="1829"/>
      <c r="BM224" s="1829"/>
      <c r="BN224" s="1829"/>
      <c r="BO224" s="1829"/>
      <c r="BP224" s="1829"/>
      <c r="BQ224" s="1829"/>
      <c r="BR224" s="1829"/>
      <c r="BS224" s="1829"/>
      <c r="BT224" s="1829"/>
      <c r="BU224" s="1829"/>
      <c r="BV224" s="1829"/>
      <c r="BW224" s="1829"/>
      <c r="BX224" s="1829"/>
      <c r="BY224" s="1829"/>
      <c r="BZ224" s="1829"/>
      <c r="CA224" s="1829"/>
      <c r="CB224" s="1829"/>
      <c r="CC224" s="1829"/>
      <c r="CD224" s="1829"/>
      <c r="CE224" s="1829"/>
      <c r="CF224" s="1829"/>
      <c r="CG224" s="1829"/>
      <c r="CH224" s="1829"/>
      <c r="CI224" s="1829"/>
    </row>
    <row r="225" spans="1:87" x14ac:dyDescent="0.25">
      <c r="A225" s="1830" t="s">
        <v>569</v>
      </c>
      <c r="B225">
        <v>2.2200000000000002</v>
      </c>
      <c r="C225">
        <v>0.93</v>
      </c>
      <c r="G225" s="1829"/>
      <c r="H225" s="1829"/>
      <c r="I225" s="1829"/>
      <c r="J225" s="1829"/>
      <c r="K225" s="1829"/>
      <c r="L225" s="1829"/>
      <c r="M225" s="1829"/>
      <c r="N225" s="1829"/>
      <c r="O225" s="1829"/>
      <c r="P225" s="1829"/>
      <c r="Q225" s="1829"/>
      <c r="R225" s="1829"/>
      <c r="S225" s="1829"/>
      <c r="T225" s="1829"/>
      <c r="U225" s="1829"/>
      <c r="V225" s="1829"/>
      <c r="W225" s="1829"/>
      <c r="X225" s="1829"/>
      <c r="Y225" s="1829"/>
      <c r="Z225" s="1829"/>
      <c r="AA225" s="1829"/>
      <c r="AB225" s="1829"/>
      <c r="AC225" s="1829"/>
      <c r="AD225" s="1829"/>
      <c r="AE225" s="1829"/>
      <c r="AF225" s="1829"/>
      <c r="AG225" s="1829"/>
      <c r="AH225" s="1829"/>
      <c r="AI225" s="1829"/>
      <c r="AJ225" s="1829"/>
      <c r="AK225" s="1829"/>
      <c r="AL225" s="1829"/>
      <c r="AM225" s="1829"/>
      <c r="AN225" s="1829"/>
      <c r="AO225" s="1829"/>
      <c r="AP225" s="1829"/>
      <c r="AQ225" s="1829"/>
      <c r="AR225" s="1829"/>
      <c r="AS225" s="1829"/>
      <c r="AT225" s="1829"/>
      <c r="AU225" s="1829"/>
      <c r="AV225" s="1829"/>
      <c r="AW225" s="1829"/>
      <c r="AX225" s="1829"/>
      <c r="AY225" s="1829"/>
      <c r="AZ225" s="1829"/>
      <c r="BA225" s="1829"/>
      <c r="BB225" s="1829"/>
      <c r="BC225" s="1829"/>
      <c r="BD225" s="1829"/>
      <c r="BE225" s="1829"/>
      <c r="BF225" s="1829"/>
      <c r="BG225" s="1829"/>
      <c r="BH225" s="1829"/>
      <c r="BI225" s="1829"/>
      <c r="BJ225" s="1829"/>
      <c r="BK225" s="1829"/>
      <c r="BL225" s="1829"/>
      <c r="BM225" s="1829"/>
      <c r="BN225" s="1829"/>
      <c r="BO225" s="1829"/>
      <c r="BP225" s="1829"/>
      <c r="BQ225" s="1829"/>
      <c r="BR225" s="1829"/>
      <c r="BS225" s="1829"/>
      <c r="BT225" s="1829"/>
      <c r="BU225" s="1829"/>
      <c r="BV225" s="1829"/>
      <c r="BW225" s="1829"/>
      <c r="BX225" s="1829"/>
      <c r="BY225" s="1829"/>
      <c r="BZ225" s="1829"/>
      <c r="CA225" s="1829"/>
      <c r="CB225" s="1829"/>
      <c r="CC225" s="1829"/>
      <c r="CD225" s="1829"/>
      <c r="CE225" s="1829"/>
      <c r="CF225" s="1829"/>
      <c r="CG225" s="1829"/>
      <c r="CH225" s="1829"/>
      <c r="CI225" s="1829"/>
    </row>
    <row r="226" spans="1:87" x14ac:dyDescent="0.25">
      <c r="A226" s="1831" t="s">
        <v>1148</v>
      </c>
      <c r="B226">
        <v>1.44</v>
      </c>
      <c r="C226">
        <v>1.41</v>
      </c>
    </row>
    <row r="227" spans="1:87" x14ac:dyDescent="0.25">
      <c r="A227" s="1832" t="s">
        <v>1150</v>
      </c>
      <c r="B227">
        <v>0.98</v>
      </c>
      <c r="C227">
        <v>1.6</v>
      </c>
    </row>
    <row r="228" spans="1:87" ht="15.75" customHeight="1" x14ac:dyDescent="0.25">
      <c r="A228" s="35"/>
      <c r="B228" s="36">
        <f>AVERAGE(B3:B227)</f>
        <v>1.0661458333333331</v>
      </c>
      <c r="C228" s="36">
        <f t="shared" ref="C228:E228" si="10">AVERAGE(C3:C227)</f>
        <v>1.0070786516853931</v>
      </c>
      <c r="D228" s="36">
        <f t="shared" si="10"/>
        <v>0.86599999999999999</v>
      </c>
      <c r="E228" s="36">
        <f t="shared" si="10"/>
        <v>0.77888888888888896</v>
      </c>
      <c r="F228" s="36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</row>
  </sheetData>
  <mergeCells count="18">
    <mergeCell ref="AF5:AI5"/>
    <mergeCell ref="AJ5:AM5"/>
    <mergeCell ref="AB3:AE3"/>
    <mergeCell ref="AB5:AE5"/>
    <mergeCell ref="AN3:AQ3"/>
    <mergeCell ref="AN5:AQ5"/>
    <mergeCell ref="H3:K3"/>
    <mergeCell ref="L3:O3"/>
    <mergeCell ref="P3:S3"/>
    <mergeCell ref="T3:W3"/>
    <mergeCell ref="X3:AA3"/>
    <mergeCell ref="H5:K5"/>
    <mergeCell ref="L5:O5"/>
    <mergeCell ref="P5:S5"/>
    <mergeCell ref="T5:W5"/>
    <mergeCell ref="X5:AA5"/>
    <mergeCell ref="AF3:AI3"/>
    <mergeCell ref="AJ3:AM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Y77"/>
  <sheetViews>
    <sheetView workbookViewId="0">
      <pane ySplit="1" topLeftCell="A46" activePane="bottomLeft" state="frozen"/>
      <selection pane="bottomLeft" activeCell="H69" sqref="H69"/>
    </sheetView>
  </sheetViews>
  <sheetFormatPr defaultColWidth="12.28515625" defaultRowHeight="15" customHeight="1" x14ac:dyDescent="0.25"/>
  <cols>
    <col min="1" max="1" width="14" customWidth="1"/>
    <col min="2" max="2" width="10.140625" customWidth="1"/>
    <col min="3" max="3" width="11.140625" customWidth="1"/>
    <col min="4" max="4" width="8.5703125" customWidth="1"/>
    <col min="5" max="6" width="10" customWidth="1"/>
    <col min="7" max="7" width="8.42578125" customWidth="1"/>
    <col min="8" max="8" width="5" customWidth="1"/>
    <col min="9" max="9" width="6" customWidth="1"/>
    <col min="10" max="10" width="4.140625" customWidth="1"/>
    <col min="11" max="11" width="6.140625" customWidth="1"/>
    <col min="12" max="12" width="5.5703125" customWidth="1"/>
    <col min="13" max="15" width="7.85546875" customWidth="1"/>
    <col min="16" max="16" width="7.140625" customWidth="1"/>
    <col min="17" max="17" width="7" customWidth="1"/>
    <col min="18" max="18" width="7.85546875" customWidth="1"/>
    <col min="19" max="19" width="9.85546875" customWidth="1"/>
    <col min="20" max="20" width="9.140625" customWidth="1"/>
    <col min="21" max="21" width="6.85546875" customWidth="1"/>
    <col min="22" max="22" width="6.7109375" customWidth="1"/>
    <col min="23" max="23" width="4.140625" customWidth="1"/>
    <col min="24" max="24" width="5.140625" customWidth="1"/>
    <col min="25" max="25" width="5.7109375" customWidth="1"/>
    <col min="26" max="26" width="8" customWidth="1"/>
    <col min="27" max="27" width="7.85546875" customWidth="1"/>
    <col min="28" max="28" width="6.42578125" customWidth="1"/>
    <col min="29" max="29" width="6.7109375" customWidth="1"/>
    <col min="30" max="30" width="6.42578125" customWidth="1"/>
    <col min="31" max="31" width="7.140625" customWidth="1"/>
    <col min="32" max="32" width="10.140625" customWidth="1"/>
    <col min="33" max="33" width="8.7109375" customWidth="1"/>
    <col min="34" max="34" width="5.7109375" customWidth="1"/>
    <col min="35" max="35" width="6.28515625" customWidth="1"/>
    <col min="36" max="36" width="5.140625" customWidth="1"/>
    <col min="37" max="37" width="6.5703125" customWidth="1"/>
    <col min="38" max="38" width="6" customWidth="1"/>
    <col min="39" max="39" width="8" customWidth="1"/>
    <col min="88" max="129" width="9.5703125" customWidth="1"/>
  </cols>
  <sheetData>
    <row r="1" spans="1:129" ht="15.7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2208" t="s">
        <v>1187</v>
      </c>
      <c r="CK1" s="2208"/>
      <c r="CL1" s="2208"/>
      <c r="CM1" s="2208"/>
      <c r="CN1" s="2208"/>
      <c r="CO1" s="2208"/>
      <c r="CP1" s="2203" t="s">
        <v>1189</v>
      </c>
      <c r="CQ1" s="2204"/>
      <c r="CR1" s="2204"/>
      <c r="CS1" s="2204"/>
      <c r="CT1" s="2204"/>
      <c r="CU1" s="2204"/>
      <c r="CV1" s="2209" t="s">
        <v>1163</v>
      </c>
      <c r="CW1" s="2209"/>
      <c r="CX1" s="2209"/>
      <c r="CY1" s="2209"/>
      <c r="CZ1" s="2209"/>
      <c r="DA1" s="2209"/>
      <c r="DB1" s="2200" t="s">
        <v>1067</v>
      </c>
      <c r="DC1" s="2200"/>
      <c r="DD1" s="2200"/>
      <c r="DE1" s="2200"/>
      <c r="DF1" s="2200"/>
      <c r="DG1" s="2200"/>
      <c r="DH1" s="2209" t="s">
        <v>1066</v>
      </c>
      <c r="DI1" s="2209"/>
      <c r="DJ1" s="2209"/>
      <c r="DK1" s="2209"/>
      <c r="DL1" s="2209"/>
      <c r="DM1" s="2209"/>
      <c r="DN1" s="2205" t="s">
        <v>997</v>
      </c>
      <c r="DO1" s="2205"/>
      <c r="DP1" s="2205"/>
      <c r="DQ1" s="2205"/>
      <c r="DR1" s="2205"/>
      <c r="DS1" s="2205"/>
      <c r="DT1" s="1999"/>
      <c r="DU1" s="1999"/>
      <c r="DV1" s="1999"/>
      <c r="DW1" s="1999"/>
      <c r="DX1" s="1999"/>
      <c r="DY1" s="1999"/>
    </row>
    <row r="2" spans="1:129" x14ac:dyDescent="0.25">
      <c r="A2" s="44">
        <v>45682</v>
      </c>
      <c r="B2" s="45" t="s">
        <v>713</v>
      </c>
      <c r="C2" s="45"/>
      <c r="D2" s="45"/>
      <c r="E2" s="45"/>
      <c r="F2" s="2"/>
      <c r="N2" s="13"/>
      <c r="S2" s="4"/>
      <c r="AA2" s="13"/>
      <c r="AF2" s="8"/>
      <c r="AN2" s="13"/>
      <c r="AS2" s="690"/>
      <c r="BA2" s="695"/>
      <c r="BF2" s="692"/>
      <c r="BN2" s="695"/>
      <c r="BS2" s="694"/>
      <c r="CA2" s="695"/>
      <c r="CJ2" s="1">
        <f>AVERAGE(B14,B18,B22,B29,B32,B34,B38,B39,B45,B51,B64,B70,B74)</f>
        <v>1.0141666666666667</v>
      </c>
      <c r="CK2" s="1">
        <f t="shared" ref="CK2:CM2" si="0">AVERAGE(C14,C18,C22,C29,C32,C34,C38,C39,C45,C51,C64,C70,C74)</f>
        <v>1.0369230769230771</v>
      </c>
      <c r="CL2" s="1">
        <f t="shared" si="0"/>
        <v>0.94750000000000001</v>
      </c>
      <c r="CM2" s="1" t="e">
        <f t="shared" si="0"/>
        <v>#DIV/0!</v>
      </c>
      <c r="CN2" s="1"/>
      <c r="CO2" s="1"/>
      <c r="CP2" s="1">
        <f>AVERAGE(B3,B7,B8,B12,B15,B19,B20,B24,B26,B28,B30,B37,B40,B46,B48,B50,B69,B72,B73,B75)</f>
        <v>1.2941176470588236</v>
      </c>
      <c r="CQ2" s="1">
        <f t="shared" ref="CQ2:CS2" si="1">AVERAGE(C3,C7,C8,C12,C15,C19,C20,C24,C26,C28,C30,C37,C40,C46,C48,C50,C69,C72,C73,C75)</f>
        <v>1.1149999999999998</v>
      </c>
      <c r="CR2" s="1">
        <f t="shared" si="1"/>
        <v>0.88222222222222224</v>
      </c>
      <c r="CS2" s="1" t="e">
        <f t="shared" si="1"/>
        <v>#DIV/0!</v>
      </c>
      <c r="CT2" s="1"/>
      <c r="CU2" s="1"/>
      <c r="CV2" s="1">
        <f>AVERAGE(B9,B11,B36,B44,B52,B58,B68)</f>
        <v>1.2342857142857144</v>
      </c>
      <c r="CW2" s="1">
        <f t="shared" ref="CW2:CY2" si="2">AVERAGE(C9,C11,C36,C44,C52,C58,C68)</f>
        <v>1.0914285714285714</v>
      </c>
      <c r="CX2" s="1">
        <f t="shared" si="2"/>
        <v>0.96599999999999986</v>
      </c>
      <c r="CY2" s="1" t="e">
        <f t="shared" si="2"/>
        <v>#DIV/0!</v>
      </c>
      <c r="CZ2" s="1"/>
      <c r="DA2" s="1"/>
      <c r="DB2" s="1">
        <f>AVERAGE(B13,B41,B56)</f>
        <v>1.2566666666666668</v>
      </c>
      <c r="DC2" s="1">
        <f t="shared" ref="DC2:DE2" si="3">AVERAGE(C13,C41,C56)</f>
        <v>1.1633333333333333</v>
      </c>
      <c r="DD2" s="1">
        <f t="shared" si="3"/>
        <v>0.93500000000000005</v>
      </c>
      <c r="DE2" s="1" t="e">
        <f t="shared" si="3"/>
        <v>#DIV/0!</v>
      </c>
      <c r="DF2" s="1"/>
      <c r="DG2" s="1"/>
      <c r="DH2" s="1">
        <f>AVERAGE(DH7,B53)</f>
        <v>1.18</v>
      </c>
      <c r="DI2" s="1">
        <f t="shared" ref="DI2:DK2" si="4">AVERAGE(DI7,C53)</f>
        <v>0.93</v>
      </c>
      <c r="DJ2" s="1">
        <f t="shared" si="4"/>
        <v>0.81</v>
      </c>
      <c r="DK2" s="1" t="e">
        <f t="shared" si="4"/>
        <v>#DIV/0!</v>
      </c>
      <c r="DL2" s="1"/>
      <c r="DM2" s="1"/>
      <c r="DN2" s="1" t="e">
        <f>AVERAGE(DN7)</f>
        <v>#DIV/0!</v>
      </c>
      <c r="DO2" s="1" t="e">
        <f t="shared" ref="DO2:DQ2" si="5">AVERAGE(DO7)</f>
        <v>#DIV/0!</v>
      </c>
      <c r="DP2" s="1" t="e">
        <f t="shared" si="5"/>
        <v>#DIV/0!</v>
      </c>
      <c r="DQ2" s="1" t="e">
        <f t="shared" si="5"/>
        <v>#DIV/0!</v>
      </c>
      <c r="DR2" s="1"/>
      <c r="DS2" s="1"/>
      <c r="DT2" s="1999"/>
      <c r="DU2" s="1999"/>
      <c r="DV2" s="1999"/>
      <c r="DW2" s="1999"/>
      <c r="DX2" s="1999"/>
      <c r="DY2" s="1999"/>
    </row>
    <row r="3" spans="1:129" x14ac:dyDescent="0.25">
      <c r="A3" s="2" t="s">
        <v>820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  <c r="AS3" s="690"/>
      <c r="BA3" s="695"/>
      <c r="BF3" s="692"/>
      <c r="BN3" s="695"/>
      <c r="BS3" s="694"/>
      <c r="CA3" s="695"/>
      <c r="CJ3" s="2184">
        <f>_xlfn.AGGREGATE(1,6,CJ2:CO2)</f>
        <v>0.99952991452991446</v>
      </c>
      <c r="CK3" s="2184"/>
      <c r="CL3" s="2184"/>
      <c r="CM3" s="2184"/>
      <c r="CN3" s="2184"/>
      <c r="CO3" s="2184"/>
      <c r="CP3" s="2184">
        <f t="shared" ref="CP3" si="6">_xlfn.AGGREGATE(1,6,CP2:CU2)</f>
        <v>1.0971132897603486</v>
      </c>
      <c r="CQ3" s="2184"/>
      <c r="CR3" s="2184"/>
      <c r="CS3" s="2184"/>
      <c r="CT3" s="2184"/>
      <c r="CU3" s="2184"/>
      <c r="CV3" s="2184">
        <f t="shared" ref="CV3" si="7">_xlfn.AGGREGATE(1,6,CV2:DA2)</f>
        <v>1.0972380952380951</v>
      </c>
      <c r="CW3" s="2184"/>
      <c r="CX3" s="2184"/>
      <c r="CY3" s="2184"/>
      <c r="CZ3" s="2184"/>
      <c r="DA3" s="2184"/>
      <c r="DB3" s="2184">
        <f t="shared" ref="DB3" si="8">_xlfn.AGGREGATE(1,6,DB2:DG2)</f>
        <v>1.1183333333333334</v>
      </c>
      <c r="DC3" s="2184"/>
      <c r="DD3" s="2184"/>
      <c r="DE3" s="2184"/>
      <c r="DF3" s="2184"/>
      <c r="DG3" s="2184"/>
      <c r="DH3" s="2184">
        <f t="shared" ref="DH3" si="9">_xlfn.AGGREGATE(1,6,DH2:DM2)</f>
        <v>0.97333333333333327</v>
      </c>
      <c r="DI3" s="2184"/>
      <c r="DJ3" s="2184"/>
      <c r="DK3" s="2184"/>
      <c r="DL3" s="2184"/>
      <c r="DM3" s="2184"/>
      <c r="DN3" s="2184" t="e">
        <f t="shared" ref="DN3" si="10">_xlfn.AGGREGATE(1,6,DN2:DS2)</f>
        <v>#DIV/0!</v>
      </c>
      <c r="DO3" s="2184"/>
      <c r="DP3" s="2184"/>
      <c r="DQ3" s="2184"/>
      <c r="DR3" s="2184"/>
      <c r="DS3" s="2184"/>
      <c r="DT3" s="1999"/>
      <c r="DU3" s="1999"/>
      <c r="DV3" s="1999"/>
      <c r="DW3" s="1999"/>
      <c r="DX3" s="1999"/>
      <c r="DY3" s="1999"/>
    </row>
    <row r="4" spans="1:129" ht="15.75" customHeight="1" x14ac:dyDescent="0.25">
      <c r="A4" s="39">
        <v>45689</v>
      </c>
      <c r="B4" s="6"/>
      <c r="C4" s="6"/>
      <c r="D4" s="6"/>
      <c r="E4" s="6"/>
      <c r="F4" s="2"/>
      <c r="G4" s="35"/>
      <c r="H4" s="35"/>
      <c r="I4" s="35"/>
      <c r="J4" s="35"/>
      <c r="K4" s="35"/>
      <c r="L4" s="35"/>
      <c r="M4" s="35"/>
      <c r="N4" s="13"/>
      <c r="O4" s="35"/>
      <c r="P4" s="35"/>
      <c r="Q4" s="35"/>
      <c r="R4" s="35"/>
      <c r="S4" s="4"/>
      <c r="T4" s="35"/>
      <c r="U4" s="35"/>
      <c r="V4" s="35"/>
      <c r="W4" s="35"/>
      <c r="X4" s="35"/>
      <c r="Y4" s="35"/>
      <c r="Z4" s="35"/>
      <c r="AA4" s="13"/>
      <c r="AB4" s="35"/>
      <c r="AC4" s="35"/>
      <c r="AD4" s="35"/>
      <c r="AE4" s="35"/>
      <c r="AF4" s="8"/>
      <c r="AG4" s="35"/>
      <c r="AH4" s="35"/>
      <c r="AI4" s="35"/>
      <c r="AJ4" s="35"/>
      <c r="AK4" s="35"/>
      <c r="AL4" s="35"/>
      <c r="AM4" s="35"/>
      <c r="AN4" s="13"/>
      <c r="AO4" s="35"/>
      <c r="AP4" s="35"/>
      <c r="AQ4" s="35"/>
      <c r="AR4" s="35"/>
      <c r="AS4" s="690"/>
      <c r="AT4" s="35"/>
      <c r="AU4" s="35"/>
      <c r="AV4" s="35"/>
      <c r="AW4" s="35"/>
      <c r="AX4" s="35"/>
      <c r="AY4" s="35"/>
      <c r="AZ4" s="35"/>
      <c r="BA4" s="695"/>
      <c r="BB4" s="35"/>
      <c r="BC4" s="35"/>
      <c r="BD4" s="35"/>
      <c r="BE4" s="35"/>
      <c r="BF4" s="692"/>
      <c r="BG4" s="35"/>
      <c r="BH4" s="35"/>
      <c r="BI4" s="35"/>
      <c r="BJ4" s="35"/>
      <c r="BK4" s="35"/>
      <c r="BL4" s="35"/>
      <c r="BM4" s="35"/>
      <c r="BN4" s="695"/>
      <c r="BO4" s="35"/>
      <c r="BP4" s="35"/>
      <c r="BQ4" s="35"/>
      <c r="BR4" s="35"/>
      <c r="BS4" s="694"/>
      <c r="BT4" s="35"/>
      <c r="BU4" s="35"/>
      <c r="BV4" s="35"/>
      <c r="BW4" s="35"/>
      <c r="BX4" s="35"/>
      <c r="BY4" s="35"/>
      <c r="BZ4" s="35"/>
      <c r="CA4" s="695"/>
      <c r="CB4" s="35"/>
      <c r="CC4" s="35"/>
      <c r="CD4" s="35"/>
      <c r="CE4" s="35"/>
      <c r="CF4" s="35"/>
      <c r="CG4" s="35"/>
      <c r="CH4" s="35"/>
      <c r="CI4" s="35"/>
      <c r="CJ4" s="2200" t="s">
        <v>1190</v>
      </c>
      <c r="CK4" s="2200"/>
      <c r="CL4" s="2200"/>
      <c r="CM4" s="2200"/>
      <c r="CN4" s="2200"/>
      <c r="CO4" s="2200"/>
      <c r="CP4" s="2204" t="s">
        <v>993</v>
      </c>
      <c r="CQ4" s="2204"/>
      <c r="CR4" s="2204"/>
      <c r="CS4" s="2204"/>
      <c r="CT4" s="2204"/>
      <c r="CU4" s="2204"/>
      <c r="CV4" s="2205" t="s">
        <v>994</v>
      </c>
      <c r="CW4" s="2205"/>
      <c r="CX4" s="2205"/>
      <c r="CY4" s="2205"/>
      <c r="CZ4" s="2205"/>
      <c r="DA4" s="2205"/>
      <c r="DB4" s="2200" t="s">
        <v>995</v>
      </c>
      <c r="DC4" s="2200"/>
      <c r="DD4" s="2200"/>
      <c r="DE4" s="2200"/>
      <c r="DF4" s="2200"/>
      <c r="DG4" s="2200"/>
      <c r="DH4" s="2205" t="s">
        <v>996</v>
      </c>
      <c r="DI4" s="2205"/>
      <c r="DJ4" s="2205"/>
      <c r="DK4" s="2205"/>
      <c r="DL4" s="2205"/>
      <c r="DM4" s="2205"/>
      <c r="DN4" s="2206" t="s">
        <v>1134</v>
      </c>
      <c r="DO4" s="2205"/>
      <c r="DP4" s="2205"/>
      <c r="DQ4" s="2205"/>
      <c r="DR4" s="2205"/>
      <c r="DS4" s="2205"/>
      <c r="DT4" s="1999"/>
      <c r="DU4" s="1999"/>
      <c r="DV4" s="1999"/>
      <c r="DW4" s="1999"/>
      <c r="DX4" s="1999"/>
      <c r="DY4" s="1999"/>
    </row>
    <row r="5" spans="1:129" ht="15.75" customHeight="1" x14ac:dyDescent="0.25">
      <c r="A5" s="338" t="s">
        <v>821</v>
      </c>
      <c r="B5" s="36">
        <v>0.27</v>
      </c>
      <c r="C5" s="36">
        <v>0.64</v>
      </c>
      <c r="D5" s="36">
        <v>1.0900000000000001</v>
      </c>
      <c r="E5" s="35"/>
      <c r="F5" s="2">
        <v>1</v>
      </c>
      <c r="G5" s="36">
        <v>2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13">
        <v>0</v>
      </c>
      <c r="O5" s="36">
        <v>0</v>
      </c>
      <c r="P5" s="36">
        <v>0</v>
      </c>
      <c r="Q5" s="36">
        <v>0</v>
      </c>
      <c r="R5" s="36">
        <v>0</v>
      </c>
      <c r="S5" s="4">
        <v>0</v>
      </c>
      <c r="T5" s="36">
        <v>2</v>
      </c>
      <c r="U5" s="36">
        <v>0</v>
      </c>
      <c r="V5" s="36">
        <v>0</v>
      </c>
      <c r="W5" s="36">
        <v>0</v>
      </c>
      <c r="X5" s="36">
        <v>0</v>
      </c>
      <c r="Y5" s="36">
        <v>1</v>
      </c>
      <c r="Z5" s="36">
        <v>0</v>
      </c>
      <c r="AA5" s="13">
        <v>0</v>
      </c>
      <c r="AB5" s="36">
        <v>0</v>
      </c>
      <c r="AC5" s="36">
        <v>0</v>
      </c>
      <c r="AD5" s="36">
        <v>0</v>
      </c>
      <c r="AE5" s="36">
        <v>0</v>
      </c>
      <c r="AF5" s="46">
        <v>3</v>
      </c>
      <c r="AG5" s="36">
        <v>2</v>
      </c>
      <c r="AH5" s="36">
        <v>1</v>
      </c>
      <c r="AI5" s="36">
        <v>0</v>
      </c>
      <c r="AJ5" s="36">
        <v>0</v>
      </c>
      <c r="AK5" s="36">
        <v>0</v>
      </c>
      <c r="AL5" s="36">
        <v>1</v>
      </c>
      <c r="AM5" s="36">
        <v>1</v>
      </c>
      <c r="AN5" s="13">
        <v>0</v>
      </c>
      <c r="AO5" s="36">
        <v>1</v>
      </c>
      <c r="AP5" s="36">
        <v>0</v>
      </c>
      <c r="AQ5" s="36">
        <v>0</v>
      </c>
      <c r="AR5" s="36">
        <v>0</v>
      </c>
      <c r="AS5" s="690"/>
      <c r="AT5" s="35"/>
      <c r="AU5" s="35"/>
      <c r="AV5" s="35"/>
      <c r="AW5" s="35"/>
      <c r="AX5" s="35"/>
      <c r="AY5" s="35"/>
      <c r="AZ5" s="35"/>
      <c r="BA5" s="695"/>
      <c r="BB5" s="35"/>
      <c r="BC5" s="35"/>
      <c r="BD5" s="35"/>
      <c r="BE5" s="35"/>
      <c r="BF5" s="692"/>
      <c r="BG5" s="35"/>
      <c r="BH5" s="35"/>
      <c r="BI5" s="35"/>
      <c r="BJ5" s="35"/>
      <c r="BK5" s="35"/>
      <c r="BL5" s="35"/>
      <c r="BM5" s="35"/>
      <c r="BN5" s="695"/>
      <c r="BO5" s="35"/>
      <c r="BP5" s="35"/>
      <c r="BQ5" s="35"/>
      <c r="BR5" s="35"/>
      <c r="BS5" s="694"/>
      <c r="BT5" s="35"/>
      <c r="BU5" s="35"/>
      <c r="BV5" s="35"/>
      <c r="BW5" s="35"/>
      <c r="BX5" s="35"/>
      <c r="BY5" s="35"/>
      <c r="BZ5" s="35"/>
      <c r="CA5" s="695"/>
      <c r="CB5" s="35"/>
      <c r="CC5" s="35"/>
      <c r="CD5" s="35"/>
      <c r="CE5" s="35"/>
      <c r="CF5" s="35"/>
      <c r="CG5" s="35"/>
      <c r="CH5" s="35"/>
      <c r="CI5" s="35"/>
      <c r="CJ5" s="1">
        <f>AVERAGE(B23,B54,B65,B76)</f>
        <v>1.0333333333333334</v>
      </c>
      <c r="CK5" s="1">
        <f t="shared" ref="CK5:CM5" si="11">AVERAGE(C23,C54,C65,C76)</f>
        <v>1.2225000000000001</v>
      </c>
      <c r="CL5" s="1">
        <f t="shared" si="11"/>
        <v>0.97</v>
      </c>
      <c r="CM5" s="1" t="e">
        <f t="shared" si="11"/>
        <v>#DIV/0!</v>
      </c>
      <c r="CN5" s="1"/>
      <c r="CO5" s="1"/>
      <c r="CP5" s="1" t="e">
        <f>AVERAGE(CP7)</f>
        <v>#DIV/0!</v>
      </c>
      <c r="CQ5" s="1" t="e">
        <f t="shared" ref="CQ5:CS5" si="12">AVERAGE(CQ7)</f>
        <v>#DIV/0!</v>
      </c>
      <c r="CR5" s="1" t="e">
        <f t="shared" si="12"/>
        <v>#DIV/0!</v>
      </c>
      <c r="CS5" s="1" t="e">
        <f t="shared" si="12"/>
        <v>#DIV/0!</v>
      </c>
      <c r="CT5" s="1"/>
      <c r="CU5" s="1"/>
      <c r="CV5" s="1" t="e">
        <f>AVERAGE(CV7)</f>
        <v>#DIV/0!</v>
      </c>
      <c r="CW5" s="1" t="e">
        <f t="shared" ref="CW5:CY5" si="13">AVERAGE(CW7)</f>
        <v>#DIV/0!</v>
      </c>
      <c r="CX5" s="1" t="e">
        <f t="shared" si="13"/>
        <v>#DIV/0!</v>
      </c>
      <c r="CY5" s="1" t="e">
        <f t="shared" si="13"/>
        <v>#DIV/0!</v>
      </c>
      <c r="CZ5" s="1"/>
      <c r="DA5" s="1"/>
      <c r="DB5" s="1">
        <f>AVERAGE(B5,B16)</f>
        <v>1.0249999999999999</v>
      </c>
      <c r="DC5" s="1">
        <f t="shared" ref="DC5:DE5" si="14">AVERAGE(C5,C16)</f>
        <v>1.01</v>
      </c>
      <c r="DD5" s="1">
        <f t="shared" si="14"/>
        <v>1.0900000000000001</v>
      </c>
      <c r="DE5" s="1" t="e">
        <f t="shared" si="14"/>
        <v>#DIV/0!</v>
      </c>
      <c r="DF5" s="1"/>
      <c r="DG5" s="1"/>
      <c r="DH5" s="1" t="e">
        <f>AVERAGE(DH7)</f>
        <v>#DIV/0!</v>
      </c>
      <c r="DI5" s="1" t="e">
        <f t="shared" ref="DI5:DK5" si="15">AVERAGE(DI7)</f>
        <v>#DIV/0!</v>
      </c>
      <c r="DJ5" s="1" t="e">
        <f t="shared" si="15"/>
        <v>#DIV/0!</v>
      </c>
      <c r="DK5" s="1" t="e">
        <f t="shared" si="15"/>
        <v>#DIV/0!</v>
      </c>
      <c r="DL5" s="1"/>
      <c r="DM5" s="1"/>
      <c r="DN5" s="1">
        <f>AVERAGE(B31,B35,B43,B55,B60,B62,B66)</f>
        <v>1.0428571428571429</v>
      </c>
      <c r="DO5" s="1">
        <f t="shared" ref="DO5:DQ5" si="16">AVERAGE(C31,C35,C43,C55,C60,C62,C66)</f>
        <v>1.0328571428571427</v>
      </c>
      <c r="DP5" s="1">
        <f t="shared" si="16"/>
        <v>1.0549999999999999</v>
      </c>
      <c r="DQ5" s="1" t="e">
        <f t="shared" si="16"/>
        <v>#DIV/0!</v>
      </c>
      <c r="DR5" s="1"/>
      <c r="DS5" s="1"/>
      <c r="DT5" s="1999"/>
      <c r="DU5" s="1999"/>
      <c r="DV5" s="1999"/>
      <c r="DW5" s="1999"/>
      <c r="DX5" s="1999"/>
      <c r="DY5" s="1999"/>
    </row>
    <row r="6" spans="1:129" x14ac:dyDescent="0.25">
      <c r="A6" s="44" t="s">
        <v>977</v>
      </c>
      <c r="B6" s="44"/>
      <c r="C6" s="44"/>
      <c r="D6" s="44"/>
      <c r="E6" s="44"/>
      <c r="F6" s="218"/>
      <c r="N6" s="219"/>
      <c r="S6" s="220"/>
      <c r="AA6" s="221"/>
      <c r="AF6" s="222"/>
      <c r="AN6" s="223"/>
      <c r="AS6" s="690"/>
      <c r="BA6" s="695"/>
      <c r="BF6" s="692"/>
      <c r="BN6" s="695"/>
      <c r="BS6" s="694"/>
      <c r="CA6" s="695"/>
      <c r="CJ6" s="2184">
        <f>_xlfn.AGGREGATE(1,6,CJ5:CO5)</f>
        <v>1.0752777777777778</v>
      </c>
      <c r="CK6" s="2184"/>
      <c r="CL6" s="2184"/>
      <c r="CM6" s="2184"/>
      <c r="CN6" s="2184"/>
      <c r="CO6" s="2184"/>
      <c r="CP6" s="2184" t="e">
        <f t="shared" ref="CP6" si="17">_xlfn.AGGREGATE(1,6,CP5:CU5)</f>
        <v>#DIV/0!</v>
      </c>
      <c r="CQ6" s="2184"/>
      <c r="CR6" s="2184"/>
      <c r="CS6" s="2184"/>
      <c r="CT6" s="2184"/>
      <c r="CU6" s="2184"/>
      <c r="CV6" s="2184" t="e">
        <f t="shared" ref="CV6" si="18">_xlfn.AGGREGATE(1,6,CV5:DA5)</f>
        <v>#DIV/0!</v>
      </c>
      <c r="CW6" s="2184"/>
      <c r="CX6" s="2184"/>
      <c r="CY6" s="2184"/>
      <c r="CZ6" s="2184"/>
      <c r="DA6" s="2184"/>
      <c r="DB6" s="2184">
        <f t="shared" ref="DB6" si="19">_xlfn.AGGREGATE(1,6,DB5:DG5)</f>
        <v>1.0416666666666667</v>
      </c>
      <c r="DC6" s="2184"/>
      <c r="DD6" s="2184"/>
      <c r="DE6" s="2184"/>
      <c r="DF6" s="2184"/>
      <c r="DG6" s="2184"/>
      <c r="DH6" s="2184" t="e">
        <f t="shared" ref="DH6" si="20">_xlfn.AGGREGATE(1,6,DH5:DM5)</f>
        <v>#DIV/0!</v>
      </c>
      <c r="DI6" s="2184"/>
      <c r="DJ6" s="2184"/>
      <c r="DK6" s="2184"/>
      <c r="DL6" s="2184"/>
      <c r="DM6" s="2184"/>
      <c r="DN6" s="2184">
        <f t="shared" ref="DN6" si="21">_xlfn.AGGREGATE(1,6,DN5:DS5)</f>
        <v>1.0435714285714284</v>
      </c>
      <c r="DO6" s="2184"/>
      <c r="DP6" s="2184"/>
      <c r="DQ6" s="2184"/>
      <c r="DR6" s="2184"/>
      <c r="DS6" s="2184"/>
      <c r="DT6" s="1999"/>
      <c r="DU6" s="1999"/>
      <c r="DV6" s="1999"/>
      <c r="DW6" s="1999"/>
      <c r="DX6" s="1999"/>
      <c r="DY6" s="1999"/>
    </row>
    <row r="7" spans="1:129" x14ac:dyDescent="0.25">
      <c r="A7" s="224" t="s">
        <v>326</v>
      </c>
      <c r="B7">
        <v>2.93</v>
      </c>
      <c r="C7">
        <v>1.6</v>
      </c>
      <c r="F7" s="225">
        <v>0</v>
      </c>
      <c r="G7">
        <v>6</v>
      </c>
      <c r="H7">
        <v>4</v>
      </c>
      <c r="I7">
        <v>2</v>
      </c>
      <c r="J7">
        <v>0</v>
      </c>
      <c r="K7">
        <v>0</v>
      </c>
      <c r="L7">
        <v>2</v>
      </c>
      <c r="M7">
        <v>4</v>
      </c>
      <c r="N7" s="226">
        <v>1</v>
      </c>
      <c r="O7">
        <v>0</v>
      </c>
      <c r="P7">
        <v>0</v>
      </c>
      <c r="Q7">
        <v>0</v>
      </c>
      <c r="R7">
        <v>0</v>
      </c>
      <c r="S7" s="227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2</v>
      </c>
      <c r="Z7">
        <v>0</v>
      </c>
      <c r="AA7" s="228">
        <v>0</v>
      </c>
      <c r="AB7">
        <v>1</v>
      </c>
      <c r="AC7">
        <v>0</v>
      </c>
      <c r="AD7">
        <v>0</v>
      </c>
      <c r="AE7">
        <v>0</v>
      </c>
      <c r="AF7" s="229"/>
      <c r="AN7" s="230"/>
      <c r="AS7" s="690"/>
      <c r="BA7" s="695"/>
      <c r="BF7" s="692"/>
      <c r="BN7" s="695"/>
      <c r="BS7" s="694"/>
      <c r="CA7" s="231"/>
    </row>
    <row r="8" spans="1:129" x14ac:dyDescent="0.25">
      <c r="A8" s="232" t="s">
        <v>327</v>
      </c>
      <c r="B8">
        <v>1.47</v>
      </c>
      <c r="C8">
        <v>0.69</v>
      </c>
      <c r="F8" s="233">
        <v>0</v>
      </c>
      <c r="G8">
        <v>2</v>
      </c>
      <c r="H8">
        <v>2</v>
      </c>
      <c r="I8">
        <v>1</v>
      </c>
      <c r="J8">
        <v>0</v>
      </c>
      <c r="K8">
        <v>0</v>
      </c>
      <c r="L8">
        <v>2</v>
      </c>
      <c r="M8">
        <v>0</v>
      </c>
      <c r="N8" s="234">
        <v>1</v>
      </c>
      <c r="O8">
        <v>0</v>
      </c>
      <c r="P8">
        <v>0</v>
      </c>
      <c r="Q8">
        <v>0</v>
      </c>
      <c r="R8">
        <v>0</v>
      </c>
      <c r="S8" s="235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3</v>
      </c>
      <c r="Z8">
        <v>1</v>
      </c>
      <c r="AA8" s="236">
        <v>0</v>
      </c>
      <c r="AB8">
        <v>0</v>
      </c>
      <c r="AC8">
        <v>0</v>
      </c>
      <c r="AD8">
        <v>0</v>
      </c>
      <c r="AE8">
        <v>0</v>
      </c>
      <c r="AF8" s="237"/>
      <c r="AN8" s="238"/>
      <c r="AS8" s="239"/>
      <c r="BA8" s="240"/>
      <c r="BF8" s="692"/>
      <c r="BN8" s="695"/>
      <c r="BS8" s="694"/>
      <c r="CA8" s="241"/>
    </row>
    <row r="9" spans="1:129" x14ac:dyDescent="0.25">
      <c r="A9" s="242" t="s">
        <v>986</v>
      </c>
      <c r="B9">
        <v>2.12</v>
      </c>
      <c r="C9">
        <v>1.57</v>
      </c>
      <c r="F9" s="243">
        <v>2</v>
      </c>
      <c r="G9">
        <v>2</v>
      </c>
      <c r="H9">
        <v>2</v>
      </c>
      <c r="I9">
        <v>0</v>
      </c>
      <c r="J9">
        <v>0</v>
      </c>
      <c r="K9">
        <v>1</v>
      </c>
      <c r="L9">
        <v>5</v>
      </c>
      <c r="M9">
        <v>0</v>
      </c>
      <c r="N9" s="244">
        <v>0</v>
      </c>
      <c r="O9">
        <v>0</v>
      </c>
      <c r="P9">
        <v>0</v>
      </c>
      <c r="Q9">
        <v>0</v>
      </c>
      <c r="R9">
        <v>0</v>
      </c>
      <c r="S9" s="245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 s="246">
        <v>0</v>
      </c>
      <c r="AB9">
        <v>0</v>
      </c>
      <c r="AC9">
        <v>0</v>
      </c>
      <c r="AD9">
        <v>0</v>
      </c>
      <c r="AE9">
        <v>0</v>
      </c>
      <c r="AF9" s="247"/>
      <c r="AN9" s="248"/>
      <c r="AS9" s="249"/>
      <c r="BA9" s="250"/>
      <c r="BF9" s="251"/>
      <c r="BN9" s="695"/>
      <c r="BS9" s="252"/>
      <c r="CA9" s="253"/>
    </row>
    <row r="10" spans="1:129" x14ac:dyDescent="0.25">
      <c r="A10" s="44" t="s">
        <v>987</v>
      </c>
      <c r="B10" s="44"/>
      <c r="C10" s="44"/>
      <c r="D10" s="44"/>
      <c r="E10" s="44"/>
      <c r="F10" s="254"/>
      <c r="N10" s="255"/>
      <c r="S10" s="256"/>
      <c r="AA10" s="257"/>
      <c r="AF10" s="258"/>
      <c r="AN10" s="259"/>
      <c r="AS10" s="260"/>
      <c r="BA10" s="261"/>
      <c r="BF10" s="262"/>
      <c r="BN10" s="263"/>
      <c r="BS10" s="264"/>
      <c r="CA10" s="265"/>
    </row>
    <row r="11" spans="1:129" x14ac:dyDescent="0.25">
      <c r="A11" s="266" t="s">
        <v>719</v>
      </c>
      <c r="B11">
        <v>2.17</v>
      </c>
      <c r="C11">
        <v>1.82</v>
      </c>
      <c r="D11">
        <v>1.1299999999999999</v>
      </c>
      <c r="F11" s="267">
        <v>0</v>
      </c>
      <c r="G11">
        <v>4</v>
      </c>
      <c r="H11">
        <v>2</v>
      </c>
      <c r="I11">
        <v>0</v>
      </c>
      <c r="J11">
        <v>0</v>
      </c>
      <c r="K11">
        <v>0</v>
      </c>
      <c r="L11">
        <v>3</v>
      </c>
      <c r="M11">
        <v>3</v>
      </c>
      <c r="N11" s="268">
        <v>2</v>
      </c>
      <c r="O11">
        <v>1</v>
      </c>
      <c r="P11">
        <v>0</v>
      </c>
      <c r="Q11">
        <v>0</v>
      </c>
      <c r="R11">
        <v>0</v>
      </c>
      <c r="S11" s="269">
        <v>0</v>
      </c>
      <c r="T11">
        <v>1</v>
      </c>
      <c r="U11">
        <v>3</v>
      </c>
      <c r="V11">
        <v>0</v>
      </c>
      <c r="W11">
        <v>0</v>
      </c>
      <c r="X11">
        <v>0</v>
      </c>
      <c r="Y11">
        <v>1</v>
      </c>
      <c r="Z11">
        <v>0</v>
      </c>
      <c r="AA11" s="270">
        <v>0</v>
      </c>
      <c r="AB11">
        <v>0</v>
      </c>
      <c r="AC11">
        <v>0</v>
      </c>
      <c r="AD11">
        <v>0</v>
      </c>
      <c r="AE11">
        <v>0</v>
      </c>
      <c r="AF11" s="27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4</v>
      </c>
      <c r="AM11">
        <v>1</v>
      </c>
      <c r="AN11" s="272">
        <v>0</v>
      </c>
      <c r="AO11">
        <v>0</v>
      </c>
      <c r="AP11">
        <v>0</v>
      </c>
      <c r="AQ11">
        <v>0</v>
      </c>
      <c r="AR11">
        <v>0</v>
      </c>
      <c r="AS11" s="273"/>
      <c r="BA11" s="274"/>
      <c r="BF11" s="275"/>
      <c r="BN11" s="276"/>
      <c r="BS11" s="277"/>
      <c r="CA11" s="278"/>
    </row>
    <row r="12" spans="1:129" x14ac:dyDescent="0.25">
      <c r="A12" s="279" t="s">
        <v>830</v>
      </c>
      <c r="B12">
        <v>1.26</v>
      </c>
      <c r="C12">
        <v>1.22</v>
      </c>
      <c r="D12">
        <v>0.95</v>
      </c>
      <c r="F12" s="280">
        <v>1</v>
      </c>
      <c r="G12">
        <v>3</v>
      </c>
      <c r="H12">
        <v>0</v>
      </c>
      <c r="I12">
        <v>0</v>
      </c>
      <c r="J12">
        <v>0</v>
      </c>
      <c r="K12">
        <v>0</v>
      </c>
      <c r="L12">
        <v>2</v>
      </c>
      <c r="M12">
        <v>1</v>
      </c>
      <c r="N12" s="281">
        <v>0</v>
      </c>
      <c r="O12">
        <v>0</v>
      </c>
      <c r="P12">
        <v>0</v>
      </c>
      <c r="Q12">
        <v>0</v>
      </c>
      <c r="R12">
        <v>0</v>
      </c>
      <c r="S12" s="28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3</v>
      </c>
      <c r="Z12">
        <v>1</v>
      </c>
      <c r="AA12" s="283">
        <v>0</v>
      </c>
      <c r="AB12">
        <v>0</v>
      </c>
      <c r="AC12">
        <v>0</v>
      </c>
      <c r="AD12">
        <v>0</v>
      </c>
      <c r="AE12">
        <v>0</v>
      </c>
      <c r="AF12" s="284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285">
        <v>1</v>
      </c>
      <c r="AO12">
        <v>0</v>
      </c>
      <c r="AP12">
        <v>0</v>
      </c>
      <c r="AQ12">
        <v>0</v>
      </c>
      <c r="AR12">
        <v>0</v>
      </c>
      <c r="AS12" s="286"/>
      <c r="BA12" s="287"/>
      <c r="BF12" s="288"/>
      <c r="BN12" s="289"/>
      <c r="BS12" s="290"/>
      <c r="CA12" s="291"/>
    </row>
    <row r="13" spans="1:129" x14ac:dyDescent="0.25">
      <c r="A13" s="292" t="s">
        <v>988</v>
      </c>
      <c r="B13">
        <v>1.1000000000000001</v>
      </c>
      <c r="C13">
        <v>1.03</v>
      </c>
      <c r="D13">
        <v>0.98</v>
      </c>
      <c r="F13" s="293">
        <v>0</v>
      </c>
      <c r="G13">
        <v>3</v>
      </c>
      <c r="H13">
        <v>2</v>
      </c>
      <c r="I13">
        <v>1</v>
      </c>
      <c r="J13">
        <v>0</v>
      </c>
      <c r="K13">
        <v>0</v>
      </c>
      <c r="L13">
        <v>4</v>
      </c>
      <c r="M13">
        <v>1</v>
      </c>
      <c r="N13" s="294">
        <v>1</v>
      </c>
      <c r="O13">
        <v>0</v>
      </c>
      <c r="P13">
        <v>0</v>
      </c>
      <c r="Q13">
        <v>0</v>
      </c>
      <c r="R13">
        <v>0</v>
      </c>
      <c r="S13" s="295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4</v>
      </c>
      <c r="Z13">
        <v>0</v>
      </c>
      <c r="AA13" s="296">
        <v>1</v>
      </c>
      <c r="AB13">
        <v>0</v>
      </c>
      <c r="AC13">
        <v>0</v>
      </c>
      <c r="AD13">
        <v>0</v>
      </c>
      <c r="AE13">
        <v>0</v>
      </c>
      <c r="AF13" s="297">
        <v>1</v>
      </c>
      <c r="AG13">
        <v>2</v>
      </c>
      <c r="AH13">
        <v>2</v>
      </c>
      <c r="AI13">
        <v>0</v>
      </c>
      <c r="AJ13">
        <v>0</v>
      </c>
      <c r="AK13">
        <v>0</v>
      </c>
      <c r="AL13">
        <v>2</v>
      </c>
      <c r="AM13">
        <v>0</v>
      </c>
      <c r="AN13" s="298">
        <v>0</v>
      </c>
      <c r="AO13">
        <v>0</v>
      </c>
      <c r="AP13">
        <v>0</v>
      </c>
      <c r="AQ13">
        <v>0</v>
      </c>
      <c r="AR13">
        <v>0</v>
      </c>
      <c r="AS13" s="299"/>
      <c r="BA13" s="300"/>
      <c r="BF13" s="301"/>
      <c r="BN13" s="302"/>
      <c r="BS13" s="303"/>
      <c r="CA13" s="304"/>
    </row>
    <row r="14" spans="1:129" x14ac:dyDescent="0.25">
      <c r="A14" s="305" t="s">
        <v>989</v>
      </c>
      <c r="B14">
        <v>1.22</v>
      </c>
      <c r="C14">
        <v>1.54</v>
      </c>
      <c r="F14" s="306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2</v>
      </c>
      <c r="M14">
        <v>1</v>
      </c>
      <c r="N14" s="307">
        <v>0</v>
      </c>
      <c r="O14">
        <v>0</v>
      </c>
      <c r="P14">
        <v>0</v>
      </c>
      <c r="Q14">
        <v>0</v>
      </c>
      <c r="R14">
        <v>0</v>
      </c>
      <c r="S14" s="308">
        <v>1</v>
      </c>
      <c r="T14">
        <v>0</v>
      </c>
      <c r="U14">
        <v>2</v>
      </c>
      <c r="V14">
        <v>1</v>
      </c>
      <c r="W14">
        <v>0</v>
      </c>
      <c r="X14">
        <v>0</v>
      </c>
      <c r="Y14">
        <v>1</v>
      </c>
      <c r="Z14">
        <v>2</v>
      </c>
      <c r="AA14" s="309">
        <v>1</v>
      </c>
      <c r="AB14">
        <v>1</v>
      </c>
      <c r="AC14">
        <v>0</v>
      </c>
      <c r="AD14">
        <v>0</v>
      </c>
      <c r="AE14">
        <v>0</v>
      </c>
      <c r="AF14" s="310"/>
      <c r="AN14" s="311"/>
      <c r="AS14" s="312"/>
      <c r="BA14" s="313"/>
      <c r="BF14" s="314"/>
      <c r="BN14" s="315"/>
      <c r="BS14" s="316"/>
      <c r="CA14" s="317"/>
    </row>
    <row r="15" spans="1:129" x14ac:dyDescent="0.25">
      <c r="A15" s="318" t="s">
        <v>333</v>
      </c>
      <c r="B15">
        <v>1.19</v>
      </c>
      <c r="C15">
        <v>1.26</v>
      </c>
      <c r="F15" s="319">
        <v>0</v>
      </c>
      <c r="G15">
        <v>4</v>
      </c>
      <c r="H15">
        <v>1</v>
      </c>
      <c r="I15">
        <v>0</v>
      </c>
      <c r="J15">
        <v>0</v>
      </c>
      <c r="K15">
        <v>0</v>
      </c>
      <c r="L15">
        <v>3</v>
      </c>
      <c r="M15">
        <v>0</v>
      </c>
      <c r="N15" s="320">
        <v>0</v>
      </c>
      <c r="O15">
        <v>0</v>
      </c>
      <c r="P15">
        <v>0</v>
      </c>
      <c r="Q15">
        <v>0</v>
      </c>
      <c r="R15">
        <v>0</v>
      </c>
      <c r="S15" s="321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4</v>
      </c>
      <c r="Z15">
        <v>2</v>
      </c>
      <c r="AA15" s="322">
        <v>0</v>
      </c>
      <c r="AB15">
        <v>1</v>
      </c>
      <c r="AC15">
        <v>0</v>
      </c>
      <c r="AD15">
        <v>0</v>
      </c>
      <c r="AE15">
        <v>0</v>
      </c>
      <c r="AF15" s="323"/>
      <c r="AN15" s="324"/>
      <c r="AS15" s="325"/>
      <c r="BA15" s="326"/>
      <c r="BF15" s="327"/>
      <c r="BN15" s="328"/>
      <c r="BS15" s="329"/>
      <c r="CA15" s="330"/>
    </row>
    <row r="16" spans="1:129" x14ac:dyDescent="0.25">
      <c r="A16" s="331" t="s">
        <v>990</v>
      </c>
      <c r="B16">
        <v>1.78</v>
      </c>
      <c r="C16">
        <v>1.38</v>
      </c>
      <c r="F16" s="332">
        <v>0</v>
      </c>
      <c r="G16">
        <v>2</v>
      </c>
      <c r="H16">
        <v>2</v>
      </c>
      <c r="I16">
        <v>1</v>
      </c>
      <c r="J16">
        <v>0</v>
      </c>
      <c r="K16">
        <v>0</v>
      </c>
      <c r="L16">
        <v>5</v>
      </c>
      <c r="M16">
        <v>1</v>
      </c>
      <c r="N16" s="333">
        <v>0</v>
      </c>
      <c r="O16">
        <v>1</v>
      </c>
      <c r="P16">
        <v>0</v>
      </c>
      <c r="Q16">
        <v>0</v>
      </c>
      <c r="R16">
        <v>0</v>
      </c>
      <c r="S16" s="334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 s="335">
        <v>1</v>
      </c>
      <c r="AB16">
        <v>0</v>
      </c>
      <c r="AC16">
        <v>0</v>
      </c>
      <c r="AD16">
        <v>0</v>
      </c>
      <c r="AE16">
        <v>0</v>
      </c>
      <c r="AF16" s="336"/>
      <c r="AN16" s="337"/>
      <c r="AS16" s="338"/>
      <c r="BA16" s="339"/>
      <c r="BF16" s="340"/>
      <c r="BN16" s="341"/>
      <c r="BS16" s="342"/>
      <c r="CA16" s="343"/>
    </row>
    <row r="17" spans="1:79" x14ac:dyDescent="0.25">
      <c r="A17" s="40" t="s">
        <v>999</v>
      </c>
      <c r="B17" s="40"/>
      <c r="C17" s="40"/>
      <c r="D17" s="40"/>
      <c r="E17" s="40"/>
      <c r="F17" s="492"/>
      <c r="N17" s="493"/>
      <c r="S17" s="494"/>
      <c r="AA17" s="495"/>
      <c r="AF17" s="496"/>
      <c r="AN17" s="497"/>
      <c r="AS17" s="498"/>
      <c r="BA17" s="499"/>
      <c r="BF17" s="500"/>
      <c r="BN17" s="501"/>
      <c r="BS17" s="502"/>
      <c r="CA17" s="503"/>
    </row>
    <row r="18" spans="1:79" x14ac:dyDescent="0.25">
      <c r="A18" s="504" t="s">
        <v>1024</v>
      </c>
      <c r="B18">
        <v>1.38</v>
      </c>
      <c r="C18">
        <v>1.0900000000000001</v>
      </c>
      <c r="F18" s="505">
        <v>1</v>
      </c>
      <c r="G18">
        <v>1</v>
      </c>
      <c r="H18">
        <v>2</v>
      </c>
      <c r="I18">
        <v>0</v>
      </c>
      <c r="J18">
        <v>0</v>
      </c>
      <c r="K18">
        <v>0</v>
      </c>
      <c r="L18">
        <v>7</v>
      </c>
      <c r="M18">
        <v>0</v>
      </c>
      <c r="N18" s="506">
        <v>1</v>
      </c>
      <c r="O18">
        <v>0</v>
      </c>
      <c r="P18">
        <v>1</v>
      </c>
      <c r="Q18">
        <v>0</v>
      </c>
      <c r="R18">
        <v>0</v>
      </c>
      <c r="S18" s="507">
        <v>1</v>
      </c>
      <c r="T18">
        <v>1</v>
      </c>
      <c r="U18">
        <v>0</v>
      </c>
      <c r="V18">
        <v>1</v>
      </c>
      <c r="W18">
        <v>0</v>
      </c>
      <c r="X18">
        <v>0</v>
      </c>
      <c r="Y18">
        <v>3</v>
      </c>
      <c r="Z18">
        <v>1</v>
      </c>
      <c r="AA18" s="508">
        <v>0</v>
      </c>
      <c r="AB18">
        <v>1</v>
      </c>
      <c r="AC18">
        <v>0</v>
      </c>
      <c r="AD18">
        <v>0</v>
      </c>
      <c r="AE18">
        <v>0</v>
      </c>
      <c r="AF18" s="509"/>
      <c r="AN18" s="510"/>
      <c r="AS18" s="511"/>
      <c r="BA18" s="512"/>
      <c r="BF18" s="513"/>
      <c r="BN18" s="514"/>
      <c r="BS18" s="515"/>
      <c r="CA18" s="516"/>
    </row>
    <row r="19" spans="1:79" x14ac:dyDescent="0.25">
      <c r="A19" s="517" t="s">
        <v>836</v>
      </c>
      <c r="B19">
        <v>0.71</v>
      </c>
      <c r="C19">
        <v>0.53</v>
      </c>
      <c r="F19" s="518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 s="519">
        <v>0</v>
      </c>
      <c r="O19">
        <v>0</v>
      </c>
      <c r="P19">
        <v>0</v>
      </c>
      <c r="Q19">
        <v>0</v>
      </c>
      <c r="R19">
        <v>0</v>
      </c>
      <c r="S19" s="520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4</v>
      </c>
      <c r="Z19">
        <v>1</v>
      </c>
      <c r="AA19" s="521">
        <v>0</v>
      </c>
      <c r="AB19">
        <v>0</v>
      </c>
      <c r="AC19">
        <v>0</v>
      </c>
      <c r="AD19">
        <v>0</v>
      </c>
      <c r="AE19">
        <v>0</v>
      </c>
      <c r="AF19" s="522"/>
      <c r="AN19" s="523"/>
      <c r="AS19" s="524"/>
      <c r="BA19" s="525"/>
      <c r="BF19" s="526"/>
      <c r="BN19" s="527"/>
      <c r="BS19" s="528"/>
      <c r="CA19" s="529"/>
    </row>
    <row r="20" spans="1:79" x14ac:dyDescent="0.25">
      <c r="A20" s="530" t="s">
        <v>1025</v>
      </c>
      <c r="B20">
        <v>1.24</v>
      </c>
      <c r="C20">
        <v>1.03</v>
      </c>
      <c r="F20" s="531">
        <v>1</v>
      </c>
      <c r="G20">
        <v>2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 s="532">
        <v>0</v>
      </c>
      <c r="O20">
        <v>0</v>
      </c>
      <c r="P20">
        <v>0</v>
      </c>
      <c r="Q20">
        <v>0</v>
      </c>
      <c r="R20">
        <v>0</v>
      </c>
      <c r="S20" s="533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2</v>
      </c>
      <c r="Z20">
        <v>1</v>
      </c>
      <c r="AA20" s="534">
        <v>0</v>
      </c>
      <c r="AB20">
        <v>0</v>
      </c>
      <c r="AC20">
        <v>0</v>
      </c>
      <c r="AD20">
        <v>0</v>
      </c>
      <c r="AE20">
        <v>0</v>
      </c>
      <c r="AF20" s="535"/>
      <c r="AN20" s="536"/>
      <c r="AS20" s="537"/>
      <c r="BA20" s="538"/>
      <c r="BF20" s="539"/>
      <c r="BN20" s="540"/>
      <c r="BS20" s="541"/>
      <c r="CA20" s="542"/>
    </row>
    <row r="21" spans="1:79" x14ac:dyDescent="0.25">
      <c r="A21" s="44" t="s">
        <v>1001</v>
      </c>
      <c r="B21" s="44"/>
      <c r="C21" s="44"/>
      <c r="D21" s="44"/>
      <c r="E21" s="44"/>
      <c r="F21" s="543"/>
      <c r="N21" s="544"/>
      <c r="S21" s="545"/>
      <c r="AA21" s="546"/>
      <c r="AF21" s="547"/>
      <c r="AN21" s="548"/>
      <c r="AS21" s="549"/>
      <c r="BA21" s="550"/>
      <c r="BF21" s="551"/>
      <c r="BN21" s="552"/>
      <c r="BS21" s="553"/>
      <c r="CA21" s="554"/>
    </row>
    <row r="22" spans="1:79" x14ac:dyDescent="0.25">
      <c r="A22" s="555" t="s">
        <v>838</v>
      </c>
      <c r="B22">
        <v>1.1200000000000001</v>
      </c>
      <c r="C22">
        <v>0.99</v>
      </c>
      <c r="F22" s="556">
        <v>0</v>
      </c>
      <c r="G22">
        <v>3</v>
      </c>
      <c r="H22">
        <v>0</v>
      </c>
      <c r="I22">
        <v>1</v>
      </c>
      <c r="J22">
        <v>0</v>
      </c>
      <c r="K22">
        <v>0</v>
      </c>
      <c r="L22">
        <v>2</v>
      </c>
      <c r="M22">
        <v>0</v>
      </c>
      <c r="N22" s="557">
        <v>0</v>
      </c>
      <c r="O22">
        <v>0</v>
      </c>
      <c r="P22">
        <v>0</v>
      </c>
      <c r="Q22">
        <v>0</v>
      </c>
      <c r="R22">
        <v>0</v>
      </c>
      <c r="S22" s="558">
        <v>0</v>
      </c>
      <c r="T22">
        <v>2</v>
      </c>
      <c r="U22">
        <v>0</v>
      </c>
      <c r="V22">
        <v>0</v>
      </c>
      <c r="W22">
        <v>0</v>
      </c>
      <c r="X22">
        <v>1</v>
      </c>
      <c r="Y22">
        <v>4</v>
      </c>
      <c r="Z22">
        <v>0</v>
      </c>
      <c r="AA22" s="559">
        <v>0</v>
      </c>
      <c r="AB22">
        <v>0</v>
      </c>
      <c r="AC22">
        <v>0</v>
      </c>
      <c r="AD22">
        <v>0</v>
      </c>
      <c r="AE22">
        <v>0</v>
      </c>
      <c r="AF22" s="560"/>
      <c r="AN22" s="561"/>
      <c r="AS22" s="562"/>
      <c r="BA22" s="563"/>
      <c r="BF22" s="564"/>
      <c r="BN22" s="565"/>
      <c r="BS22" s="566"/>
      <c r="CA22" s="567"/>
    </row>
    <row r="23" spans="1:79" x14ac:dyDescent="0.25">
      <c r="A23" s="568" t="s">
        <v>1026</v>
      </c>
      <c r="B23">
        <v>1.52</v>
      </c>
      <c r="C23">
        <v>1.89</v>
      </c>
      <c r="F23" s="569">
        <v>0</v>
      </c>
      <c r="G23">
        <v>5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 s="570">
        <v>0</v>
      </c>
      <c r="O23">
        <v>0</v>
      </c>
      <c r="P23">
        <v>0</v>
      </c>
      <c r="Q23">
        <v>0</v>
      </c>
      <c r="R23">
        <v>0</v>
      </c>
      <c r="S23" s="571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8</v>
      </c>
      <c r="Z23">
        <v>1</v>
      </c>
      <c r="AA23" s="572">
        <v>0</v>
      </c>
      <c r="AB23">
        <v>1</v>
      </c>
      <c r="AC23">
        <v>0</v>
      </c>
      <c r="AD23">
        <v>0</v>
      </c>
      <c r="AE23">
        <v>0</v>
      </c>
      <c r="AF23" s="573"/>
      <c r="AN23" s="574"/>
      <c r="AS23" s="575"/>
      <c r="BA23" s="576"/>
      <c r="BF23" s="577"/>
      <c r="BN23" s="578"/>
      <c r="BS23" s="579"/>
      <c r="CA23" s="580"/>
    </row>
    <row r="24" spans="1:79" x14ac:dyDescent="0.25">
      <c r="A24" s="581" t="s">
        <v>1027</v>
      </c>
      <c r="B24">
        <v>1.5</v>
      </c>
      <c r="C24">
        <v>1.33</v>
      </c>
      <c r="F24" s="582">
        <v>0</v>
      </c>
      <c r="G24">
        <v>3</v>
      </c>
      <c r="H24">
        <v>2</v>
      </c>
      <c r="I24">
        <v>0</v>
      </c>
      <c r="J24">
        <v>0</v>
      </c>
      <c r="K24">
        <v>1</v>
      </c>
      <c r="L24">
        <v>2</v>
      </c>
      <c r="M24">
        <v>0</v>
      </c>
      <c r="N24" s="583">
        <v>0</v>
      </c>
      <c r="O24">
        <v>0</v>
      </c>
      <c r="P24">
        <v>0</v>
      </c>
      <c r="Q24">
        <v>0</v>
      </c>
      <c r="R24">
        <v>0</v>
      </c>
      <c r="S24" s="584">
        <v>1</v>
      </c>
      <c r="T24">
        <v>2</v>
      </c>
      <c r="U24">
        <v>2</v>
      </c>
      <c r="V24">
        <v>0</v>
      </c>
      <c r="W24">
        <v>0</v>
      </c>
      <c r="X24">
        <v>0</v>
      </c>
      <c r="Y24">
        <v>2</v>
      </c>
      <c r="Z24">
        <v>1</v>
      </c>
      <c r="AA24" s="585">
        <v>0</v>
      </c>
      <c r="AB24">
        <v>0</v>
      </c>
      <c r="AC24">
        <v>0</v>
      </c>
      <c r="AD24">
        <v>0</v>
      </c>
      <c r="AE24">
        <v>0</v>
      </c>
      <c r="AF24" s="586"/>
      <c r="AN24" s="587"/>
      <c r="AS24" s="588"/>
      <c r="BA24" s="589"/>
      <c r="BF24" s="590"/>
      <c r="BN24" s="591"/>
      <c r="BS24" s="592"/>
      <c r="CA24" s="593"/>
    </row>
    <row r="25" spans="1:79" x14ac:dyDescent="0.25">
      <c r="A25" s="39" t="s">
        <v>1008</v>
      </c>
      <c r="B25" s="39"/>
      <c r="C25" s="39"/>
      <c r="D25" s="39"/>
      <c r="E25" s="39"/>
      <c r="F25" s="594"/>
      <c r="N25" s="595"/>
      <c r="S25" s="596"/>
      <c r="AA25" s="597"/>
      <c r="AF25" s="598"/>
      <c r="AN25" s="599"/>
      <c r="AS25" s="600"/>
      <c r="BA25" s="601"/>
      <c r="BF25" s="602"/>
      <c r="BN25" s="603"/>
      <c r="BS25" s="604"/>
      <c r="CA25" s="605"/>
    </row>
    <row r="26" spans="1:79" x14ac:dyDescent="0.25">
      <c r="A26" s="606" t="s">
        <v>1028</v>
      </c>
      <c r="B26">
        <v>0.81</v>
      </c>
      <c r="C26">
        <v>0.54</v>
      </c>
      <c r="D26">
        <v>0.54</v>
      </c>
      <c r="F26" s="607">
        <v>0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608">
        <v>0</v>
      </c>
      <c r="O26">
        <v>0</v>
      </c>
      <c r="P26">
        <v>0</v>
      </c>
      <c r="Q26">
        <v>0</v>
      </c>
      <c r="R26">
        <v>0</v>
      </c>
      <c r="S26" s="609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2</v>
      </c>
      <c r="AA26" s="610">
        <v>0</v>
      </c>
      <c r="AB26">
        <v>0</v>
      </c>
      <c r="AC26">
        <v>0</v>
      </c>
      <c r="AD26">
        <v>0</v>
      </c>
      <c r="AE26">
        <v>0</v>
      </c>
      <c r="AF26" s="611">
        <v>0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 s="612">
        <v>0</v>
      </c>
      <c r="AO26">
        <v>0</v>
      </c>
      <c r="AP26">
        <v>0</v>
      </c>
      <c r="AQ26">
        <v>0</v>
      </c>
      <c r="AR26">
        <v>0</v>
      </c>
      <c r="AS26" s="613"/>
      <c r="BA26" s="614"/>
      <c r="BF26" s="615"/>
      <c r="BN26" s="616"/>
      <c r="BS26" s="617"/>
      <c r="CA26" s="618"/>
    </row>
    <row r="27" spans="1:79" x14ac:dyDescent="0.25">
      <c r="A27" s="40" t="s">
        <v>1032</v>
      </c>
      <c r="B27" s="40"/>
      <c r="C27" s="40"/>
      <c r="D27" s="40"/>
      <c r="E27" s="40"/>
      <c r="F27" s="621"/>
      <c r="N27" s="622"/>
      <c r="S27" s="623"/>
      <c r="AA27" s="624"/>
      <c r="AF27" s="625"/>
      <c r="AN27" s="626"/>
      <c r="AS27" s="627"/>
      <c r="BA27" s="628"/>
      <c r="BF27" s="629"/>
      <c r="BN27" s="630"/>
      <c r="BS27" s="631"/>
      <c r="CA27" s="632"/>
    </row>
    <row r="28" spans="1:79" x14ac:dyDescent="0.25">
      <c r="A28" s="633" t="s">
        <v>1033</v>
      </c>
      <c r="B28">
        <v>0.96</v>
      </c>
      <c r="C28">
        <v>1.38</v>
      </c>
      <c r="D28">
        <v>1.44</v>
      </c>
      <c r="F28" s="634">
        <v>0</v>
      </c>
      <c r="G28">
        <v>3</v>
      </c>
      <c r="H28">
        <v>0</v>
      </c>
      <c r="I28">
        <v>0</v>
      </c>
      <c r="J28">
        <v>0</v>
      </c>
      <c r="K28">
        <v>0</v>
      </c>
      <c r="L28">
        <v>3</v>
      </c>
      <c r="M28">
        <v>3</v>
      </c>
      <c r="N28" s="635">
        <v>1</v>
      </c>
      <c r="O28">
        <v>0</v>
      </c>
      <c r="P28">
        <v>0</v>
      </c>
      <c r="Q28">
        <v>0</v>
      </c>
      <c r="R28">
        <v>0</v>
      </c>
      <c r="S28" s="636">
        <v>0</v>
      </c>
      <c r="T28">
        <v>2</v>
      </c>
      <c r="U28">
        <v>2</v>
      </c>
      <c r="V28">
        <v>0</v>
      </c>
      <c r="W28">
        <v>0</v>
      </c>
      <c r="X28">
        <v>0</v>
      </c>
      <c r="Y28">
        <v>2</v>
      </c>
      <c r="Z28">
        <v>0</v>
      </c>
      <c r="AA28" s="637">
        <v>1</v>
      </c>
      <c r="AB28">
        <v>0</v>
      </c>
      <c r="AC28">
        <v>0</v>
      </c>
      <c r="AD28">
        <v>0</v>
      </c>
      <c r="AE28">
        <v>0</v>
      </c>
      <c r="AF28" s="638">
        <v>2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6</v>
      </c>
      <c r="AM28">
        <v>1</v>
      </c>
      <c r="AN28" s="639">
        <v>1</v>
      </c>
      <c r="AO28">
        <v>1</v>
      </c>
      <c r="AP28">
        <v>0</v>
      </c>
      <c r="AQ28">
        <v>0</v>
      </c>
      <c r="AR28">
        <v>0</v>
      </c>
      <c r="AS28" s="640"/>
      <c r="BA28" s="641"/>
      <c r="BF28" s="642"/>
      <c r="BN28" s="643"/>
      <c r="BS28" s="644"/>
      <c r="CA28" s="645"/>
    </row>
    <row r="29" spans="1:79" x14ac:dyDescent="0.25">
      <c r="A29" s="646" t="s">
        <v>845</v>
      </c>
      <c r="B29">
        <v>1.2</v>
      </c>
      <c r="C29">
        <v>1.34</v>
      </c>
      <c r="D29">
        <v>1.1299999999999999</v>
      </c>
      <c r="F29" s="684">
        <v>4</v>
      </c>
      <c r="G29">
        <v>7</v>
      </c>
      <c r="H29">
        <v>1</v>
      </c>
      <c r="I29">
        <v>0</v>
      </c>
      <c r="J29">
        <v>0</v>
      </c>
      <c r="K29">
        <v>0</v>
      </c>
      <c r="L29">
        <v>2</v>
      </c>
      <c r="M29">
        <v>0</v>
      </c>
      <c r="N29" s="647">
        <v>0</v>
      </c>
      <c r="O29">
        <v>0</v>
      </c>
      <c r="P29">
        <v>0</v>
      </c>
      <c r="Q29">
        <v>0</v>
      </c>
      <c r="R29">
        <v>0</v>
      </c>
      <c r="S29" s="648">
        <v>1</v>
      </c>
      <c r="T29">
        <v>1</v>
      </c>
      <c r="U29">
        <v>2</v>
      </c>
      <c r="V29">
        <v>0</v>
      </c>
      <c r="W29">
        <v>0</v>
      </c>
      <c r="X29">
        <v>2</v>
      </c>
      <c r="Y29">
        <v>5</v>
      </c>
      <c r="Z29">
        <v>0</v>
      </c>
      <c r="AA29" s="649">
        <v>0</v>
      </c>
      <c r="AB29">
        <v>1</v>
      </c>
      <c r="AC29">
        <v>0</v>
      </c>
      <c r="AD29">
        <v>0</v>
      </c>
      <c r="AE29">
        <v>0</v>
      </c>
      <c r="AF29" s="688">
        <v>3</v>
      </c>
      <c r="AG29">
        <v>1</v>
      </c>
      <c r="AH29">
        <v>0</v>
      </c>
      <c r="AI29">
        <v>1</v>
      </c>
      <c r="AJ29">
        <v>0</v>
      </c>
      <c r="AK29">
        <v>1</v>
      </c>
      <c r="AL29">
        <v>2</v>
      </c>
      <c r="AM29" s="620">
        <v>1</v>
      </c>
      <c r="AN29" s="650">
        <v>1</v>
      </c>
      <c r="AO29">
        <v>0</v>
      </c>
      <c r="AP29">
        <v>0</v>
      </c>
      <c r="AQ29">
        <v>0</v>
      </c>
      <c r="AR29">
        <v>0</v>
      </c>
      <c r="AS29" s="651"/>
      <c r="BA29" s="652"/>
      <c r="BF29" s="653"/>
      <c r="BN29" s="654"/>
      <c r="BS29" s="655"/>
      <c r="CA29" s="656"/>
    </row>
    <row r="30" spans="1:79" x14ac:dyDescent="0.25">
      <c r="A30" s="657" t="s">
        <v>1034</v>
      </c>
      <c r="B30">
        <v>1.3</v>
      </c>
      <c r="C30">
        <v>1.63</v>
      </c>
      <c r="D30">
        <v>1.36</v>
      </c>
      <c r="F30" s="658">
        <v>0</v>
      </c>
      <c r="G30">
        <v>3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 s="659">
        <v>0</v>
      </c>
      <c r="O30">
        <v>0</v>
      </c>
      <c r="P30">
        <v>0</v>
      </c>
      <c r="Q30">
        <v>0</v>
      </c>
      <c r="R30">
        <v>0</v>
      </c>
      <c r="S30" s="66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4</v>
      </c>
      <c r="Z30">
        <v>1</v>
      </c>
      <c r="AA30" s="661">
        <v>1</v>
      </c>
      <c r="AB30">
        <v>0</v>
      </c>
      <c r="AC30">
        <v>1</v>
      </c>
      <c r="AD30">
        <v>0</v>
      </c>
      <c r="AE30">
        <v>0</v>
      </c>
      <c r="AF30" s="662">
        <v>1</v>
      </c>
      <c r="AG30">
        <v>3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 s="663">
        <v>0</v>
      </c>
      <c r="AO30">
        <v>0</v>
      </c>
      <c r="AP30">
        <v>0</v>
      </c>
      <c r="AQ30">
        <v>0</v>
      </c>
      <c r="AR30">
        <v>0</v>
      </c>
      <c r="AS30" s="664"/>
      <c r="BA30" s="665"/>
      <c r="BF30" s="666"/>
      <c r="BN30" s="667"/>
      <c r="BS30" s="668"/>
      <c r="CA30" s="669"/>
    </row>
    <row r="31" spans="1:79" x14ac:dyDescent="0.25">
      <c r="A31" s="670" t="s">
        <v>401</v>
      </c>
      <c r="B31">
        <v>1.26</v>
      </c>
      <c r="C31">
        <v>1.27</v>
      </c>
      <c r="D31">
        <v>1.21</v>
      </c>
      <c r="F31" s="67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 s="672">
        <v>1</v>
      </c>
      <c r="O31">
        <v>0</v>
      </c>
      <c r="P31">
        <v>0</v>
      </c>
      <c r="Q31">
        <v>0</v>
      </c>
      <c r="R31">
        <v>0</v>
      </c>
      <c r="S31" s="673">
        <v>1</v>
      </c>
      <c r="T31">
        <v>4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 s="674">
        <v>1</v>
      </c>
      <c r="AB31">
        <v>0</v>
      </c>
      <c r="AC31">
        <v>0</v>
      </c>
      <c r="AD31">
        <v>0</v>
      </c>
      <c r="AE31">
        <v>0</v>
      </c>
      <c r="AF31" s="675">
        <v>1</v>
      </c>
      <c r="AG31">
        <v>1</v>
      </c>
      <c r="AH31">
        <v>0</v>
      </c>
      <c r="AI31">
        <v>1</v>
      </c>
      <c r="AJ31">
        <v>0</v>
      </c>
      <c r="AK31">
        <v>0</v>
      </c>
      <c r="AL31">
        <v>4</v>
      </c>
      <c r="AM31">
        <v>0</v>
      </c>
      <c r="AN31" s="676">
        <v>0</v>
      </c>
      <c r="AO31">
        <v>0</v>
      </c>
      <c r="AP31">
        <v>0</v>
      </c>
      <c r="AQ31">
        <v>0</v>
      </c>
      <c r="AR31">
        <v>0</v>
      </c>
      <c r="AS31" s="677"/>
      <c r="BA31" s="678"/>
      <c r="BF31" s="679"/>
      <c r="BN31" s="680"/>
      <c r="BS31" s="681"/>
      <c r="CA31" s="682"/>
    </row>
    <row r="32" spans="1:79" x14ac:dyDescent="0.25">
      <c r="A32" s="683" t="s">
        <v>1035</v>
      </c>
      <c r="B32">
        <v>0.9</v>
      </c>
      <c r="C32">
        <v>0.96</v>
      </c>
      <c r="D32">
        <v>0.33</v>
      </c>
      <c r="F32" s="684">
        <v>0</v>
      </c>
      <c r="G32">
        <v>3</v>
      </c>
      <c r="H32">
        <v>1</v>
      </c>
      <c r="I32">
        <v>0</v>
      </c>
      <c r="J32">
        <v>0</v>
      </c>
      <c r="K32">
        <v>0</v>
      </c>
      <c r="L32">
        <v>2</v>
      </c>
      <c r="M32">
        <v>0</v>
      </c>
      <c r="N32" s="685">
        <v>0</v>
      </c>
      <c r="O32">
        <v>0</v>
      </c>
      <c r="P32">
        <v>0</v>
      </c>
      <c r="Q32">
        <v>0</v>
      </c>
      <c r="R32">
        <v>0</v>
      </c>
      <c r="S32" s="686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</v>
      </c>
      <c r="Z32">
        <v>2</v>
      </c>
      <c r="AA32" s="687">
        <v>0</v>
      </c>
      <c r="AB32">
        <v>1</v>
      </c>
      <c r="AC32">
        <v>0</v>
      </c>
      <c r="AD32">
        <v>0</v>
      </c>
      <c r="AE32">
        <v>0</v>
      </c>
      <c r="AF32" s="688">
        <v>2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 s="689">
        <v>0</v>
      </c>
      <c r="AO32">
        <v>0</v>
      </c>
      <c r="AP32">
        <v>0</v>
      </c>
      <c r="AQ32">
        <v>0</v>
      </c>
      <c r="AR32">
        <v>0</v>
      </c>
      <c r="AS32" s="690"/>
      <c r="BA32" s="691"/>
      <c r="BF32" s="692"/>
      <c r="BN32" s="693"/>
      <c r="BS32" s="694"/>
      <c r="CA32" s="695"/>
    </row>
    <row r="33" spans="1:84" x14ac:dyDescent="0.25">
      <c r="A33" s="40" t="s">
        <v>1040</v>
      </c>
      <c r="B33" s="40"/>
      <c r="C33" s="40"/>
      <c r="D33" s="40"/>
      <c r="E33" s="40"/>
      <c r="F33" s="844"/>
      <c r="N33" s="845"/>
      <c r="S33" s="846"/>
      <c r="AA33" s="847"/>
      <c r="AF33" s="848"/>
      <c r="AN33" s="849"/>
      <c r="AS33" s="850"/>
      <c r="BA33" s="851"/>
      <c r="BF33" s="852"/>
      <c r="BN33" s="853"/>
      <c r="BS33" s="854"/>
      <c r="CA33" s="855"/>
    </row>
    <row r="34" spans="1:84" x14ac:dyDescent="0.25">
      <c r="A34" s="856" t="s">
        <v>1041</v>
      </c>
      <c r="B34">
        <v>1.63</v>
      </c>
      <c r="C34">
        <v>1.0900000000000001</v>
      </c>
      <c r="F34" s="857">
        <v>3</v>
      </c>
      <c r="G34">
        <v>1</v>
      </c>
      <c r="H34">
        <v>3</v>
      </c>
      <c r="I34">
        <v>0</v>
      </c>
      <c r="J34">
        <v>0</v>
      </c>
      <c r="K34">
        <v>0</v>
      </c>
      <c r="L34">
        <v>1</v>
      </c>
      <c r="M34">
        <v>3</v>
      </c>
      <c r="N34" s="858">
        <v>0</v>
      </c>
      <c r="O34">
        <v>0</v>
      </c>
      <c r="P34">
        <v>0</v>
      </c>
      <c r="Q34">
        <v>0</v>
      </c>
      <c r="R34">
        <v>0</v>
      </c>
      <c r="S34" s="859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1</v>
      </c>
      <c r="Z34">
        <v>0</v>
      </c>
      <c r="AA34" s="860">
        <v>0</v>
      </c>
      <c r="AB34">
        <v>0</v>
      </c>
      <c r="AC34">
        <v>0</v>
      </c>
      <c r="AD34">
        <v>0</v>
      </c>
      <c r="AE34">
        <v>0</v>
      </c>
      <c r="AF34" s="861"/>
      <c r="AN34" s="862"/>
      <c r="AS34" s="863"/>
      <c r="BA34" s="864"/>
      <c r="BF34" s="865"/>
      <c r="BN34" s="866"/>
      <c r="BS34" s="867"/>
      <c r="CA34" s="868"/>
    </row>
    <row r="35" spans="1:84" x14ac:dyDescent="0.25">
      <c r="A35" s="869" t="s">
        <v>1042</v>
      </c>
      <c r="B35">
        <v>1.48</v>
      </c>
      <c r="C35">
        <v>1.1599999999999999</v>
      </c>
      <c r="D35">
        <v>0.88</v>
      </c>
      <c r="F35" s="870">
        <v>3</v>
      </c>
      <c r="G35">
        <v>5</v>
      </c>
      <c r="H35">
        <v>2</v>
      </c>
      <c r="I35">
        <v>0</v>
      </c>
      <c r="J35">
        <v>1</v>
      </c>
      <c r="K35">
        <v>0</v>
      </c>
      <c r="L35">
        <v>6</v>
      </c>
      <c r="M35">
        <v>0</v>
      </c>
      <c r="N35" s="871">
        <v>0</v>
      </c>
      <c r="O35">
        <v>0</v>
      </c>
      <c r="P35">
        <v>0</v>
      </c>
      <c r="Q35">
        <v>0</v>
      </c>
      <c r="R35">
        <v>0</v>
      </c>
      <c r="S35" s="872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3</v>
      </c>
      <c r="Z35">
        <v>0</v>
      </c>
      <c r="AA35" s="873">
        <v>0</v>
      </c>
      <c r="AB35">
        <v>0</v>
      </c>
      <c r="AC35">
        <v>1</v>
      </c>
      <c r="AD35">
        <v>0</v>
      </c>
      <c r="AE35">
        <v>0</v>
      </c>
      <c r="AF35" s="874">
        <v>1</v>
      </c>
      <c r="AG35">
        <v>4</v>
      </c>
      <c r="AH35">
        <v>0</v>
      </c>
      <c r="AI35">
        <v>0</v>
      </c>
      <c r="AJ35">
        <v>0</v>
      </c>
      <c r="AK35">
        <v>2</v>
      </c>
      <c r="AL35">
        <v>1</v>
      </c>
      <c r="AM35">
        <v>0</v>
      </c>
      <c r="AN35" s="875">
        <v>0</v>
      </c>
      <c r="AO35">
        <v>0</v>
      </c>
      <c r="AP35">
        <v>0</v>
      </c>
      <c r="AQ35">
        <v>0</v>
      </c>
      <c r="AR35">
        <v>0</v>
      </c>
      <c r="AS35" s="876"/>
      <c r="BA35" s="877"/>
      <c r="BF35" s="878"/>
      <c r="BN35" s="879"/>
      <c r="BS35" s="880"/>
      <c r="CA35" s="881"/>
    </row>
    <row r="36" spans="1:84" x14ac:dyDescent="0.25">
      <c r="A36" s="882" t="s">
        <v>349</v>
      </c>
      <c r="B36">
        <v>0.83</v>
      </c>
      <c r="C36">
        <v>1.26</v>
      </c>
      <c r="D36">
        <v>0.59</v>
      </c>
      <c r="F36" s="883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 s="884">
        <v>0</v>
      </c>
      <c r="O36">
        <v>0</v>
      </c>
      <c r="P36">
        <v>0</v>
      </c>
      <c r="Q36">
        <v>0</v>
      </c>
      <c r="R36">
        <v>0</v>
      </c>
      <c r="S36" s="885">
        <v>0</v>
      </c>
      <c r="T36">
        <v>1</v>
      </c>
      <c r="U36">
        <v>2</v>
      </c>
      <c r="V36">
        <v>0</v>
      </c>
      <c r="W36">
        <v>0</v>
      </c>
      <c r="X36">
        <v>0</v>
      </c>
      <c r="Y36">
        <v>4</v>
      </c>
      <c r="Z36">
        <v>0</v>
      </c>
      <c r="AA36" s="886">
        <v>0</v>
      </c>
      <c r="AB36">
        <v>0</v>
      </c>
      <c r="AC36">
        <v>0</v>
      </c>
      <c r="AD36">
        <v>0</v>
      </c>
      <c r="AE36">
        <v>0</v>
      </c>
      <c r="AF36" s="887">
        <v>0</v>
      </c>
      <c r="AG36">
        <v>2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  <c r="AN36" s="888">
        <v>0</v>
      </c>
      <c r="AO36">
        <v>0</v>
      </c>
      <c r="AP36">
        <v>0</v>
      </c>
      <c r="AQ36">
        <v>0</v>
      </c>
      <c r="AR36">
        <v>0</v>
      </c>
      <c r="AS36" s="889"/>
      <c r="BA36" s="890"/>
      <c r="BF36" s="891"/>
      <c r="BN36" s="892"/>
      <c r="BS36" s="893"/>
      <c r="CA36" s="894"/>
    </row>
    <row r="37" spans="1:84" x14ac:dyDescent="0.25">
      <c r="A37" s="895" t="s">
        <v>1043</v>
      </c>
      <c r="B37">
        <v>1.87</v>
      </c>
      <c r="C37">
        <v>0.95</v>
      </c>
      <c r="F37" s="896">
        <v>4</v>
      </c>
      <c r="G37">
        <v>4</v>
      </c>
      <c r="H37">
        <v>0</v>
      </c>
      <c r="I37">
        <v>1</v>
      </c>
      <c r="J37">
        <v>0</v>
      </c>
      <c r="K37">
        <v>1</v>
      </c>
      <c r="L37">
        <v>5</v>
      </c>
      <c r="M37">
        <v>1</v>
      </c>
      <c r="N37" s="897">
        <v>0</v>
      </c>
      <c r="O37">
        <v>0</v>
      </c>
      <c r="P37">
        <v>0</v>
      </c>
      <c r="Q37">
        <v>0</v>
      </c>
      <c r="R37">
        <v>0</v>
      </c>
      <c r="S37" s="898">
        <v>1</v>
      </c>
      <c r="T37">
        <v>2</v>
      </c>
      <c r="U37">
        <v>0</v>
      </c>
      <c r="V37">
        <v>0</v>
      </c>
      <c r="W37">
        <v>0</v>
      </c>
      <c r="X37">
        <v>0</v>
      </c>
      <c r="Y37">
        <v>2</v>
      </c>
      <c r="Z37">
        <v>0</v>
      </c>
      <c r="AA37" s="899">
        <v>0</v>
      </c>
      <c r="AB37">
        <v>0</v>
      </c>
      <c r="AC37">
        <v>0</v>
      </c>
      <c r="AD37">
        <v>0</v>
      </c>
      <c r="AE37">
        <v>0</v>
      </c>
      <c r="AF37" s="900"/>
      <c r="AN37" s="901"/>
      <c r="AS37" s="902"/>
      <c r="BA37" s="903"/>
      <c r="BF37" s="904"/>
      <c r="BN37" s="905"/>
      <c r="BS37" s="906"/>
      <c r="CA37" s="907"/>
    </row>
    <row r="38" spans="1:84" x14ac:dyDescent="0.25">
      <c r="A38" s="908" t="s">
        <v>1044</v>
      </c>
      <c r="B38">
        <v>1.05</v>
      </c>
      <c r="C38">
        <v>1.06</v>
      </c>
      <c r="D38">
        <v>1.22</v>
      </c>
      <c r="F38" s="909">
        <v>0</v>
      </c>
      <c r="G38">
        <v>4</v>
      </c>
      <c r="H38">
        <v>1</v>
      </c>
      <c r="I38">
        <v>0</v>
      </c>
      <c r="J38">
        <v>0</v>
      </c>
      <c r="K38">
        <v>0</v>
      </c>
      <c r="L38">
        <v>2</v>
      </c>
      <c r="M38">
        <v>0</v>
      </c>
      <c r="N38" s="910">
        <v>0</v>
      </c>
      <c r="O38">
        <v>0</v>
      </c>
      <c r="P38">
        <v>0</v>
      </c>
      <c r="Q38">
        <v>0</v>
      </c>
      <c r="R38">
        <v>0</v>
      </c>
      <c r="S38" s="911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3</v>
      </c>
      <c r="Z38">
        <v>0</v>
      </c>
      <c r="AA38" s="912">
        <v>0</v>
      </c>
      <c r="AB38">
        <v>0</v>
      </c>
      <c r="AC38">
        <v>0</v>
      </c>
      <c r="AD38">
        <v>0</v>
      </c>
      <c r="AE38">
        <v>0</v>
      </c>
      <c r="AF38" s="913">
        <v>1</v>
      </c>
      <c r="AG38">
        <v>2</v>
      </c>
      <c r="AH38">
        <v>0</v>
      </c>
      <c r="AI38">
        <v>0</v>
      </c>
      <c r="AJ38">
        <v>0</v>
      </c>
      <c r="AK38">
        <v>1</v>
      </c>
      <c r="AL38">
        <v>3</v>
      </c>
      <c r="AM38">
        <v>0</v>
      </c>
      <c r="AN38" s="914">
        <v>1</v>
      </c>
      <c r="AO38">
        <v>0</v>
      </c>
      <c r="AP38">
        <v>0</v>
      </c>
      <c r="AQ38">
        <v>0</v>
      </c>
      <c r="AR38">
        <v>0</v>
      </c>
      <c r="AS38" s="915"/>
      <c r="BA38" s="916"/>
      <c r="BF38" s="917"/>
      <c r="BN38" s="918"/>
      <c r="BS38" s="919"/>
      <c r="CA38" s="920"/>
    </row>
    <row r="39" spans="1:84" x14ac:dyDescent="0.25">
      <c r="A39" s="921" t="s">
        <v>1045</v>
      </c>
      <c r="B39">
        <v>1.19</v>
      </c>
      <c r="C39">
        <v>1.06</v>
      </c>
      <c r="D39">
        <v>1.4</v>
      </c>
      <c r="F39" s="922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 s="923">
        <v>1</v>
      </c>
      <c r="O39">
        <v>0</v>
      </c>
      <c r="P39">
        <v>0</v>
      </c>
      <c r="Q39">
        <v>0</v>
      </c>
      <c r="R39">
        <v>0</v>
      </c>
      <c r="S39" s="924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3</v>
      </c>
      <c r="Z39">
        <v>0</v>
      </c>
      <c r="AA39" s="925">
        <v>0</v>
      </c>
      <c r="AB39">
        <v>0</v>
      </c>
      <c r="AC39">
        <v>0</v>
      </c>
      <c r="AD39">
        <v>0</v>
      </c>
      <c r="AE39">
        <v>0</v>
      </c>
      <c r="AF39" s="926">
        <v>0</v>
      </c>
      <c r="AG39">
        <v>5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1</v>
      </c>
      <c r="AN39" s="927">
        <v>0</v>
      </c>
      <c r="AO39">
        <v>0</v>
      </c>
      <c r="AP39">
        <v>0</v>
      </c>
      <c r="AQ39">
        <v>0</v>
      </c>
      <c r="AR39">
        <v>0</v>
      </c>
      <c r="AS39" s="928"/>
      <c r="BA39" s="929"/>
      <c r="BF39" s="930"/>
      <c r="BN39" s="931"/>
      <c r="BS39" s="932"/>
      <c r="CA39" s="933"/>
    </row>
    <row r="40" spans="1:84" x14ac:dyDescent="0.25">
      <c r="A40" s="934" t="s">
        <v>1046</v>
      </c>
      <c r="B40">
        <v>1.06</v>
      </c>
      <c r="C40">
        <v>0.73</v>
      </c>
      <c r="D40">
        <v>1.18</v>
      </c>
      <c r="F40" s="935">
        <v>1</v>
      </c>
      <c r="G40">
        <v>4</v>
      </c>
      <c r="H40">
        <v>0</v>
      </c>
      <c r="I40">
        <v>0</v>
      </c>
      <c r="J40">
        <v>0</v>
      </c>
      <c r="K40">
        <v>0</v>
      </c>
      <c r="L40">
        <v>5</v>
      </c>
      <c r="M40">
        <v>0</v>
      </c>
      <c r="N40" s="936">
        <v>0</v>
      </c>
      <c r="O40">
        <v>0</v>
      </c>
      <c r="P40">
        <v>0</v>
      </c>
      <c r="Q40">
        <v>0</v>
      </c>
      <c r="R40">
        <v>0</v>
      </c>
      <c r="S40" s="937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4</v>
      </c>
      <c r="Z40">
        <v>0</v>
      </c>
      <c r="AA40" s="938">
        <v>1</v>
      </c>
      <c r="AB40">
        <v>0</v>
      </c>
      <c r="AC40">
        <v>0</v>
      </c>
      <c r="AD40">
        <v>0</v>
      </c>
      <c r="AE40">
        <v>0</v>
      </c>
      <c r="AF40" s="939">
        <v>0</v>
      </c>
      <c r="AG40">
        <v>1</v>
      </c>
      <c r="AH40">
        <v>2</v>
      </c>
      <c r="AI40">
        <v>0</v>
      </c>
      <c r="AJ40">
        <v>0</v>
      </c>
      <c r="AK40">
        <v>0</v>
      </c>
      <c r="AL40">
        <v>4</v>
      </c>
      <c r="AM40">
        <v>0</v>
      </c>
      <c r="AN40" s="940">
        <v>2</v>
      </c>
      <c r="AO40">
        <v>0</v>
      </c>
      <c r="AP40">
        <v>0</v>
      </c>
      <c r="AQ40">
        <v>0</v>
      </c>
      <c r="AR40">
        <v>0</v>
      </c>
      <c r="AS40" s="941"/>
      <c r="BA40" s="942"/>
      <c r="BF40" s="943"/>
      <c r="BN40" s="944"/>
      <c r="BS40" s="945"/>
      <c r="CA40" s="946"/>
      <c r="CF40" t="s">
        <v>1052</v>
      </c>
    </row>
    <row r="41" spans="1:84" x14ac:dyDescent="0.25">
      <c r="A41" s="947" t="s">
        <v>1047</v>
      </c>
      <c r="B41">
        <v>1.72</v>
      </c>
      <c r="C41">
        <v>1.76</v>
      </c>
      <c r="F41" s="948">
        <v>1</v>
      </c>
      <c r="G41">
        <v>4</v>
      </c>
      <c r="H41">
        <v>2</v>
      </c>
      <c r="I41">
        <v>0</v>
      </c>
      <c r="J41">
        <v>0</v>
      </c>
      <c r="K41">
        <v>0</v>
      </c>
      <c r="L41">
        <v>5</v>
      </c>
      <c r="M41">
        <v>1</v>
      </c>
      <c r="N41" s="949">
        <v>0</v>
      </c>
      <c r="O41">
        <v>0</v>
      </c>
      <c r="P41">
        <v>0</v>
      </c>
      <c r="Q41">
        <v>0</v>
      </c>
      <c r="R41">
        <v>0</v>
      </c>
      <c r="S41" s="950">
        <v>1</v>
      </c>
      <c r="T41">
        <v>0</v>
      </c>
      <c r="U41">
        <v>2</v>
      </c>
      <c r="V41">
        <v>0</v>
      </c>
      <c r="W41">
        <v>1</v>
      </c>
      <c r="X41">
        <v>0</v>
      </c>
      <c r="Y41">
        <v>2</v>
      </c>
      <c r="Z41">
        <v>1</v>
      </c>
      <c r="AA41" s="951">
        <v>1</v>
      </c>
      <c r="AB41">
        <v>0</v>
      </c>
      <c r="AC41">
        <v>0</v>
      </c>
      <c r="AD41">
        <v>0</v>
      </c>
      <c r="AE41">
        <v>0</v>
      </c>
      <c r="AF41" s="952"/>
      <c r="AN41" s="953"/>
      <c r="AS41" s="954"/>
      <c r="BA41" s="955"/>
      <c r="BF41" s="956"/>
      <c r="BN41" s="957"/>
      <c r="BS41" s="958"/>
      <c r="CA41" s="959"/>
    </row>
    <row r="42" spans="1:84" x14ac:dyDescent="0.25">
      <c r="A42" s="40" t="s">
        <v>1037</v>
      </c>
      <c r="B42" s="40"/>
      <c r="C42" s="40"/>
      <c r="D42" s="40"/>
      <c r="E42" s="40"/>
      <c r="F42" s="960"/>
      <c r="N42" s="961"/>
      <c r="S42" s="962"/>
      <c r="AA42" s="963"/>
      <c r="AF42" s="964"/>
      <c r="AN42" s="965"/>
      <c r="AS42" s="966"/>
      <c r="BA42" s="967"/>
      <c r="BF42" s="968"/>
      <c r="BN42" s="969"/>
      <c r="BS42" s="970"/>
      <c r="CA42" s="971"/>
    </row>
    <row r="43" spans="1:84" x14ac:dyDescent="0.25">
      <c r="A43" s="972" t="s">
        <v>411</v>
      </c>
      <c r="B43">
        <v>0.17</v>
      </c>
      <c r="C43">
        <v>0.61</v>
      </c>
      <c r="D43">
        <v>0.14000000000000001</v>
      </c>
      <c r="F43" s="97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 s="974">
        <v>0</v>
      </c>
      <c r="O43">
        <v>0</v>
      </c>
      <c r="P43">
        <v>0</v>
      </c>
      <c r="Q43">
        <v>0</v>
      </c>
      <c r="R43">
        <v>0</v>
      </c>
      <c r="S43" s="975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s="976">
        <v>0</v>
      </c>
      <c r="AB43">
        <v>0</v>
      </c>
      <c r="AC43">
        <v>0</v>
      </c>
      <c r="AD43">
        <v>0</v>
      </c>
      <c r="AE43">
        <v>0</v>
      </c>
      <c r="AF43" s="977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978">
        <v>0</v>
      </c>
      <c r="AO43">
        <v>0</v>
      </c>
      <c r="AP43">
        <v>0</v>
      </c>
      <c r="AQ43">
        <v>0</v>
      </c>
      <c r="AR43">
        <v>0</v>
      </c>
      <c r="AS43" s="979"/>
      <c r="BA43" s="980"/>
      <c r="BF43" s="981"/>
      <c r="BN43" s="982"/>
      <c r="BS43" s="983"/>
      <c r="CA43" s="984"/>
    </row>
    <row r="44" spans="1:84" x14ac:dyDescent="0.25">
      <c r="A44" s="985" t="s">
        <v>412</v>
      </c>
      <c r="B44">
        <v>1.1000000000000001</v>
      </c>
      <c r="C44">
        <v>0.86</v>
      </c>
      <c r="D44">
        <v>1.1399999999999999</v>
      </c>
      <c r="F44" s="986">
        <v>2</v>
      </c>
      <c r="G44">
        <v>6</v>
      </c>
      <c r="H44">
        <v>0</v>
      </c>
      <c r="I44">
        <v>0</v>
      </c>
      <c r="J44">
        <v>0</v>
      </c>
      <c r="K44">
        <v>3</v>
      </c>
      <c r="L44">
        <v>5</v>
      </c>
      <c r="M44">
        <v>0</v>
      </c>
      <c r="N44" s="987">
        <v>0</v>
      </c>
      <c r="O44">
        <v>0</v>
      </c>
      <c r="P44">
        <v>0</v>
      </c>
      <c r="Q44">
        <v>0</v>
      </c>
      <c r="R44">
        <v>0</v>
      </c>
      <c r="S44" s="988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2</v>
      </c>
      <c r="Z44">
        <v>1</v>
      </c>
      <c r="AA44" s="989">
        <v>1</v>
      </c>
      <c r="AB44">
        <v>0</v>
      </c>
      <c r="AC44">
        <v>0</v>
      </c>
      <c r="AD44">
        <v>0</v>
      </c>
      <c r="AE44">
        <v>0</v>
      </c>
      <c r="AF44" s="990">
        <v>2</v>
      </c>
      <c r="AG44">
        <v>2</v>
      </c>
      <c r="AH44">
        <v>2</v>
      </c>
      <c r="AI44">
        <v>0</v>
      </c>
      <c r="AJ44">
        <v>0</v>
      </c>
      <c r="AK44">
        <v>1</v>
      </c>
      <c r="AL44">
        <v>2</v>
      </c>
      <c r="AM44">
        <v>2</v>
      </c>
      <c r="AN44" s="991">
        <v>0</v>
      </c>
      <c r="AO44">
        <v>0</v>
      </c>
      <c r="AP44">
        <v>0</v>
      </c>
      <c r="AQ44">
        <v>0</v>
      </c>
      <c r="AR44">
        <v>0</v>
      </c>
      <c r="AS44" s="992"/>
      <c r="BA44" s="993"/>
      <c r="BF44" s="994"/>
      <c r="BN44" s="995"/>
      <c r="BS44" s="996"/>
      <c r="CA44" s="997"/>
    </row>
    <row r="45" spans="1:84" x14ac:dyDescent="0.25">
      <c r="A45" s="998" t="s">
        <v>861</v>
      </c>
      <c r="B45">
        <v>0.68</v>
      </c>
      <c r="C45">
        <v>0.38</v>
      </c>
      <c r="D45">
        <v>0.89</v>
      </c>
      <c r="F45" s="999">
        <v>1</v>
      </c>
      <c r="G45">
        <v>2</v>
      </c>
      <c r="H45">
        <v>1</v>
      </c>
      <c r="I45">
        <v>0</v>
      </c>
      <c r="J45">
        <v>0</v>
      </c>
      <c r="K45">
        <v>1</v>
      </c>
      <c r="L45">
        <v>2</v>
      </c>
      <c r="M45">
        <v>2</v>
      </c>
      <c r="N45" s="1000">
        <v>1</v>
      </c>
      <c r="O45">
        <v>0</v>
      </c>
      <c r="P45">
        <v>0</v>
      </c>
      <c r="Q45">
        <v>0</v>
      </c>
      <c r="R45">
        <v>0</v>
      </c>
      <c r="S45" s="1001">
        <v>0</v>
      </c>
      <c r="T45">
        <v>1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 s="1002">
        <v>0</v>
      </c>
      <c r="AB45">
        <v>0</v>
      </c>
      <c r="AC45">
        <v>0</v>
      </c>
      <c r="AD45">
        <v>0</v>
      </c>
      <c r="AE45">
        <v>0</v>
      </c>
      <c r="AF45" s="1003">
        <v>3</v>
      </c>
      <c r="AG45">
        <v>5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 s="1004">
        <v>0</v>
      </c>
      <c r="AO45">
        <v>0</v>
      </c>
      <c r="AP45">
        <v>0</v>
      </c>
      <c r="AQ45">
        <v>0</v>
      </c>
      <c r="AR45">
        <v>0</v>
      </c>
      <c r="AS45" s="1005"/>
      <c r="BA45" s="1006"/>
      <c r="BF45" s="1007"/>
      <c r="BN45" s="1008"/>
      <c r="BS45" s="1009"/>
      <c r="CA45" s="1010"/>
    </row>
    <row r="46" spans="1:84" x14ac:dyDescent="0.25">
      <c r="A46" s="1011" t="s">
        <v>1048</v>
      </c>
      <c r="B46">
        <v>0.87</v>
      </c>
      <c r="C46">
        <v>0.88</v>
      </c>
      <c r="D46">
        <v>0.57999999999999996</v>
      </c>
      <c r="F46" s="1012">
        <v>0</v>
      </c>
      <c r="G46">
        <v>2</v>
      </c>
      <c r="H46">
        <v>2</v>
      </c>
      <c r="I46">
        <v>0</v>
      </c>
      <c r="J46">
        <v>0</v>
      </c>
      <c r="K46">
        <v>0</v>
      </c>
      <c r="L46">
        <v>2</v>
      </c>
      <c r="M46">
        <v>1</v>
      </c>
      <c r="N46" s="1013">
        <v>0</v>
      </c>
      <c r="O46">
        <v>0</v>
      </c>
      <c r="P46">
        <v>0</v>
      </c>
      <c r="Q46">
        <v>0</v>
      </c>
      <c r="R46">
        <v>0</v>
      </c>
      <c r="S46" s="1014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4</v>
      </c>
      <c r="Z46">
        <v>0</v>
      </c>
      <c r="AA46" s="1015">
        <v>1</v>
      </c>
      <c r="AB46">
        <v>0</v>
      </c>
      <c r="AC46">
        <v>0</v>
      </c>
      <c r="AD46">
        <v>0</v>
      </c>
      <c r="AE46">
        <v>0</v>
      </c>
      <c r="AF46" s="101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 s="1017">
        <v>0</v>
      </c>
      <c r="AO46">
        <v>0</v>
      </c>
      <c r="AP46">
        <v>0</v>
      </c>
      <c r="AQ46">
        <v>0</v>
      </c>
      <c r="AR46">
        <v>0</v>
      </c>
      <c r="AS46" s="1018"/>
      <c r="BA46" s="1019"/>
      <c r="BF46" s="1020"/>
      <c r="BN46" s="1021"/>
      <c r="BS46" s="1022"/>
      <c r="CA46" s="1023"/>
      <c r="CF46" t="s">
        <v>1053</v>
      </c>
    </row>
    <row r="47" spans="1:84" x14ac:dyDescent="0.25">
      <c r="A47" s="44" t="s">
        <v>1038</v>
      </c>
      <c r="B47" s="44"/>
      <c r="C47" s="44"/>
      <c r="D47" s="44"/>
      <c r="E47" s="44"/>
      <c r="F47" s="1024"/>
      <c r="N47" s="1025"/>
      <c r="S47" s="1026"/>
      <c r="AA47" s="1027"/>
      <c r="AF47" s="1028"/>
      <c r="AN47" s="1029"/>
      <c r="AS47" s="1030"/>
      <c r="BA47" s="1031"/>
      <c r="BF47" s="1032"/>
      <c r="BN47" s="1033"/>
      <c r="BS47" s="1034"/>
      <c r="CA47" s="1035"/>
    </row>
    <row r="48" spans="1:84" x14ac:dyDescent="0.25">
      <c r="A48" s="1036" t="s">
        <v>359</v>
      </c>
      <c r="B48">
        <v>1.48</v>
      </c>
      <c r="C48">
        <v>1.1399999999999999</v>
      </c>
      <c r="D48">
        <v>0.65</v>
      </c>
      <c r="F48" s="1037">
        <v>1</v>
      </c>
      <c r="G48">
        <v>5</v>
      </c>
      <c r="H48">
        <v>1</v>
      </c>
      <c r="I48">
        <v>0</v>
      </c>
      <c r="J48">
        <v>1</v>
      </c>
      <c r="K48">
        <v>0</v>
      </c>
      <c r="L48">
        <v>6</v>
      </c>
      <c r="M48">
        <v>1</v>
      </c>
      <c r="N48" s="1038">
        <v>0</v>
      </c>
      <c r="O48">
        <v>0</v>
      </c>
      <c r="P48">
        <v>1</v>
      </c>
      <c r="Q48">
        <v>0</v>
      </c>
      <c r="R48">
        <v>0</v>
      </c>
      <c r="S48" s="1039">
        <v>0</v>
      </c>
      <c r="T48">
        <v>2</v>
      </c>
      <c r="U48">
        <v>0</v>
      </c>
      <c r="V48">
        <v>0</v>
      </c>
      <c r="W48">
        <v>0</v>
      </c>
      <c r="X48">
        <v>0</v>
      </c>
      <c r="Y48">
        <v>5</v>
      </c>
      <c r="Z48">
        <v>4</v>
      </c>
      <c r="AA48" s="1040">
        <v>0</v>
      </c>
      <c r="AB48">
        <v>0</v>
      </c>
      <c r="AC48">
        <v>0</v>
      </c>
      <c r="AD48">
        <v>0</v>
      </c>
      <c r="AE48">
        <v>0</v>
      </c>
      <c r="AF48" s="1041">
        <v>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</v>
      </c>
      <c r="AM48">
        <v>1</v>
      </c>
      <c r="AN48" s="1042">
        <v>0</v>
      </c>
      <c r="AO48">
        <v>0</v>
      </c>
      <c r="AP48">
        <v>0</v>
      </c>
      <c r="AQ48">
        <v>0</v>
      </c>
      <c r="AR48">
        <v>0</v>
      </c>
      <c r="AS48" s="1043"/>
      <c r="BA48" s="1044"/>
      <c r="BF48" s="1045"/>
      <c r="BN48" s="1046"/>
      <c r="BS48" s="1047"/>
      <c r="CA48" s="1048"/>
    </row>
    <row r="49" spans="1:79" x14ac:dyDescent="0.25">
      <c r="A49" s="40" t="s">
        <v>1065</v>
      </c>
      <c r="B49" s="40"/>
      <c r="C49" s="40"/>
      <c r="D49" s="40"/>
      <c r="E49" s="40"/>
      <c r="F49" s="1052"/>
      <c r="N49" s="1053"/>
      <c r="S49" s="1054"/>
      <c r="AA49" s="1055"/>
      <c r="AF49" s="1056"/>
      <c r="AN49" s="1057"/>
      <c r="AS49" s="1058"/>
      <c r="BA49" s="1059"/>
      <c r="BF49" s="1060"/>
      <c r="BN49" s="1061"/>
      <c r="BS49" s="1062"/>
      <c r="CA49" s="1063"/>
    </row>
    <row r="50" spans="1:79" x14ac:dyDescent="0.25">
      <c r="A50" s="1148" t="s">
        <v>1068</v>
      </c>
      <c r="B50">
        <v>1.06</v>
      </c>
      <c r="C50">
        <v>0.36</v>
      </c>
      <c r="D50">
        <v>0.24</v>
      </c>
      <c r="F50" s="1064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 s="1065">
        <v>0</v>
      </c>
      <c r="O50">
        <v>0</v>
      </c>
      <c r="P50">
        <v>0</v>
      </c>
      <c r="Q50">
        <v>0</v>
      </c>
      <c r="R50">
        <v>0</v>
      </c>
      <c r="S50" s="1066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s="1067">
        <v>0</v>
      </c>
      <c r="AB50">
        <v>0</v>
      </c>
      <c r="AC50">
        <v>0</v>
      </c>
      <c r="AD50">
        <v>0</v>
      </c>
      <c r="AE50">
        <v>0</v>
      </c>
      <c r="AF50" s="1068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 s="1069">
        <v>0</v>
      </c>
      <c r="AO50">
        <v>0</v>
      </c>
      <c r="AP50">
        <v>0</v>
      </c>
      <c r="AQ50">
        <v>0</v>
      </c>
      <c r="AR50">
        <v>0</v>
      </c>
      <c r="AS50" s="1070"/>
      <c r="BA50" s="1071"/>
      <c r="BF50" s="1072"/>
      <c r="BN50" s="1073"/>
      <c r="BS50" s="1074"/>
      <c r="CA50" s="1075"/>
    </row>
    <row r="51" spans="1:79" x14ac:dyDescent="0.25">
      <c r="A51" s="1148" t="s">
        <v>1069</v>
      </c>
      <c r="B51">
        <v>0.71</v>
      </c>
      <c r="C51">
        <v>0.63</v>
      </c>
      <c r="D51">
        <v>0.45</v>
      </c>
      <c r="F51" s="1076">
        <v>0</v>
      </c>
      <c r="G51">
        <v>2</v>
      </c>
      <c r="H51">
        <v>1</v>
      </c>
      <c r="I51">
        <v>0</v>
      </c>
      <c r="J51">
        <v>0</v>
      </c>
      <c r="K51">
        <v>0</v>
      </c>
      <c r="L51">
        <v>2</v>
      </c>
      <c r="M51">
        <v>1</v>
      </c>
      <c r="N51" s="1077">
        <v>0</v>
      </c>
      <c r="O51">
        <v>0</v>
      </c>
      <c r="P51">
        <v>0</v>
      </c>
      <c r="Q51">
        <v>0</v>
      </c>
      <c r="R51">
        <v>0</v>
      </c>
      <c r="S51" s="1078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4</v>
      </c>
      <c r="Z51">
        <v>0</v>
      </c>
      <c r="AA51" s="1079">
        <v>0</v>
      </c>
      <c r="AB51">
        <v>0</v>
      </c>
      <c r="AC51">
        <v>0</v>
      </c>
      <c r="AD51">
        <v>0</v>
      </c>
      <c r="AE51">
        <v>0</v>
      </c>
      <c r="AF51" s="1080">
        <v>1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2</v>
      </c>
      <c r="AM51">
        <v>0</v>
      </c>
      <c r="AN51" s="1081">
        <v>0</v>
      </c>
      <c r="AO51">
        <v>0</v>
      </c>
      <c r="AP51">
        <v>0</v>
      </c>
      <c r="AQ51">
        <v>0</v>
      </c>
      <c r="AR51">
        <v>0</v>
      </c>
      <c r="AS51" s="1082"/>
      <c r="BA51" s="1083"/>
      <c r="BF51" s="1084"/>
      <c r="BN51" s="1085"/>
      <c r="BS51" s="1086"/>
      <c r="CA51" s="1087"/>
    </row>
    <row r="52" spans="1:79" x14ac:dyDescent="0.25">
      <c r="A52" s="1148" t="s">
        <v>865</v>
      </c>
      <c r="B52">
        <v>0.91</v>
      </c>
      <c r="C52">
        <v>0.71</v>
      </c>
      <c r="D52">
        <v>0.82</v>
      </c>
      <c r="F52" s="1088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6</v>
      </c>
      <c r="M52">
        <v>0</v>
      </c>
      <c r="N52" s="1089">
        <v>0</v>
      </c>
      <c r="O52">
        <v>0</v>
      </c>
      <c r="P52">
        <v>0</v>
      </c>
      <c r="Q52">
        <v>0</v>
      </c>
      <c r="R52">
        <v>0</v>
      </c>
      <c r="S52" s="1090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1</v>
      </c>
      <c r="Z52">
        <v>0</v>
      </c>
      <c r="AA52" s="1091">
        <v>0</v>
      </c>
      <c r="AB52">
        <v>1</v>
      </c>
      <c r="AC52">
        <v>0</v>
      </c>
      <c r="AD52">
        <v>0</v>
      </c>
      <c r="AE52">
        <v>0</v>
      </c>
      <c r="AF52" s="109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093">
        <v>1</v>
      </c>
      <c r="AO52">
        <v>0</v>
      </c>
      <c r="AP52">
        <v>0</v>
      </c>
      <c r="AQ52">
        <v>0</v>
      </c>
      <c r="AR52">
        <v>0</v>
      </c>
      <c r="AS52" s="1094"/>
      <c r="BA52" s="1095"/>
      <c r="BF52" s="1096"/>
      <c r="BN52" s="1097"/>
      <c r="BS52" s="1098"/>
      <c r="CA52" s="1099"/>
    </row>
    <row r="53" spans="1:79" x14ac:dyDescent="0.25">
      <c r="A53" s="1149" t="s">
        <v>419</v>
      </c>
      <c r="B53">
        <v>1.18</v>
      </c>
      <c r="C53">
        <v>0.93</v>
      </c>
      <c r="D53">
        <v>0.81</v>
      </c>
      <c r="F53" s="1100">
        <v>0</v>
      </c>
      <c r="G53">
        <v>2</v>
      </c>
      <c r="H53">
        <v>2</v>
      </c>
      <c r="I53">
        <v>0</v>
      </c>
      <c r="J53">
        <v>0</v>
      </c>
      <c r="K53">
        <v>0</v>
      </c>
      <c r="L53">
        <v>4</v>
      </c>
      <c r="M53">
        <v>1</v>
      </c>
      <c r="N53" s="1101">
        <v>0</v>
      </c>
      <c r="O53">
        <v>0</v>
      </c>
      <c r="P53">
        <v>0</v>
      </c>
      <c r="Q53">
        <v>0</v>
      </c>
      <c r="R53">
        <v>0</v>
      </c>
      <c r="S53" s="1102">
        <v>2</v>
      </c>
      <c r="T53">
        <v>1</v>
      </c>
      <c r="U53">
        <v>1</v>
      </c>
      <c r="V53">
        <v>0</v>
      </c>
      <c r="W53">
        <v>0</v>
      </c>
      <c r="X53">
        <v>0</v>
      </c>
      <c r="Y53">
        <v>7</v>
      </c>
      <c r="Z53">
        <v>0</v>
      </c>
      <c r="AA53" s="1103">
        <v>1</v>
      </c>
      <c r="AB53">
        <v>0</v>
      </c>
      <c r="AC53">
        <v>0</v>
      </c>
      <c r="AD53">
        <v>0</v>
      </c>
      <c r="AE53">
        <v>0</v>
      </c>
      <c r="AF53" s="1104">
        <v>2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 s="1105">
        <v>0</v>
      </c>
      <c r="AO53">
        <v>0</v>
      </c>
      <c r="AP53">
        <v>0</v>
      </c>
      <c r="AQ53">
        <v>0</v>
      </c>
      <c r="AR53">
        <v>0</v>
      </c>
      <c r="AS53" s="1106"/>
      <c r="BA53" s="1107"/>
      <c r="BF53" s="1108"/>
      <c r="BN53" s="1109"/>
      <c r="BS53" s="1110"/>
      <c r="CA53" s="1111"/>
    </row>
    <row r="54" spans="1:79" x14ac:dyDescent="0.25">
      <c r="A54" s="1148" t="s">
        <v>1070</v>
      </c>
      <c r="B54">
        <v>1.06</v>
      </c>
      <c r="C54">
        <v>0.59</v>
      </c>
      <c r="D54">
        <v>0.95</v>
      </c>
      <c r="F54" s="1112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4</v>
      </c>
      <c r="M54">
        <v>2</v>
      </c>
      <c r="N54" s="1113">
        <v>1</v>
      </c>
      <c r="O54">
        <v>0</v>
      </c>
      <c r="P54">
        <v>0</v>
      </c>
      <c r="Q54">
        <v>0</v>
      </c>
      <c r="R54">
        <v>0</v>
      </c>
      <c r="S54" s="1114">
        <v>0</v>
      </c>
      <c r="T54">
        <v>2</v>
      </c>
      <c r="U54">
        <v>0</v>
      </c>
      <c r="V54">
        <v>0</v>
      </c>
      <c r="W54">
        <v>0</v>
      </c>
      <c r="X54">
        <v>0</v>
      </c>
      <c r="Y54">
        <v>3</v>
      </c>
      <c r="Z54">
        <v>0</v>
      </c>
      <c r="AA54" s="1115">
        <v>0</v>
      </c>
      <c r="AB54">
        <v>0</v>
      </c>
      <c r="AC54">
        <v>0</v>
      </c>
      <c r="AD54">
        <v>0</v>
      </c>
      <c r="AE54">
        <v>0</v>
      </c>
      <c r="AF54" s="1116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3</v>
      </c>
      <c r="AM54">
        <v>1</v>
      </c>
      <c r="AN54" s="1117">
        <v>1</v>
      </c>
      <c r="AO54">
        <v>0</v>
      </c>
      <c r="AP54">
        <v>0</v>
      </c>
      <c r="AQ54">
        <v>0</v>
      </c>
      <c r="AR54">
        <v>0</v>
      </c>
      <c r="AS54" s="1118"/>
      <c r="BA54" s="1119"/>
      <c r="BF54" s="1120"/>
      <c r="BN54" s="1121"/>
      <c r="BS54" s="1122"/>
      <c r="CA54" s="1123"/>
    </row>
    <row r="55" spans="1:79" x14ac:dyDescent="0.25">
      <c r="A55" s="1150" t="s">
        <v>1071</v>
      </c>
      <c r="B55">
        <v>0.99</v>
      </c>
      <c r="C55">
        <v>0.91</v>
      </c>
      <c r="D55">
        <v>0.92</v>
      </c>
      <c r="F55" s="1124">
        <v>2</v>
      </c>
      <c r="G55">
        <v>1</v>
      </c>
      <c r="H55">
        <v>0</v>
      </c>
      <c r="I55">
        <v>1</v>
      </c>
      <c r="J55">
        <v>0</v>
      </c>
      <c r="K55">
        <v>0</v>
      </c>
      <c r="L55">
        <v>2</v>
      </c>
      <c r="M55">
        <v>1</v>
      </c>
      <c r="N55" s="1125">
        <v>0</v>
      </c>
      <c r="O55">
        <v>0</v>
      </c>
      <c r="P55">
        <v>0</v>
      </c>
      <c r="Q55">
        <v>0</v>
      </c>
      <c r="R55">
        <v>0</v>
      </c>
      <c r="S55" s="1126">
        <v>0</v>
      </c>
      <c r="T55">
        <v>2</v>
      </c>
      <c r="U55">
        <v>0</v>
      </c>
      <c r="V55">
        <v>0</v>
      </c>
      <c r="W55">
        <v>0</v>
      </c>
      <c r="X55">
        <v>0</v>
      </c>
      <c r="Y55">
        <v>4</v>
      </c>
      <c r="Z55">
        <v>0</v>
      </c>
      <c r="AA55" s="1127">
        <v>0</v>
      </c>
      <c r="AB55">
        <v>0</v>
      </c>
      <c r="AC55">
        <v>0</v>
      </c>
      <c r="AD55">
        <v>0</v>
      </c>
      <c r="AE55">
        <v>0</v>
      </c>
      <c r="AF55" s="1128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3</v>
      </c>
      <c r="AM55">
        <v>0</v>
      </c>
      <c r="AN55" s="1129">
        <v>0</v>
      </c>
      <c r="AO55">
        <v>0</v>
      </c>
      <c r="AP55">
        <v>0</v>
      </c>
      <c r="AQ55">
        <v>0</v>
      </c>
      <c r="AR55">
        <v>0</v>
      </c>
      <c r="AS55" s="1130"/>
      <c r="BA55" s="1131"/>
      <c r="BF55" s="1132"/>
      <c r="BN55" s="1133"/>
      <c r="BS55" s="1134"/>
      <c r="CA55" s="1135"/>
    </row>
    <row r="56" spans="1:79" x14ac:dyDescent="0.25">
      <c r="A56" s="1148" t="s">
        <v>1072</v>
      </c>
      <c r="B56">
        <v>0.95</v>
      </c>
      <c r="C56">
        <v>0.7</v>
      </c>
      <c r="D56">
        <v>0.89</v>
      </c>
      <c r="F56" s="1136">
        <v>2</v>
      </c>
      <c r="G56">
        <v>3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 s="1137">
        <v>0</v>
      </c>
      <c r="O56">
        <v>0</v>
      </c>
      <c r="P56">
        <v>0</v>
      </c>
      <c r="Q56">
        <v>0</v>
      </c>
      <c r="R56">
        <v>0</v>
      </c>
      <c r="S56" s="1138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1</v>
      </c>
      <c r="AA56" s="1139">
        <v>0</v>
      </c>
      <c r="AB56">
        <v>0</v>
      </c>
      <c r="AC56">
        <v>0</v>
      </c>
      <c r="AD56">
        <v>0</v>
      </c>
      <c r="AE56">
        <v>0</v>
      </c>
      <c r="AF56" s="1140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5</v>
      </c>
      <c r="AM56">
        <v>0</v>
      </c>
      <c r="AN56" s="1141">
        <v>1</v>
      </c>
      <c r="AO56">
        <v>0</v>
      </c>
      <c r="AP56">
        <v>0</v>
      </c>
      <c r="AQ56">
        <v>0</v>
      </c>
      <c r="AR56">
        <v>0</v>
      </c>
      <c r="AS56" s="1142"/>
      <c r="BA56" s="1143"/>
      <c r="BF56" s="1144"/>
      <c r="BN56" s="1145"/>
      <c r="BS56" s="1146"/>
      <c r="CA56" s="1147"/>
    </row>
    <row r="57" spans="1:79" x14ac:dyDescent="0.25">
      <c r="A57" s="39" t="s">
        <v>1102</v>
      </c>
      <c r="B57" s="39"/>
      <c r="C57" s="39"/>
      <c r="D57" s="39"/>
      <c r="E57" s="39"/>
      <c r="F57" s="1504"/>
      <c r="N57" s="1505"/>
      <c r="S57" s="1506"/>
      <c r="AA57" s="1507"/>
      <c r="AF57" s="1508"/>
      <c r="AN57" s="1509"/>
      <c r="AS57" s="1510"/>
      <c r="BA57" s="1511"/>
      <c r="BF57" s="1512"/>
      <c r="BN57" s="1513"/>
      <c r="BS57" s="1514"/>
      <c r="CA57" s="1515"/>
    </row>
    <row r="58" spans="1:79" x14ac:dyDescent="0.25">
      <c r="A58" s="1516" t="s">
        <v>746</v>
      </c>
      <c r="B58">
        <v>0.79</v>
      </c>
      <c r="C58">
        <v>0.44</v>
      </c>
      <c r="F58" s="1517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 s="1518">
        <v>0</v>
      </c>
      <c r="O58">
        <v>0</v>
      </c>
      <c r="P58">
        <v>0</v>
      </c>
      <c r="Q58">
        <v>0</v>
      </c>
      <c r="R58">
        <v>0</v>
      </c>
      <c r="S58" s="1519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1</v>
      </c>
      <c r="Z58">
        <v>0</v>
      </c>
      <c r="AA58" s="1520">
        <v>0</v>
      </c>
      <c r="AB58">
        <v>0</v>
      </c>
      <c r="AC58">
        <v>0</v>
      </c>
      <c r="AD58">
        <v>0</v>
      </c>
      <c r="AE58">
        <v>0</v>
      </c>
      <c r="AF58" s="1521"/>
      <c r="AN58" s="1522"/>
      <c r="AS58" s="1523"/>
      <c r="BA58" s="1524"/>
      <c r="BF58" s="1525"/>
      <c r="BN58" s="1526"/>
      <c r="BS58" s="1527"/>
      <c r="CA58" s="1528"/>
    </row>
    <row r="59" spans="1:79" x14ac:dyDescent="0.25">
      <c r="A59" s="39" t="s">
        <v>1084</v>
      </c>
      <c r="B59" s="39"/>
      <c r="C59" s="39"/>
      <c r="D59" s="39"/>
      <c r="E59" s="39"/>
      <c r="F59" s="1529"/>
      <c r="N59" s="1530"/>
      <c r="S59" s="1531"/>
      <c r="AA59" s="1532"/>
      <c r="AF59" s="1533"/>
      <c r="AN59" s="1534"/>
      <c r="AS59" s="1535"/>
      <c r="BA59" s="1536"/>
      <c r="BF59" s="1537"/>
      <c r="BN59" s="1538"/>
      <c r="BS59" s="1539"/>
      <c r="CA59" s="1540"/>
    </row>
    <row r="60" spans="1:79" x14ac:dyDescent="0.25">
      <c r="A60" s="1541" t="s">
        <v>424</v>
      </c>
      <c r="B60">
        <v>0.85</v>
      </c>
      <c r="C60">
        <v>0.74</v>
      </c>
      <c r="D60">
        <v>1.75</v>
      </c>
      <c r="F60" s="1542">
        <v>0</v>
      </c>
      <c r="G60">
        <v>3</v>
      </c>
      <c r="H60">
        <v>1</v>
      </c>
      <c r="I60">
        <v>0</v>
      </c>
      <c r="J60">
        <v>0</v>
      </c>
      <c r="K60">
        <v>0</v>
      </c>
      <c r="L60">
        <v>2</v>
      </c>
      <c r="M60">
        <v>0</v>
      </c>
      <c r="N60" s="1543">
        <v>0</v>
      </c>
      <c r="O60">
        <v>0</v>
      </c>
      <c r="P60">
        <v>0</v>
      </c>
      <c r="Q60">
        <v>0</v>
      </c>
      <c r="R60">
        <v>0</v>
      </c>
      <c r="S60" s="1544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4</v>
      </c>
      <c r="Z60">
        <v>1</v>
      </c>
      <c r="AA60" s="1545">
        <v>1</v>
      </c>
      <c r="AB60">
        <v>0</v>
      </c>
      <c r="AC60">
        <v>0</v>
      </c>
      <c r="AD60">
        <v>0</v>
      </c>
      <c r="AE60">
        <v>0</v>
      </c>
      <c r="AF60" s="1546">
        <v>0</v>
      </c>
      <c r="AG60">
        <v>3</v>
      </c>
      <c r="AH60">
        <v>2</v>
      </c>
      <c r="AI60">
        <v>0</v>
      </c>
      <c r="AJ60">
        <v>0</v>
      </c>
      <c r="AK60">
        <v>0</v>
      </c>
      <c r="AL60">
        <v>5</v>
      </c>
      <c r="AM60">
        <v>0</v>
      </c>
      <c r="AN60" s="1547">
        <v>1</v>
      </c>
      <c r="AO60">
        <v>0</v>
      </c>
      <c r="AP60">
        <v>1</v>
      </c>
      <c r="AQ60">
        <v>0</v>
      </c>
      <c r="AR60">
        <v>0</v>
      </c>
      <c r="AS60" s="1548"/>
      <c r="BA60" s="1549"/>
      <c r="BF60" s="1550"/>
      <c r="BN60" s="1551"/>
      <c r="BS60" s="1552"/>
      <c r="CA60" s="1553"/>
    </row>
    <row r="61" spans="1:79" x14ac:dyDescent="0.25">
      <c r="A61" s="44" t="s">
        <v>1110</v>
      </c>
      <c r="B61" s="44"/>
      <c r="C61" s="44"/>
      <c r="D61" s="44"/>
      <c r="E61" s="44"/>
      <c r="F61" s="1573"/>
      <c r="N61" s="1574"/>
      <c r="S61" s="1575"/>
      <c r="AA61" s="1576"/>
      <c r="AF61" s="1577"/>
      <c r="AN61" s="1578"/>
      <c r="AS61" s="1579"/>
      <c r="BA61" s="1580"/>
      <c r="BF61" s="1581"/>
      <c r="BN61" s="1582"/>
      <c r="BS61" s="1583"/>
      <c r="CA61" s="1584"/>
    </row>
    <row r="62" spans="1:79" x14ac:dyDescent="0.25">
      <c r="A62" s="1585" t="s">
        <v>425</v>
      </c>
      <c r="B62">
        <v>1.64</v>
      </c>
      <c r="C62">
        <v>1.58</v>
      </c>
      <c r="F62" s="1586">
        <v>1</v>
      </c>
      <c r="G62">
        <v>6</v>
      </c>
      <c r="H62">
        <v>4</v>
      </c>
      <c r="I62">
        <v>0</v>
      </c>
      <c r="J62">
        <v>0</v>
      </c>
      <c r="K62">
        <v>0</v>
      </c>
      <c r="L62">
        <v>3</v>
      </c>
      <c r="M62">
        <v>0</v>
      </c>
      <c r="N62" s="1587">
        <v>0</v>
      </c>
      <c r="O62">
        <v>0</v>
      </c>
      <c r="P62">
        <v>0</v>
      </c>
      <c r="Q62">
        <v>0</v>
      </c>
      <c r="R62">
        <v>0</v>
      </c>
      <c r="S62" s="1588">
        <v>0</v>
      </c>
      <c r="T62">
        <v>2</v>
      </c>
      <c r="U62">
        <v>1</v>
      </c>
      <c r="V62">
        <v>1</v>
      </c>
      <c r="W62">
        <v>0</v>
      </c>
      <c r="X62">
        <v>0</v>
      </c>
      <c r="Y62">
        <v>7</v>
      </c>
      <c r="Z62">
        <v>1</v>
      </c>
      <c r="AA62" s="1589">
        <v>0</v>
      </c>
      <c r="AB62">
        <v>0</v>
      </c>
      <c r="AC62">
        <v>1</v>
      </c>
      <c r="AD62">
        <v>0</v>
      </c>
      <c r="AE62">
        <v>0</v>
      </c>
      <c r="AF62" s="1590"/>
      <c r="AN62" s="1591"/>
      <c r="AS62" s="1592"/>
      <c r="BA62" s="1593"/>
      <c r="BF62" s="1594"/>
      <c r="BN62" s="1595"/>
      <c r="BS62" s="1596"/>
      <c r="CA62" s="1597"/>
    </row>
    <row r="63" spans="1:79" x14ac:dyDescent="0.25">
      <c r="A63" s="39" t="s">
        <v>1131</v>
      </c>
      <c r="B63" s="39"/>
      <c r="C63" s="39"/>
      <c r="D63" s="39"/>
      <c r="E63" s="39"/>
      <c r="F63" s="1777"/>
      <c r="N63" s="1778"/>
      <c r="S63" s="1779"/>
      <c r="AA63" s="1780"/>
      <c r="AF63" s="1781"/>
      <c r="AN63" s="1782"/>
      <c r="AS63" s="1783"/>
      <c r="BA63" s="1784"/>
      <c r="BF63" s="1785"/>
      <c r="BN63" s="1786"/>
      <c r="BS63" s="1787"/>
      <c r="CA63" s="1788"/>
    </row>
    <row r="64" spans="1:79" x14ac:dyDescent="0.25">
      <c r="A64" s="1789" t="s">
        <v>872</v>
      </c>
      <c r="B64">
        <v>0.88</v>
      </c>
      <c r="C64">
        <v>1.07</v>
      </c>
      <c r="D64">
        <v>1.05</v>
      </c>
      <c r="F64" s="1790">
        <v>0</v>
      </c>
      <c r="G64">
        <v>5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791">
        <v>0</v>
      </c>
      <c r="O64">
        <v>0</v>
      </c>
      <c r="P64">
        <v>0</v>
      </c>
      <c r="Q64">
        <v>0</v>
      </c>
      <c r="R64">
        <v>0</v>
      </c>
      <c r="S64" s="1792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7</v>
      </c>
      <c r="Z64">
        <v>0</v>
      </c>
      <c r="AA64" s="1793">
        <v>0</v>
      </c>
      <c r="AB64">
        <v>0</v>
      </c>
      <c r="AC64">
        <v>0</v>
      </c>
      <c r="AD64">
        <v>0</v>
      </c>
      <c r="AE64">
        <v>0</v>
      </c>
      <c r="AF64" s="1794">
        <v>1</v>
      </c>
      <c r="AG64">
        <v>3</v>
      </c>
      <c r="AH64">
        <v>1</v>
      </c>
      <c r="AI64">
        <v>0</v>
      </c>
      <c r="AJ64">
        <v>0</v>
      </c>
      <c r="AK64">
        <v>0</v>
      </c>
      <c r="AL64">
        <v>4</v>
      </c>
      <c r="AM64">
        <v>1</v>
      </c>
      <c r="AN64" s="1795">
        <v>1</v>
      </c>
      <c r="AO64">
        <v>0</v>
      </c>
      <c r="AP64">
        <v>0</v>
      </c>
      <c r="AQ64">
        <v>0</v>
      </c>
      <c r="AR64">
        <v>0</v>
      </c>
      <c r="AS64" s="1796"/>
      <c r="BA64" s="1797"/>
      <c r="BF64" s="1798"/>
      <c r="BN64" s="1799"/>
      <c r="BS64" s="1800"/>
      <c r="CA64" s="1801"/>
    </row>
    <row r="65" spans="1:105" x14ac:dyDescent="0.25">
      <c r="A65" s="1802" t="s">
        <v>1132</v>
      </c>
      <c r="B65">
        <v>0.52</v>
      </c>
      <c r="C65">
        <v>1.08</v>
      </c>
      <c r="D65">
        <v>0.99</v>
      </c>
      <c r="F65" s="1803">
        <v>0</v>
      </c>
      <c r="G65">
        <v>0</v>
      </c>
      <c r="H65">
        <v>2</v>
      </c>
      <c r="I65">
        <v>0</v>
      </c>
      <c r="J65">
        <v>0</v>
      </c>
      <c r="K65">
        <v>0</v>
      </c>
      <c r="L65">
        <v>3</v>
      </c>
      <c r="M65">
        <v>1</v>
      </c>
      <c r="N65" s="1804">
        <v>0</v>
      </c>
      <c r="O65">
        <v>0</v>
      </c>
      <c r="P65">
        <v>0</v>
      </c>
      <c r="Q65">
        <v>0</v>
      </c>
      <c r="R65">
        <v>0</v>
      </c>
      <c r="S65" s="1805">
        <v>1</v>
      </c>
      <c r="T65">
        <v>1</v>
      </c>
      <c r="U65">
        <v>1</v>
      </c>
      <c r="V65">
        <v>0</v>
      </c>
      <c r="W65">
        <v>0</v>
      </c>
      <c r="X65">
        <v>0</v>
      </c>
      <c r="Y65">
        <v>5</v>
      </c>
      <c r="Z65">
        <v>0</v>
      </c>
      <c r="AA65" s="1806">
        <v>0</v>
      </c>
      <c r="AB65">
        <v>0</v>
      </c>
      <c r="AC65">
        <v>0</v>
      </c>
      <c r="AD65">
        <v>0</v>
      </c>
      <c r="AE65">
        <v>0</v>
      </c>
      <c r="AF65" s="1807">
        <v>2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1</v>
      </c>
      <c r="AM65">
        <v>0</v>
      </c>
      <c r="AN65" s="1808">
        <v>0</v>
      </c>
      <c r="AO65">
        <v>0</v>
      </c>
      <c r="AP65">
        <v>0</v>
      </c>
      <c r="AQ65">
        <v>0</v>
      </c>
      <c r="AR65">
        <v>0</v>
      </c>
      <c r="AS65" s="1809"/>
      <c r="BA65" s="1810"/>
      <c r="BF65" s="1811"/>
      <c r="BN65" s="1812"/>
      <c r="BS65" s="1813"/>
      <c r="CA65" s="1814"/>
    </row>
    <row r="66" spans="1:105" x14ac:dyDescent="0.25">
      <c r="A66" s="1815" t="s">
        <v>1133</v>
      </c>
      <c r="B66">
        <v>0.91</v>
      </c>
      <c r="C66">
        <v>0.96</v>
      </c>
      <c r="D66">
        <v>1.43</v>
      </c>
      <c r="F66" s="1816">
        <v>1</v>
      </c>
      <c r="G66">
        <v>3</v>
      </c>
      <c r="H66">
        <v>1</v>
      </c>
      <c r="I66">
        <v>0</v>
      </c>
      <c r="J66">
        <v>0</v>
      </c>
      <c r="K66">
        <v>0</v>
      </c>
      <c r="L66">
        <v>2</v>
      </c>
      <c r="M66">
        <v>1</v>
      </c>
      <c r="N66" s="1817">
        <v>1</v>
      </c>
      <c r="O66">
        <v>0</v>
      </c>
      <c r="P66">
        <v>0</v>
      </c>
      <c r="Q66">
        <v>0</v>
      </c>
      <c r="R66">
        <v>0</v>
      </c>
      <c r="S66" s="1818">
        <v>0</v>
      </c>
      <c r="T66">
        <v>2</v>
      </c>
      <c r="U66">
        <v>1</v>
      </c>
      <c r="V66">
        <v>0</v>
      </c>
      <c r="W66">
        <v>0</v>
      </c>
      <c r="X66">
        <v>1</v>
      </c>
      <c r="Y66">
        <v>3</v>
      </c>
      <c r="Z66">
        <v>1</v>
      </c>
      <c r="AA66" s="1819">
        <v>0</v>
      </c>
      <c r="AB66">
        <v>0</v>
      </c>
      <c r="AC66">
        <v>0</v>
      </c>
      <c r="AD66">
        <v>0</v>
      </c>
      <c r="AE66">
        <v>0</v>
      </c>
      <c r="AF66" s="1820">
        <v>1</v>
      </c>
      <c r="AG66">
        <v>3</v>
      </c>
      <c r="AH66">
        <v>0</v>
      </c>
      <c r="AI66">
        <v>2</v>
      </c>
      <c r="AJ66">
        <v>0</v>
      </c>
      <c r="AK66">
        <v>1</v>
      </c>
      <c r="AL66">
        <v>6</v>
      </c>
      <c r="AM66">
        <v>0</v>
      </c>
      <c r="AN66" s="1821">
        <v>1</v>
      </c>
      <c r="AO66">
        <v>1</v>
      </c>
      <c r="AP66">
        <v>0</v>
      </c>
      <c r="AQ66">
        <v>0</v>
      </c>
      <c r="AR66">
        <v>0</v>
      </c>
      <c r="AS66" s="1822"/>
      <c r="BA66" s="1823"/>
      <c r="BF66" s="1824"/>
      <c r="BN66" s="1825"/>
      <c r="BS66" s="1826"/>
      <c r="CA66" s="1827"/>
    </row>
    <row r="67" spans="1:105" x14ac:dyDescent="0.25">
      <c r="A67" s="40" t="s">
        <v>1146</v>
      </c>
      <c r="B67" s="40"/>
      <c r="C67" s="40"/>
      <c r="D67" s="40"/>
      <c r="E67" s="40"/>
      <c r="F67" s="1948"/>
      <c r="N67" s="1949"/>
      <c r="S67" s="1950"/>
      <c r="AA67" s="1951"/>
      <c r="AF67" s="1952"/>
      <c r="AN67" s="1953"/>
      <c r="AS67" s="1954"/>
      <c r="BA67" s="1955"/>
      <c r="BF67" s="1956"/>
      <c r="BN67" s="1957"/>
      <c r="BS67" s="1958"/>
      <c r="CA67" s="1959"/>
    </row>
    <row r="68" spans="1:105" x14ac:dyDescent="0.25">
      <c r="A68" s="1960" t="s">
        <v>1162</v>
      </c>
      <c r="B68">
        <v>0.72</v>
      </c>
      <c r="C68">
        <v>0.98</v>
      </c>
      <c r="D68">
        <v>1.1499999999999999</v>
      </c>
      <c r="F68" s="1961">
        <v>2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 s="1962">
        <v>0</v>
      </c>
      <c r="O68">
        <v>0</v>
      </c>
      <c r="P68">
        <v>0</v>
      </c>
      <c r="Q68">
        <v>0</v>
      </c>
      <c r="R68">
        <v>0</v>
      </c>
      <c r="S68" s="1963">
        <v>1</v>
      </c>
      <c r="T68">
        <v>0</v>
      </c>
      <c r="U68">
        <v>1</v>
      </c>
      <c r="V68">
        <v>0</v>
      </c>
      <c r="W68">
        <v>0</v>
      </c>
      <c r="X68">
        <v>1</v>
      </c>
      <c r="Y68">
        <v>6</v>
      </c>
      <c r="Z68">
        <v>0</v>
      </c>
      <c r="AA68" s="1964">
        <v>0</v>
      </c>
      <c r="AB68">
        <v>0</v>
      </c>
      <c r="AC68">
        <v>0</v>
      </c>
      <c r="AD68">
        <v>0</v>
      </c>
      <c r="AE68">
        <v>0</v>
      </c>
      <c r="AF68" s="1965">
        <v>1</v>
      </c>
      <c r="AG68">
        <v>4</v>
      </c>
      <c r="AH68">
        <v>0</v>
      </c>
      <c r="AI68">
        <v>0</v>
      </c>
      <c r="AJ68">
        <v>0</v>
      </c>
      <c r="AK68">
        <v>0</v>
      </c>
      <c r="AL68">
        <v>5</v>
      </c>
      <c r="AM68">
        <v>0</v>
      </c>
      <c r="AN68" s="1966">
        <v>0</v>
      </c>
      <c r="AO68">
        <v>0</v>
      </c>
      <c r="AP68">
        <v>0</v>
      </c>
      <c r="AQ68">
        <v>0</v>
      </c>
      <c r="AR68">
        <v>0</v>
      </c>
      <c r="AS68" s="1967"/>
      <c r="BA68" s="1968"/>
      <c r="BF68" s="1969"/>
      <c r="BN68" s="1970"/>
      <c r="BS68" s="1971"/>
      <c r="CA68" s="1972"/>
    </row>
    <row r="69" spans="1:105" x14ac:dyDescent="0.25">
      <c r="A69" s="1973" t="s">
        <v>1164</v>
      </c>
      <c r="B69">
        <v>1.24</v>
      </c>
      <c r="C69">
        <v>1.05</v>
      </c>
      <c r="D69">
        <v>1</v>
      </c>
      <c r="F69" s="1974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5</v>
      </c>
      <c r="M69">
        <v>0</v>
      </c>
      <c r="N69" s="1975">
        <v>0</v>
      </c>
      <c r="O69">
        <v>0</v>
      </c>
      <c r="P69">
        <v>0</v>
      </c>
      <c r="Q69">
        <v>0</v>
      </c>
      <c r="R69">
        <v>0</v>
      </c>
      <c r="S69" s="1976">
        <v>0</v>
      </c>
      <c r="T69">
        <v>0</v>
      </c>
      <c r="U69">
        <v>0</v>
      </c>
      <c r="V69">
        <v>0</v>
      </c>
      <c r="W69">
        <v>0</v>
      </c>
      <c r="X69">
        <v>2</v>
      </c>
      <c r="Y69">
        <v>2</v>
      </c>
      <c r="Z69">
        <v>1</v>
      </c>
      <c r="AA69" s="1977">
        <v>0</v>
      </c>
      <c r="AB69">
        <v>0</v>
      </c>
      <c r="AC69">
        <v>0</v>
      </c>
      <c r="AD69">
        <v>0</v>
      </c>
      <c r="AE69">
        <v>0</v>
      </c>
      <c r="AF69" s="1978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3</v>
      </c>
      <c r="AM69">
        <v>1</v>
      </c>
      <c r="AN69" s="1979">
        <v>1</v>
      </c>
      <c r="AO69">
        <v>0</v>
      </c>
      <c r="AP69">
        <v>0</v>
      </c>
      <c r="AQ69">
        <v>0</v>
      </c>
      <c r="AR69">
        <v>0</v>
      </c>
      <c r="AS69" s="1980"/>
      <c r="BA69" s="1981"/>
      <c r="BF69" s="1982"/>
      <c r="BN69" s="1983"/>
      <c r="BS69" s="1984"/>
      <c r="CA69" s="1985"/>
      <c r="CF69" t="s">
        <v>1167</v>
      </c>
    </row>
    <row r="70" spans="1:105" x14ac:dyDescent="0.25">
      <c r="A70" s="1986" t="s">
        <v>1165</v>
      </c>
      <c r="B70">
        <v>0.21</v>
      </c>
      <c r="C70">
        <v>0.6</v>
      </c>
      <c r="D70">
        <v>1.1100000000000001</v>
      </c>
      <c r="F70" s="1987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988">
        <v>0</v>
      </c>
      <c r="O70">
        <v>0</v>
      </c>
      <c r="P70">
        <v>0</v>
      </c>
      <c r="Q70">
        <v>0</v>
      </c>
      <c r="R70">
        <v>0</v>
      </c>
      <c r="S70" s="1989">
        <v>0</v>
      </c>
      <c r="T70">
        <v>2</v>
      </c>
      <c r="U70">
        <v>0</v>
      </c>
      <c r="V70">
        <v>0</v>
      </c>
      <c r="W70">
        <v>0</v>
      </c>
      <c r="X70">
        <v>0</v>
      </c>
      <c r="Y70">
        <v>2</v>
      </c>
      <c r="Z70">
        <v>0</v>
      </c>
      <c r="AA70" s="1990">
        <v>0</v>
      </c>
      <c r="AB70">
        <v>0</v>
      </c>
      <c r="AC70">
        <v>0</v>
      </c>
      <c r="AD70">
        <v>0</v>
      </c>
      <c r="AE70">
        <v>0</v>
      </c>
      <c r="AF70" s="1991">
        <v>0</v>
      </c>
      <c r="AG70">
        <v>0</v>
      </c>
      <c r="AH70">
        <v>1</v>
      </c>
      <c r="AI70">
        <v>0</v>
      </c>
      <c r="AJ70">
        <v>1</v>
      </c>
      <c r="AK70">
        <v>0</v>
      </c>
      <c r="AL70">
        <v>4</v>
      </c>
      <c r="AM70">
        <v>0</v>
      </c>
      <c r="AN70" s="1992">
        <v>1</v>
      </c>
      <c r="AO70">
        <v>0</v>
      </c>
      <c r="AP70">
        <v>0</v>
      </c>
      <c r="AQ70">
        <v>0</v>
      </c>
      <c r="AR70">
        <v>0</v>
      </c>
      <c r="AS70" s="1993"/>
      <c r="BA70" s="1994"/>
      <c r="BF70" s="1995"/>
      <c r="BN70" s="1996"/>
      <c r="BS70" s="1997"/>
      <c r="CA70" s="1998"/>
    </row>
    <row r="71" spans="1:105" x14ac:dyDescent="0.25">
      <c r="A71" s="40" t="s">
        <v>1169</v>
      </c>
      <c r="B71" s="40"/>
      <c r="C71" s="40"/>
      <c r="D71" s="40"/>
      <c r="E71" s="40"/>
      <c r="F71" s="2103"/>
      <c r="N71" s="2104"/>
      <c r="S71" s="2105"/>
      <c r="AA71" s="2106"/>
      <c r="AF71" s="2107"/>
      <c r="AN71" s="2108"/>
      <c r="AS71" s="2109"/>
      <c r="BA71" s="2110"/>
      <c r="BF71" s="2111"/>
      <c r="BN71" s="2112"/>
      <c r="BS71" s="2113"/>
      <c r="CA71" s="2114"/>
    </row>
    <row r="72" spans="1:105" x14ac:dyDescent="0.25">
      <c r="A72" s="2115" t="s">
        <v>1184</v>
      </c>
      <c r="B72">
        <v>1.72</v>
      </c>
      <c r="C72">
        <v>1.25</v>
      </c>
      <c r="F72" s="2116">
        <v>0</v>
      </c>
      <c r="G72">
        <v>0</v>
      </c>
      <c r="H72">
        <v>3</v>
      </c>
      <c r="I72">
        <v>0</v>
      </c>
      <c r="J72">
        <v>0</v>
      </c>
      <c r="K72">
        <v>0</v>
      </c>
      <c r="L72">
        <v>2</v>
      </c>
      <c r="M72">
        <v>1</v>
      </c>
      <c r="N72" s="2117">
        <v>1</v>
      </c>
      <c r="O72">
        <v>1</v>
      </c>
      <c r="P72">
        <v>0</v>
      </c>
      <c r="Q72">
        <v>0</v>
      </c>
      <c r="R72">
        <v>0</v>
      </c>
      <c r="S72" s="2118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3</v>
      </c>
      <c r="Z72">
        <v>1</v>
      </c>
      <c r="AA72" s="2119">
        <v>0</v>
      </c>
      <c r="AB72">
        <v>0</v>
      </c>
      <c r="AC72">
        <v>0</v>
      </c>
      <c r="AD72">
        <v>0</v>
      </c>
      <c r="AE72">
        <v>0</v>
      </c>
      <c r="AF72" s="2120"/>
      <c r="AN72" s="2121"/>
      <c r="AS72" s="2122"/>
      <c r="BA72" s="2123"/>
      <c r="BF72" s="2124"/>
      <c r="BN72" s="2125"/>
      <c r="BS72" s="2126"/>
      <c r="CA72" s="2127"/>
    </row>
    <row r="73" spans="1:105" x14ac:dyDescent="0.25">
      <c r="A73" s="2128" t="s">
        <v>1185</v>
      </c>
      <c r="B73">
        <v>1</v>
      </c>
      <c r="C73">
        <v>1.88</v>
      </c>
      <c r="F73" s="2129">
        <v>0</v>
      </c>
      <c r="G73">
        <v>3</v>
      </c>
      <c r="H73">
        <v>1</v>
      </c>
      <c r="I73">
        <v>0</v>
      </c>
      <c r="J73">
        <v>0</v>
      </c>
      <c r="K73">
        <v>0</v>
      </c>
      <c r="L73">
        <v>1</v>
      </c>
      <c r="M73">
        <v>0</v>
      </c>
      <c r="N73" s="2130">
        <v>0</v>
      </c>
      <c r="O73">
        <v>0</v>
      </c>
      <c r="P73">
        <v>0</v>
      </c>
      <c r="Q73">
        <v>0</v>
      </c>
      <c r="R73">
        <v>0</v>
      </c>
      <c r="S73" s="2131">
        <v>1</v>
      </c>
      <c r="T73">
        <v>0</v>
      </c>
      <c r="U73">
        <v>0</v>
      </c>
      <c r="V73">
        <v>1</v>
      </c>
      <c r="W73">
        <v>2</v>
      </c>
      <c r="X73">
        <v>0</v>
      </c>
      <c r="Y73">
        <v>7</v>
      </c>
      <c r="Z73">
        <v>0</v>
      </c>
      <c r="AA73" s="2132">
        <v>0</v>
      </c>
      <c r="AB73">
        <v>2</v>
      </c>
      <c r="AC73">
        <v>0</v>
      </c>
      <c r="AD73">
        <v>1</v>
      </c>
      <c r="AE73">
        <v>0</v>
      </c>
      <c r="AF73" s="2133"/>
      <c r="AN73" s="2134"/>
      <c r="AS73" s="2135"/>
      <c r="BA73" s="2136"/>
      <c r="BF73" s="2137"/>
      <c r="BN73" s="2138"/>
      <c r="BS73" s="2139"/>
      <c r="CA73" s="2140"/>
    </row>
    <row r="74" spans="1:105" x14ac:dyDescent="0.25">
      <c r="A74" s="2141" t="s">
        <v>1186</v>
      </c>
      <c r="B74">
        <v>1.19</v>
      </c>
      <c r="C74">
        <v>1.67</v>
      </c>
      <c r="F74" s="2142">
        <v>0</v>
      </c>
      <c r="G74">
        <v>4</v>
      </c>
      <c r="H74">
        <v>2</v>
      </c>
      <c r="I74">
        <v>0</v>
      </c>
      <c r="J74">
        <v>0</v>
      </c>
      <c r="K74">
        <v>0</v>
      </c>
      <c r="L74">
        <v>2</v>
      </c>
      <c r="M74">
        <v>1</v>
      </c>
      <c r="N74" s="2143">
        <v>0</v>
      </c>
      <c r="O74">
        <v>0</v>
      </c>
      <c r="P74">
        <v>0</v>
      </c>
      <c r="Q74">
        <v>0</v>
      </c>
      <c r="R74">
        <v>0</v>
      </c>
      <c r="S74" s="2144">
        <v>1</v>
      </c>
      <c r="T74">
        <v>3</v>
      </c>
      <c r="U74">
        <v>2</v>
      </c>
      <c r="V74">
        <v>0</v>
      </c>
      <c r="W74">
        <v>0</v>
      </c>
      <c r="X74">
        <v>2</v>
      </c>
      <c r="Y74">
        <v>4</v>
      </c>
      <c r="Z74">
        <v>1</v>
      </c>
      <c r="AA74" s="2145">
        <v>1</v>
      </c>
      <c r="AB74">
        <v>0</v>
      </c>
      <c r="AC74">
        <v>0</v>
      </c>
      <c r="AD74">
        <v>0</v>
      </c>
      <c r="AE74">
        <v>0</v>
      </c>
      <c r="AF74" s="2146"/>
      <c r="AN74" s="2147"/>
      <c r="AS74" s="2148"/>
      <c r="BA74" s="2149"/>
      <c r="BF74" s="2150"/>
      <c r="BN74" s="2151"/>
      <c r="BS74" s="2152"/>
      <c r="CA74" s="2153"/>
    </row>
    <row r="75" spans="1:105" x14ac:dyDescent="0.25">
      <c r="A75" s="2154" t="s">
        <v>1188</v>
      </c>
      <c r="B75">
        <v>0.89</v>
      </c>
      <c r="C75">
        <v>1.69</v>
      </c>
      <c r="F75" s="2155">
        <v>0</v>
      </c>
      <c r="G75">
        <v>3</v>
      </c>
      <c r="H75">
        <v>1</v>
      </c>
      <c r="I75">
        <v>0</v>
      </c>
      <c r="J75">
        <v>0</v>
      </c>
      <c r="K75">
        <v>1</v>
      </c>
      <c r="L75">
        <v>1</v>
      </c>
      <c r="M75">
        <v>0</v>
      </c>
      <c r="N75" s="2156">
        <v>0</v>
      </c>
      <c r="O75">
        <v>0</v>
      </c>
      <c r="P75">
        <v>0</v>
      </c>
      <c r="Q75">
        <v>0</v>
      </c>
      <c r="R75">
        <v>0</v>
      </c>
      <c r="S75" s="2157">
        <v>1</v>
      </c>
      <c r="T75">
        <v>0</v>
      </c>
      <c r="U75">
        <v>1</v>
      </c>
      <c r="V75">
        <v>1</v>
      </c>
      <c r="W75">
        <v>0</v>
      </c>
      <c r="X75">
        <v>0</v>
      </c>
      <c r="Y75">
        <v>6</v>
      </c>
      <c r="Z75">
        <v>1</v>
      </c>
      <c r="AA75" s="2158">
        <v>0</v>
      </c>
      <c r="AB75">
        <v>0</v>
      </c>
      <c r="AC75">
        <v>1</v>
      </c>
      <c r="AD75">
        <v>0</v>
      </c>
      <c r="AE75">
        <v>0</v>
      </c>
      <c r="AF75" s="2159"/>
      <c r="AN75" s="2160"/>
      <c r="AS75" s="2161"/>
      <c r="BA75" s="2162"/>
      <c r="BF75" s="2163"/>
      <c r="BN75" s="2164"/>
      <c r="BS75" s="2165"/>
      <c r="CA75" s="2166"/>
    </row>
    <row r="76" spans="1:105" x14ac:dyDescent="0.25">
      <c r="A76" s="2167" t="s">
        <v>880</v>
      </c>
      <c r="B76">
        <v>1.1499999999999999</v>
      </c>
      <c r="C76">
        <v>1.33</v>
      </c>
      <c r="F76" s="2168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2</v>
      </c>
      <c r="M76">
        <v>0</v>
      </c>
      <c r="N76" s="2169">
        <v>1</v>
      </c>
      <c r="O76">
        <v>0</v>
      </c>
      <c r="P76">
        <v>0</v>
      </c>
      <c r="Q76">
        <v>0</v>
      </c>
      <c r="R76">
        <v>0</v>
      </c>
      <c r="S76" s="2170">
        <v>0</v>
      </c>
      <c r="T76">
        <v>0</v>
      </c>
      <c r="U76">
        <v>2</v>
      </c>
      <c r="V76">
        <v>0</v>
      </c>
      <c r="W76">
        <v>0</v>
      </c>
      <c r="X76">
        <v>1</v>
      </c>
      <c r="Y76">
        <v>3</v>
      </c>
      <c r="Z76">
        <v>0</v>
      </c>
      <c r="AA76" s="2171">
        <v>0</v>
      </c>
      <c r="AB76">
        <v>2</v>
      </c>
      <c r="AC76">
        <v>0</v>
      </c>
      <c r="AD76">
        <v>0</v>
      </c>
      <c r="AE76">
        <v>0</v>
      </c>
      <c r="AF76" s="2172"/>
      <c r="AN76" s="2173"/>
      <c r="AS76" s="2174"/>
      <c r="BA76" s="2175"/>
      <c r="BF76" s="2176"/>
      <c r="BN76" s="2177"/>
      <c r="BS76" s="2178"/>
      <c r="CA76" s="2179"/>
    </row>
    <row r="77" spans="1:105" x14ac:dyDescent="0.25">
      <c r="B77" s="1">
        <f>AVERAGE(B3:B76)</f>
        <v>1.1607017543859648</v>
      </c>
      <c r="C77" s="1">
        <f t="shared" ref="C77:E77" si="22">AVERAGE(C3:C76)</f>
        <v>1.0873684210526315</v>
      </c>
      <c r="D77" s="1">
        <f t="shared" si="22"/>
        <v>0.9526470588235294</v>
      </c>
      <c r="E77" s="1" t="e">
        <f t="shared" si="22"/>
        <v>#DIV/0!</v>
      </c>
      <c r="F77" s="2">
        <f>AVERAGE(F3:F76)</f>
        <v>0.64912280701754388</v>
      </c>
      <c r="G77" s="2">
        <f>AVERAGE(G3:G76)</f>
        <v>2.5614035087719298</v>
      </c>
      <c r="H77" s="2">
        <f t="shared" ref="E77:AP77" si="23">AVERAGE(H3:H76)</f>
        <v>1</v>
      </c>
      <c r="I77" s="2">
        <f t="shared" si="23"/>
        <v>0.15789473684210525</v>
      </c>
      <c r="J77" s="2">
        <f t="shared" si="23"/>
        <v>3.5087719298245612E-2</v>
      </c>
      <c r="K77" s="2">
        <f t="shared" si="23"/>
        <v>0.14035087719298245</v>
      </c>
      <c r="L77" s="2">
        <f t="shared" si="23"/>
        <v>2.4561403508771931</v>
      </c>
      <c r="M77" s="2">
        <f t="shared" si="23"/>
        <v>0.61403508771929827</v>
      </c>
      <c r="N77" s="2">
        <f t="shared" si="23"/>
        <v>0.24561403508771928</v>
      </c>
      <c r="O77" s="2">
        <f t="shared" si="23"/>
        <v>5.2631578947368418E-2</v>
      </c>
      <c r="P77" s="2">
        <f t="shared" si="23"/>
        <v>3.5087719298245612E-2</v>
      </c>
      <c r="Q77" s="2">
        <f t="shared" si="23"/>
        <v>0</v>
      </c>
      <c r="R77" s="2">
        <f t="shared" si="23"/>
        <v>0</v>
      </c>
      <c r="S77" s="2">
        <f t="shared" si="23"/>
        <v>0.42105263157894735</v>
      </c>
      <c r="T77" s="2">
        <f t="shared" si="23"/>
        <v>0.89473684210526316</v>
      </c>
      <c r="U77" s="2">
        <f t="shared" si="23"/>
        <v>0.68421052631578949</v>
      </c>
      <c r="V77" s="2">
        <f t="shared" si="23"/>
        <v>0.17543859649122806</v>
      </c>
      <c r="W77" s="2">
        <f t="shared" si="23"/>
        <v>7.0175438596491224E-2</v>
      </c>
      <c r="X77" s="2">
        <f t="shared" si="23"/>
        <v>0.21052631578947367</v>
      </c>
      <c r="Y77" s="2">
        <f t="shared" si="23"/>
        <v>3.192982456140351</v>
      </c>
      <c r="Z77" s="2">
        <f t="shared" si="23"/>
        <v>0.52631578947368418</v>
      </c>
      <c r="AA77" s="2">
        <f t="shared" si="23"/>
        <v>0.24561403508771928</v>
      </c>
      <c r="AB77" s="2">
        <f t="shared" si="23"/>
        <v>0.21052631578947367</v>
      </c>
      <c r="AC77" s="2">
        <f t="shared" si="23"/>
        <v>8.771929824561403E-2</v>
      </c>
      <c r="AD77" s="2">
        <f t="shared" si="23"/>
        <v>1.7543859649122806E-2</v>
      </c>
      <c r="AE77" s="2">
        <f t="shared" si="23"/>
        <v>0</v>
      </c>
      <c r="AF77" s="2">
        <f t="shared" si="23"/>
        <v>0.97058823529411764</v>
      </c>
      <c r="AG77" s="2">
        <f t="shared" si="23"/>
        <v>1.5294117647058822</v>
      </c>
      <c r="AH77" s="2">
        <f t="shared" si="23"/>
        <v>0.47058823529411764</v>
      </c>
      <c r="AI77" s="2">
        <f t="shared" si="23"/>
        <v>0.14705882352941177</v>
      </c>
      <c r="AJ77" s="2">
        <f t="shared" si="23"/>
        <v>2.9411764705882353E-2</v>
      </c>
      <c r="AK77" s="2">
        <f t="shared" si="23"/>
        <v>0.23529411764705882</v>
      </c>
      <c r="AL77" s="2">
        <f t="shared" si="23"/>
        <v>2.4117647058823528</v>
      </c>
      <c r="AM77" s="2">
        <f t="shared" si="23"/>
        <v>0.35294117647058826</v>
      </c>
      <c r="AN77" s="2">
        <f t="shared" si="23"/>
        <v>0.41176470588235292</v>
      </c>
      <c r="AO77" s="2">
        <f t="shared" si="23"/>
        <v>8.8235294117647065E-2</v>
      </c>
      <c r="AP77" s="2">
        <f t="shared" si="23"/>
        <v>2.9411764705882353E-2</v>
      </c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F77" s="344"/>
      <c r="CG77" s="344"/>
      <c r="CH77" s="344"/>
      <c r="CI77" s="344"/>
      <c r="CJ77" s="344"/>
      <c r="CK77" s="344"/>
      <c r="CL77" s="344"/>
      <c r="CM77" s="344"/>
      <c r="CN77" s="344"/>
      <c r="CO77" s="344"/>
      <c r="CP77" s="344"/>
      <c r="CQ77" s="344"/>
      <c r="CR77" s="344"/>
      <c r="CS77" s="344"/>
      <c r="CT77" s="344"/>
      <c r="CU77" s="344"/>
      <c r="CV77" s="344"/>
      <c r="CW77" s="344"/>
      <c r="CX77" s="344"/>
      <c r="CY77" s="344"/>
      <c r="CZ77" s="344"/>
      <c r="DA77" s="344"/>
    </row>
  </sheetData>
  <mergeCells count="24">
    <mergeCell ref="DN6:DS6"/>
    <mergeCell ref="CJ4:CO4"/>
    <mergeCell ref="CP4:CU4"/>
    <mergeCell ref="CV4:DA4"/>
    <mergeCell ref="DB4:DG4"/>
    <mergeCell ref="DH4:DM4"/>
    <mergeCell ref="DN4:DS4"/>
    <mergeCell ref="CJ6:CO6"/>
    <mergeCell ref="CP6:CU6"/>
    <mergeCell ref="CV6:DA6"/>
    <mergeCell ref="DB6:DG6"/>
    <mergeCell ref="DH6:DM6"/>
    <mergeCell ref="CJ3:CO3"/>
    <mergeCell ref="CP3:CU3"/>
    <mergeCell ref="CV3:DA3"/>
    <mergeCell ref="DB3:DG3"/>
    <mergeCell ref="DH3:DM3"/>
    <mergeCell ref="DN3:DS3"/>
    <mergeCell ref="CJ1:CO1"/>
    <mergeCell ref="CP1:CU1"/>
    <mergeCell ref="CV1:DA1"/>
    <mergeCell ref="DB1:DG1"/>
    <mergeCell ref="DH1:DM1"/>
    <mergeCell ref="DN1:DS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K236"/>
  <sheetViews>
    <sheetView tabSelected="1" topLeftCell="DK1" workbookViewId="0">
      <pane ySplit="1" topLeftCell="A2" activePane="bottomLeft" state="frozen"/>
      <selection pane="bottomLeft" activeCell="EC21" sqref="EC21"/>
    </sheetView>
  </sheetViews>
  <sheetFormatPr defaultColWidth="14.42578125" defaultRowHeight="15" customHeight="1" x14ac:dyDescent="0.25"/>
  <cols>
    <col min="1" max="1" width="14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6" width="9.28515625" customWidth="1"/>
    <col min="127" max="127" width="9" customWidth="1"/>
    <col min="128" max="128" width="9.42578125" customWidth="1"/>
    <col min="129" max="129" width="9.28515625" customWidth="1"/>
    <col min="130" max="130" width="9" style="345" customWidth="1"/>
    <col min="131" max="132" width="9.28515625" style="345" customWidth="1"/>
    <col min="133" max="133" width="9" style="345" customWidth="1"/>
    <col min="134" max="134" width="9.42578125" style="345" customWidth="1"/>
    <col min="135" max="135" width="9.28515625" style="345" customWidth="1"/>
    <col min="136" max="136" width="9" style="1828" customWidth="1"/>
    <col min="137" max="138" width="9.28515625" style="1828" customWidth="1"/>
    <col min="139" max="139" width="9" style="1828" customWidth="1"/>
    <col min="140" max="140" width="9.42578125" style="1828" customWidth="1"/>
    <col min="141" max="141" width="9.28515625" style="1828" customWidth="1"/>
  </cols>
  <sheetData>
    <row r="1" spans="1:141" ht="15.75" customHeight="1" thickBot="1" x14ac:dyDescent="0.3">
      <c r="B1" s="1" t="s">
        <v>84</v>
      </c>
      <c r="C1" s="1" t="s">
        <v>1</v>
      </c>
      <c r="D1" s="1" t="s">
        <v>183</v>
      </c>
      <c r="E1" s="1" t="s">
        <v>712</v>
      </c>
      <c r="F1" s="1" t="s">
        <v>822</v>
      </c>
      <c r="G1" s="1" t="s">
        <v>823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48" t="s">
        <v>5</v>
      </c>
      <c r="BV1" s="48" t="s">
        <v>6</v>
      </c>
      <c r="BW1" s="48" t="s">
        <v>7</v>
      </c>
      <c r="BX1" s="48" t="s">
        <v>8</v>
      </c>
      <c r="BY1" s="48" t="s">
        <v>9</v>
      </c>
      <c r="BZ1" s="48" t="s">
        <v>10</v>
      </c>
      <c r="CA1" s="48" t="s">
        <v>11</v>
      </c>
      <c r="CB1" s="48" t="s">
        <v>12</v>
      </c>
      <c r="CC1" s="49" t="s">
        <v>13</v>
      </c>
      <c r="CD1" s="48" t="s">
        <v>14</v>
      </c>
      <c r="CE1" s="48" t="s">
        <v>15</v>
      </c>
      <c r="CF1" s="48" t="s">
        <v>16</v>
      </c>
      <c r="CG1" s="48" t="s">
        <v>17</v>
      </c>
      <c r="CJ1" s="2219" t="s">
        <v>1171</v>
      </c>
      <c r="CK1" s="2220"/>
      <c r="CL1" s="2220"/>
      <c r="CM1" s="2220"/>
      <c r="CN1" s="2220"/>
      <c r="CO1" s="2221"/>
      <c r="CP1" s="2213" t="s">
        <v>1177</v>
      </c>
      <c r="CQ1" s="2214"/>
      <c r="CR1" s="2214"/>
      <c r="CS1" s="2214"/>
      <c r="CT1" s="2214"/>
      <c r="CU1" s="2215"/>
      <c r="CV1" s="2222" t="s">
        <v>1157</v>
      </c>
      <c r="CW1" s="2223"/>
      <c r="CX1" s="2223"/>
      <c r="CY1" s="2223"/>
      <c r="CZ1" s="2223"/>
      <c r="DA1" s="2224"/>
      <c r="DB1" s="2216" t="s">
        <v>1094</v>
      </c>
      <c r="DC1" s="2217"/>
      <c r="DD1" s="2217"/>
      <c r="DE1" s="2217"/>
      <c r="DF1" s="2217"/>
      <c r="DG1" s="2218"/>
      <c r="DH1" s="2225" t="s">
        <v>1181</v>
      </c>
      <c r="DI1" s="2226"/>
      <c r="DJ1" s="2226"/>
      <c r="DK1" s="2226"/>
      <c r="DL1" s="2226"/>
      <c r="DM1" s="2227"/>
      <c r="DN1" s="2213" t="s">
        <v>991</v>
      </c>
      <c r="DO1" s="2214"/>
      <c r="DP1" s="2214"/>
      <c r="DQ1" s="2214"/>
      <c r="DR1" s="2214"/>
      <c r="DS1" s="2215"/>
      <c r="DT1" s="2213" t="s">
        <v>992</v>
      </c>
      <c r="DU1" s="2214"/>
      <c r="DV1" s="2214"/>
      <c r="DW1" s="2214"/>
      <c r="DX1" s="2214"/>
      <c r="DY1" s="2215"/>
      <c r="DZ1" s="2210" t="s">
        <v>1127</v>
      </c>
      <c r="EA1" s="2211"/>
      <c r="EB1" s="2211"/>
      <c r="EC1" s="2211"/>
      <c r="ED1" s="2211"/>
      <c r="EE1" s="2212"/>
      <c r="EF1" s="2210" t="s">
        <v>1145</v>
      </c>
      <c r="EG1" s="2211"/>
      <c r="EH1" s="2211"/>
      <c r="EI1" s="2211"/>
      <c r="EJ1" s="2211"/>
      <c r="EK1" s="2212"/>
    </row>
    <row r="2" spans="1:141" x14ac:dyDescent="0.25">
      <c r="A2" s="50">
        <v>45664</v>
      </c>
      <c r="B2" s="4" t="s">
        <v>824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48"/>
      <c r="CC2" s="13"/>
      <c r="CJ2" s="1">
        <f>AVERAGE(B3,B11,B19,B26,B42,B44,B52,B55,B61,B69,B76,B84,B85,B88,B94,B109,B118,B125,B129,B149,B151,B145,B157,B175,B179,B195,B204,B212,B218,B224,B229)</f>
        <v>1.1464285714285711</v>
      </c>
      <c r="CK2" s="1">
        <f t="shared" ref="CK2:CO2" si="0">AVERAGE(C3,C11,C19,C26,C42,C44,C52,C55,C61,C69,C76,C84,C85,C88,C94,C109,C118,C125,C129,C149,C151,C145,C157,C175,C179,C195,C204,C212,C218,C224,C229)</f>
        <v>1.1984000000000001</v>
      </c>
      <c r="CL2" s="1">
        <f t="shared" si="0"/>
        <v>1.3479999999999996</v>
      </c>
      <c r="CM2" s="1">
        <f t="shared" si="0"/>
        <v>0.48000000000000004</v>
      </c>
      <c r="CN2" s="1">
        <f t="shared" si="0"/>
        <v>1.58</v>
      </c>
      <c r="CO2" s="1">
        <f t="shared" si="0"/>
        <v>0.87000000000000011</v>
      </c>
      <c r="CP2" s="1">
        <f>AVERAGE(B10,B17,B28,B33,B40,B50,B53,B64,B70,B77,B86,B90,B96,B102,B105,B111,B115,B123,B130,B140,B148,B167,B184,B192,B199,B217,B232)</f>
        <v>1.1848000000000001</v>
      </c>
      <c r="CQ2" s="1">
        <f t="shared" ref="CQ2:CU2" si="1">AVERAGE(C10,C17,C28,C33,C40,C50,C53,C64,C70,C77,C86,C90,C96,C102,C105,C111,C115,C123,C130,C140,C148,C167,C184,C192,C199,C217,C232)</f>
        <v>1.0879166666666666</v>
      </c>
      <c r="CR2" s="1">
        <f t="shared" si="1"/>
        <v>1.28</v>
      </c>
      <c r="CS2" s="1">
        <f t="shared" si="1"/>
        <v>0.85000000000000009</v>
      </c>
      <c r="CT2" s="1">
        <f t="shared" si="1"/>
        <v>1.145</v>
      </c>
      <c r="CU2" s="1">
        <f t="shared" si="1"/>
        <v>1.115</v>
      </c>
      <c r="CV2" s="1">
        <f>AVERAGE(B14,B22,B48,B63,B95,B100,B104,B144,B182,B223)</f>
        <v>1.1411111111111112</v>
      </c>
      <c r="CW2" s="1">
        <f t="shared" ref="CW2:DA2" si="2">AVERAGE(C14,C22,C48,C63,C95,C100,C104,C144,C182,C223)</f>
        <v>1.2222222222222221</v>
      </c>
      <c r="CX2" s="1">
        <f t="shared" si="2"/>
        <v>0.82</v>
      </c>
      <c r="CY2" s="1" t="e">
        <f t="shared" si="2"/>
        <v>#DIV/0!</v>
      </c>
      <c r="CZ2" s="1" t="e">
        <f t="shared" si="2"/>
        <v>#DIV/0!</v>
      </c>
      <c r="DA2" s="1" t="e">
        <f t="shared" si="2"/>
        <v>#DIV/0!</v>
      </c>
      <c r="DB2" s="1">
        <f>AVERAGE(B12,B16,B62,B81,B120,B137,B155,B170,B180,B190,B191,B194,B196)</f>
        <v>1.063076923076923</v>
      </c>
      <c r="DC2" s="1">
        <f t="shared" ref="DC2:DG2" si="3">AVERAGE(C12,C16,C62,C81,C120,C137,C155,C170,C180,C190,C191,C194,C196)</f>
        <v>1.24</v>
      </c>
      <c r="DD2" s="1">
        <f t="shared" si="3"/>
        <v>1.2650000000000001</v>
      </c>
      <c r="DE2" s="1" t="e">
        <f t="shared" si="3"/>
        <v>#DIV/0!</v>
      </c>
      <c r="DF2" s="1">
        <f t="shared" si="3"/>
        <v>1.63</v>
      </c>
      <c r="DG2" s="1" t="e">
        <f t="shared" si="3"/>
        <v>#DIV/0!</v>
      </c>
      <c r="DH2" s="1">
        <f>AVERAGE(B18,B27,B35,B41,B46,B99,B107,B114,B147,B185,B234)</f>
        <v>1.1679999999999999</v>
      </c>
      <c r="DI2" s="1">
        <f t="shared" ref="DI2:DM2" si="4">AVERAGE(C18,C27,C35,C41,C46,C99,C107,C114,C147,C185,C234)</f>
        <v>1.0109999999999999</v>
      </c>
      <c r="DJ2" s="1">
        <f t="shared" si="4"/>
        <v>0.97555555555555551</v>
      </c>
      <c r="DK2" s="1" t="e">
        <f t="shared" si="4"/>
        <v>#DIV/0!</v>
      </c>
      <c r="DL2" s="1" t="e">
        <f t="shared" si="4"/>
        <v>#DIV/0!</v>
      </c>
      <c r="DM2" s="1">
        <f t="shared" si="4"/>
        <v>0.46</v>
      </c>
      <c r="DN2" s="1">
        <f>AVERAGE(B32,B45,B60,B116,B150)</f>
        <v>1.3260000000000001</v>
      </c>
      <c r="DO2" s="1">
        <f t="shared" ref="DO2:DS2" si="5">AVERAGE(C32,C45,C60,C116,C150)</f>
        <v>1.1080000000000001</v>
      </c>
      <c r="DP2" s="1">
        <f t="shared" si="5"/>
        <v>1.2066666666666668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>
        <f>AVERAGE(B74)</f>
        <v>1.6</v>
      </c>
      <c r="DU2" s="1">
        <f t="shared" ref="DU2:DY2" si="6">AVERAGE(C74)</f>
        <v>1.1100000000000001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  <c r="DZ2" s="1">
        <f>AVERAGE(B160,B173,B174,B177,B215)</f>
        <v>1.06</v>
      </c>
      <c r="EA2" s="1">
        <f t="shared" ref="EA2:EE2" si="7">AVERAGE(C160,C173,C174,C177,C215)</f>
        <v>1.4775</v>
      </c>
      <c r="EB2" s="1">
        <f t="shared" si="7"/>
        <v>0.89</v>
      </c>
      <c r="EC2" s="1" t="e">
        <f t="shared" si="7"/>
        <v>#DIV/0!</v>
      </c>
      <c r="ED2" s="1" t="e">
        <f t="shared" si="7"/>
        <v>#DIV/0!</v>
      </c>
      <c r="EE2" s="1" t="e">
        <f t="shared" si="7"/>
        <v>#DIV/0!</v>
      </c>
      <c r="EF2" s="1" t="e">
        <f>AVERAGE(EF4)</f>
        <v>#DIV/0!</v>
      </c>
      <c r="EG2" s="1" t="e">
        <f t="shared" ref="EG2:EK2" si="8">AVERAGE(EG4)</f>
        <v>#DIV/0!</v>
      </c>
      <c r="EH2" s="1" t="e">
        <f t="shared" si="8"/>
        <v>#DIV/0!</v>
      </c>
      <c r="EI2" s="1" t="e">
        <f t="shared" si="8"/>
        <v>#DIV/0!</v>
      </c>
      <c r="EJ2" s="1" t="e">
        <f t="shared" si="8"/>
        <v>#DIV/0!</v>
      </c>
      <c r="EK2" s="1" t="e">
        <f t="shared" si="8"/>
        <v>#DIV/0!</v>
      </c>
    </row>
    <row r="3" spans="1:141" ht="15.75" thickBot="1" x14ac:dyDescent="0.3">
      <c r="A3" s="6" t="s">
        <v>825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48"/>
      <c r="CC3" s="13"/>
      <c r="CJ3" s="2184">
        <f>_xlfn.AGGREGATE(1,6,CJ2:CO2)</f>
        <v>1.103804761904762</v>
      </c>
      <c r="CK3" s="2185"/>
      <c r="CL3" s="2185"/>
      <c r="CM3" s="2185"/>
      <c r="CN3" s="2185"/>
      <c r="CO3" s="2185"/>
      <c r="CP3" s="2184">
        <f t="shared" ref="CP3" si="9">_xlfn.AGGREGATE(1,6,CP2:CU2)</f>
        <v>1.1104527777777777</v>
      </c>
      <c r="CQ3" s="2185"/>
      <c r="CR3" s="2185"/>
      <c r="CS3" s="2185"/>
      <c r="CT3" s="2185"/>
      <c r="CU3" s="2185"/>
      <c r="CV3" s="2184">
        <f t="shared" ref="CV3" si="10">_xlfn.AGGREGATE(1,6,CV2:DA2)</f>
        <v>1.0611111111111111</v>
      </c>
      <c r="CW3" s="2185"/>
      <c r="CX3" s="2185"/>
      <c r="CY3" s="2185"/>
      <c r="CZ3" s="2185"/>
      <c r="DA3" s="2185"/>
      <c r="DB3" s="2184">
        <f t="shared" ref="DB3" si="11">_xlfn.AGGREGATE(1,6,DB2:DG2)</f>
        <v>1.2995192307692309</v>
      </c>
      <c r="DC3" s="2185"/>
      <c r="DD3" s="2185"/>
      <c r="DE3" s="2185"/>
      <c r="DF3" s="2185"/>
      <c r="DG3" s="2185"/>
      <c r="DH3" s="2184">
        <f t="shared" ref="DH3" si="12">_xlfn.AGGREGATE(1,6,DH2:DM2)</f>
        <v>0.90363888888888888</v>
      </c>
      <c r="DI3" s="2185"/>
      <c r="DJ3" s="2185"/>
      <c r="DK3" s="2185"/>
      <c r="DL3" s="2185"/>
      <c r="DM3" s="2185"/>
      <c r="DN3" s="2184">
        <f t="shared" ref="DN3" si="13">_xlfn.AGGREGATE(1,6,DN2:DS2)</f>
        <v>1.2135555555555557</v>
      </c>
      <c r="DO3" s="2185"/>
      <c r="DP3" s="2185"/>
      <c r="DQ3" s="2185"/>
      <c r="DR3" s="2185"/>
      <c r="DS3" s="2185"/>
      <c r="DT3" s="2184">
        <f t="shared" ref="DT3" si="14">_xlfn.AGGREGATE(1,6,DT2:DY2)</f>
        <v>1.355</v>
      </c>
      <c r="DU3" s="2185"/>
      <c r="DV3" s="2185"/>
      <c r="DW3" s="2185"/>
      <c r="DX3" s="2185"/>
      <c r="DY3" s="2185"/>
      <c r="DZ3" s="2184">
        <f>_xlfn.AGGREGATE(1,6,DZ2:EE2)</f>
        <v>1.1425000000000001</v>
      </c>
      <c r="EA3" s="2185"/>
      <c r="EB3" s="2185"/>
      <c r="EC3" s="2185"/>
      <c r="ED3" s="2185"/>
      <c r="EE3" s="2185"/>
      <c r="EF3" s="2184" t="e">
        <f>_xlfn.AGGREGATE(1,6,EF2:EK2)</f>
        <v>#DIV/0!</v>
      </c>
      <c r="EG3" s="2185"/>
      <c r="EH3" s="2185"/>
      <c r="EI3" s="2185"/>
      <c r="EJ3" s="2185"/>
      <c r="EK3" s="2185"/>
    </row>
    <row r="4" spans="1:141" ht="15.75" customHeight="1" thickBot="1" x14ac:dyDescent="0.3">
      <c r="A4" s="6" t="s">
        <v>826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48"/>
      <c r="CC4" s="13"/>
      <c r="CJ4" s="2213" t="s">
        <v>1077</v>
      </c>
      <c r="CK4" s="2214"/>
      <c r="CL4" s="2214"/>
      <c r="CM4" s="2214"/>
      <c r="CN4" s="2214"/>
      <c r="CO4" s="2215"/>
      <c r="CP4" s="2219" t="s">
        <v>1173</v>
      </c>
      <c r="CQ4" s="2220"/>
      <c r="CR4" s="2220"/>
      <c r="CS4" s="2220"/>
      <c r="CT4" s="2220"/>
      <c r="CU4" s="2221"/>
      <c r="CV4" s="2213" t="s">
        <v>1175</v>
      </c>
      <c r="CW4" s="2214"/>
      <c r="CX4" s="2214"/>
      <c r="CY4" s="2214"/>
      <c r="CZ4" s="2214"/>
      <c r="DA4" s="2215"/>
      <c r="DB4" s="2216" t="s">
        <v>1179</v>
      </c>
      <c r="DC4" s="2217"/>
      <c r="DD4" s="2217"/>
      <c r="DE4" s="2217"/>
      <c r="DF4" s="2217"/>
      <c r="DG4" s="2218"/>
      <c r="DH4" s="2213" t="s">
        <v>946</v>
      </c>
      <c r="DI4" s="2214"/>
      <c r="DJ4" s="2214"/>
      <c r="DK4" s="2214"/>
      <c r="DL4" s="2214"/>
      <c r="DM4" s="2215"/>
      <c r="DN4" s="2210" t="s">
        <v>1120</v>
      </c>
      <c r="DO4" s="2211"/>
      <c r="DP4" s="2211"/>
      <c r="DQ4" s="2211"/>
      <c r="DR4" s="2211"/>
      <c r="DS4" s="2212"/>
      <c r="DT4" s="2213" t="s">
        <v>1183</v>
      </c>
      <c r="DU4" s="2214"/>
      <c r="DV4" s="2214"/>
      <c r="DW4" s="2214"/>
      <c r="DX4" s="2214"/>
      <c r="DY4" s="2215"/>
      <c r="DZ4" s="2210" t="s">
        <v>1161</v>
      </c>
      <c r="EA4" s="2211"/>
      <c r="EB4" s="2211"/>
      <c r="EC4" s="2211"/>
      <c r="ED4" s="2211"/>
      <c r="EE4" s="2212"/>
    </row>
    <row r="5" spans="1:141" x14ac:dyDescent="0.25">
      <c r="A5" s="6" t="s">
        <v>827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48"/>
      <c r="CC5" s="13"/>
      <c r="CJ5" s="1">
        <f>AVERAGE(B4,B13,B21,B38,B58,B72,B78,B134,B138,B153,B164,B169,B181)</f>
        <v>1.2284615384615387</v>
      </c>
      <c r="CK5" s="1">
        <f t="shared" ref="CK5:CO5" si="15">AVERAGE(C4,C13,C21,C38,C58,C72,C78,C134,C138,C153,C164,C169,C181)</f>
        <v>1.1183333333333334</v>
      </c>
      <c r="CL5" s="1">
        <f t="shared" si="15"/>
        <v>1.1400000000000001</v>
      </c>
      <c r="CM5" s="1" t="e">
        <f t="shared" si="15"/>
        <v>#DIV/0!</v>
      </c>
      <c r="CN5" s="1">
        <f t="shared" si="15"/>
        <v>0.53</v>
      </c>
      <c r="CO5" s="1" t="e">
        <f t="shared" si="15"/>
        <v>#DIV/0!</v>
      </c>
      <c r="CP5" s="1">
        <f>AVERAGE(B5,B8,B23,B29,B34,B47,B57,B65,B67,B93,B101,B108,B119,B127,B131,B154,B176,B187,B189,B201,B202,B216,B220,B221,B222,B230)</f>
        <v>1.2666666666666666</v>
      </c>
      <c r="CQ5" s="1">
        <f t="shared" ref="CQ5:CU5" si="16">AVERAGE(C5,C8,C23,C29,C34,C47,C57,C65,C67,C93,C101,C108,C119,C127,C131,C154,C176,C187,C189,C201,C202,C216,C220,C221,C222,C230)</f>
        <v>1.1869999999999998</v>
      </c>
      <c r="CR5" s="1">
        <f t="shared" si="16"/>
        <v>1.1412500000000001</v>
      </c>
      <c r="CS5" s="1" t="e">
        <f t="shared" si="16"/>
        <v>#DIV/0!</v>
      </c>
      <c r="CT5" s="1">
        <f t="shared" si="16"/>
        <v>1.105</v>
      </c>
      <c r="CU5" s="1">
        <f t="shared" si="16"/>
        <v>0.98</v>
      </c>
      <c r="CV5" s="1">
        <f>AVERAGE(B6,B9,B37,B82,B92,B97,B124,B128,B139,B152,B183,B226,B231)</f>
        <v>1.2790909090909091</v>
      </c>
      <c r="CW5" s="1">
        <f t="shared" ref="CW5:DA5" si="17">AVERAGE(C6,C9,C37,C82,C92,C97,C124,C128,C139,C152,C183,C226,C231)</f>
        <v>1.2050000000000001</v>
      </c>
      <c r="CX5" s="1">
        <f t="shared" si="17"/>
        <v>1.2749999999999999</v>
      </c>
      <c r="CY5" s="1" t="e">
        <f t="shared" si="17"/>
        <v>#DIV/0!</v>
      </c>
      <c r="CZ5" s="1">
        <f t="shared" si="17"/>
        <v>1.57</v>
      </c>
      <c r="DA5" s="1" t="e">
        <f t="shared" si="17"/>
        <v>#DIV/0!</v>
      </c>
      <c r="DB5" s="1">
        <f>AVERAGE(B24,B30,B39,B71,B75,B80,B106,B117,B165,B168,B171,B186,B197,B203,B211,B214,B233)</f>
        <v>1.1593333333333333</v>
      </c>
      <c r="DC5" s="1">
        <f t="shared" ref="DC5:DG5" si="18">AVERAGE(C24,C30,C39,C71,C75,C80,C106,C117,C165,C168,C171,C186,C197,C203,C211,C214,C233)</f>
        <v>1.4453846153846153</v>
      </c>
      <c r="DD5" s="1">
        <f t="shared" si="18"/>
        <v>1.1563636363636365</v>
      </c>
      <c r="DE5" s="1" t="e">
        <f t="shared" si="18"/>
        <v>#DIV/0!</v>
      </c>
      <c r="DF5" s="1">
        <f t="shared" si="18"/>
        <v>1.4649999999999999</v>
      </c>
      <c r="DG5" s="1" t="e">
        <f t="shared" si="18"/>
        <v>#DIV/0!</v>
      </c>
      <c r="DH5" s="1">
        <f>AVERAGE(B20,B136)</f>
        <v>1.1399999999999999</v>
      </c>
      <c r="DI5" s="1">
        <f t="shared" ref="DI5:DM5" si="19">AVERAGE(C20,C136)</f>
        <v>1.26</v>
      </c>
      <c r="DJ5" s="1">
        <f t="shared" si="19"/>
        <v>0.93</v>
      </c>
      <c r="DK5" s="1" t="e">
        <f t="shared" si="19"/>
        <v>#DIV/0!</v>
      </c>
      <c r="DL5" s="1" t="e">
        <f t="shared" si="19"/>
        <v>#DIV/0!</v>
      </c>
      <c r="DM5" s="1" t="e">
        <f t="shared" si="19"/>
        <v>#DIV/0!</v>
      </c>
      <c r="DN5" s="1">
        <f>AVERAGE(B68,B121,B193,B206,B207,B208,B209)</f>
        <v>1.1414285714285715</v>
      </c>
      <c r="DO5" s="1">
        <f t="shared" ref="DO5:DS5" si="20">AVERAGE(C68,C121,C193,C206,C207,C208,C209)</f>
        <v>0.95857142857142852</v>
      </c>
      <c r="DP5" s="1">
        <f t="shared" si="20"/>
        <v>1.0419999999999998</v>
      </c>
      <c r="DQ5" s="1" t="e">
        <f t="shared" si="20"/>
        <v>#DIV/0!</v>
      </c>
      <c r="DR5" s="1" t="e">
        <f t="shared" si="20"/>
        <v>#DIV/0!</v>
      </c>
      <c r="DS5" s="1" t="e">
        <f t="shared" si="20"/>
        <v>#DIV/0!</v>
      </c>
      <c r="DT5" s="1">
        <f>AVERAGE(B158,B159,B161,B162,B200,B235)</f>
        <v>1.224</v>
      </c>
      <c r="DU5" s="1">
        <f t="shared" ref="DU5:DY5" si="21">AVERAGE(C158,C159,C161,C162,C200,C235)</f>
        <v>1.1760000000000002</v>
      </c>
      <c r="DV5" s="1">
        <f t="shared" si="21"/>
        <v>1.25</v>
      </c>
      <c r="DW5" s="1" t="e">
        <f t="shared" si="21"/>
        <v>#DIV/0!</v>
      </c>
      <c r="DX5" s="1" t="e">
        <f t="shared" si="21"/>
        <v>#DIV/0!</v>
      </c>
      <c r="DY5" s="1" t="e">
        <f t="shared" si="21"/>
        <v>#DIV/0!</v>
      </c>
      <c r="DZ5" s="1">
        <f>AVERAGE(B227)</f>
        <v>1.1599999999999999</v>
      </c>
      <c r="EA5" s="1">
        <f t="shared" ref="EA5:EE5" si="22">AVERAGE(C227)</f>
        <v>1.1399999999999999</v>
      </c>
      <c r="EB5" s="1">
        <f t="shared" si="22"/>
        <v>0.88</v>
      </c>
      <c r="EC5" s="1" t="e">
        <f t="shared" si="22"/>
        <v>#DIV/0!</v>
      </c>
      <c r="ED5" s="1" t="e">
        <f t="shared" si="22"/>
        <v>#DIV/0!</v>
      </c>
      <c r="EE5" s="1" t="e">
        <f t="shared" si="22"/>
        <v>#DIV/0!</v>
      </c>
    </row>
    <row r="6" spans="1:141" x14ac:dyDescent="0.25">
      <c r="A6" s="6" t="s">
        <v>383</v>
      </c>
      <c r="B6" s="1">
        <v>0.9</v>
      </c>
      <c r="C6" s="1">
        <v>1.02</v>
      </c>
      <c r="D6" s="1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48"/>
      <c r="CC6" s="13"/>
      <c r="CJ6" s="2184">
        <f>_xlfn.AGGREGATE(1,6,CJ5:CO5)</f>
        <v>1.004198717948718</v>
      </c>
      <c r="CK6" s="2185"/>
      <c r="CL6" s="2185"/>
      <c r="CM6" s="2185"/>
      <c r="CN6" s="2185"/>
      <c r="CO6" s="2185"/>
      <c r="CP6" s="2184">
        <f t="shared" ref="CP6" si="23">_xlfn.AGGREGATE(1,6,CP5:CU5)</f>
        <v>1.1359833333333333</v>
      </c>
      <c r="CQ6" s="2185"/>
      <c r="CR6" s="2185"/>
      <c r="CS6" s="2185"/>
      <c r="CT6" s="2185"/>
      <c r="CU6" s="2185"/>
      <c r="CV6" s="2184">
        <f t="shared" ref="CV6" si="24">_xlfn.AGGREGATE(1,6,CV5:DA5)</f>
        <v>1.3322727272727273</v>
      </c>
      <c r="CW6" s="2185"/>
      <c r="CX6" s="2185"/>
      <c r="CY6" s="2185"/>
      <c r="CZ6" s="2185"/>
      <c r="DA6" s="2185"/>
      <c r="DB6" s="2184">
        <f t="shared" ref="DB6" si="25">_xlfn.AGGREGATE(1,6,DB5:DG5)</f>
        <v>1.3065203962703962</v>
      </c>
      <c r="DC6" s="2185"/>
      <c r="DD6" s="2185"/>
      <c r="DE6" s="2185"/>
      <c r="DF6" s="2185"/>
      <c r="DG6" s="2185"/>
      <c r="DH6" s="2184">
        <f t="shared" ref="DH6" si="26">_xlfn.AGGREGATE(1,6,DH5:DM5)</f>
        <v>1.1100000000000001</v>
      </c>
      <c r="DI6" s="2185"/>
      <c r="DJ6" s="2185"/>
      <c r="DK6" s="2185"/>
      <c r="DL6" s="2185"/>
      <c r="DM6" s="2185"/>
      <c r="DN6" s="2184">
        <f>_xlfn.AGGREGATE(1,6,DN5:DS5)</f>
        <v>1.0473333333333332</v>
      </c>
      <c r="DO6" s="2185"/>
      <c r="DP6" s="2185"/>
      <c r="DQ6" s="2185"/>
      <c r="DR6" s="2185"/>
      <c r="DS6" s="2185"/>
      <c r="DT6" s="2184">
        <f>_xlfn.AGGREGATE(1,6,DT5:DY5)</f>
        <v>1.2166666666666668</v>
      </c>
      <c r="DU6" s="2185"/>
      <c r="DV6" s="2185"/>
      <c r="DW6" s="2185"/>
      <c r="DX6" s="2185"/>
      <c r="DY6" s="2185"/>
      <c r="DZ6" s="2184">
        <f>_xlfn.AGGREGATE(1,6,DZ5:EE5)</f>
        <v>1.0599999999999998</v>
      </c>
      <c r="EA6" s="2185"/>
      <c r="EB6" s="2185"/>
      <c r="EC6" s="2185"/>
      <c r="ED6" s="2185"/>
      <c r="EE6" s="2185"/>
    </row>
    <row r="7" spans="1:141" x14ac:dyDescent="0.25">
      <c r="A7" s="44">
        <v>45668</v>
      </c>
      <c r="B7" s="2" t="s">
        <v>828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48"/>
      <c r="CC7" s="13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Z7" s="347"/>
      <c r="EA7" s="347"/>
      <c r="EB7" s="347"/>
      <c r="EC7" s="347"/>
      <c r="ED7" s="347"/>
      <c r="EE7" s="347"/>
    </row>
    <row r="8" spans="1:141" x14ac:dyDescent="0.25">
      <c r="A8" s="2" t="s">
        <v>829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48"/>
      <c r="CC8" s="13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Z8" s="347"/>
      <c r="EA8" s="347"/>
      <c r="EB8" s="347"/>
      <c r="EC8" s="347"/>
      <c r="ED8" s="347"/>
      <c r="EE8" s="347"/>
    </row>
    <row r="9" spans="1:141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48"/>
      <c r="CC9" s="13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</row>
    <row r="10" spans="1:141" x14ac:dyDescent="0.25">
      <c r="A10" s="2" t="s">
        <v>830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48"/>
      <c r="CC10" s="13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</row>
    <row r="11" spans="1:141" x14ac:dyDescent="0.25">
      <c r="A11" s="4" t="s">
        <v>831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48"/>
      <c r="CC11" s="13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</row>
    <row r="12" spans="1:141" x14ac:dyDescent="0.25">
      <c r="A12" s="2" t="s">
        <v>832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48"/>
      <c r="CC12" s="13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</row>
    <row r="13" spans="1:141" x14ac:dyDescent="0.25">
      <c r="A13" s="6" t="s">
        <v>833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48"/>
      <c r="CC13" s="13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</row>
    <row r="14" spans="1:141" x14ac:dyDescent="0.25">
      <c r="A14" s="2" t="s">
        <v>721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48"/>
      <c r="CC14" s="13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</row>
    <row r="15" spans="1:141" x14ac:dyDescent="0.25">
      <c r="A15" s="50">
        <v>45675</v>
      </c>
      <c r="B15" s="4" t="s">
        <v>834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48"/>
      <c r="CC15" s="13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</row>
    <row r="16" spans="1:141" x14ac:dyDescent="0.25">
      <c r="A16" s="51" t="s">
        <v>835</v>
      </c>
      <c r="B16" s="1">
        <v>0.57999999999999996</v>
      </c>
      <c r="C16" s="1">
        <v>1.55</v>
      </c>
      <c r="D16" s="1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48"/>
      <c r="CC16" s="13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</row>
    <row r="17" spans="1:123" x14ac:dyDescent="0.25">
      <c r="A17" s="6" t="s">
        <v>836</v>
      </c>
      <c r="B17" s="1">
        <v>0.68</v>
      </c>
      <c r="C17" s="1">
        <v>0.34</v>
      </c>
      <c r="D17" s="1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48"/>
      <c r="CC17" s="13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</row>
    <row r="18" spans="1:123" x14ac:dyDescent="0.25">
      <c r="A18" s="6" t="s">
        <v>837</v>
      </c>
      <c r="B18" s="1">
        <v>0.84</v>
      </c>
      <c r="C18" s="1">
        <v>0.51</v>
      </c>
      <c r="D18" s="1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48"/>
      <c r="CC18" s="13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</row>
    <row r="19" spans="1:123" x14ac:dyDescent="0.25">
      <c r="A19" s="2" t="s">
        <v>838</v>
      </c>
      <c r="B19" s="1">
        <v>1.97</v>
      </c>
      <c r="C19" s="1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48"/>
      <c r="CC19" s="13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</row>
    <row r="20" spans="1:123" x14ac:dyDescent="0.25">
      <c r="A20" s="2" t="s">
        <v>839</v>
      </c>
      <c r="B20" s="1">
        <v>0.6</v>
      </c>
      <c r="C20" s="1">
        <v>1.41</v>
      </c>
      <c r="D20" s="1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48"/>
      <c r="CC20" s="13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</row>
    <row r="21" spans="1:123" ht="15.75" customHeight="1" x14ac:dyDescent="0.25">
      <c r="A21" s="2" t="s">
        <v>840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48"/>
      <c r="CC21" s="13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</row>
    <row r="22" spans="1:123" ht="15.75" customHeight="1" x14ac:dyDescent="0.25">
      <c r="A22" s="6" t="s">
        <v>841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48"/>
      <c r="CC22" s="13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</row>
    <row r="23" spans="1:123" ht="15.75" customHeight="1" x14ac:dyDescent="0.25">
      <c r="A23" s="2" t="s">
        <v>842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48"/>
      <c r="CC23" s="13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</row>
    <row r="24" spans="1:123" ht="15.75" customHeight="1" x14ac:dyDescent="0.25">
      <c r="A24" s="6" t="s">
        <v>843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48"/>
      <c r="CC24" s="13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</row>
    <row r="25" spans="1:123" ht="15.75" customHeight="1" x14ac:dyDescent="0.25">
      <c r="A25" s="50">
        <v>45676</v>
      </c>
      <c r="B25" s="4" t="s">
        <v>844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48"/>
      <c r="CC25" s="13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</row>
    <row r="26" spans="1:123" ht="15.75" customHeight="1" x14ac:dyDescent="0.25">
      <c r="A26" s="2" t="s">
        <v>845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48"/>
      <c r="CC26" s="13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</row>
    <row r="27" spans="1:123" ht="15.75" customHeight="1" x14ac:dyDescent="0.25">
      <c r="A27" s="2" t="s">
        <v>846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48"/>
      <c r="CC27" s="13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</row>
    <row r="28" spans="1:123" ht="15.75" customHeight="1" x14ac:dyDescent="0.25">
      <c r="A28" s="6" t="s">
        <v>847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48"/>
      <c r="CC28" s="13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</row>
    <row r="29" spans="1:123" ht="15.75" customHeight="1" x14ac:dyDescent="0.25">
      <c r="A29" s="2" t="s">
        <v>848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48"/>
      <c r="CC29" s="13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</row>
    <row r="30" spans="1:123" ht="15.75" customHeight="1" x14ac:dyDescent="0.25">
      <c r="A30" s="6" t="s">
        <v>849</v>
      </c>
      <c r="B30" s="1">
        <v>0.8</v>
      </c>
      <c r="C30" s="1">
        <v>1.56</v>
      </c>
      <c r="D30" s="1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48"/>
      <c r="CC30" s="13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</row>
    <row r="31" spans="1:123" ht="15.75" customHeight="1" x14ac:dyDescent="0.25">
      <c r="A31" s="44">
        <v>45679</v>
      </c>
      <c r="B31" s="2" t="s">
        <v>850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48"/>
      <c r="CC31" s="13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</row>
    <row r="32" spans="1:123" ht="15.75" customHeight="1" x14ac:dyDescent="0.25">
      <c r="A32" s="2" t="s">
        <v>851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48"/>
      <c r="CC32" s="13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</row>
    <row r="33" spans="1:123" ht="15.75" customHeight="1" x14ac:dyDescent="0.25">
      <c r="A33" s="2" t="s">
        <v>852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48"/>
      <c r="CC33" s="13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</row>
    <row r="34" spans="1:123" ht="15.75" customHeight="1" x14ac:dyDescent="0.25">
      <c r="A34" s="6" t="s">
        <v>853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48"/>
      <c r="CC34" s="13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</row>
    <row r="35" spans="1:123" ht="15.75" customHeight="1" x14ac:dyDescent="0.25">
      <c r="A35" s="6" t="s">
        <v>854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48"/>
      <c r="CC35" s="13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</row>
    <row r="36" spans="1:123" ht="15.75" customHeight="1" x14ac:dyDescent="0.25">
      <c r="A36" s="50">
        <v>45680</v>
      </c>
      <c r="B36" s="4" t="s">
        <v>855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48"/>
      <c r="CC36" s="13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</row>
    <row r="37" spans="1:123" ht="15.75" customHeight="1" x14ac:dyDescent="0.25">
      <c r="A37" s="2" t="s">
        <v>856</v>
      </c>
      <c r="B37" s="1">
        <v>1.75</v>
      </c>
      <c r="C37" s="1">
        <v>1.03</v>
      </c>
      <c r="D37" s="1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48"/>
      <c r="CC37" s="13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</row>
    <row r="38" spans="1:123" ht="15.75" customHeight="1" x14ac:dyDescent="0.25">
      <c r="A38" s="2" t="s">
        <v>857</v>
      </c>
      <c r="B38" s="1">
        <v>1.55</v>
      </c>
      <c r="C38" s="1">
        <v>1.27</v>
      </c>
      <c r="D38" s="1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48"/>
      <c r="CC38" s="13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</row>
    <row r="39" spans="1:123" ht="15.75" customHeight="1" x14ac:dyDescent="0.25">
      <c r="A39" s="2" t="s">
        <v>858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48"/>
      <c r="CC39" s="13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</row>
    <row r="40" spans="1:123" ht="15.75" customHeight="1" x14ac:dyDescent="0.25">
      <c r="A40" s="6" t="s">
        <v>859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48"/>
      <c r="CC40" s="13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</row>
    <row r="41" spans="1:123" ht="15.75" customHeight="1" x14ac:dyDescent="0.25">
      <c r="A41" s="4" t="s">
        <v>860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48"/>
      <c r="CC41" s="13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</row>
    <row r="42" spans="1:123" ht="15.75" customHeight="1" x14ac:dyDescent="0.25">
      <c r="A42" s="2" t="s">
        <v>861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48"/>
      <c r="CC42" s="13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</row>
    <row r="43" spans="1:123" ht="15.75" customHeight="1" x14ac:dyDescent="0.25">
      <c r="A43" s="50">
        <v>45689</v>
      </c>
      <c r="B43" s="50"/>
      <c r="C43" s="50"/>
      <c r="D43" s="50"/>
      <c r="E43" s="50"/>
      <c r="F43" s="4"/>
      <c r="G43" s="4"/>
      <c r="H43" s="2"/>
      <c r="I43" s="35"/>
      <c r="J43" s="35"/>
      <c r="K43" s="35"/>
      <c r="L43" s="35"/>
      <c r="M43" s="35"/>
      <c r="N43" s="35"/>
      <c r="O43" s="35"/>
      <c r="P43" s="13"/>
      <c r="Q43" s="35"/>
      <c r="R43" s="35"/>
      <c r="S43" s="35"/>
      <c r="T43" s="35"/>
      <c r="U43" s="4"/>
      <c r="V43" s="35"/>
      <c r="W43" s="35"/>
      <c r="X43" s="35"/>
      <c r="Y43" s="35"/>
      <c r="Z43" s="35"/>
      <c r="AA43" s="35"/>
      <c r="AB43" s="35"/>
      <c r="AC43" s="13"/>
      <c r="AD43" s="35"/>
      <c r="AE43" s="35"/>
      <c r="AF43" s="35"/>
      <c r="AG43" s="35"/>
      <c r="AH43" s="8"/>
      <c r="AI43" s="35"/>
      <c r="AJ43" s="35"/>
      <c r="AK43" s="35"/>
      <c r="AL43" s="35"/>
      <c r="AM43" s="35"/>
      <c r="AN43" s="35"/>
      <c r="AO43" s="35"/>
      <c r="AP43" s="13"/>
      <c r="AQ43" s="35"/>
      <c r="AR43" s="35"/>
      <c r="AS43" s="35"/>
      <c r="AT43" s="35"/>
      <c r="AU43" s="6"/>
      <c r="AV43" s="35"/>
      <c r="AW43" s="35"/>
      <c r="AX43" s="35"/>
      <c r="AY43" s="35"/>
      <c r="AZ43" s="35"/>
      <c r="BA43" s="35"/>
      <c r="BB43" s="35"/>
      <c r="BC43" s="13"/>
      <c r="BD43" s="35"/>
      <c r="BE43" s="35"/>
      <c r="BF43" s="35"/>
      <c r="BG43" s="35"/>
      <c r="BH43" s="10"/>
      <c r="BI43" s="35"/>
      <c r="BJ43" s="35"/>
      <c r="BK43" s="35"/>
      <c r="BL43" s="35"/>
      <c r="BM43" s="35"/>
      <c r="BN43" s="35"/>
      <c r="BO43" s="35"/>
      <c r="BP43" s="13"/>
      <c r="BQ43" s="35"/>
      <c r="BR43" s="35"/>
      <c r="BS43" s="35"/>
      <c r="BT43" s="35"/>
      <c r="BU43" s="48"/>
      <c r="BV43" s="35"/>
      <c r="BW43" s="35"/>
      <c r="BX43" s="35"/>
      <c r="BY43" s="35"/>
      <c r="BZ43" s="35"/>
      <c r="CA43" s="35"/>
      <c r="CB43" s="35"/>
      <c r="CC43" s="13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</row>
    <row r="44" spans="1:123" ht="15.75" customHeight="1" x14ac:dyDescent="0.25">
      <c r="A44" s="6" t="s">
        <v>862</v>
      </c>
      <c r="B44" s="36">
        <v>0.81</v>
      </c>
      <c r="C44" s="36">
        <v>1.01</v>
      </c>
      <c r="D44" s="36">
        <v>1.4</v>
      </c>
      <c r="E44" s="35"/>
      <c r="H44" s="2">
        <v>1</v>
      </c>
      <c r="I44" s="36">
        <v>4</v>
      </c>
      <c r="J44" s="36">
        <v>1</v>
      </c>
      <c r="K44" s="36">
        <v>0</v>
      </c>
      <c r="L44" s="36">
        <v>0</v>
      </c>
      <c r="M44" s="36">
        <v>0</v>
      </c>
      <c r="N44" s="36">
        <v>3</v>
      </c>
      <c r="O44" s="36">
        <v>1</v>
      </c>
      <c r="P44" s="13">
        <v>1</v>
      </c>
      <c r="Q44" s="36">
        <v>0</v>
      </c>
      <c r="R44" s="36">
        <v>0</v>
      </c>
      <c r="S44" s="36">
        <v>0</v>
      </c>
      <c r="T44" s="36">
        <v>0</v>
      </c>
      <c r="U44" s="4">
        <v>3</v>
      </c>
      <c r="V44" s="36">
        <v>2</v>
      </c>
      <c r="W44" s="36">
        <v>0</v>
      </c>
      <c r="X44" s="36">
        <v>1</v>
      </c>
      <c r="Y44" s="36">
        <v>0</v>
      </c>
      <c r="Z44" s="36">
        <v>1</v>
      </c>
      <c r="AA44" s="36">
        <v>4</v>
      </c>
      <c r="AB44" s="36">
        <v>0</v>
      </c>
      <c r="AC44" s="13">
        <v>0</v>
      </c>
      <c r="AD44" s="36">
        <v>1</v>
      </c>
      <c r="AE44" s="36">
        <v>0</v>
      </c>
      <c r="AF44" s="36">
        <v>0</v>
      </c>
      <c r="AG44" s="36">
        <v>0</v>
      </c>
      <c r="AH44" s="46">
        <v>2</v>
      </c>
      <c r="AI44" s="36">
        <v>0</v>
      </c>
      <c r="AJ44" s="36">
        <v>0</v>
      </c>
      <c r="AK44" s="36">
        <v>2</v>
      </c>
      <c r="AL44" s="36">
        <v>0</v>
      </c>
      <c r="AM44" s="36">
        <v>0</v>
      </c>
      <c r="AN44" s="36">
        <v>5</v>
      </c>
      <c r="AO44" s="36">
        <v>1</v>
      </c>
      <c r="AP44" s="13">
        <v>0</v>
      </c>
      <c r="AQ44" s="36">
        <v>1</v>
      </c>
      <c r="AR44" s="36">
        <v>1</v>
      </c>
      <c r="AS44" s="36">
        <v>0</v>
      </c>
      <c r="AT44" s="36">
        <v>0</v>
      </c>
      <c r="AU44" s="6"/>
      <c r="AV44" s="35"/>
      <c r="AW44" s="35"/>
      <c r="AX44" s="35"/>
      <c r="AY44" s="35"/>
      <c r="AZ44" s="35"/>
      <c r="BA44" s="35"/>
      <c r="BB44" s="35"/>
      <c r="BC44" s="13"/>
      <c r="BD44" s="35"/>
      <c r="BE44" s="35"/>
      <c r="BF44" s="35"/>
      <c r="BG44" s="35"/>
      <c r="BH44" s="10"/>
      <c r="BI44" s="35"/>
      <c r="BJ44" s="35"/>
      <c r="BK44" s="35"/>
      <c r="BL44" s="35"/>
      <c r="BM44" s="35"/>
      <c r="BN44" s="35"/>
      <c r="BO44" s="35"/>
      <c r="BP44" s="13"/>
      <c r="BQ44" s="35"/>
      <c r="BR44" s="35"/>
      <c r="BS44" s="35"/>
      <c r="BT44" s="35"/>
      <c r="BU44" s="48"/>
      <c r="BV44" s="35"/>
      <c r="BW44" s="35"/>
      <c r="BX44" s="35"/>
      <c r="BY44" s="35"/>
      <c r="BZ44" s="35"/>
      <c r="CA44" s="35"/>
      <c r="CB44" s="35"/>
      <c r="CC44" s="13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</row>
    <row r="45" spans="1:123" ht="15.75" customHeight="1" x14ac:dyDescent="0.25">
      <c r="A45" s="2" t="s">
        <v>863</v>
      </c>
      <c r="B45" s="36">
        <v>1.17</v>
      </c>
      <c r="C45" s="36">
        <v>1.41</v>
      </c>
      <c r="D45" s="36">
        <v>1.27</v>
      </c>
      <c r="E45" s="35"/>
      <c r="H45" s="2">
        <v>0</v>
      </c>
      <c r="I45" s="36">
        <v>1</v>
      </c>
      <c r="J45" s="36">
        <v>1</v>
      </c>
      <c r="K45" s="36">
        <v>0</v>
      </c>
      <c r="L45" s="36">
        <v>0</v>
      </c>
      <c r="M45" s="36">
        <v>0</v>
      </c>
      <c r="N45" s="36">
        <v>4</v>
      </c>
      <c r="O45" s="36">
        <v>1</v>
      </c>
      <c r="P45" s="13">
        <v>0</v>
      </c>
      <c r="Q45" s="36">
        <v>0</v>
      </c>
      <c r="R45" s="36">
        <v>1</v>
      </c>
      <c r="S45" s="36">
        <v>0</v>
      </c>
      <c r="T45" s="36">
        <v>0</v>
      </c>
      <c r="U45" s="4">
        <v>1</v>
      </c>
      <c r="V45" s="36">
        <v>5</v>
      </c>
      <c r="W45" s="36">
        <v>2</v>
      </c>
      <c r="X45" s="36">
        <v>0</v>
      </c>
      <c r="Y45" s="36">
        <v>0</v>
      </c>
      <c r="Z45" s="36">
        <v>0</v>
      </c>
      <c r="AA45" s="36">
        <v>2</v>
      </c>
      <c r="AB45" s="36">
        <v>1</v>
      </c>
      <c r="AC45" s="13">
        <v>0</v>
      </c>
      <c r="AD45" s="36">
        <v>1</v>
      </c>
      <c r="AE45" s="36">
        <v>0</v>
      </c>
      <c r="AF45" s="36">
        <v>0</v>
      </c>
      <c r="AG45" s="36">
        <v>0</v>
      </c>
      <c r="AH45" s="8">
        <v>0</v>
      </c>
      <c r="AI45" s="36">
        <v>1</v>
      </c>
      <c r="AJ45" s="36">
        <v>3</v>
      </c>
      <c r="AK45" s="36">
        <v>0</v>
      </c>
      <c r="AL45" s="36">
        <v>0</v>
      </c>
      <c r="AM45" s="36">
        <v>0</v>
      </c>
      <c r="AN45" s="36">
        <v>4</v>
      </c>
      <c r="AO45" s="36">
        <v>1</v>
      </c>
      <c r="AP45" s="13">
        <v>1</v>
      </c>
      <c r="AQ45" s="36">
        <v>1</v>
      </c>
      <c r="AR45" s="36">
        <v>0</v>
      </c>
      <c r="AS45" s="36">
        <v>0</v>
      </c>
      <c r="AT45" s="36">
        <v>0</v>
      </c>
      <c r="AU45" s="6"/>
      <c r="AV45" s="35"/>
      <c r="AW45" s="35"/>
      <c r="AX45" s="35"/>
      <c r="AY45" s="35"/>
      <c r="AZ45" s="35"/>
      <c r="BA45" s="35"/>
      <c r="BB45" s="35"/>
      <c r="BC45" s="13"/>
      <c r="BD45" s="35"/>
      <c r="BE45" s="35"/>
      <c r="BF45" s="35"/>
      <c r="BG45" s="35"/>
      <c r="BH45" s="10"/>
      <c r="BI45" s="35"/>
      <c r="BJ45" s="35"/>
      <c r="BK45" s="35"/>
      <c r="BL45" s="35"/>
      <c r="BM45" s="35"/>
      <c r="BN45" s="35"/>
      <c r="BO45" s="35"/>
      <c r="BP45" s="13"/>
      <c r="BQ45" s="35"/>
      <c r="BR45" s="35"/>
      <c r="BS45" s="35"/>
      <c r="BT45" s="35"/>
      <c r="BU45" s="48"/>
      <c r="BV45" s="35"/>
      <c r="BW45" s="35"/>
      <c r="BX45" s="35"/>
      <c r="BY45" s="35"/>
      <c r="BZ45" s="35"/>
      <c r="CA45" s="35"/>
      <c r="CB45" s="35"/>
      <c r="CC45" s="13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</row>
    <row r="46" spans="1:123" ht="15.75" customHeight="1" x14ac:dyDescent="0.25">
      <c r="A46" s="6" t="s">
        <v>864</v>
      </c>
      <c r="B46" s="36">
        <v>0.91</v>
      </c>
      <c r="C46" s="36">
        <v>1.24</v>
      </c>
      <c r="D46" s="36">
        <v>1.1299999999999999</v>
      </c>
      <c r="E46" s="35"/>
      <c r="H46" s="2">
        <v>1</v>
      </c>
      <c r="I46" s="36">
        <v>2</v>
      </c>
      <c r="J46" s="36">
        <v>1</v>
      </c>
      <c r="K46" s="36">
        <v>0</v>
      </c>
      <c r="L46" s="36">
        <v>0</v>
      </c>
      <c r="M46" s="36">
        <v>0</v>
      </c>
      <c r="N46" s="36">
        <v>2</v>
      </c>
      <c r="O46" s="36">
        <v>0</v>
      </c>
      <c r="P46" s="13">
        <v>0</v>
      </c>
      <c r="Q46" s="36">
        <v>0</v>
      </c>
      <c r="R46" s="36">
        <v>0</v>
      </c>
      <c r="S46" s="36">
        <v>0</v>
      </c>
      <c r="T46" s="36">
        <v>0</v>
      </c>
      <c r="U46" s="4">
        <v>1</v>
      </c>
      <c r="V46" s="36">
        <v>4</v>
      </c>
      <c r="W46" s="36">
        <v>1</v>
      </c>
      <c r="X46" s="36">
        <v>0</v>
      </c>
      <c r="Y46" s="36">
        <v>0</v>
      </c>
      <c r="Z46" s="36">
        <v>0</v>
      </c>
      <c r="AA46" s="36">
        <v>3</v>
      </c>
      <c r="AB46" s="36">
        <v>2</v>
      </c>
      <c r="AC46" s="13">
        <v>0</v>
      </c>
      <c r="AD46" s="36">
        <v>0</v>
      </c>
      <c r="AE46" s="36">
        <v>0</v>
      </c>
      <c r="AF46" s="36">
        <v>0</v>
      </c>
      <c r="AG46" s="36">
        <v>0</v>
      </c>
      <c r="AH46" s="8">
        <v>0</v>
      </c>
      <c r="AI46" s="36">
        <v>6</v>
      </c>
      <c r="AJ46" s="36">
        <v>1</v>
      </c>
      <c r="AK46" s="36">
        <v>0</v>
      </c>
      <c r="AL46" s="36">
        <v>0</v>
      </c>
      <c r="AM46" s="36">
        <v>0</v>
      </c>
      <c r="AN46" s="36">
        <v>4</v>
      </c>
      <c r="AO46" s="36">
        <v>0</v>
      </c>
      <c r="AP46" s="13">
        <v>0</v>
      </c>
      <c r="AQ46" s="36">
        <v>0</v>
      </c>
      <c r="AR46" s="36">
        <v>0</v>
      </c>
      <c r="AS46" s="36">
        <v>0</v>
      </c>
      <c r="AT46" s="36">
        <v>0</v>
      </c>
      <c r="AU46" s="6"/>
      <c r="AV46" s="35"/>
      <c r="AW46" s="35"/>
      <c r="AX46" s="35"/>
      <c r="AY46" s="35"/>
      <c r="AZ46" s="35"/>
      <c r="BA46" s="35"/>
      <c r="BB46" s="35"/>
      <c r="BC46" s="13"/>
      <c r="BD46" s="35"/>
      <c r="BE46" s="35"/>
      <c r="BF46" s="35"/>
      <c r="BG46" s="35"/>
      <c r="BH46" s="10"/>
      <c r="BI46" s="35"/>
      <c r="BJ46" s="35"/>
      <c r="BK46" s="35"/>
      <c r="BL46" s="35"/>
      <c r="BM46" s="35"/>
      <c r="BN46" s="35"/>
      <c r="BO46" s="35"/>
      <c r="BP46" s="13"/>
      <c r="BQ46" s="35"/>
      <c r="BR46" s="35"/>
      <c r="BS46" s="35"/>
      <c r="BT46" s="35"/>
      <c r="BU46" s="48"/>
      <c r="BV46" s="35"/>
      <c r="BW46" s="35"/>
      <c r="BX46" s="35"/>
      <c r="BY46" s="35"/>
      <c r="BZ46" s="35"/>
      <c r="CA46" s="35"/>
      <c r="CB46" s="35"/>
      <c r="CC46" s="13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</row>
    <row r="47" spans="1:123" ht="15.75" customHeight="1" x14ac:dyDescent="0.25">
      <c r="A47" s="6" t="s">
        <v>361</v>
      </c>
      <c r="B47" s="36">
        <v>0.54</v>
      </c>
      <c r="C47" s="36">
        <v>1.08</v>
      </c>
      <c r="D47" s="36">
        <v>0.67</v>
      </c>
      <c r="E47" s="35"/>
      <c r="H47" s="2">
        <v>0</v>
      </c>
      <c r="I47" s="36">
        <v>1</v>
      </c>
      <c r="J47" s="36">
        <v>0</v>
      </c>
      <c r="K47" s="36">
        <v>0</v>
      </c>
      <c r="L47" s="36">
        <v>0</v>
      </c>
      <c r="M47" s="36">
        <v>0</v>
      </c>
      <c r="N47" s="36">
        <v>2</v>
      </c>
      <c r="O47" s="36">
        <v>0</v>
      </c>
      <c r="P47" s="13">
        <v>0</v>
      </c>
      <c r="Q47" s="36">
        <v>0</v>
      </c>
      <c r="R47" s="36">
        <v>0</v>
      </c>
      <c r="S47" s="36">
        <v>0</v>
      </c>
      <c r="T47" s="36">
        <v>0</v>
      </c>
      <c r="U47" s="4">
        <v>0</v>
      </c>
      <c r="V47" s="36">
        <v>1</v>
      </c>
      <c r="W47" s="36">
        <v>0</v>
      </c>
      <c r="X47" s="36">
        <v>1</v>
      </c>
      <c r="Y47" s="36">
        <v>0</v>
      </c>
      <c r="Z47" s="36">
        <v>0</v>
      </c>
      <c r="AA47" s="36">
        <v>1</v>
      </c>
      <c r="AB47" s="36">
        <v>1</v>
      </c>
      <c r="AC47" s="13">
        <v>0</v>
      </c>
      <c r="AD47" s="36">
        <v>0</v>
      </c>
      <c r="AE47" s="36">
        <v>0</v>
      </c>
      <c r="AF47" s="36">
        <v>0</v>
      </c>
      <c r="AG47" s="36">
        <v>0</v>
      </c>
      <c r="AH47" s="8">
        <v>0</v>
      </c>
      <c r="AI47" s="36">
        <v>3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13">
        <v>0</v>
      </c>
      <c r="AQ47" s="36">
        <v>0</v>
      </c>
      <c r="AR47" s="36">
        <v>0</v>
      </c>
      <c r="AS47" s="36">
        <v>0</v>
      </c>
      <c r="AT47" s="36">
        <v>0</v>
      </c>
      <c r="AU47" s="6"/>
      <c r="AV47" s="35"/>
      <c r="AW47" s="35"/>
      <c r="AX47" s="35"/>
      <c r="AY47" s="35"/>
      <c r="AZ47" s="35"/>
      <c r="BA47" s="35"/>
      <c r="BB47" s="35"/>
      <c r="BC47" s="13"/>
      <c r="BD47" s="35"/>
      <c r="BE47" s="35"/>
      <c r="BF47" s="35"/>
      <c r="BG47" s="35"/>
      <c r="BH47" s="10"/>
      <c r="BI47" s="35"/>
      <c r="BJ47" s="35"/>
      <c r="BK47" s="35"/>
      <c r="BL47" s="35"/>
      <c r="BM47" s="35"/>
      <c r="BN47" s="35"/>
      <c r="BO47" s="35"/>
      <c r="BP47" s="13"/>
      <c r="BQ47" s="35"/>
      <c r="BR47" s="35"/>
      <c r="BS47" s="35"/>
      <c r="BT47" s="35"/>
      <c r="BU47" s="48"/>
      <c r="BV47" s="35"/>
      <c r="BW47" s="35"/>
      <c r="BX47" s="35"/>
      <c r="BY47" s="35"/>
      <c r="BZ47" s="35"/>
      <c r="CA47" s="35"/>
      <c r="CB47" s="35"/>
      <c r="CC47" s="13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</row>
    <row r="48" spans="1:123" ht="15.75" customHeight="1" x14ac:dyDescent="0.25">
      <c r="A48" s="2" t="s">
        <v>865</v>
      </c>
      <c r="B48" s="36">
        <v>1.22</v>
      </c>
      <c r="C48" s="36">
        <v>1.64</v>
      </c>
      <c r="D48" s="36">
        <v>1.36</v>
      </c>
      <c r="E48" s="35"/>
      <c r="H48" s="2">
        <v>0</v>
      </c>
      <c r="I48" s="36">
        <v>4</v>
      </c>
      <c r="J48" s="36">
        <v>2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13">
        <v>0</v>
      </c>
      <c r="Q48" s="36">
        <v>0</v>
      </c>
      <c r="R48" s="36">
        <v>0</v>
      </c>
      <c r="S48" s="36">
        <v>0</v>
      </c>
      <c r="T48" s="36">
        <v>0</v>
      </c>
      <c r="U48" s="4">
        <v>0</v>
      </c>
      <c r="V48" s="36">
        <v>2</v>
      </c>
      <c r="W48" s="36">
        <v>1</v>
      </c>
      <c r="X48" s="36">
        <v>1</v>
      </c>
      <c r="Y48" s="36">
        <v>0</v>
      </c>
      <c r="Z48" s="36">
        <v>0</v>
      </c>
      <c r="AA48" s="36">
        <v>0</v>
      </c>
      <c r="AB48" s="36">
        <v>0</v>
      </c>
      <c r="AC48" s="13">
        <v>0</v>
      </c>
      <c r="AD48" s="36">
        <v>0</v>
      </c>
      <c r="AE48" s="36">
        <v>0</v>
      </c>
      <c r="AF48" s="36">
        <v>1</v>
      </c>
      <c r="AG48" s="36">
        <v>0</v>
      </c>
      <c r="AH48" s="46">
        <v>1</v>
      </c>
      <c r="AI48" s="36">
        <v>1</v>
      </c>
      <c r="AJ48" s="36">
        <v>1</v>
      </c>
      <c r="AK48" s="36">
        <v>0</v>
      </c>
      <c r="AL48" s="36">
        <v>0</v>
      </c>
      <c r="AM48" s="36">
        <v>0</v>
      </c>
      <c r="AN48" s="36">
        <v>3</v>
      </c>
      <c r="AO48" s="36">
        <v>1</v>
      </c>
      <c r="AP48" s="13">
        <v>0</v>
      </c>
      <c r="AQ48" s="36">
        <v>0</v>
      </c>
      <c r="AR48" s="36">
        <v>0</v>
      </c>
      <c r="AS48" s="36">
        <v>0</v>
      </c>
      <c r="AT48" s="36">
        <v>0</v>
      </c>
      <c r="AU48" s="6"/>
      <c r="AV48" s="35"/>
      <c r="AW48" s="35"/>
      <c r="AX48" s="35"/>
      <c r="AY48" s="35"/>
      <c r="AZ48" s="35"/>
      <c r="BA48" s="35"/>
      <c r="BB48" s="35"/>
      <c r="BC48" s="13"/>
      <c r="BD48" s="35"/>
      <c r="BE48" s="35"/>
      <c r="BF48" s="35"/>
      <c r="BG48" s="35"/>
      <c r="BH48" s="10"/>
      <c r="BI48" s="35"/>
      <c r="BJ48" s="35"/>
      <c r="BK48" s="35"/>
      <c r="BL48" s="35"/>
      <c r="BM48" s="35"/>
      <c r="BN48" s="35"/>
      <c r="BO48" s="35"/>
      <c r="BP48" s="13"/>
      <c r="BQ48" s="35"/>
      <c r="BR48" s="35"/>
      <c r="BS48" s="35"/>
      <c r="BT48" s="35"/>
      <c r="BU48" s="48"/>
      <c r="BV48" s="35"/>
      <c r="BW48" s="35"/>
      <c r="BX48" s="35"/>
      <c r="BY48" s="35"/>
      <c r="BZ48" s="35"/>
      <c r="CA48" s="35"/>
      <c r="CB48" s="35"/>
      <c r="CC48" s="13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</row>
    <row r="49" spans="1:123" ht="15.75" customHeight="1" x14ac:dyDescent="0.25">
      <c r="A49" s="44">
        <v>45690</v>
      </c>
      <c r="B49" s="44"/>
      <c r="C49" s="44"/>
      <c r="D49" s="44"/>
      <c r="E49" s="44"/>
      <c r="F49" s="44"/>
      <c r="G49" s="44"/>
      <c r="H49" s="2"/>
      <c r="I49" s="35"/>
      <c r="J49" s="35"/>
      <c r="K49" s="35"/>
      <c r="L49" s="35"/>
      <c r="M49" s="35"/>
      <c r="N49" s="35"/>
      <c r="O49" s="35"/>
      <c r="P49" s="13"/>
      <c r="Q49" s="35"/>
      <c r="R49" s="35"/>
      <c r="S49" s="35"/>
      <c r="T49" s="35"/>
      <c r="U49" s="4"/>
      <c r="V49" s="35"/>
      <c r="W49" s="35"/>
      <c r="X49" s="35"/>
      <c r="Y49" s="35"/>
      <c r="Z49" s="35"/>
      <c r="AA49" s="35"/>
      <c r="AB49" s="35"/>
      <c r="AC49" s="13"/>
      <c r="AD49" s="35"/>
      <c r="AE49" s="35"/>
      <c r="AF49" s="35"/>
      <c r="AG49" s="35"/>
      <c r="AH49" s="8"/>
      <c r="AI49" s="35"/>
      <c r="AJ49" s="35"/>
      <c r="AK49" s="35"/>
      <c r="AL49" s="35"/>
      <c r="AM49" s="35"/>
      <c r="AN49" s="35"/>
      <c r="AO49" s="35"/>
      <c r="AP49" s="13"/>
      <c r="AQ49" s="35"/>
      <c r="AR49" s="35"/>
      <c r="AS49" s="35"/>
      <c r="AT49" s="35"/>
      <c r="AU49" s="6"/>
      <c r="AV49" s="35"/>
      <c r="AW49" s="35"/>
      <c r="AX49" s="35"/>
      <c r="AY49" s="35"/>
      <c r="AZ49" s="35"/>
      <c r="BA49" s="35"/>
      <c r="BB49" s="35"/>
      <c r="BC49" s="13"/>
      <c r="BD49" s="35"/>
      <c r="BE49" s="35"/>
      <c r="BF49" s="35"/>
      <c r="BG49" s="35"/>
      <c r="BH49" s="10"/>
      <c r="BI49" s="35"/>
      <c r="BJ49" s="35"/>
      <c r="BK49" s="35"/>
      <c r="BL49" s="35"/>
      <c r="BM49" s="35"/>
      <c r="BN49" s="35"/>
      <c r="BO49" s="35"/>
      <c r="BP49" s="13"/>
      <c r="BQ49" s="35"/>
      <c r="BR49" s="35"/>
      <c r="BS49" s="35"/>
      <c r="BT49" s="35"/>
      <c r="BU49" s="48"/>
      <c r="BV49" s="35"/>
      <c r="BW49" s="35"/>
      <c r="BX49" s="35"/>
      <c r="BY49" s="35"/>
      <c r="BZ49" s="35"/>
      <c r="CA49" s="35"/>
      <c r="CB49" s="35"/>
      <c r="CC49" s="13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</row>
    <row r="50" spans="1:123" ht="15.75" customHeight="1" x14ac:dyDescent="0.25">
      <c r="A50" s="38" t="s">
        <v>866</v>
      </c>
      <c r="B50" s="36">
        <v>1.67</v>
      </c>
      <c r="C50" s="36">
        <v>1.07</v>
      </c>
      <c r="D50" s="35"/>
      <c r="E50" s="36">
        <v>0.67</v>
      </c>
      <c r="H50" s="2">
        <v>1</v>
      </c>
      <c r="I50" s="36">
        <v>2</v>
      </c>
      <c r="J50" s="36">
        <v>2</v>
      </c>
      <c r="K50" s="36">
        <v>0</v>
      </c>
      <c r="L50" s="36">
        <v>0</v>
      </c>
      <c r="M50" s="36">
        <v>0</v>
      </c>
      <c r="N50" s="36">
        <v>2</v>
      </c>
      <c r="O50" s="36">
        <v>0</v>
      </c>
      <c r="P50" s="13">
        <v>0</v>
      </c>
      <c r="Q50" s="36">
        <v>0</v>
      </c>
      <c r="R50" s="36">
        <v>0</v>
      </c>
      <c r="S50" s="36">
        <v>0</v>
      </c>
      <c r="T50" s="36">
        <v>0</v>
      </c>
      <c r="U50" s="4">
        <v>0</v>
      </c>
      <c r="V50" s="36">
        <v>3</v>
      </c>
      <c r="W50" s="36">
        <v>0</v>
      </c>
      <c r="X50" s="36">
        <v>0</v>
      </c>
      <c r="Y50" s="36">
        <v>0</v>
      </c>
      <c r="Z50" s="36">
        <v>0</v>
      </c>
      <c r="AA50" s="36">
        <v>1</v>
      </c>
      <c r="AB50" s="36">
        <v>0</v>
      </c>
      <c r="AC50" s="13">
        <v>0</v>
      </c>
      <c r="AD50" s="36">
        <v>0</v>
      </c>
      <c r="AE50" s="36">
        <v>0</v>
      </c>
      <c r="AF50" s="36">
        <v>0</v>
      </c>
      <c r="AG50" s="36">
        <v>0</v>
      </c>
      <c r="AH50" s="8"/>
      <c r="AI50" s="35"/>
      <c r="AJ50" s="35"/>
      <c r="AK50" s="35"/>
      <c r="AL50" s="35"/>
      <c r="AM50" s="35"/>
      <c r="AN50" s="35"/>
      <c r="AO50" s="35"/>
      <c r="AP50" s="13"/>
      <c r="AQ50" s="35"/>
      <c r="AR50" s="35"/>
      <c r="AS50" s="35"/>
      <c r="AT50" s="35"/>
      <c r="AU50" s="6">
        <v>0</v>
      </c>
      <c r="AV50" s="36">
        <v>1</v>
      </c>
      <c r="AW50" s="36">
        <v>0</v>
      </c>
      <c r="AX50" s="36">
        <v>0</v>
      </c>
      <c r="AY50" s="36">
        <v>0</v>
      </c>
      <c r="AZ50" s="36">
        <v>0</v>
      </c>
      <c r="BA50" s="36">
        <v>2</v>
      </c>
      <c r="BB50" s="36">
        <v>0</v>
      </c>
      <c r="BC50" s="13">
        <v>0</v>
      </c>
      <c r="BD50" s="36">
        <v>0</v>
      </c>
      <c r="BE50" s="36">
        <v>0</v>
      </c>
      <c r="BF50" s="36">
        <v>0</v>
      </c>
      <c r="BG50" s="36">
        <v>0</v>
      </c>
      <c r="BH50" s="10"/>
      <c r="BI50" s="35"/>
      <c r="BJ50" s="35"/>
      <c r="BK50" s="35"/>
      <c r="BL50" s="35"/>
      <c r="BM50" s="35"/>
      <c r="BN50" s="35"/>
      <c r="BO50" s="35"/>
      <c r="BP50" s="13"/>
      <c r="BQ50" s="35"/>
      <c r="BR50" s="35"/>
      <c r="BS50" s="35"/>
      <c r="BT50" s="35"/>
      <c r="BU50" s="48"/>
      <c r="BV50" s="35"/>
      <c r="BW50" s="35"/>
      <c r="BX50" s="35"/>
      <c r="BY50" s="35"/>
      <c r="BZ50" s="35"/>
      <c r="CA50" s="35"/>
      <c r="CB50" s="35"/>
      <c r="CC50" s="13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</row>
    <row r="51" spans="1:123" ht="15.75" customHeight="1" x14ac:dyDescent="0.25">
      <c r="A51" s="44">
        <v>45692</v>
      </c>
      <c r="B51" s="44"/>
      <c r="C51" s="44"/>
      <c r="D51" s="44"/>
      <c r="E51" s="44"/>
      <c r="F51" s="44"/>
      <c r="G51" s="44"/>
      <c r="H51" s="2"/>
      <c r="I51" s="35"/>
      <c r="J51" s="35"/>
      <c r="K51" s="35"/>
      <c r="L51" s="35"/>
      <c r="M51" s="35"/>
      <c r="N51" s="35"/>
      <c r="O51" s="35"/>
      <c r="P51" s="13"/>
      <c r="Q51" s="35"/>
      <c r="R51" s="35"/>
      <c r="S51" s="35"/>
      <c r="T51" s="35"/>
      <c r="U51" s="4"/>
      <c r="V51" s="35"/>
      <c r="W51" s="35"/>
      <c r="X51" s="35"/>
      <c r="Y51" s="35"/>
      <c r="Z51" s="35"/>
      <c r="AA51" s="35"/>
      <c r="AB51" s="35"/>
      <c r="AC51" s="13"/>
      <c r="AD51" s="35"/>
      <c r="AE51" s="35"/>
      <c r="AF51" s="35"/>
      <c r="AG51" s="35"/>
      <c r="AH51" s="8"/>
      <c r="AI51" s="35"/>
      <c r="AJ51" s="35"/>
      <c r="AK51" s="35"/>
      <c r="AL51" s="35"/>
      <c r="AM51" s="35"/>
      <c r="AN51" s="35"/>
      <c r="AO51" s="35"/>
      <c r="AP51" s="13"/>
      <c r="AQ51" s="35"/>
      <c r="AR51" s="35"/>
      <c r="AS51" s="35"/>
      <c r="AT51" s="35"/>
      <c r="AU51" s="6"/>
      <c r="AV51" s="35"/>
      <c r="AW51" s="35"/>
      <c r="AX51" s="35"/>
      <c r="AY51" s="35"/>
      <c r="AZ51" s="35"/>
      <c r="BA51" s="35"/>
      <c r="BB51" s="35"/>
      <c r="BC51" s="13"/>
      <c r="BD51" s="35"/>
      <c r="BE51" s="35"/>
      <c r="BF51" s="35"/>
      <c r="BG51" s="35"/>
      <c r="BH51" s="10"/>
      <c r="BI51" s="35"/>
      <c r="BJ51" s="35"/>
      <c r="BK51" s="35"/>
      <c r="BL51" s="35"/>
      <c r="BM51" s="35"/>
      <c r="BN51" s="35"/>
      <c r="BO51" s="35"/>
      <c r="BP51" s="13"/>
      <c r="BQ51" s="35"/>
      <c r="BR51" s="35"/>
      <c r="BS51" s="35"/>
      <c r="BT51" s="35"/>
      <c r="BU51" s="48"/>
      <c r="BV51" s="35"/>
      <c r="BW51" s="35"/>
      <c r="BX51" s="35"/>
      <c r="BY51" s="35"/>
      <c r="BZ51" s="35"/>
      <c r="CA51" s="35"/>
      <c r="CB51" s="35"/>
      <c r="CC51" s="13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</row>
    <row r="52" spans="1:123" ht="15.75" customHeight="1" x14ac:dyDescent="0.25">
      <c r="A52" s="2" t="s">
        <v>364</v>
      </c>
      <c r="B52" s="36">
        <v>1.1499999999999999</v>
      </c>
      <c r="C52" s="36">
        <v>1.49</v>
      </c>
      <c r="D52" s="36">
        <v>1.02</v>
      </c>
      <c r="E52" s="35"/>
      <c r="H52" s="2">
        <v>0</v>
      </c>
      <c r="I52" s="36">
        <v>1</v>
      </c>
      <c r="J52" s="36">
        <v>0</v>
      </c>
      <c r="K52" s="36">
        <v>0</v>
      </c>
      <c r="L52" s="36">
        <v>0</v>
      </c>
      <c r="M52" s="36">
        <v>1</v>
      </c>
      <c r="N52" s="36">
        <v>2</v>
      </c>
      <c r="O52" s="36">
        <v>1</v>
      </c>
      <c r="P52" s="13">
        <v>0</v>
      </c>
      <c r="Q52" s="36">
        <v>0</v>
      </c>
      <c r="R52" s="36">
        <v>0</v>
      </c>
      <c r="S52" s="36">
        <v>0</v>
      </c>
      <c r="T52" s="36">
        <v>0</v>
      </c>
      <c r="U52" s="4">
        <v>0</v>
      </c>
      <c r="V52" s="36">
        <v>2</v>
      </c>
      <c r="W52" s="36">
        <v>2</v>
      </c>
      <c r="X52" s="36">
        <v>0</v>
      </c>
      <c r="Y52" s="36">
        <v>0</v>
      </c>
      <c r="Z52" s="36">
        <v>0</v>
      </c>
      <c r="AA52" s="36">
        <v>4</v>
      </c>
      <c r="AB52" s="36">
        <v>1</v>
      </c>
      <c r="AC52" s="13">
        <v>0</v>
      </c>
      <c r="AD52" s="36">
        <v>1</v>
      </c>
      <c r="AE52" s="36">
        <v>0</v>
      </c>
      <c r="AF52" s="36">
        <v>0</v>
      </c>
      <c r="AG52" s="36">
        <v>0</v>
      </c>
      <c r="AH52" s="8">
        <v>0</v>
      </c>
      <c r="AI52" s="36">
        <v>5</v>
      </c>
      <c r="AJ52" s="36">
        <v>0</v>
      </c>
      <c r="AK52" s="36">
        <v>0</v>
      </c>
      <c r="AL52" s="36">
        <v>0</v>
      </c>
      <c r="AM52" s="36">
        <v>0</v>
      </c>
      <c r="AN52" s="36">
        <v>1</v>
      </c>
      <c r="AO52" s="36">
        <v>0</v>
      </c>
      <c r="AP52" s="13">
        <v>0</v>
      </c>
      <c r="AQ52" s="36">
        <v>0</v>
      </c>
      <c r="AR52" s="36">
        <v>0</v>
      </c>
      <c r="AS52" s="36">
        <v>0</v>
      </c>
      <c r="AT52" s="36">
        <v>0</v>
      </c>
      <c r="AU52" s="6"/>
      <c r="AV52" s="35"/>
      <c r="AW52" s="35"/>
      <c r="AX52" s="35"/>
      <c r="AY52" s="35"/>
      <c r="AZ52" s="35"/>
      <c r="BA52" s="35"/>
      <c r="BB52" s="35"/>
      <c r="BC52" s="13"/>
      <c r="BD52" s="35"/>
      <c r="BE52" s="35"/>
      <c r="BF52" s="35"/>
      <c r="BG52" s="35"/>
      <c r="BH52" s="10"/>
      <c r="BI52" s="35"/>
      <c r="BJ52" s="35"/>
      <c r="BK52" s="35"/>
      <c r="BL52" s="35"/>
      <c r="BM52" s="35"/>
      <c r="BN52" s="35"/>
      <c r="BO52" s="35"/>
      <c r="BP52" s="13"/>
      <c r="BQ52" s="35"/>
      <c r="BR52" s="35"/>
      <c r="BS52" s="35"/>
      <c r="BT52" s="35"/>
      <c r="BU52" s="48"/>
      <c r="BV52" s="35"/>
      <c r="BW52" s="35"/>
      <c r="BX52" s="35"/>
      <c r="BY52" s="35"/>
      <c r="BZ52" s="35"/>
      <c r="CA52" s="35"/>
      <c r="CB52" s="35"/>
      <c r="CC52" s="13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</row>
    <row r="53" spans="1:123" ht="15.75" customHeight="1" x14ac:dyDescent="0.25">
      <c r="A53" s="2" t="s">
        <v>867</v>
      </c>
      <c r="B53" s="36">
        <v>1.1399999999999999</v>
      </c>
      <c r="C53" s="36">
        <v>0.81</v>
      </c>
      <c r="D53" s="36">
        <v>1.65</v>
      </c>
      <c r="E53" s="35"/>
      <c r="H53" s="2">
        <v>0</v>
      </c>
      <c r="I53" s="36">
        <v>6</v>
      </c>
      <c r="J53" s="36">
        <v>2</v>
      </c>
      <c r="K53" s="36">
        <v>0</v>
      </c>
      <c r="L53" s="36">
        <v>0</v>
      </c>
      <c r="M53" s="36">
        <v>0</v>
      </c>
      <c r="N53" s="36">
        <v>5</v>
      </c>
      <c r="O53" s="36">
        <v>1</v>
      </c>
      <c r="P53" s="13">
        <v>0</v>
      </c>
      <c r="Q53" s="36">
        <v>1</v>
      </c>
      <c r="R53" s="36">
        <v>0</v>
      </c>
      <c r="S53" s="36">
        <v>0</v>
      </c>
      <c r="T53" s="36">
        <v>0</v>
      </c>
      <c r="U53" s="4">
        <v>0</v>
      </c>
      <c r="V53" s="36">
        <v>1</v>
      </c>
      <c r="W53" s="36">
        <v>0</v>
      </c>
      <c r="X53" s="36">
        <v>0</v>
      </c>
      <c r="Y53" s="36">
        <v>0</v>
      </c>
      <c r="Z53" s="36">
        <v>0</v>
      </c>
      <c r="AA53" s="36">
        <v>2</v>
      </c>
      <c r="AB53" s="36">
        <v>0</v>
      </c>
      <c r="AC53" s="13">
        <v>0</v>
      </c>
      <c r="AD53" s="36">
        <v>0</v>
      </c>
      <c r="AE53" s="36">
        <v>0</v>
      </c>
      <c r="AF53" s="36">
        <v>0</v>
      </c>
      <c r="AG53" s="36">
        <v>0</v>
      </c>
      <c r="AH53" s="46">
        <v>2</v>
      </c>
      <c r="AI53" s="36">
        <v>3</v>
      </c>
      <c r="AJ53" s="36">
        <v>2</v>
      </c>
      <c r="AK53" s="36">
        <v>2</v>
      </c>
      <c r="AL53" s="36">
        <v>0</v>
      </c>
      <c r="AM53" s="36">
        <v>1</v>
      </c>
      <c r="AN53" s="36">
        <v>1</v>
      </c>
      <c r="AO53" s="36">
        <v>1</v>
      </c>
      <c r="AP53" s="13">
        <v>0</v>
      </c>
      <c r="AQ53" s="36">
        <v>0</v>
      </c>
      <c r="AR53" s="36">
        <v>0</v>
      </c>
      <c r="AS53" s="36">
        <v>0</v>
      </c>
      <c r="AT53" s="36">
        <v>0</v>
      </c>
      <c r="AU53" s="6"/>
      <c r="AV53" s="35"/>
      <c r="AW53" s="35"/>
      <c r="AX53" s="35"/>
      <c r="AY53" s="35"/>
      <c r="AZ53" s="35"/>
      <c r="BA53" s="35"/>
      <c r="BB53" s="35"/>
      <c r="BC53" s="13"/>
      <c r="BD53" s="35"/>
      <c r="BE53" s="35"/>
      <c r="BF53" s="35"/>
      <c r="BG53" s="35"/>
      <c r="BH53" s="10"/>
      <c r="BI53" s="35"/>
      <c r="BJ53" s="35"/>
      <c r="BK53" s="35"/>
      <c r="BL53" s="35"/>
      <c r="BM53" s="35"/>
      <c r="BN53" s="35"/>
      <c r="BO53" s="35"/>
      <c r="BP53" s="13"/>
      <c r="BQ53" s="35"/>
      <c r="BR53" s="35"/>
      <c r="BS53" s="35"/>
      <c r="BT53" s="35"/>
      <c r="BU53" s="48"/>
      <c r="BV53" s="35"/>
      <c r="BW53" s="35"/>
      <c r="BX53" s="35"/>
      <c r="BY53" s="35"/>
      <c r="BZ53" s="35"/>
      <c r="CA53" s="35"/>
      <c r="CB53" s="35"/>
      <c r="CC53" s="13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</row>
    <row r="54" spans="1:123" ht="15.75" customHeight="1" x14ac:dyDescent="0.25">
      <c r="A54" s="44">
        <v>45698</v>
      </c>
      <c r="B54" s="44"/>
      <c r="C54" s="44"/>
      <c r="D54" s="44"/>
      <c r="E54" s="44"/>
      <c r="F54" s="44"/>
      <c r="G54" s="44"/>
      <c r="H54" s="2"/>
      <c r="I54" s="35"/>
      <c r="J54" s="35"/>
      <c r="K54" s="35"/>
      <c r="L54" s="35"/>
      <c r="M54" s="35"/>
      <c r="N54" s="35"/>
      <c r="O54" s="35"/>
      <c r="P54" s="13"/>
      <c r="Q54" s="35"/>
      <c r="R54" s="35"/>
      <c r="S54" s="35"/>
      <c r="T54" s="35"/>
      <c r="U54" s="4"/>
      <c r="V54" s="35"/>
      <c r="W54" s="35"/>
      <c r="X54" s="35"/>
      <c r="Y54" s="35"/>
      <c r="Z54" s="35"/>
      <c r="AA54" s="35"/>
      <c r="AB54" s="35"/>
      <c r="AC54" s="13"/>
      <c r="AD54" s="35"/>
      <c r="AE54" s="35"/>
      <c r="AF54" s="35"/>
      <c r="AG54" s="35"/>
      <c r="AH54" s="8"/>
      <c r="AI54" s="35"/>
      <c r="AJ54" s="35"/>
      <c r="AK54" s="35"/>
      <c r="AL54" s="35"/>
      <c r="AM54" s="35"/>
      <c r="AN54" s="35"/>
      <c r="AO54" s="35"/>
      <c r="AP54" s="13"/>
      <c r="AQ54" s="35"/>
      <c r="AR54" s="35"/>
      <c r="AS54" s="35"/>
      <c r="AT54" s="35"/>
      <c r="AU54" s="6"/>
      <c r="AV54" s="35"/>
      <c r="AW54" s="35"/>
      <c r="AX54" s="35"/>
      <c r="AY54" s="35"/>
      <c r="AZ54" s="35"/>
      <c r="BA54" s="35"/>
      <c r="BB54" s="35"/>
      <c r="BC54" s="13"/>
      <c r="BD54" s="35"/>
      <c r="BE54" s="35"/>
      <c r="BF54" s="35"/>
      <c r="BG54" s="35"/>
      <c r="BH54" s="10"/>
      <c r="BI54" s="35"/>
      <c r="BJ54" s="35"/>
      <c r="BK54" s="35"/>
      <c r="BL54" s="35"/>
      <c r="BM54" s="35"/>
      <c r="BN54" s="35"/>
      <c r="BO54" s="35"/>
      <c r="BP54" s="13"/>
      <c r="BQ54" s="35"/>
      <c r="BR54" s="35"/>
      <c r="BS54" s="35"/>
      <c r="BT54" s="35"/>
      <c r="BU54" s="48"/>
      <c r="BV54" s="35"/>
      <c r="BW54" s="35"/>
      <c r="BX54" s="35"/>
      <c r="BY54" s="35"/>
      <c r="BZ54" s="35"/>
      <c r="CA54" s="35"/>
      <c r="CB54" s="35"/>
      <c r="CC54" s="13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</row>
    <row r="55" spans="1:123" ht="15.75" customHeight="1" x14ac:dyDescent="0.25">
      <c r="A55" s="2" t="s">
        <v>868</v>
      </c>
      <c r="B55" s="36">
        <v>1.26</v>
      </c>
      <c r="C55" s="36">
        <v>1.07</v>
      </c>
      <c r="D55" s="35"/>
      <c r="E55" s="35"/>
      <c r="F55" s="35"/>
      <c r="G55" s="35"/>
      <c r="H55" s="2">
        <v>0</v>
      </c>
      <c r="I55" s="36">
        <v>1</v>
      </c>
      <c r="J55" s="36">
        <v>0</v>
      </c>
      <c r="K55" s="36">
        <v>0</v>
      </c>
      <c r="L55" s="36">
        <v>0</v>
      </c>
      <c r="M55" s="36">
        <v>0</v>
      </c>
      <c r="N55" s="36">
        <v>2</v>
      </c>
      <c r="O55" s="36">
        <v>0</v>
      </c>
      <c r="P55" s="13">
        <v>0</v>
      </c>
      <c r="Q55" s="36">
        <v>0</v>
      </c>
      <c r="R55" s="36">
        <v>1</v>
      </c>
      <c r="S55" s="36">
        <v>0</v>
      </c>
      <c r="T55" s="36">
        <v>0</v>
      </c>
      <c r="U55" s="4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1</v>
      </c>
      <c r="AB55" s="36">
        <v>0</v>
      </c>
      <c r="AC55" s="13">
        <v>0</v>
      </c>
      <c r="AD55" s="36">
        <v>0</v>
      </c>
      <c r="AE55" s="36">
        <v>0</v>
      </c>
      <c r="AF55" s="36">
        <v>0</v>
      </c>
      <c r="AG55" s="36">
        <v>0</v>
      </c>
      <c r="AH55" s="8"/>
      <c r="AI55" s="35"/>
      <c r="AJ55" s="35"/>
      <c r="AK55" s="35"/>
      <c r="AL55" s="35"/>
      <c r="AM55" s="35"/>
      <c r="AN55" s="35"/>
      <c r="AO55" s="35"/>
      <c r="AP55" s="13"/>
      <c r="AQ55" s="35"/>
      <c r="AR55" s="35"/>
      <c r="AS55" s="35"/>
      <c r="AT55" s="35"/>
      <c r="AU55" s="6"/>
      <c r="AV55" s="35"/>
      <c r="AW55" s="35"/>
      <c r="AX55" s="35"/>
      <c r="AY55" s="35"/>
      <c r="AZ55" s="35"/>
      <c r="BA55" s="35"/>
      <c r="BB55" s="35"/>
      <c r="BC55" s="13"/>
      <c r="BD55" s="35"/>
      <c r="BE55" s="35"/>
      <c r="BF55" s="35"/>
      <c r="BG55" s="35"/>
      <c r="BH55" s="10"/>
      <c r="BI55" s="35"/>
      <c r="BJ55" s="35"/>
      <c r="BK55" s="35"/>
      <c r="BL55" s="35"/>
      <c r="BM55" s="35"/>
      <c r="BN55" s="35"/>
      <c r="BO55" s="35"/>
      <c r="BP55" s="13"/>
      <c r="BQ55" s="35"/>
      <c r="BR55" s="35"/>
      <c r="BS55" s="35"/>
      <c r="BT55" s="35"/>
      <c r="BU55" s="48"/>
      <c r="BV55" s="35"/>
      <c r="BW55" s="35"/>
      <c r="BX55" s="35"/>
      <c r="BY55" s="35"/>
      <c r="BZ55" s="35"/>
      <c r="CA55" s="35"/>
      <c r="CB55" s="35"/>
      <c r="CC55" s="13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</row>
    <row r="56" spans="1:123" ht="15.75" customHeight="1" x14ac:dyDescent="0.25">
      <c r="A56" s="44">
        <v>45701</v>
      </c>
      <c r="B56" s="44"/>
      <c r="C56" s="44"/>
      <c r="D56" s="44"/>
      <c r="E56" s="44"/>
      <c r="F56" s="44"/>
      <c r="G56" s="44"/>
      <c r="H56" s="2"/>
      <c r="I56" s="35"/>
      <c r="J56" s="35"/>
      <c r="K56" s="35"/>
      <c r="L56" s="35"/>
      <c r="M56" s="35"/>
      <c r="N56" s="35"/>
      <c r="O56" s="35"/>
      <c r="P56" s="13"/>
      <c r="Q56" s="35"/>
      <c r="R56" s="35"/>
      <c r="S56" s="35"/>
      <c r="T56" s="35"/>
      <c r="U56" s="4"/>
      <c r="V56" s="35"/>
      <c r="W56" s="35"/>
      <c r="X56" s="35"/>
      <c r="Y56" s="35"/>
      <c r="Z56" s="35"/>
      <c r="AA56" s="35"/>
      <c r="AB56" s="35"/>
      <c r="AC56" s="13"/>
      <c r="AD56" s="35"/>
      <c r="AE56" s="35"/>
      <c r="AF56" s="35"/>
      <c r="AG56" s="35"/>
      <c r="AH56" s="8"/>
      <c r="AI56" s="35"/>
      <c r="AJ56" s="35"/>
      <c r="AK56" s="35"/>
      <c r="AL56" s="35"/>
      <c r="AM56" s="35"/>
      <c r="AN56" s="35"/>
      <c r="AO56" s="35"/>
      <c r="AP56" s="13"/>
      <c r="AQ56" s="35"/>
      <c r="AR56" s="35"/>
      <c r="AS56" s="35"/>
      <c r="AT56" s="35"/>
      <c r="AU56" s="6"/>
      <c r="AV56" s="35"/>
      <c r="AW56" s="35"/>
      <c r="AX56" s="35"/>
      <c r="AY56" s="35"/>
      <c r="AZ56" s="35"/>
      <c r="BA56" s="35"/>
      <c r="BB56" s="35"/>
      <c r="BC56" s="13"/>
      <c r="BD56" s="35"/>
      <c r="BE56" s="35"/>
      <c r="BF56" s="35"/>
      <c r="BG56" s="35"/>
      <c r="BH56" s="10"/>
      <c r="BI56" s="35"/>
      <c r="BJ56" s="35"/>
      <c r="BK56" s="35"/>
      <c r="BL56" s="35"/>
      <c r="BM56" s="35"/>
      <c r="BN56" s="35"/>
      <c r="BO56" s="35"/>
      <c r="BP56" s="13"/>
      <c r="BQ56" s="35"/>
      <c r="BR56" s="35"/>
      <c r="BS56" s="35"/>
      <c r="BT56" s="35"/>
      <c r="BU56" s="48"/>
      <c r="BV56" s="35"/>
      <c r="BW56" s="35"/>
      <c r="BX56" s="35"/>
      <c r="BY56" s="35"/>
      <c r="BZ56" s="35"/>
      <c r="CA56" s="35"/>
      <c r="CB56" s="35"/>
      <c r="CC56" s="13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</row>
    <row r="57" spans="1:123" ht="15.75" customHeight="1" x14ac:dyDescent="0.25">
      <c r="A57" s="37" t="s">
        <v>869</v>
      </c>
      <c r="B57" s="36">
        <v>1.02</v>
      </c>
      <c r="C57" s="36">
        <v>1.47</v>
      </c>
      <c r="D57" s="36">
        <v>1.26</v>
      </c>
      <c r="E57" s="35"/>
      <c r="F57" s="36"/>
      <c r="G57" s="36"/>
      <c r="H57" s="2">
        <v>0</v>
      </c>
      <c r="I57" s="36">
        <v>2</v>
      </c>
      <c r="J57" s="36">
        <v>0</v>
      </c>
      <c r="K57" s="36">
        <v>0</v>
      </c>
      <c r="L57" s="36">
        <v>0</v>
      </c>
      <c r="M57" s="36">
        <v>0</v>
      </c>
      <c r="N57" s="36">
        <v>2</v>
      </c>
      <c r="O57" s="36">
        <v>2</v>
      </c>
      <c r="P57" s="13">
        <v>0</v>
      </c>
      <c r="Q57" s="36">
        <v>0</v>
      </c>
      <c r="R57" s="36">
        <v>0</v>
      </c>
      <c r="S57" s="36">
        <v>0</v>
      </c>
      <c r="T57" s="36">
        <v>0</v>
      </c>
      <c r="U57" s="4">
        <v>0</v>
      </c>
      <c r="V57" s="36">
        <v>3</v>
      </c>
      <c r="W57" s="36">
        <v>1</v>
      </c>
      <c r="X57" s="36">
        <v>1</v>
      </c>
      <c r="Y57" s="36">
        <v>0</v>
      </c>
      <c r="Z57" s="36">
        <v>0</v>
      </c>
      <c r="AA57" s="36">
        <v>1</v>
      </c>
      <c r="AB57" s="36">
        <v>1</v>
      </c>
      <c r="AC57" s="13">
        <v>0</v>
      </c>
      <c r="AD57" s="36">
        <v>0</v>
      </c>
      <c r="AE57" s="36">
        <v>0</v>
      </c>
      <c r="AF57" s="36">
        <v>0</v>
      </c>
      <c r="AG57" s="36">
        <v>0</v>
      </c>
      <c r="AH57" s="8">
        <v>2</v>
      </c>
      <c r="AI57" s="36">
        <v>3</v>
      </c>
      <c r="AJ57" s="36">
        <v>0</v>
      </c>
      <c r="AK57" s="36">
        <v>1</v>
      </c>
      <c r="AL57" s="36">
        <v>0</v>
      </c>
      <c r="AM57" s="36">
        <v>0</v>
      </c>
      <c r="AN57" s="36">
        <v>3</v>
      </c>
      <c r="AO57" s="36">
        <v>1</v>
      </c>
      <c r="AP57" s="13">
        <v>0</v>
      </c>
      <c r="AQ57" s="36">
        <v>0</v>
      </c>
      <c r="AR57" s="36">
        <v>0</v>
      </c>
      <c r="AS57" s="36">
        <v>0</v>
      </c>
      <c r="AT57" s="36">
        <v>0</v>
      </c>
      <c r="AU57" s="6"/>
      <c r="AV57" s="35"/>
      <c r="AW57" s="35"/>
      <c r="AX57" s="35"/>
      <c r="AY57" s="35"/>
      <c r="AZ57" s="35"/>
      <c r="BA57" s="35"/>
      <c r="BB57" s="35"/>
      <c r="BC57" s="13"/>
      <c r="BD57" s="35"/>
      <c r="BE57" s="35"/>
      <c r="BF57" s="35"/>
      <c r="BG57" s="35"/>
      <c r="BH57" s="10"/>
      <c r="BI57" s="35"/>
      <c r="BJ57" s="35"/>
      <c r="BK57" s="35"/>
      <c r="BL57" s="35"/>
      <c r="BM57" s="35"/>
      <c r="BN57" s="35"/>
      <c r="BO57" s="35"/>
      <c r="BP57" s="13"/>
      <c r="BQ57" s="35"/>
      <c r="BR57" s="35"/>
      <c r="BS57" s="35"/>
      <c r="BT57" s="35"/>
      <c r="BU57" s="48"/>
      <c r="BV57" s="35"/>
      <c r="BW57" s="35"/>
      <c r="BX57" s="35"/>
      <c r="BY57" s="35"/>
      <c r="BZ57" s="35"/>
      <c r="CA57" s="35"/>
      <c r="CB57" s="35"/>
      <c r="CC57" s="13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</row>
    <row r="58" spans="1:123" ht="15.75" customHeight="1" x14ac:dyDescent="0.25">
      <c r="A58" s="38" t="s">
        <v>870</v>
      </c>
      <c r="B58" s="36">
        <v>1.01</v>
      </c>
      <c r="C58" s="36">
        <v>1.79</v>
      </c>
      <c r="D58" s="36">
        <v>0.75</v>
      </c>
      <c r="E58" s="35"/>
      <c r="F58" s="36"/>
      <c r="G58" s="36"/>
      <c r="H58" s="2">
        <v>0</v>
      </c>
      <c r="I58" s="36">
        <v>3</v>
      </c>
      <c r="J58" s="36">
        <v>0</v>
      </c>
      <c r="K58" s="36">
        <v>0</v>
      </c>
      <c r="L58" s="36">
        <v>0</v>
      </c>
      <c r="M58" s="36">
        <v>0</v>
      </c>
      <c r="N58" s="36">
        <v>1</v>
      </c>
      <c r="O58" s="36">
        <v>0</v>
      </c>
      <c r="P58" s="13">
        <v>0</v>
      </c>
      <c r="Q58" s="36">
        <v>0</v>
      </c>
      <c r="R58" s="36">
        <v>0</v>
      </c>
      <c r="S58" s="36">
        <v>0</v>
      </c>
      <c r="T58" s="36">
        <v>0</v>
      </c>
      <c r="U58" s="4">
        <v>0</v>
      </c>
      <c r="V58" s="36">
        <v>4</v>
      </c>
      <c r="W58" s="36">
        <v>3</v>
      </c>
      <c r="X58" s="36">
        <v>0</v>
      </c>
      <c r="Y58" s="36">
        <v>0</v>
      </c>
      <c r="Z58" s="36">
        <v>1</v>
      </c>
      <c r="AA58" s="36">
        <v>2</v>
      </c>
      <c r="AB58" s="36">
        <v>1</v>
      </c>
      <c r="AC58" s="13">
        <v>1</v>
      </c>
      <c r="AD58" s="36">
        <v>0</v>
      </c>
      <c r="AE58" s="36">
        <v>1</v>
      </c>
      <c r="AF58" s="36">
        <v>0</v>
      </c>
      <c r="AG58" s="36">
        <v>0</v>
      </c>
      <c r="AH58" s="8">
        <v>1</v>
      </c>
      <c r="AI58" s="36">
        <v>3</v>
      </c>
      <c r="AJ58" s="36">
        <v>0</v>
      </c>
      <c r="AK58" s="36">
        <v>0</v>
      </c>
      <c r="AL58" s="36">
        <v>0</v>
      </c>
      <c r="AM58" s="36">
        <v>0</v>
      </c>
      <c r="AN58" s="36">
        <v>1</v>
      </c>
      <c r="AO58" s="36">
        <v>1</v>
      </c>
      <c r="AP58" s="13">
        <v>0</v>
      </c>
      <c r="AQ58" s="36">
        <v>0</v>
      </c>
      <c r="AR58" s="36">
        <v>0</v>
      </c>
      <c r="AS58" s="36">
        <v>0</v>
      </c>
      <c r="AT58" s="36">
        <v>0</v>
      </c>
      <c r="AU58" s="6"/>
      <c r="AV58" s="35"/>
      <c r="AW58" s="35"/>
      <c r="AX58" s="35"/>
      <c r="AY58" s="35"/>
      <c r="AZ58" s="35"/>
      <c r="BA58" s="35"/>
      <c r="BB58" s="35"/>
      <c r="BC58" s="13"/>
      <c r="BD58" s="35"/>
      <c r="BE58" s="35"/>
      <c r="BF58" s="35"/>
      <c r="BG58" s="35"/>
      <c r="BH58" s="10"/>
      <c r="BI58" s="35"/>
      <c r="BJ58" s="35"/>
      <c r="BK58" s="35"/>
      <c r="BL58" s="35"/>
      <c r="BM58" s="35"/>
      <c r="BN58" s="35"/>
      <c r="BO58" s="35"/>
      <c r="BP58" s="13"/>
      <c r="BQ58" s="35"/>
      <c r="BR58" s="35"/>
      <c r="BS58" s="35"/>
      <c r="BT58" s="35"/>
      <c r="BU58" s="48"/>
      <c r="BV58" s="35"/>
      <c r="BW58" s="35"/>
      <c r="BX58" s="35"/>
      <c r="BY58" s="35"/>
      <c r="BZ58" s="35"/>
      <c r="CA58" s="35"/>
      <c r="CB58" s="35"/>
      <c r="CC58" s="13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</row>
    <row r="59" spans="1:123" ht="15.75" customHeight="1" x14ac:dyDescent="0.25">
      <c r="A59" s="50">
        <v>45703</v>
      </c>
      <c r="B59" s="42"/>
      <c r="C59" s="42"/>
      <c r="D59" s="42"/>
      <c r="E59" s="42"/>
      <c r="F59" s="42"/>
      <c r="G59" s="42"/>
      <c r="H59" s="2"/>
      <c r="I59" s="35"/>
      <c r="J59" s="35"/>
      <c r="K59" s="35"/>
      <c r="L59" s="35"/>
      <c r="M59" s="35"/>
      <c r="N59" s="35"/>
      <c r="O59" s="35"/>
      <c r="P59" s="13"/>
      <c r="Q59" s="35"/>
      <c r="R59" s="35"/>
      <c r="S59" s="35"/>
      <c r="T59" s="35"/>
      <c r="U59" s="4"/>
      <c r="V59" s="35"/>
      <c r="W59" s="35"/>
      <c r="X59" s="35"/>
      <c r="Y59" s="35"/>
      <c r="Z59" s="35"/>
      <c r="AA59" s="35"/>
      <c r="AB59" s="35"/>
      <c r="AC59" s="13"/>
      <c r="AD59" s="35"/>
      <c r="AE59" s="35"/>
      <c r="AF59" s="35"/>
      <c r="AG59" s="35"/>
      <c r="AH59" s="8"/>
      <c r="AI59" s="35"/>
      <c r="AJ59" s="35"/>
      <c r="AK59" s="35"/>
      <c r="AL59" s="35"/>
      <c r="AM59" s="35"/>
      <c r="AN59" s="35"/>
      <c r="AO59" s="35"/>
      <c r="AP59" s="13"/>
      <c r="AQ59" s="35"/>
      <c r="AR59" s="35"/>
      <c r="AS59" s="35"/>
      <c r="AT59" s="35"/>
      <c r="AU59" s="6"/>
      <c r="AV59" s="35"/>
      <c r="AW59" s="35"/>
      <c r="AX59" s="35"/>
      <c r="AY59" s="35"/>
      <c r="AZ59" s="35"/>
      <c r="BA59" s="35"/>
      <c r="BB59" s="35"/>
      <c r="BC59" s="13"/>
      <c r="BD59" s="35"/>
      <c r="BE59" s="35"/>
      <c r="BF59" s="35"/>
      <c r="BG59" s="35"/>
      <c r="BH59" s="10"/>
      <c r="BI59" s="35"/>
      <c r="BJ59" s="35"/>
      <c r="BK59" s="35"/>
      <c r="BL59" s="35"/>
      <c r="BM59" s="35"/>
      <c r="BN59" s="35"/>
      <c r="BO59" s="35"/>
      <c r="BP59" s="13"/>
      <c r="BQ59" s="35"/>
      <c r="BR59" s="35"/>
      <c r="BS59" s="35"/>
      <c r="BT59" s="35"/>
      <c r="BU59" s="48"/>
      <c r="BV59" s="35"/>
      <c r="BW59" s="35"/>
      <c r="BX59" s="35"/>
      <c r="BY59" s="35"/>
      <c r="BZ59" s="35"/>
      <c r="CA59" s="35"/>
      <c r="CB59" s="35"/>
      <c r="CC59" s="13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</row>
    <row r="60" spans="1:123" ht="15.75" customHeight="1" x14ac:dyDescent="0.25">
      <c r="A60" s="37" t="s">
        <v>871</v>
      </c>
      <c r="B60" s="36">
        <v>1.33</v>
      </c>
      <c r="C60" s="36">
        <v>1.2</v>
      </c>
      <c r="D60" s="35"/>
      <c r="E60" s="35"/>
      <c r="F60" s="35"/>
      <c r="G60" s="35"/>
      <c r="H60" s="2">
        <v>1</v>
      </c>
      <c r="I60" s="36">
        <v>3</v>
      </c>
      <c r="J60" s="36">
        <v>0</v>
      </c>
      <c r="K60" s="36">
        <v>0</v>
      </c>
      <c r="L60" s="36">
        <v>0</v>
      </c>
      <c r="M60" s="36">
        <v>0</v>
      </c>
      <c r="N60" s="36">
        <v>5</v>
      </c>
      <c r="O60" s="36">
        <v>0</v>
      </c>
      <c r="P60" s="13">
        <v>0</v>
      </c>
      <c r="Q60" s="36">
        <v>0</v>
      </c>
      <c r="R60" s="36">
        <v>0</v>
      </c>
      <c r="S60" s="36">
        <v>0</v>
      </c>
      <c r="T60" s="36">
        <v>0</v>
      </c>
      <c r="U60" s="4">
        <v>1</v>
      </c>
      <c r="V60" s="36">
        <v>0</v>
      </c>
      <c r="W60" s="36">
        <v>1</v>
      </c>
      <c r="X60" s="36">
        <v>1</v>
      </c>
      <c r="Y60" s="36">
        <v>0</v>
      </c>
      <c r="Z60" s="36">
        <v>0</v>
      </c>
      <c r="AA60" s="36">
        <v>3</v>
      </c>
      <c r="AB60" s="36">
        <v>3</v>
      </c>
      <c r="AC60" s="13">
        <v>0</v>
      </c>
      <c r="AD60" s="36">
        <v>1</v>
      </c>
      <c r="AE60" s="36">
        <v>1</v>
      </c>
      <c r="AF60" s="36">
        <v>0</v>
      </c>
      <c r="AG60" s="36">
        <v>0</v>
      </c>
      <c r="AH60" s="8"/>
      <c r="AI60" s="35"/>
      <c r="AJ60" s="35"/>
      <c r="AK60" s="35"/>
      <c r="AL60" s="35"/>
      <c r="AM60" s="35"/>
      <c r="AN60" s="35"/>
      <c r="AO60" s="35"/>
      <c r="AP60" s="13"/>
      <c r="AQ60" s="35"/>
      <c r="AR60" s="35"/>
      <c r="AS60" s="35"/>
      <c r="AT60" s="35"/>
      <c r="AU60" s="6"/>
      <c r="AV60" s="35"/>
      <c r="AW60" s="35"/>
      <c r="AX60" s="35"/>
      <c r="AY60" s="35"/>
      <c r="AZ60" s="35"/>
      <c r="BA60" s="35"/>
      <c r="BB60" s="35"/>
      <c r="BC60" s="13"/>
      <c r="BD60" s="35"/>
      <c r="BE60" s="35"/>
      <c r="BF60" s="35"/>
      <c r="BG60" s="35"/>
      <c r="BH60" s="10"/>
      <c r="BI60" s="35"/>
      <c r="BJ60" s="35"/>
      <c r="BK60" s="35"/>
      <c r="BL60" s="35"/>
      <c r="BM60" s="35"/>
      <c r="BN60" s="35"/>
      <c r="BO60" s="35"/>
      <c r="BP60" s="13"/>
      <c r="BQ60" s="35"/>
      <c r="BR60" s="35"/>
      <c r="BS60" s="35"/>
      <c r="BT60" s="35"/>
      <c r="BU60" s="48"/>
      <c r="BV60" s="35"/>
      <c r="BW60" s="35"/>
      <c r="BX60" s="35"/>
      <c r="BY60" s="35"/>
      <c r="BZ60" s="35"/>
      <c r="CA60" s="35"/>
      <c r="CB60" s="35"/>
      <c r="CC60" s="13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</row>
    <row r="61" spans="1:123" ht="15.75" customHeight="1" x14ac:dyDescent="0.25">
      <c r="A61" s="37" t="s">
        <v>872</v>
      </c>
      <c r="B61" s="36">
        <v>0.67</v>
      </c>
      <c r="C61" s="36">
        <v>1.19</v>
      </c>
      <c r="D61" s="35"/>
      <c r="E61" s="35"/>
      <c r="F61" s="35"/>
      <c r="G61" s="35"/>
      <c r="H61" s="2">
        <v>0</v>
      </c>
      <c r="I61" s="36">
        <v>3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13">
        <v>0</v>
      </c>
      <c r="Q61" s="36">
        <v>0</v>
      </c>
      <c r="R61" s="36">
        <v>0</v>
      </c>
      <c r="S61" s="36">
        <v>0</v>
      </c>
      <c r="T61" s="36">
        <v>0</v>
      </c>
      <c r="U61" s="4">
        <v>2</v>
      </c>
      <c r="V61" s="36">
        <v>0</v>
      </c>
      <c r="W61" s="36">
        <v>2</v>
      </c>
      <c r="X61" s="36">
        <v>0</v>
      </c>
      <c r="Y61" s="36">
        <v>0</v>
      </c>
      <c r="Z61" s="36">
        <v>2</v>
      </c>
      <c r="AA61" s="36">
        <v>4</v>
      </c>
      <c r="AB61" s="36">
        <v>2</v>
      </c>
      <c r="AC61" s="13">
        <v>1</v>
      </c>
      <c r="AD61" s="36">
        <v>0</v>
      </c>
      <c r="AE61" s="36">
        <v>1</v>
      </c>
      <c r="AF61" s="36">
        <v>0</v>
      </c>
      <c r="AG61" s="36">
        <v>0</v>
      </c>
      <c r="AH61" s="8"/>
      <c r="AI61" s="35"/>
      <c r="AJ61" s="35"/>
      <c r="AK61" s="35"/>
      <c r="AL61" s="35"/>
      <c r="AM61" s="35"/>
      <c r="AN61" s="35"/>
      <c r="AO61" s="35"/>
      <c r="AP61" s="13"/>
      <c r="AQ61" s="35"/>
      <c r="AR61" s="35"/>
      <c r="AS61" s="35"/>
      <c r="AT61" s="35"/>
      <c r="AU61" s="6"/>
      <c r="AV61" s="35"/>
      <c r="AW61" s="35"/>
      <c r="AX61" s="35"/>
      <c r="AY61" s="35"/>
      <c r="AZ61" s="35"/>
      <c r="BA61" s="35"/>
      <c r="BB61" s="35"/>
      <c r="BC61" s="13"/>
      <c r="BD61" s="35"/>
      <c r="BE61" s="35"/>
      <c r="BF61" s="35"/>
      <c r="BG61" s="35"/>
      <c r="BH61" s="10"/>
      <c r="BI61" s="35"/>
      <c r="BJ61" s="35"/>
      <c r="BK61" s="35"/>
      <c r="BL61" s="35"/>
      <c r="BM61" s="35"/>
      <c r="BN61" s="35"/>
      <c r="BO61" s="35"/>
      <c r="BP61" s="13"/>
      <c r="BQ61" s="35"/>
      <c r="BR61" s="35"/>
      <c r="BS61" s="35"/>
      <c r="BT61" s="35"/>
      <c r="BU61" s="48"/>
      <c r="BV61" s="35"/>
      <c r="BW61" s="35"/>
      <c r="BX61" s="35"/>
      <c r="BY61" s="35"/>
      <c r="BZ61" s="35"/>
      <c r="CA61" s="35"/>
      <c r="CB61" s="35"/>
      <c r="CC61" s="13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</row>
    <row r="62" spans="1:123" ht="15.75" customHeight="1" x14ac:dyDescent="0.25">
      <c r="A62" s="37" t="s">
        <v>873</v>
      </c>
      <c r="B62" s="36">
        <v>1.1499999999999999</v>
      </c>
      <c r="C62" s="36">
        <v>1.26</v>
      </c>
      <c r="D62" s="35"/>
      <c r="E62" s="35"/>
      <c r="F62" s="35"/>
      <c r="G62" s="35"/>
      <c r="H62" s="2">
        <v>0</v>
      </c>
      <c r="I62" s="36">
        <v>2</v>
      </c>
      <c r="J62" s="36">
        <v>1</v>
      </c>
      <c r="K62" s="36">
        <v>1</v>
      </c>
      <c r="L62" s="36">
        <v>0</v>
      </c>
      <c r="M62" s="36">
        <v>0</v>
      </c>
      <c r="N62" s="36">
        <v>2</v>
      </c>
      <c r="O62" s="36">
        <v>2</v>
      </c>
      <c r="P62" s="13">
        <v>1</v>
      </c>
      <c r="Q62" s="36">
        <v>0</v>
      </c>
      <c r="R62" s="36">
        <v>0</v>
      </c>
      <c r="S62" s="36">
        <v>0</v>
      </c>
      <c r="T62" s="36">
        <v>0</v>
      </c>
      <c r="U62" s="4">
        <v>0</v>
      </c>
      <c r="V62" s="36">
        <v>0</v>
      </c>
      <c r="W62" s="36">
        <v>2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13">
        <v>0</v>
      </c>
      <c r="AD62" s="36">
        <v>0</v>
      </c>
      <c r="AE62" s="36">
        <v>0</v>
      </c>
      <c r="AF62" s="36">
        <v>0</v>
      </c>
      <c r="AG62" s="36">
        <v>0</v>
      </c>
      <c r="AH62" s="8"/>
      <c r="AI62" s="35"/>
      <c r="AJ62" s="35"/>
      <c r="AK62" s="35"/>
      <c r="AL62" s="35"/>
      <c r="AM62" s="35"/>
      <c r="AN62" s="35"/>
      <c r="AO62" s="35"/>
      <c r="AP62" s="13"/>
      <c r="AQ62" s="35"/>
      <c r="AR62" s="35"/>
      <c r="AS62" s="35"/>
      <c r="AT62" s="35"/>
      <c r="AU62" s="6"/>
      <c r="AV62" s="35"/>
      <c r="AW62" s="35"/>
      <c r="AX62" s="35"/>
      <c r="AY62" s="35"/>
      <c r="AZ62" s="35"/>
      <c r="BA62" s="35"/>
      <c r="BB62" s="35"/>
      <c r="BC62" s="13"/>
      <c r="BD62" s="35"/>
      <c r="BE62" s="35"/>
      <c r="BF62" s="35"/>
      <c r="BG62" s="35"/>
      <c r="BH62" s="10"/>
      <c r="BI62" s="35"/>
      <c r="BJ62" s="35"/>
      <c r="BK62" s="35"/>
      <c r="BL62" s="35"/>
      <c r="BM62" s="35"/>
      <c r="BN62" s="35"/>
      <c r="BO62" s="35"/>
      <c r="BP62" s="13"/>
      <c r="BQ62" s="35"/>
      <c r="BR62" s="35"/>
      <c r="BS62" s="35"/>
      <c r="BT62" s="35"/>
      <c r="BU62" s="48"/>
      <c r="BV62" s="35"/>
      <c r="BW62" s="35"/>
      <c r="BX62" s="35"/>
      <c r="BY62" s="35"/>
      <c r="BZ62" s="35"/>
      <c r="CA62" s="35"/>
      <c r="CB62" s="35"/>
      <c r="CC62" s="13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</row>
    <row r="63" spans="1:123" ht="15.75" customHeight="1" x14ac:dyDescent="0.25">
      <c r="A63" s="38" t="s">
        <v>428</v>
      </c>
      <c r="B63" s="36">
        <v>1.31</v>
      </c>
      <c r="C63" s="36">
        <v>1.48</v>
      </c>
      <c r="D63" s="35"/>
      <c r="E63" s="35"/>
      <c r="F63" s="35"/>
      <c r="G63" s="35"/>
      <c r="H63" s="2">
        <v>0</v>
      </c>
      <c r="I63" s="36">
        <v>0</v>
      </c>
      <c r="J63" s="36">
        <v>1</v>
      </c>
      <c r="K63" s="36">
        <v>0</v>
      </c>
      <c r="L63" s="36">
        <v>0</v>
      </c>
      <c r="M63" s="36">
        <v>0</v>
      </c>
      <c r="N63" s="36">
        <v>2</v>
      </c>
      <c r="O63" s="36">
        <v>0</v>
      </c>
      <c r="P63" s="13">
        <v>0</v>
      </c>
      <c r="Q63" s="36">
        <v>1</v>
      </c>
      <c r="R63" s="36">
        <v>0</v>
      </c>
      <c r="S63" s="36">
        <v>0</v>
      </c>
      <c r="T63" s="36">
        <v>0</v>
      </c>
      <c r="U63" s="4">
        <v>0</v>
      </c>
      <c r="V63" s="36">
        <v>0</v>
      </c>
      <c r="W63" s="36">
        <v>2</v>
      </c>
      <c r="X63" s="36">
        <v>0</v>
      </c>
      <c r="Y63" s="36">
        <v>0</v>
      </c>
      <c r="Z63" s="36">
        <v>0</v>
      </c>
      <c r="AA63" s="36">
        <v>6</v>
      </c>
      <c r="AB63" s="36">
        <v>0</v>
      </c>
      <c r="AC63" s="13">
        <v>0</v>
      </c>
      <c r="AD63" s="36">
        <v>0</v>
      </c>
      <c r="AE63" s="36">
        <v>0</v>
      </c>
      <c r="AF63" s="36">
        <v>0</v>
      </c>
      <c r="AG63" s="36">
        <v>0</v>
      </c>
      <c r="AH63" s="8"/>
      <c r="AI63" s="35"/>
      <c r="AJ63" s="35"/>
      <c r="AK63" s="35"/>
      <c r="AL63" s="35"/>
      <c r="AM63" s="35"/>
      <c r="AN63" s="35"/>
      <c r="AO63" s="35"/>
      <c r="AP63" s="13"/>
      <c r="AQ63" s="35"/>
      <c r="AR63" s="35"/>
      <c r="AS63" s="35"/>
      <c r="AT63" s="35"/>
      <c r="AU63" s="6"/>
      <c r="AV63" s="35"/>
      <c r="AW63" s="35"/>
      <c r="AX63" s="35"/>
      <c r="AY63" s="35"/>
      <c r="AZ63" s="35"/>
      <c r="BA63" s="35"/>
      <c r="BB63" s="35"/>
      <c r="BC63" s="13"/>
      <c r="BD63" s="35"/>
      <c r="BE63" s="35"/>
      <c r="BF63" s="35"/>
      <c r="BG63" s="35"/>
      <c r="BH63" s="10"/>
      <c r="BI63" s="35"/>
      <c r="BJ63" s="35"/>
      <c r="BK63" s="35"/>
      <c r="BL63" s="35"/>
      <c r="BM63" s="35"/>
      <c r="BN63" s="35"/>
      <c r="BO63" s="35"/>
      <c r="BP63" s="13"/>
      <c r="BQ63" s="35"/>
      <c r="BR63" s="35"/>
      <c r="BS63" s="35"/>
      <c r="BT63" s="35"/>
      <c r="BU63" s="48"/>
      <c r="BV63" s="35"/>
      <c r="BW63" s="35"/>
      <c r="BX63" s="35"/>
      <c r="BY63" s="35"/>
      <c r="BZ63" s="35"/>
      <c r="CA63" s="35"/>
      <c r="CB63" s="35"/>
      <c r="CC63" s="13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</row>
    <row r="64" spans="1:123" ht="15.75" customHeight="1" x14ac:dyDescent="0.25">
      <c r="A64" s="37" t="s">
        <v>874</v>
      </c>
      <c r="B64" s="36">
        <v>0.9</v>
      </c>
      <c r="C64" s="36">
        <v>0.99</v>
      </c>
      <c r="D64" s="35"/>
      <c r="E64" s="35"/>
      <c r="F64" s="35"/>
      <c r="G64" s="35"/>
      <c r="H64" s="2">
        <v>0</v>
      </c>
      <c r="I64" s="36">
        <v>1</v>
      </c>
      <c r="J64" s="36">
        <v>1</v>
      </c>
      <c r="K64" s="36">
        <v>0</v>
      </c>
      <c r="L64" s="36">
        <v>0</v>
      </c>
      <c r="M64" s="36">
        <v>0</v>
      </c>
      <c r="N64" s="36">
        <v>1</v>
      </c>
      <c r="O64" s="36">
        <v>0</v>
      </c>
      <c r="P64" s="13">
        <v>0</v>
      </c>
      <c r="Q64" s="36">
        <v>0</v>
      </c>
      <c r="R64" s="36">
        <v>0</v>
      </c>
      <c r="S64" s="36">
        <v>0</v>
      </c>
      <c r="T64" s="36">
        <v>0</v>
      </c>
      <c r="U64" s="4">
        <v>3</v>
      </c>
      <c r="V64" s="36">
        <v>1</v>
      </c>
      <c r="W64" s="36">
        <v>1</v>
      </c>
      <c r="X64" s="36">
        <v>0</v>
      </c>
      <c r="Y64" s="36">
        <v>0</v>
      </c>
      <c r="Z64" s="36">
        <v>0</v>
      </c>
      <c r="AA64" s="36">
        <v>4</v>
      </c>
      <c r="AB64" s="36">
        <v>0</v>
      </c>
      <c r="AC64" s="13">
        <v>1</v>
      </c>
      <c r="AD64" s="36">
        <v>0</v>
      </c>
      <c r="AE64" s="36">
        <v>0</v>
      </c>
      <c r="AF64" s="36">
        <v>0</v>
      </c>
      <c r="AG64" s="36">
        <v>0</v>
      </c>
      <c r="AH64" s="8"/>
      <c r="AI64" s="35"/>
      <c r="AJ64" s="35"/>
      <c r="AK64" s="35"/>
      <c r="AL64" s="35"/>
      <c r="AM64" s="35"/>
      <c r="AN64" s="35"/>
      <c r="AO64" s="35"/>
      <c r="AP64" s="13"/>
      <c r="AQ64" s="35"/>
      <c r="AR64" s="35"/>
      <c r="AS64" s="35"/>
      <c r="AT64" s="35"/>
      <c r="AU64" s="6"/>
      <c r="AV64" s="35"/>
      <c r="AW64" s="35"/>
      <c r="AX64" s="35"/>
      <c r="AY64" s="35"/>
      <c r="AZ64" s="35"/>
      <c r="BA64" s="35"/>
      <c r="BB64" s="35"/>
      <c r="BC64" s="13"/>
      <c r="BD64" s="35"/>
      <c r="BE64" s="35"/>
      <c r="BF64" s="35"/>
      <c r="BG64" s="35"/>
      <c r="BH64" s="10"/>
      <c r="BI64" s="35"/>
      <c r="BJ64" s="35"/>
      <c r="BK64" s="35"/>
      <c r="BL64" s="35"/>
      <c r="BM64" s="35"/>
      <c r="BN64" s="35"/>
      <c r="BO64" s="35"/>
      <c r="BP64" s="13"/>
      <c r="BQ64" s="35"/>
      <c r="BR64" s="35"/>
      <c r="BS64" s="35"/>
      <c r="BT64" s="35"/>
      <c r="BU64" s="48"/>
      <c r="BV64" s="35"/>
      <c r="BW64" s="35"/>
      <c r="BX64" s="35"/>
      <c r="BY64" s="35"/>
      <c r="BZ64" s="35"/>
      <c r="CA64" s="35"/>
      <c r="CB64" s="35"/>
      <c r="CC64" s="13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</row>
    <row r="65" spans="1:123" ht="15.75" customHeight="1" x14ac:dyDescent="0.25">
      <c r="A65" s="38" t="s">
        <v>875</v>
      </c>
      <c r="B65" s="36">
        <v>1.79</v>
      </c>
      <c r="C65" s="36">
        <v>1.43</v>
      </c>
      <c r="D65" s="35"/>
      <c r="E65" s="35"/>
      <c r="F65" s="35"/>
      <c r="G65" s="35"/>
      <c r="H65" s="2">
        <v>0</v>
      </c>
      <c r="I65" s="36">
        <v>2</v>
      </c>
      <c r="J65" s="36">
        <v>0</v>
      </c>
      <c r="K65" s="36">
        <v>0</v>
      </c>
      <c r="L65" s="36">
        <v>0</v>
      </c>
      <c r="M65" s="36">
        <v>0</v>
      </c>
      <c r="N65" s="36">
        <v>2</v>
      </c>
      <c r="O65" s="36">
        <v>1</v>
      </c>
      <c r="P65" s="13">
        <v>0</v>
      </c>
      <c r="Q65" s="36">
        <v>0</v>
      </c>
      <c r="R65" s="36">
        <v>0</v>
      </c>
      <c r="S65" s="36">
        <v>0</v>
      </c>
      <c r="T65" s="36">
        <v>0</v>
      </c>
      <c r="U65" s="4">
        <v>0</v>
      </c>
      <c r="V65" s="36">
        <v>0</v>
      </c>
      <c r="W65" s="36">
        <v>1</v>
      </c>
      <c r="X65" s="36">
        <v>0</v>
      </c>
      <c r="Y65" s="36">
        <v>0</v>
      </c>
      <c r="Z65" s="36">
        <v>0</v>
      </c>
      <c r="AA65" s="36">
        <v>2</v>
      </c>
      <c r="AB65" s="36">
        <v>0</v>
      </c>
      <c r="AC65" s="13">
        <v>0</v>
      </c>
      <c r="AD65" s="36">
        <v>0</v>
      </c>
      <c r="AE65" s="36">
        <v>0</v>
      </c>
      <c r="AF65" s="36">
        <v>0</v>
      </c>
      <c r="AG65" s="36">
        <v>0</v>
      </c>
      <c r="AH65" s="8"/>
      <c r="AI65" s="35"/>
      <c r="AJ65" s="35"/>
      <c r="AK65" s="35"/>
      <c r="AL65" s="35"/>
      <c r="AM65" s="35"/>
      <c r="AN65" s="35"/>
      <c r="AO65" s="35"/>
      <c r="AP65" s="13"/>
      <c r="AQ65" s="35"/>
      <c r="AR65" s="35"/>
      <c r="AS65" s="35"/>
      <c r="AT65" s="35"/>
      <c r="AU65" s="6"/>
      <c r="AV65" s="35"/>
      <c r="AW65" s="35"/>
      <c r="AX65" s="35"/>
      <c r="AY65" s="35"/>
      <c r="AZ65" s="35"/>
      <c r="BA65" s="35"/>
      <c r="BB65" s="35"/>
      <c r="BC65" s="13"/>
      <c r="BD65" s="35"/>
      <c r="BE65" s="35"/>
      <c r="BF65" s="35"/>
      <c r="BG65" s="35"/>
      <c r="BH65" s="10"/>
      <c r="BI65" s="35"/>
      <c r="BJ65" s="35"/>
      <c r="BK65" s="35"/>
      <c r="BL65" s="35"/>
      <c r="BM65" s="35"/>
      <c r="BN65" s="35"/>
      <c r="BO65" s="35"/>
      <c r="BP65" s="13"/>
      <c r="BQ65" s="35"/>
      <c r="BR65" s="35"/>
      <c r="BS65" s="35"/>
      <c r="BT65" s="35"/>
      <c r="BU65" s="48"/>
      <c r="BV65" s="35"/>
      <c r="BW65" s="35"/>
      <c r="BX65" s="35"/>
      <c r="BY65" s="35"/>
      <c r="BZ65" s="35"/>
      <c r="CA65" s="35"/>
      <c r="CB65" s="35"/>
      <c r="CC65" s="13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</row>
    <row r="66" spans="1:123" ht="15.75" customHeight="1" x14ac:dyDescent="0.25">
      <c r="A66" s="50">
        <v>45704</v>
      </c>
      <c r="B66" s="42"/>
      <c r="C66" s="42"/>
      <c r="D66" s="42"/>
      <c r="E66" s="42"/>
      <c r="F66" s="42"/>
      <c r="G66" s="42"/>
      <c r="H66" s="2"/>
      <c r="I66" s="35"/>
      <c r="J66" s="35"/>
      <c r="K66" s="35"/>
      <c r="L66" s="35"/>
      <c r="M66" s="35"/>
      <c r="N66" s="35"/>
      <c r="O66" s="35"/>
      <c r="P66" s="13"/>
      <c r="Q66" s="35"/>
      <c r="R66" s="35"/>
      <c r="S66" s="35"/>
      <c r="T66" s="35"/>
      <c r="U66" s="4"/>
      <c r="V66" s="35"/>
      <c r="W66" s="35"/>
      <c r="X66" s="35"/>
      <c r="Y66" s="35"/>
      <c r="Z66" s="35"/>
      <c r="AA66" s="35"/>
      <c r="AB66" s="35"/>
      <c r="AC66" s="13"/>
      <c r="AD66" s="35"/>
      <c r="AE66" s="35"/>
      <c r="AF66" s="35"/>
      <c r="AG66" s="35"/>
      <c r="AH66" s="8"/>
      <c r="AI66" s="35"/>
      <c r="AJ66" s="35"/>
      <c r="AK66" s="35"/>
      <c r="AL66" s="35"/>
      <c r="AM66" s="35"/>
      <c r="AN66" s="35"/>
      <c r="AO66" s="35"/>
      <c r="AP66" s="13"/>
      <c r="AQ66" s="35"/>
      <c r="AR66" s="35"/>
      <c r="AS66" s="35"/>
      <c r="AT66" s="35"/>
      <c r="AU66" s="6"/>
      <c r="AV66" s="35"/>
      <c r="AW66" s="35"/>
      <c r="AX66" s="35"/>
      <c r="AY66" s="35"/>
      <c r="AZ66" s="35"/>
      <c r="BA66" s="35"/>
      <c r="BB66" s="35"/>
      <c r="BC66" s="13"/>
      <c r="BD66" s="35"/>
      <c r="BE66" s="35"/>
      <c r="BF66" s="35"/>
      <c r="BG66" s="35"/>
      <c r="BH66" s="10"/>
      <c r="BI66" s="35"/>
      <c r="BJ66" s="35"/>
      <c r="BK66" s="35"/>
      <c r="BL66" s="35"/>
      <c r="BM66" s="35"/>
      <c r="BN66" s="35"/>
      <c r="BO66" s="35"/>
      <c r="BP66" s="13"/>
      <c r="BQ66" s="35"/>
      <c r="BR66" s="35"/>
      <c r="BS66" s="35"/>
      <c r="BT66" s="35"/>
      <c r="BU66" s="48"/>
      <c r="BV66" s="35"/>
      <c r="BW66" s="35"/>
      <c r="BX66" s="35"/>
      <c r="BY66" s="35"/>
      <c r="BZ66" s="35"/>
      <c r="CA66" s="35"/>
      <c r="CB66" s="35"/>
      <c r="CC66" s="13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</row>
    <row r="67" spans="1:123" ht="15.75" customHeight="1" x14ac:dyDescent="0.25">
      <c r="A67" s="37" t="s">
        <v>876</v>
      </c>
      <c r="B67" s="36">
        <v>1.53</v>
      </c>
      <c r="C67" s="35"/>
      <c r="D67" s="35"/>
      <c r="E67" s="35"/>
      <c r="F67" s="36">
        <v>0.84</v>
      </c>
      <c r="G67" s="36"/>
      <c r="H67" s="2">
        <v>5</v>
      </c>
      <c r="I67" s="36">
        <v>1</v>
      </c>
      <c r="J67" s="36">
        <v>2</v>
      </c>
      <c r="K67" s="36">
        <v>0</v>
      </c>
      <c r="L67" s="36">
        <v>0</v>
      </c>
      <c r="M67" s="36">
        <v>0</v>
      </c>
      <c r="N67" s="36">
        <v>3</v>
      </c>
      <c r="O67" s="36">
        <v>0</v>
      </c>
      <c r="P67" s="13">
        <v>0</v>
      </c>
      <c r="Q67" s="36">
        <v>0</v>
      </c>
      <c r="R67" s="36">
        <v>0</v>
      </c>
      <c r="S67" s="36">
        <v>0</v>
      </c>
      <c r="T67" s="36">
        <v>0</v>
      </c>
      <c r="U67" s="4"/>
      <c r="V67" s="35"/>
      <c r="W67" s="35"/>
      <c r="X67" s="35"/>
      <c r="Y67" s="35"/>
      <c r="Z67" s="35"/>
      <c r="AA67" s="35"/>
      <c r="AB67" s="35"/>
      <c r="AC67" s="13"/>
      <c r="AD67" s="35"/>
      <c r="AE67" s="35"/>
      <c r="AF67" s="35"/>
      <c r="AG67" s="35"/>
      <c r="AH67" s="8"/>
      <c r="AI67" s="35"/>
      <c r="AJ67" s="35"/>
      <c r="AK67" s="35"/>
      <c r="AL67" s="35"/>
      <c r="AM67" s="35"/>
      <c r="AN67" s="35"/>
      <c r="AO67" s="35"/>
      <c r="AP67" s="13"/>
      <c r="AQ67" s="35"/>
      <c r="AR67" s="35"/>
      <c r="AS67" s="35"/>
      <c r="AT67" s="35"/>
      <c r="AU67" s="6"/>
      <c r="AV67" s="35"/>
      <c r="AW67" s="35"/>
      <c r="AX67" s="35"/>
      <c r="AY67" s="35"/>
      <c r="AZ67" s="35"/>
      <c r="BA67" s="35"/>
      <c r="BB67" s="35"/>
      <c r="BC67" s="13"/>
      <c r="BD67" s="35"/>
      <c r="BE67" s="35"/>
      <c r="BF67" s="35"/>
      <c r="BG67" s="35"/>
      <c r="BH67" s="10">
        <v>0</v>
      </c>
      <c r="BI67" s="36">
        <v>1</v>
      </c>
      <c r="BJ67" s="36">
        <v>2</v>
      </c>
      <c r="BK67" s="36">
        <v>0</v>
      </c>
      <c r="BL67" s="36">
        <v>0</v>
      </c>
      <c r="BM67" s="36">
        <v>0</v>
      </c>
      <c r="BN67" s="36">
        <v>2</v>
      </c>
      <c r="BO67" s="36">
        <v>0</v>
      </c>
      <c r="BP67" s="13">
        <v>0</v>
      </c>
      <c r="BQ67" s="36">
        <v>0</v>
      </c>
      <c r="BR67" s="36">
        <v>0</v>
      </c>
      <c r="BS67" s="36">
        <v>0</v>
      </c>
      <c r="BT67" s="36">
        <v>0</v>
      </c>
      <c r="BU67" s="48"/>
      <c r="BV67" s="35"/>
      <c r="BW67" s="35"/>
      <c r="BX67" s="35"/>
      <c r="BY67" s="35"/>
      <c r="BZ67" s="35"/>
      <c r="CA67" s="35"/>
      <c r="CB67" s="35"/>
      <c r="CC67" s="13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</row>
    <row r="68" spans="1:123" ht="15.75" customHeight="1" x14ac:dyDescent="0.25">
      <c r="A68" s="37" t="s">
        <v>432</v>
      </c>
      <c r="B68" s="36">
        <v>1.04</v>
      </c>
      <c r="C68" s="36">
        <v>0.72</v>
      </c>
      <c r="D68" s="35"/>
      <c r="E68" s="35"/>
      <c r="F68" s="35"/>
      <c r="G68" s="35"/>
      <c r="H68" s="2">
        <v>0</v>
      </c>
      <c r="I68" s="36">
        <v>2</v>
      </c>
      <c r="J68" s="36">
        <v>1</v>
      </c>
      <c r="K68" s="36">
        <v>0</v>
      </c>
      <c r="L68" s="36">
        <v>0</v>
      </c>
      <c r="M68" s="36">
        <v>0</v>
      </c>
      <c r="N68" s="36">
        <v>3</v>
      </c>
      <c r="O68" s="36">
        <v>0</v>
      </c>
      <c r="P68" s="13">
        <v>0</v>
      </c>
      <c r="Q68" s="36">
        <v>1</v>
      </c>
      <c r="R68" s="36">
        <v>0</v>
      </c>
      <c r="S68" s="36">
        <v>0</v>
      </c>
      <c r="T68" s="36">
        <v>0</v>
      </c>
      <c r="U68" s="4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3</v>
      </c>
      <c r="AB68" s="36">
        <v>1</v>
      </c>
      <c r="AC68" s="13">
        <v>0</v>
      </c>
      <c r="AD68" s="36">
        <v>0</v>
      </c>
      <c r="AE68" s="36">
        <v>0</v>
      </c>
      <c r="AF68" s="36">
        <v>0</v>
      </c>
      <c r="AG68" s="36">
        <v>0</v>
      </c>
      <c r="AH68" s="8"/>
      <c r="AI68" s="35"/>
      <c r="AJ68" s="35"/>
      <c r="AK68" s="35"/>
      <c r="AL68" s="35"/>
      <c r="AM68" s="35"/>
      <c r="AN68" s="35"/>
      <c r="AO68" s="35"/>
      <c r="AP68" s="13"/>
      <c r="AQ68" s="35"/>
      <c r="AR68" s="35"/>
      <c r="AS68" s="35"/>
      <c r="AT68" s="35"/>
      <c r="AU68" s="6"/>
      <c r="AV68" s="35"/>
      <c r="AW68" s="35"/>
      <c r="AX68" s="35"/>
      <c r="AY68" s="35"/>
      <c r="AZ68" s="35"/>
      <c r="BA68" s="35"/>
      <c r="BB68" s="35"/>
      <c r="BC68" s="13"/>
      <c r="BD68" s="35"/>
      <c r="BE68" s="35"/>
      <c r="BF68" s="35"/>
      <c r="BG68" s="35"/>
      <c r="BH68" s="10"/>
      <c r="BI68" s="35"/>
      <c r="BJ68" s="35"/>
      <c r="BK68" s="35"/>
      <c r="BL68" s="35"/>
      <c r="BM68" s="35"/>
      <c r="BN68" s="35"/>
      <c r="BO68" s="35"/>
      <c r="BP68" s="13"/>
      <c r="BQ68" s="35"/>
      <c r="BR68" s="35"/>
      <c r="BS68" s="35"/>
      <c r="BT68" s="35"/>
      <c r="BU68" s="48"/>
      <c r="BV68" s="35"/>
      <c r="BW68" s="35"/>
      <c r="BX68" s="35"/>
      <c r="BY68" s="35"/>
      <c r="BZ68" s="35"/>
      <c r="CA68" s="35"/>
      <c r="CB68" s="35"/>
      <c r="CC68" s="13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</row>
    <row r="69" spans="1:123" ht="15.75" customHeight="1" x14ac:dyDescent="0.25">
      <c r="A69" s="38" t="s">
        <v>877</v>
      </c>
      <c r="B69" s="36">
        <v>1.19</v>
      </c>
      <c r="C69" s="35"/>
      <c r="D69" s="35"/>
      <c r="E69" s="35"/>
      <c r="F69" s="36">
        <v>1.71</v>
      </c>
      <c r="G69" s="36"/>
      <c r="H69" s="2">
        <v>2</v>
      </c>
      <c r="I69" s="36">
        <v>4</v>
      </c>
      <c r="J69" s="36">
        <v>1</v>
      </c>
      <c r="K69" s="36">
        <v>0</v>
      </c>
      <c r="L69" s="36">
        <v>0</v>
      </c>
      <c r="M69" s="36">
        <v>0</v>
      </c>
      <c r="N69" s="36">
        <v>1</v>
      </c>
      <c r="O69" s="36">
        <v>0</v>
      </c>
      <c r="P69" s="13">
        <v>0</v>
      </c>
      <c r="Q69" s="36">
        <v>0</v>
      </c>
      <c r="R69" s="36">
        <v>0</v>
      </c>
      <c r="S69" s="36">
        <v>0</v>
      </c>
      <c r="T69" s="36">
        <v>0</v>
      </c>
      <c r="U69" s="4"/>
      <c r="V69" s="35"/>
      <c r="W69" s="35"/>
      <c r="X69" s="35"/>
      <c r="Y69" s="35"/>
      <c r="Z69" s="35"/>
      <c r="AA69" s="35"/>
      <c r="AB69" s="35"/>
      <c r="AC69" s="13"/>
      <c r="AD69" s="35"/>
      <c r="AE69" s="35"/>
      <c r="AF69" s="35"/>
      <c r="AG69" s="35"/>
      <c r="AH69" s="8"/>
      <c r="AI69" s="35"/>
      <c r="AJ69" s="35"/>
      <c r="AK69" s="35"/>
      <c r="AL69" s="35"/>
      <c r="AM69" s="35"/>
      <c r="AN69" s="35"/>
      <c r="AO69" s="35"/>
      <c r="AP69" s="13"/>
      <c r="AQ69" s="35"/>
      <c r="AR69" s="35"/>
      <c r="AS69" s="35"/>
      <c r="AT69" s="35"/>
      <c r="AU69" s="6"/>
      <c r="AV69" s="35"/>
      <c r="AW69" s="35"/>
      <c r="AX69" s="35"/>
      <c r="AY69" s="35"/>
      <c r="AZ69" s="35"/>
      <c r="BA69" s="35"/>
      <c r="BB69" s="35"/>
      <c r="BC69" s="13"/>
      <c r="BD69" s="35"/>
      <c r="BE69" s="35"/>
      <c r="BF69" s="35"/>
      <c r="BG69" s="35"/>
      <c r="BH69" s="10">
        <v>1</v>
      </c>
      <c r="BI69" s="36">
        <v>2</v>
      </c>
      <c r="BJ69" s="36">
        <v>1</v>
      </c>
      <c r="BK69" s="36">
        <v>0</v>
      </c>
      <c r="BL69" s="36">
        <v>0</v>
      </c>
      <c r="BM69" s="36">
        <v>2</v>
      </c>
      <c r="BN69" s="36">
        <v>4</v>
      </c>
      <c r="BO69" s="36">
        <v>0</v>
      </c>
      <c r="BP69" s="13">
        <v>0</v>
      </c>
      <c r="BQ69" s="36">
        <v>1</v>
      </c>
      <c r="BR69" s="36">
        <v>0</v>
      </c>
      <c r="BS69" s="36">
        <v>0</v>
      </c>
      <c r="BT69" s="36">
        <v>0</v>
      </c>
      <c r="BU69" s="48"/>
      <c r="BV69" s="35"/>
      <c r="BW69" s="35"/>
      <c r="BX69" s="35"/>
      <c r="BY69" s="35"/>
      <c r="BZ69" s="35"/>
      <c r="CA69" s="35"/>
      <c r="CB69" s="35"/>
      <c r="CC69" s="13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</row>
    <row r="70" spans="1:123" ht="15.75" customHeight="1" x14ac:dyDescent="0.25">
      <c r="A70" s="37" t="s">
        <v>878</v>
      </c>
      <c r="B70" s="36">
        <v>0.62</v>
      </c>
      <c r="C70" s="36">
        <v>0.72</v>
      </c>
      <c r="D70" s="35"/>
      <c r="E70" s="35"/>
      <c r="F70" s="36">
        <v>0.72</v>
      </c>
      <c r="G70" s="36"/>
      <c r="H70" s="2">
        <v>0</v>
      </c>
      <c r="I70" s="36">
        <v>0</v>
      </c>
      <c r="J70" s="36">
        <v>0</v>
      </c>
      <c r="K70" s="36">
        <v>0</v>
      </c>
      <c r="L70" s="36">
        <v>0</v>
      </c>
      <c r="M70" s="36">
        <v>1</v>
      </c>
      <c r="N70" s="36">
        <v>0</v>
      </c>
      <c r="O70" s="36">
        <v>0</v>
      </c>
      <c r="P70" s="13">
        <v>0</v>
      </c>
      <c r="Q70" s="36">
        <v>0</v>
      </c>
      <c r="R70" s="36">
        <v>0</v>
      </c>
      <c r="S70" s="36">
        <v>0</v>
      </c>
      <c r="T70" s="36">
        <v>0</v>
      </c>
      <c r="U70" s="4">
        <v>0</v>
      </c>
      <c r="V70" s="36">
        <v>1</v>
      </c>
      <c r="W70" s="36">
        <v>0</v>
      </c>
      <c r="X70" s="36">
        <v>0</v>
      </c>
      <c r="Y70" s="36">
        <v>0</v>
      </c>
      <c r="Z70" s="36">
        <v>0</v>
      </c>
      <c r="AA70" s="36">
        <v>4</v>
      </c>
      <c r="AB70" s="36">
        <v>1</v>
      </c>
      <c r="AC70" s="13">
        <v>0</v>
      </c>
      <c r="AD70" s="36">
        <v>0</v>
      </c>
      <c r="AE70" s="36">
        <v>0</v>
      </c>
      <c r="AF70" s="36">
        <v>0</v>
      </c>
      <c r="AG70" s="36">
        <v>0</v>
      </c>
      <c r="AH70" s="8"/>
      <c r="AI70" s="35"/>
      <c r="AJ70" s="35"/>
      <c r="AK70" s="35"/>
      <c r="AL70" s="35"/>
      <c r="AM70" s="35"/>
      <c r="AN70" s="35"/>
      <c r="AO70" s="35"/>
      <c r="AP70" s="13"/>
      <c r="AQ70" s="35"/>
      <c r="AR70" s="35"/>
      <c r="AS70" s="35"/>
      <c r="AT70" s="35"/>
      <c r="AU70" s="6"/>
      <c r="AV70" s="35"/>
      <c r="AW70" s="35"/>
      <c r="AX70" s="35"/>
      <c r="AY70" s="35"/>
      <c r="AZ70" s="35"/>
      <c r="BA70" s="35"/>
      <c r="BB70" s="35"/>
      <c r="BC70" s="13"/>
      <c r="BD70" s="35"/>
      <c r="BE70" s="35"/>
      <c r="BF70" s="35"/>
      <c r="BG70" s="35"/>
      <c r="BH70" s="10">
        <v>0</v>
      </c>
      <c r="BI70" s="36">
        <v>3</v>
      </c>
      <c r="BJ70" s="36">
        <v>0</v>
      </c>
      <c r="BK70" s="36">
        <v>0</v>
      </c>
      <c r="BL70" s="36">
        <v>0</v>
      </c>
      <c r="BM70" s="36">
        <v>0</v>
      </c>
      <c r="BN70" s="36">
        <v>1</v>
      </c>
      <c r="BO70" s="36">
        <v>0</v>
      </c>
      <c r="BP70" s="13">
        <v>0</v>
      </c>
      <c r="BQ70" s="36">
        <v>0</v>
      </c>
      <c r="BR70" s="36">
        <v>0</v>
      </c>
      <c r="BS70" s="36">
        <v>0</v>
      </c>
      <c r="BT70" s="36">
        <v>0</v>
      </c>
      <c r="BU70" s="48"/>
      <c r="BV70" s="35"/>
      <c r="BW70" s="35"/>
      <c r="BX70" s="35"/>
      <c r="BY70" s="35"/>
      <c r="BZ70" s="35"/>
      <c r="CA70" s="35"/>
      <c r="CB70" s="35"/>
      <c r="CC70" s="13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</row>
    <row r="71" spans="1:123" ht="15.75" customHeight="1" x14ac:dyDescent="0.25">
      <c r="A71" s="38" t="s">
        <v>879</v>
      </c>
      <c r="B71" s="36">
        <v>1.49</v>
      </c>
      <c r="C71" s="35"/>
      <c r="D71" s="35"/>
      <c r="E71" s="35"/>
      <c r="F71" s="36">
        <v>1.48</v>
      </c>
      <c r="G71" s="36"/>
      <c r="H71" s="2">
        <v>3</v>
      </c>
      <c r="I71" s="36">
        <v>2</v>
      </c>
      <c r="J71" s="36">
        <v>1</v>
      </c>
      <c r="K71" s="36">
        <v>0</v>
      </c>
      <c r="L71" s="36">
        <v>0</v>
      </c>
      <c r="M71" s="36">
        <v>0</v>
      </c>
      <c r="N71" s="36">
        <v>1</v>
      </c>
      <c r="O71" s="36">
        <v>0</v>
      </c>
      <c r="P71" s="13">
        <v>0</v>
      </c>
      <c r="Q71" s="36">
        <v>0</v>
      </c>
      <c r="R71" s="36">
        <v>0</v>
      </c>
      <c r="S71" s="36">
        <v>0</v>
      </c>
      <c r="T71" s="36">
        <v>0</v>
      </c>
      <c r="U71" s="4"/>
      <c r="V71" s="35"/>
      <c r="W71" s="35"/>
      <c r="X71" s="35"/>
      <c r="Y71" s="35"/>
      <c r="Z71" s="35"/>
      <c r="AA71" s="35"/>
      <c r="AB71" s="35"/>
      <c r="AC71" s="13"/>
      <c r="AD71" s="35"/>
      <c r="AE71" s="35"/>
      <c r="AF71" s="35"/>
      <c r="AG71" s="35"/>
      <c r="AH71" s="8"/>
      <c r="AI71" s="35"/>
      <c r="AJ71" s="35"/>
      <c r="AK71" s="35"/>
      <c r="AL71" s="35"/>
      <c r="AM71" s="35"/>
      <c r="AN71" s="35"/>
      <c r="AO71" s="35"/>
      <c r="AP71" s="13"/>
      <c r="AQ71" s="35"/>
      <c r="AR71" s="35"/>
      <c r="AS71" s="35"/>
      <c r="AT71" s="35"/>
      <c r="AU71" s="6"/>
      <c r="AV71" s="35"/>
      <c r="AW71" s="35"/>
      <c r="AX71" s="35"/>
      <c r="AY71" s="35"/>
      <c r="AZ71" s="35"/>
      <c r="BA71" s="35"/>
      <c r="BB71" s="35"/>
      <c r="BC71" s="13"/>
      <c r="BD71" s="35"/>
      <c r="BE71" s="35"/>
      <c r="BF71" s="35"/>
      <c r="BG71" s="35"/>
      <c r="BH71" s="10">
        <v>1</v>
      </c>
      <c r="BI71" s="36">
        <v>1</v>
      </c>
      <c r="BJ71" s="36">
        <v>1</v>
      </c>
      <c r="BK71" s="36">
        <v>1</v>
      </c>
      <c r="BL71" s="36">
        <v>0</v>
      </c>
      <c r="BM71" s="36">
        <v>0</v>
      </c>
      <c r="BN71" s="36">
        <v>3</v>
      </c>
      <c r="BO71" s="36">
        <v>0</v>
      </c>
      <c r="BP71" s="13">
        <v>0</v>
      </c>
      <c r="BQ71" s="36">
        <v>0</v>
      </c>
      <c r="BR71" s="36">
        <v>0</v>
      </c>
      <c r="BS71" s="36">
        <v>0</v>
      </c>
      <c r="BT71" s="36">
        <v>0</v>
      </c>
      <c r="BU71" s="48"/>
      <c r="BV71" s="35"/>
      <c r="BW71" s="35"/>
      <c r="BX71" s="35"/>
      <c r="BY71" s="35"/>
      <c r="BZ71" s="35"/>
      <c r="CA71" s="35"/>
      <c r="CB71" s="35"/>
      <c r="CC71" s="13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</row>
    <row r="72" spans="1:123" ht="15.75" customHeight="1" x14ac:dyDescent="0.25">
      <c r="A72" s="37" t="s">
        <v>880</v>
      </c>
      <c r="B72" s="36">
        <v>1.01</v>
      </c>
      <c r="C72" s="35"/>
      <c r="D72" s="35"/>
      <c r="E72" s="35"/>
      <c r="F72" s="36">
        <v>0.53</v>
      </c>
      <c r="G72" s="36"/>
      <c r="H72" s="2">
        <v>0</v>
      </c>
      <c r="I72" s="36">
        <v>2</v>
      </c>
      <c r="J72" s="36">
        <v>2</v>
      </c>
      <c r="K72" s="36">
        <v>0</v>
      </c>
      <c r="L72" s="36">
        <v>0</v>
      </c>
      <c r="M72" s="36">
        <v>0</v>
      </c>
      <c r="N72" s="36">
        <v>7</v>
      </c>
      <c r="O72" s="36">
        <v>0</v>
      </c>
      <c r="P72" s="13">
        <v>1</v>
      </c>
      <c r="Q72" s="36">
        <v>0</v>
      </c>
      <c r="R72" s="36">
        <v>0</v>
      </c>
      <c r="S72" s="36">
        <v>0</v>
      </c>
      <c r="T72" s="36">
        <v>0</v>
      </c>
      <c r="U72" s="4"/>
      <c r="V72" s="35"/>
      <c r="W72" s="35"/>
      <c r="X72" s="35"/>
      <c r="Y72" s="35"/>
      <c r="Z72" s="35"/>
      <c r="AA72" s="35"/>
      <c r="AB72" s="35"/>
      <c r="AC72" s="13"/>
      <c r="AD72" s="35"/>
      <c r="AE72" s="35"/>
      <c r="AF72" s="35"/>
      <c r="AG72" s="35"/>
      <c r="AH72" s="8"/>
      <c r="AI72" s="35"/>
      <c r="AJ72" s="35"/>
      <c r="AK72" s="35"/>
      <c r="AL72" s="35"/>
      <c r="AM72" s="35"/>
      <c r="AN72" s="35"/>
      <c r="AO72" s="35"/>
      <c r="AP72" s="13"/>
      <c r="AQ72" s="35"/>
      <c r="AR72" s="35"/>
      <c r="AS72" s="35"/>
      <c r="AT72" s="35"/>
      <c r="AU72" s="6"/>
      <c r="AV72" s="35"/>
      <c r="AW72" s="35"/>
      <c r="AX72" s="35"/>
      <c r="AY72" s="35"/>
      <c r="AZ72" s="35"/>
      <c r="BA72" s="35"/>
      <c r="BB72" s="35"/>
      <c r="BC72" s="13"/>
      <c r="BD72" s="35"/>
      <c r="BE72" s="35"/>
      <c r="BF72" s="35"/>
      <c r="BG72" s="35"/>
      <c r="BH72" s="10">
        <v>0</v>
      </c>
      <c r="BI72" s="36">
        <v>0</v>
      </c>
      <c r="BJ72" s="36">
        <v>0</v>
      </c>
      <c r="BK72" s="36">
        <v>1</v>
      </c>
      <c r="BL72" s="36">
        <v>0</v>
      </c>
      <c r="BM72" s="36">
        <v>0</v>
      </c>
      <c r="BN72" s="36">
        <v>1</v>
      </c>
      <c r="BO72" s="36">
        <v>0</v>
      </c>
      <c r="BP72" s="13">
        <v>0</v>
      </c>
      <c r="BQ72" s="36">
        <v>0</v>
      </c>
      <c r="BR72" s="36">
        <v>0</v>
      </c>
      <c r="BS72" s="36">
        <v>0</v>
      </c>
      <c r="BT72" s="36">
        <v>0</v>
      </c>
      <c r="BU72" s="48"/>
      <c r="BV72" s="35"/>
      <c r="BW72" s="35"/>
      <c r="BX72" s="35"/>
      <c r="BY72" s="35"/>
      <c r="BZ72" s="35"/>
      <c r="CA72" s="35"/>
      <c r="CB72" s="35"/>
      <c r="CC72" s="13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</row>
    <row r="73" spans="1:123" ht="15.75" customHeight="1" x14ac:dyDescent="0.25">
      <c r="A73" s="50">
        <v>45710</v>
      </c>
      <c r="B73" s="42"/>
      <c r="C73" s="42"/>
      <c r="D73" s="42"/>
      <c r="E73" s="42"/>
      <c r="F73" s="42"/>
      <c r="G73" s="42"/>
      <c r="H73" s="47"/>
      <c r="I73" s="35"/>
      <c r="J73" s="35"/>
      <c r="K73" s="35"/>
      <c r="L73" s="35"/>
      <c r="M73" s="35"/>
      <c r="N73" s="35"/>
      <c r="O73" s="35"/>
      <c r="P73" s="52"/>
      <c r="Q73" s="35"/>
      <c r="R73" s="35"/>
      <c r="S73" s="35"/>
      <c r="T73" s="35"/>
      <c r="U73" s="53"/>
      <c r="V73" s="35"/>
      <c r="W73" s="35"/>
      <c r="X73" s="35"/>
      <c r="Y73" s="35"/>
      <c r="Z73" s="35"/>
      <c r="AA73" s="35"/>
      <c r="AB73" s="35"/>
      <c r="AC73" s="52"/>
      <c r="AD73" s="35"/>
      <c r="AE73" s="35"/>
      <c r="AF73" s="35"/>
      <c r="AG73" s="35"/>
      <c r="AH73" s="8"/>
      <c r="AI73" s="35"/>
      <c r="AJ73" s="35"/>
      <c r="AK73" s="35"/>
      <c r="AL73" s="35"/>
      <c r="AM73" s="35"/>
      <c r="AN73" s="35"/>
      <c r="AO73" s="35"/>
      <c r="AP73" s="13"/>
      <c r="AQ73" s="35"/>
      <c r="AR73" s="35"/>
      <c r="AS73" s="35"/>
      <c r="AT73" s="35"/>
      <c r="AU73" s="6"/>
      <c r="AV73" s="35"/>
      <c r="AW73" s="35"/>
      <c r="AX73" s="35"/>
      <c r="AY73" s="35"/>
      <c r="AZ73" s="35"/>
      <c r="BA73" s="35"/>
      <c r="BB73" s="35"/>
      <c r="BC73" s="13"/>
      <c r="BD73" s="35"/>
      <c r="BE73" s="35"/>
      <c r="BF73" s="35"/>
      <c r="BG73" s="35"/>
      <c r="BH73" s="10"/>
      <c r="BI73" s="35"/>
      <c r="BJ73" s="35"/>
      <c r="BK73" s="35"/>
      <c r="BL73" s="35"/>
      <c r="BM73" s="35"/>
      <c r="BN73" s="35"/>
      <c r="BO73" s="35"/>
      <c r="BP73" s="13"/>
      <c r="BQ73" s="35"/>
      <c r="BR73" s="35"/>
      <c r="BS73" s="35"/>
      <c r="BT73" s="35"/>
      <c r="BU73" s="48"/>
      <c r="BV73" s="35"/>
      <c r="BW73" s="35"/>
      <c r="BX73" s="35"/>
      <c r="BY73" s="35"/>
      <c r="BZ73" s="35"/>
      <c r="CA73" s="35"/>
      <c r="CB73" s="35"/>
      <c r="CC73" s="13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</row>
    <row r="74" spans="1:123" ht="15.75" customHeight="1" x14ac:dyDescent="0.25">
      <c r="A74" s="38" t="s">
        <v>881</v>
      </c>
      <c r="B74" s="36">
        <v>1.6</v>
      </c>
      <c r="C74" s="36">
        <v>1.1100000000000001</v>
      </c>
      <c r="D74" s="35"/>
      <c r="E74" s="35"/>
      <c r="F74" s="35"/>
      <c r="G74" s="35"/>
      <c r="H74" s="54">
        <v>0</v>
      </c>
      <c r="I74" s="36">
        <v>2</v>
      </c>
      <c r="J74" s="36">
        <v>2</v>
      </c>
      <c r="K74" s="36">
        <v>0</v>
      </c>
      <c r="L74" s="36">
        <v>0</v>
      </c>
      <c r="M74" s="36">
        <v>0</v>
      </c>
      <c r="N74" s="36">
        <v>2</v>
      </c>
      <c r="O74" s="36">
        <v>0</v>
      </c>
      <c r="P74" s="55">
        <v>0</v>
      </c>
      <c r="Q74" s="36">
        <v>0</v>
      </c>
      <c r="R74" s="36">
        <v>0</v>
      </c>
      <c r="S74" s="36">
        <v>0</v>
      </c>
      <c r="T74" s="36">
        <v>0</v>
      </c>
      <c r="U74" s="56">
        <v>0</v>
      </c>
      <c r="V74" s="36">
        <v>1</v>
      </c>
      <c r="W74" s="36">
        <v>1</v>
      </c>
      <c r="X74" s="36">
        <v>0</v>
      </c>
      <c r="Y74" s="36">
        <v>0</v>
      </c>
      <c r="Z74" s="36">
        <v>0</v>
      </c>
      <c r="AA74" s="36">
        <v>2</v>
      </c>
      <c r="AB74" s="36">
        <v>1</v>
      </c>
      <c r="AC74" s="55">
        <v>0</v>
      </c>
      <c r="AD74" s="36">
        <v>1</v>
      </c>
      <c r="AE74" s="36">
        <v>0</v>
      </c>
      <c r="AF74" s="36">
        <v>0</v>
      </c>
      <c r="AG74" s="36">
        <v>0</v>
      </c>
      <c r="AH74" s="8"/>
      <c r="AI74" s="35"/>
      <c r="AJ74" s="35"/>
      <c r="AK74" s="35"/>
      <c r="AL74" s="35"/>
      <c r="AM74" s="35"/>
      <c r="AN74" s="35"/>
      <c r="AO74" s="35"/>
      <c r="AP74" s="13"/>
      <c r="AQ74" s="35"/>
      <c r="AR74" s="35"/>
      <c r="AS74" s="35"/>
      <c r="AT74" s="35"/>
      <c r="AU74" s="6"/>
      <c r="AV74" s="35"/>
      <c r="AW74" s="35"/>
      <c r="AX74" s="35"/>
      <c r="AY74" s="35"/>
      <c r="AZ74" s="35"/>
      <c r="BA74" s="35"/>
      <c r="BB74" s="35"/>
      <c r="BC74" s="13"/>
      <c r="BD74" s="35"/>
      <c r="BE74" s="35"/>
      <c r="BF74" s="35"/>
      <c r="BG74" s="35"/>
      <c r="BH74" s="10"/>
      <c r="BI74" s="35"/>
      <c r="BJ74" s="35"/>
      <c r="BK74" s="35"/>
      <c r="BL74" s="35"/>
      <c r="BM74" s="35"/>
      <c r="BN74" s="35"/>
      <c r="BO74" s="35"/>
      <c r="BP74" s="13"/>
      <c r="BQ74" s="35"/>
      <c r="BR74" s="35"/>
      <c r="BS74" s="35"/>
      <c r="BT74" s="35"/>
      <c r="BU74" s="48"/>
      <c r="BV74" s="35"/>
      <c r="BW74" s="35"/>
      <c r="BX74" s="35"/>
      <c r="BY74" s="35"/>
      <c r="BZ74" s="35"/>
      <c r="CA74" s="35"/>
      <c r="CB74" s="35"/>
      <c r="CC74" s="13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</row>
    <row r="75" spans="1:123" ht="15.75" customHeight="1" x14ac:dyDescent="0.25">
      <c r="A75" s="37" t="s">
        <v>882</v>
      </c>
      <c r="B75" s="36">
        <v>0.7</v>
      </c>
      <c r="C75" s="36">
        <v>1.58</v>
      </c>
      <c r="D75" s="35"/>
      <c r="E75" s="35"/>
      <c r="F75" s="35"/>
      <c r="G75" s="35"/>
      <c r="H75" s="54">
        <v>0</v>
      </c>
      <c r="I75" s="36">
        <v>1</v>
      </c>
      <c r="J75" s="36">
        <v>0</v>
      </c>
      <c r="K75" s="36">
        <v>0</v>
      </c>
      <c r="L75" s="36">
        <v>0</v>
      </c>
      <c r="M75" s="36">
        <v>0</v>
      </c>
      <c r="N75" s="36">
        <v>2</v>
      </c>
      <c r="O75" s="36">
        <v>0</v>
      </c>
      <c r="P75" s="55">
        <v>0</v>
      </c>
      <c r="Q75" s="36">
        <v>0</v>
      </c>
      <c r="R75" s="36">
        <v>0</v>
      </c>
      <c r="S75" s="36">
        <v>0</v>
      </c>
      <c r="T75" s="36">
        <v>0</v>
      </c>
      <c r="U75" s="56">
        <v>0</v>
      </c>
      <c r="V75" s="36">
        <v>0</v>
      </c>
      <c r="W75" s="36">
        <v>1</v>
      </c>
      <c r="X75" s="36">
        <v>0</v>
      </c>
      <c r="Y75" s="36">
        <v>0</v>
      </c>
      <c r="Z75" s="36">
        <v>0</v>
      </c>
      <c r="AA75" s="36">
        <v>6</v>
      </c>
      <c r="AB75" s="36">
        <v>1</v>
      </c>
      <c r="AC75" s="55">
        <v>1</v>
      </c>
      <c r="AD75" s="36">
        <v>1</v>
      </c>
      <c r="AE75" s="36">
        <v>0</v>
      </c>
      <c r="AF75" s="36">
        <v>0</v>
      </c>
      <c r="AG75" s="36">
        <v>0</v>
      </c>
      <c r="AH75" s="8"/>
      <c r="AI75" s="35"/>
      <c r="AJ75" s="35"/>
      <c r="AK75" s="35"/>
      <c r="AL75" s="35"/>
      <c r="AM75" s="35"/>
      <c r="AN75" s="35"/>
      <c r="AO75" s="35"/>
      <c r="AP75" s="13"/>
      <c r="AQ75" s="35"/>
      <c r="AR75" s="35"/>
      <c r="AS75" s="35"/>
      <c r="AT75" s="35"/>
      <c r="AU75" s="6"/>
      <c r="AV75" s="35"/>
      <c r="AW75" s="35"/>
      <c r="AX75" s="35"/>
      <c r="AY75" s="35"/>
      <c r="AZ75" s="35"/>
      <c r="BA75" s="35"/>
      <c r="BB75" s="35"/>
      <c r="BC75" s="13"/>
      <c r="BD75" s="35"/>
      <c r="BE75" s="35"/>
      <c r="BF75" s="35"/>
      <c r="BG75" s="35"/>
      <c r="BH75" s="10"/>
      <c r="BI75" s="35"/>
      <c r="BJ75" s="35"/>
      <c r="BK75" s="35"/>
      <c r="BL75" s="35"/>
      <c r="BM75" s="35"/>
      <c r="BN75" s="35"/>
      <c r="BO75" s="35"/>
      <c r="BP75" s="13"/>
      <c r="BQ75" s="35"/>
      <c r="BR75" s="35"/>
      <c r="BS75" s="35"/>
      <c r="BT75" s="35"/>
      <c r="BU75" s="48"/>
      <c r="BV75" s="35"/>
      <c r="BW75" s="35"/>
      <c r="BX75" s="35"/>
      <c r="BY75" s="35"/>
      <c r="BZ75" s="35"/>
      <c r="CA75" s="35"/>
      <c r="CB75" s="35"/>
      <c r="CC75" s="13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</row>
    <row r="76" spans="1:123" ht="15.75" customHeight="1" x14ac:dyDescent="0.25">
      <c r="A76" s="38" t="s">
        <v>883</v>
      </c>
      <c r="B76" s="36">
        <v>0.91</v>
      </c>
      <c r="C76" s="36">
        <v>1.23</v>
      </c>
      <c r="D76" s="35"/>
      <c r="E76" s="35"/>
      <c r="F76" s="35"/>
      <c r="G76" s="35"/>
      <c r="H76" s="54">
        <v>1</v>
      </c>
      <c r="I76" s="36">
        <v>3</v>
      </c>
      <c r="J76" s="36">
        <v>0</v>
      </c>
      <c r="K76" s="36">
        <v>0</v>
      </c>
      <c r="L76" s="36">
        <v>0</v>
      </c>
      <c r="M76" s="36">
        <v>0</v>
      </c>
      <c r="N76" s="36">
        <v>2</v>
      </c>
      <c r="O76" s="36">
        <v>0</v>
      </c>
      <c r="P76" s="55">
        <v>0</v>
      </c>
      <c r="Q76" s="36">
        <v>0</v>
      </c>
      <c r="R76" s="36">
        <v>0</v>
      </c>
      <c r="S76" s="36">
        <v>0</v>
      </c>
      <c r="T76" s="36">
        <v>0</v>
      </c>
      <c r="U76" s="56">
        <v>0</v>
      </c>
      <c r="V76" s="36">
        <v>0</v>
      </c>
      <c r="W76" s="36">
        <v>2</v>
      </c>
      <c r="X76" s="36">
        <v>0</v>
      </c>
      <c r="Y76" s="36">
        <v>0</v>
      </c>
      <c r="Z76" s="36">
        <v>0</v>
      </c>
      <c r="AA76" s="36">
        <v>6</v>
      </c>
      <c r="AB76" s="36">
        <v>1</v>
      </c>
      <c r="AC76" s="55">
        <v>1</v>
      </c>
      <c r="AD76" s="36">
        <v>1</v>
      </c>
      <c r="AE76" s="36">
        <v>0</v>
      </c>
      <c r="AF76" s="36">
        <v>0</v>
      </c>
      <c r="AG76" s="36">
        <v>0</v>
      </c>
      <c r="AH76" s="8"/>
      <c r="AI76" s="35"/>
      <c r="AJ76" s="35"/>
      <c r="AK76" s="35"/>
      <c r="AL76" s="35"/>
      <c r="AM76" s="35"/>
      <c r="AN76" s="35"/>
      <c r="AO76" s="35"/>
      <c r="AP76" s="13"/>
      <c r="AQ76" s="35"/>
      <c r="AR76" s="35"/>
      <c r="AS76" s="35"/>
      <c r="AT76" s="35"/>
      <c r="AU76" s="6"/>
      <c r="AV76" s="35"/>
      <c r="AW76" s="35"/>
      <c r="AX76" s="35"/>
      <c r="AY76" s="35"/>
      <c r="AZ76" s="35"/>
      <c r="BA76" s="35"/>
      <c r="BB76" s="35"/>
      <c r="BC76" s="13"/>
      <c r="BD76" s="35"/>
      <c r="BE76" s="35"/>
      <c r="BF76" s="35"/>
      <c r="BG76" s="35"/>
      <c r="BH76" s="10"/>
      <c r="BI76" s="35"/>
      <c r="BJ76" s="35"/>
      <c r="BK76" s="35"/>
      <c r="BL76" s="35"/>
      <c r="BM76" s="35"/>
      <c r="BN76" s="35"/>
      <c r="BO76" s="35"/>
      <c r="BP76" s="13"/>
      <c r="BQ76" s="35"/>
      <c r="BR76" s="35"/>
      <c r="BS76" s="35"/>
      <c r="BT76" s="35"/>
      <c r="BU76" s="48"/>
      <c r="BV76" s="35"/>
      <c r="BW76" s="35"/>
      <c r="BX76" s="35"/>
      <c r="BY76" s="35"/>
      <c r="BZ76" s="35"/>
      <c r="CA76" s="35"/>
      <c r="CB76" s="35"/>
      <c r="CC76" s="13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</row>
    <row r="77" spans="1:123" ht="15.75" customHeight="1" x14ac:dyDescent="0.25">
      <c r="A77" s="38" t="s">
        <v>884</v>
      </c>
      <c r="B77" s="36">
        <v>1.03</v>
      </c>
      <c r="C77" s="36">
        <v>0.94</v>
      </c>
      <c r="D77" s="35"/>
      <c r="E77" s="35"/>
      <c r="F77" s="35"/>
      <c r="G77" s="35"/>
      <c r="H77" s="54">
        <v>1</v>
      </c>
      <c r="I77" s="36">
        <v>3</v>
      </c>
      <c r="J77" s="36">
        <v>1</v>
      </c>
      <c r="K77" s="36">
        <v>0</v>
      </c>
      <c r="L77" s="36">
        <v>0</v>
      </c>
      <c r="M77" s="36">
        <v>0</v>
      </c>
      <c r="N77" s="36">
        <v>2</v>
      </c>
      <c r="O77" s="36">
        <v>0</v>
      </c>
      <c r="P77" s="55">
        <v>0</v>
      </c>
      <c r="Q77" s="36">
        <v>0</v>
      </c>
      <c r="R77" s="36">
        <v>0</v>
      </c>
      <c r="S77" s="36">
        <v>0</v>
      </c>
      <c r="T77" s="36">
        <v>0</v>
      </c>
      <c r="U77" s="56">
        <v>1</v>
      </c>
      <c r="V77" s="36">
        <v>1</v>
      </c>
      <c r="W77" s="36">
        <v>0</v>
      </c>
      <c r="X77" s="36">
        <v>2</v>
      </c>
      <c r="Y77" s="36">
        <v>0</v>
      </c>
      <c r="Z77" s="36">
        <v>0</v>
      </c>
      <c r="AA77" s="36">
        <v>2</v>
      </c>
      <c r="AB77" s="36">
        <v>1</v>
      </c>
      <c r="AC77" s="55">
        <v>0</v>
      </c>
      <c r="AD77" s="36">
        <v>1</v>
      </c>
      <c r="AE77" s="36">
        <v>1</v>
      </c>
      <c r="AF77" s="36">
        <v>0</v>
      </c>
      <c r="AG77" s="36">
        <v>0</v>
      </c>
      <c r="AH77" s="8"/>
      <c r="AI77" s="35"/>
      <c r="AJ77" s="35"/>
      <c r="AK77" s="35"/>
      <c r="AL77" s="35"/>
      <c r="AM77" s="35"/>
      <c r="AN77" s="35"/>
      <c r="AO77" s="35"/>
      <c r="AP77" s="13"/>
      <c r="AQ77" s="35"/>
      <c r="AR77" s="35"/>
      <c r="AS77" s="35"/>
      <c r="AT77" s="35"/>
      <c r="AU77" s="6"/>
      <c r="AV77" s="35"/>
      <c r="AW77" s="35"/>
      <c r="AX77" s="35"/>
      <c r="AY77" s="35"/>
      <c r="AZ77" s="35"/>
      <c r="BA77" s="35"/>
      <c r="BB77" s="35"/>
      <c r="BC77" s="13"/>
      <c r="BD77" s="35"/>
      <c r="BE77" s="35"/>
      <c r="BF77" s="35"/>
      <c r="BG77" s="35"/>
      <c r="BH77" s="10"/>
      <c r="BI77" s="35"/>
      <c r="BJ77" s="35"/>
      <c r="BK77" s="35"/>
      <c r="BL77" s="35"/>
      <c r="BM77" s="35"/>
      <c r="BN77" s="35"/>
      <c r="BO77" s="35"/>
      <c r="BP77" s="13"/>
      <c r="BQ77" s="35"/>
      <c r="BR77" s="35"/>
      <c r="BS77" s="35"/>
      <c r="BT77" s="35"/>
      <c r="BU77" s="48"/>
      <c r="BV77" s="35"/>
      <c r="BW77" s="35"/>
      <c r="BX77" s="35"/>
      <c r="BY77" s="35"/>
      <c r="BZ77" s="35"/>
      <c r="CA77" s="35"/>
      <c r="CB77" s="35"/>
      <c r="CC77" s="13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</row>
    <row r="78" spans="1:123" ht="15.75" customHeight="1" x14ac:dyDescent="0.25">
      <c r="A78" s="42" t="s">
        <v>885</v>
      </c>
      <c r="B78" s="36">
        <v>1.24</v>
      </c>
      <c r="C78" s="36">
        <v>1.26</v>
      </c>
      <c r="D78" s="35"/>
      <c r="E78" s="35"/>
      <c r="F78" s="35"/>
      <c r="G78" s="35"/>
      <c r="H78" s="54">
        <v>0</v>
      </c>
      <c r="I78" s="36">
        <v>2</v>
      </c>
      <c r="J78" s="36">
        <v>1</v>
      </c>
      <c r="K78" s="36">
        <v>0</v>
      </c>
      <c r="L78" s="36">
        <v>1</v>
      </c>
      <c r="M78" s="36">
        <v>0</v>
      </c>
      <c r="N78" s="36">
        <v>3</v>
      </c>
      <c r="O78" s="36">
        <v>1</v>
      </c>
      <c r="P78" s="55">
        <v>0</v>
      </c>
      <c r="Q78" s="36">
        <v>0</v>
      </c>
      <c r="R78" s="36">
        <v>1</v>
      </c>
      <c r="S78" s="36">
        <v>0</v>
      </c>
      <c r="T78" s="36">
        <v>0</v>
      </c>
      <c r="U78" s="56">
        <v>1</v>
      </c>
      <c r="V78" s="36">
        <v>1</v>
      </c>
      <c r="W78" s="36">
        <v>1</v>
      </c>
      <c r="X78" s="36">
        <v>0</v>
      </c>
      <c r="Y78" s="36">
        <v>0</v>
      </c>
      <c r="Z78" s="36">
        <v>0</v>
      </c>
      <c r="AA78" s="36">
        <v>5</v>
      </c>
      <c r="AB78" s="36">
        <v>0</v>
      </c>
      <c r="AC78" s="55">
        <v>0</v>
      </c>
      <c r="AD78" s="36">
        <v>0</v>
      </c>
      <c r="AE78" s="36">
        <v>0</v>
      </c>
      <c r="AF78" s="36">
        <v>0</v>
      </c>
      <c r="AG78" s="36">
        <v>0</v>
      </c>
      <c r="AH78" s="8"/>
      <c r="AI78" s="35"/>
      <c r="AJ78" s="35"/>
      <c r="AK78" s="35"/>
      <c r="AL78" s="35"/>
      <c r="AM78" s="35"/>
      <c r="AN78" s="35"/>
      <c r="AO78" s="35"/>
      <c r="AP78" s="13"/>
      <c r="AQ78" s="35"/>
      <c r="AR78" s="35"/>
      <c r="AS78" s="35"/>
      <c r="AT78" s="35"/>
      <c r="AU78" s="6"/>
      <c r="AV78" s="35"/>
      <c r="AW78" s="35"/>
      <c r="AX78" s="35"/>
      <c r="AY78" s="35"/>
      <c r="AZ78" s="35"/>
      <c r="BA78" s="35"/>
      <c r="BB78" s="35"/>
      <c r="BC78" s="13"/>
      <c r="BD78" s="35"/>
      <c r="BE78" s="35"/>
      <c r="BF78" s="35"/>
      <c r="BG78" s="35"/>
      <c r="BH78" s="10"/>
      <c r="BI78" s="35"/>
      <c r="BJ78" s="35"/>
      <c r="BK78" s="35"/>
      <c r="BL78" s="35"/>
      <c r="BM78" s="35"/>
      <c r="BN78" s="35"/>
      <c r="BO78" s="35"/>
      <c r="BP78" s="13"/>
      <c r="BQ78" s="35"/>
      <c r="BR78" s="35"/>
      <c r="BS78" s="35"/>
      <c r="BT78" s="35"/>
      <c r="BU78" s="48"/>
      <c r="BV78" s="35"/>
      <c r="BW78" s="35"/>
      <c r="BX78" s="35"/>
      <c r="BY78" s="35"/>
      <c r="BZ78" s="35"/>
      <c r="CA78" s="35"/>
      <c r="CB78" s="35"/>
      <c r="CC78" s="13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</row>
    <row r="79" spans="1:123" ht="15.75" customHeight="1" x14ac:dyDescent="0.25">
      <c r="A79" s="40">
        <v>45720</v>
      </c>
      <c r="B79" s="41"/>
      <c r="C79" s="41"/>
      <c r="D79" s="41"/>
      <c r="E79" s="41"/>
      <c r="F79" s="41"/>
      <c r="G79" s="41"/>
      <c r="H79" s="47"/>
      <c r="I79" s="35"/>
      <c r="J79" s="35"/>
      <c r="K79" s="35"/>
      <c r="L79" s="35"/>
      <c r="M79" s="35"/>
      <c r="N79" s="35"/>
      <c r="O79" s="35"/>
      <c r="P79" s="52"/>
      <c r="Q79" s="35"/>
      <c r="R79" s="35"/>
      <c r="S79" s="35"/>
      <c r="T79" s="35"/>
      <c r="U79" s="4"/>
      <c r="V79" s="35"/>
      <c r="W79" s="35"/>
      <c r="X79" s="35"/>
      <c r="Y79" s="35"/>
      <c r="Z79" s="35"/>
      <c r="AA79" s="35"/>
      <c r="AB79" s="35"/>
      <c r="AC79" s="13"/>
      <c r="AD79" s="35"/>
      <c r="AE79" s="35"/>
      <c r="AF79" s="35"/>
      <c r="AG79" s="35"/>
      <c r="AH79" s="8"/>
      <c r="AI79" s="35"/>
      <c r="AJ79" s="35"/>
      <c r="AK79" s="35"/>
      <c r="AL79" s="35"/>
      <c r="AM79" s="35"/>
      <c r="AN79" s="35"/>
      <c r="AO79" s="35"/>
      <c r="AP79" s="13"/>
      <c r="AQ79" s="35"/>
      <c r="AR79" s="35"/>
      <c r="AS79" s="35"/>
      <c r="AT79" s="35"/>
      <c r="AU79" s="6"/>
      <c r="AV79" s="35"/>
      <c r="AW79" s="35"/>
      <c r="AX79" s="35"/>
      <c r="AY79" s="35"/>
      <c r="AZ79" s="35"/>
      <c r="BA79" s="35"/>
      <c r="BB79" s="35"/>
      <c r="BC79" s="13"/>
      <c r="BD79" s="35"/>
      <c r="BE79" s="35"/>
      <c r="BF79" s="35"/>
      <c r="BG79" s="35"/>
      <c r="BH79" s="10"/>
      <c r="BI79" s="35"/>
      <c r="BJ79" s="35"/>
      <c r="BK79" s="35"/>
      <c r="BL79" s="35"/>
      <c r="BM79" s="35"/>
      <c r="BN79" s="35"/>
      <c r="BO79" s="35"/>
      <c r="BP79" s="13"/>
      <c r="BQ79" s="35"/>
      <c r="BR79" s="35"/>
      <c r="BS79" s="35"/>
      <c r="BT79" s="35"/>
      <c r="BU79" s="48"/>
      <c r="BV79" s="35"/>
      <c r="BW79" s="35"/>
      <c r="BX79" s="35"/>
      <c r="BY79" s="35"/>
      <c r="BZ79" s="35"/>
      <c r="CA79" s="35"/>
      <c r="CB79" s="35"/>
      <c r="CC79" s="13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</row>
    <row r="80" spans="1:123" ht="15.75" customHeight="1" x14ac:dyDescent="0.25">
      <c r="A80" s="38" t="s">
        <v>886</v>
      </c>
      <c r="B80" s="36">
        <v>0.93</v>
      </c>
      <c r="C80" s="35"/>
      <c r="D80" s="35"/>
      <c r="E80" s="35"/>
      <c r="F80" s="36">
        <v>1.45</v>
      </c>
      <c r="G80" s="36"/>
      <c r="H80" s="47">
        <v>1</v>
      </c>
      <c r="I80" s="36">
        <v>1</v>
      </c>
      <c r="J80" s="36">
        <v>0</v>
      </c>
      <c r="K80" s="36">
        <v>0</v>
      </c>
      <c r="L80" s="36">
        <v>0</v>
      </c>
      <c r="M80" s="36">
        <v>0</v>
      </c>
      <c r="N80" s="36">
        <v>3</v>
      </c>
      <c r="O80" s="36">
        <v>0</v>
      </c>
      <c r="P80" s="52">
        <v>0</v>
      </c>
      <c r="Q80" s="36">
        <v>0</v>
      </c>
      <c r="R80" s="36">
        <v>0</v>
      </c>
      <c r="S80" s="36">
        <v>0</v>
      </c>
      <c r="T80" s="36">
        <v>0</v>
      </c>
      <c r="U80" s="4"/>
      <c r="V80" s="35"/>
      <c r="W80" s="35"/>
      <c r="X80" s="35"/>
      <c r="Y80" s="35"/>
      <c r="Z80" s="35"/>
      <c r="AA80" s="35"/>
      <c r="AB80" s="35"/>
      <c r="AC80" s="13"/>
      <c r="AD80" s="35"/>
      <c r="AE80" s="35"/>
      <c r="AF80" s="35"/>
      <c r="AG80" s="35"/>
      <c r="AH80" s="8"/>
      <c r="AI80" s="35"/>
      <c r="AJ80" s="35"/>
      <c r="AK80" s="35"/>
      <c r="AL80" s="35"/>
      <c r="AM80" s="35"/>
      <c r="AN80" s="35"/>
      <c r="AO80" s="35"/>
      <c r="AP80" s="13"/>
      <c r="AQ80" s="35"/>
      <c r="AR80" s="35"/>
      <c r="AS80" s="35"/>
      <c r="AT80" s="35"/>
      <c r="AU80" s="6"/>
      <c r="AV80" s="35"/>
      <c r="AW80" s="35"/>
      <c r="AX80" s="35"/>
      <c r="AY80" s="35"/>
      <c r="AZ80" s="35"/>
      <c r="BA80" s="35"/>
      <c r="BB80" s="35"/>
      <c r="BC80" s="13"/>
      <c r="BD80" s="35"/>
      <c r="BE80" s="35"/>
      <c r="BF80" s="35"/>
      <c r="BG80" s="35"/>
      <c r="BH80" s="10">
        <v>1</v>
      </c>
      <c r="BI80" s="36">
        <v>1</v>
      </c>
      <c r="BJ80" s="36">
        <v>1</v>
      </c>
      <c r="BK80" s="36">
        <v>0</v>
      </c>
      <c r="BL80" s="36">
        <v>0</v>
      </c>
      <c r="BM80" s="36">
        <v>0</v>
      </c>
      <c r="BN80" s="36">
        <v>2</v>
      </c>
      <c r="BO80" s="36">
        <v>0</v>
      </c>
      <c r="BP80" s="13">
        <v>1</v>
      </c>
      <c r="BQ80" s="36">
        <v>0</v>
      </c>
      <c r="BR80" s="36">
        <v>0</v>
      </c>
      <c r="BS80" s="36">
        <v>0</v>
      </c>
      <c r="BT80" s="36">
        <v>0</v>
      </c>
      <c r="BU80" s="48"/>
      <c r="BV80" s="35"/>
      <c r="BW80" s="35"/>
      <c r="BX80" s="35"/>
      <c r="BY80" s="35"/>
      <c r="BZ80" s="35"/>
      <c r="CA80" s="35"/>
      <c r="CB80" s="35"/>
      <c r="CC80" s="13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</row>
    <row r="81" spans="1:123" ht="15.75" customHeight="1" x14ac:dyDescent="0.25">
      <c r="A81" s="38" t="s">
        <v>887</v>
      </c>
      <c r="B81" s="36">
        <v>1.04</v>
      </c>
      <c r="C81" s="35"/>
      <c r="D81" s="35"/>
      <c r="E81" s="35"/>
      <c r="F81" s="36">
        <v>1.63</v>
      </c>
      <c r="G81" s="36"/>
      <c r="H81" s="47">
        <v>0</v>
      </c>
      <c r="I81" s="36">
        <v>3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52">
        <v>0</v>
      </c>
      <c r="Q81" s="36">
        <v>0</v>
      </c>
      <c r="R81" s="36">
        <v>0</v>
      </c>
      <c r="S81" s="36">
        <v>0</v>
      </c>
      <c r="T81" s="36">
        <v>0</v>
      </c>
      <c r="U81" s="4"/>
      <c r="V81" s="35"/>
      <c r="W81" s="35"/>
      <c r="X81" s="35"/>
      <c r="Y81" s="35"/>
      <c r="Z81" s="35"/>
      <c r="AA81" s="35"/>
      <c r="AB81" s="35"/>
      <c r="AC81" s="13"/>
      <c r="AD81" s="35"/>
      <c r="AE81" s="35"/>
      <c r="AF81" s="35"/>
      <c r="AG81" s="35"/>
      <c r="AH81" s="8"/>
      <c r="AI81" s="35"/>
      <c r="AJ81" s="35"/>
      <c r="AK81" s="35"/>
      <c r="AL81" s="35"/>
      <c r="AM81" s="35"/>
      <c r="AN81" s="35"/>
      <c r="AO81" s="35"/>
      <c r="AP81" s="13"/>
      <c r="AQ81" s="35"/>
      <c r="AR81" s="35"/>
      <c r="AS81" s="35"/>
      <c r="AT81" s="35"/>
      <c r="AU81" s="6"/>
      <c r="AV81" s="35"/>
      <c r="AW81" s="35"/>
      <c r="AX81" s="35"/>
      <c r="AY81" s="35"/>
      <c r="AZ81" s="35"/>
      <c r="BA81" s="35"/>
      <c r="BB81" s="35"/>
      <c r="BC81" s="13"/>
      <c r="BD81" s="35"/>
      <c r="BE81" s="35"/>
      <c r="BF81" s="35"/>
      <c r="BG81" s="35"/>
      <c r="BH81" s="10">
        <v>2</v>
      </c>
      <c r="BI81" s="36">
        <v>1</v>
      </c>
      <c r="BJ81" s="36">
        <v>2</v>
      </c>
      <c r="BK81" s="36">
        <v>0</v>
      </c>
      <c r="BL81" s="36">
        <v>0</v>
      </c>
      <c r="BM81" s="36">
        <v>6</v>
      </c>
      <c r="BN81" s="36">
        <v>5</v>
      </c>
      <c r="BO81" s="36">
        <v>2</v>
      </c>
      <c r="BP81" s="13">
        <v>0</v>
      </c>
      <c r="BQ81" s="36">
        <v>1</v>
      </c>
      <c r="BR81" s="36">
        <v>0</v>
      </c>
      <c r="BS81" s="36">
        <v>0</v>
      </c>
      <c r="BT81" s="36">
        <v>0</v>
      </c>
      <c r="BU81" s="48"/>
      <c r="BV81" s="35"/>
      <c r="BW81" s="35"/>
      <c r="BX81" s="35"/>
      <c r="BY81" s="35"/>
      <c r="BZ81" s="35"/>
      <c r="CA81" s="35"/>
      <c r="CB81" s="35"/>
      <c r="CC81" s="13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</row>
    <row r="82" spans="1:123" ht="15.75" customHeight="1" x14ac:dyDescent="0.25">
      <c r="A82" s="47" t="s">
        <v>888</v>
      </c>
      <c r="B82" s="36">
        <v>1.33</v>
      </c>
      <c r="C82" s="35"/>
      <c r="D82" s="35"/>
      <c r="E82" s="35"/>
      <c r="F82" s="36">
        <v>1.57</v>
      </c>
      <c r="G82" s="36"/>
      <c r="H82" s="47">
        <v>2</v>
      </c>
      <c r="I82" s="36">
        <v>0</v>
      </c>
      <c r="J82" s="36">
        <v>1</v>
      </c>
      <c r="K82" s="36">
        <v>0</v>
      </c>
      <c r="L82" s="36">
        <v>0</v>
      </c>
      <c r="M82" s="36">
        <v>0</v>
      </c>
      <c r="N82" s="36">
        <v>1</v>
      </c>
      <c r="O82" s="36">
        <v>2</v>
      </c>
      <c r="P82" s="52">
        <v>0</v>
      </c>
      <c r="Q82" s="36">
        <v>1</v>
      </c>
      <c r="R82" s="36">
        <v>0</v>
      </c>
      <c r="S82" s="36">
        <v>0</v>
      </c>
      <c r="T82" s="36">
        <v>0</v>
      </c>
      <c r="U82" s="4"/>
      <c r="V82" s="35"/>
      <c r="W82" s="35"/>
      <c r="X82" s="35"/>
      <c r="Y82" s="35"/>
      <c r="Z82" s="35"/>
      <c r="AA82" s="35"/>
      <c r="AB82" s="35"/>
      <c r="AC82" s="13"/>
      <c r="AD82" s="35"/>
      <c r="AE82" s="35"/>
      <c r="AF82" s="35"/>
      <c r="AG82" s="35"/>
      <c r="AH82" s="8"/>
      <c r="AI82" s="35"/>
      <c r="AJ82" s="35"/>
      <c r="AK82" s="35"/>
      <c r="AL82" s="35"/>
      <c r="AM82" s="35"/>
      <c r="AN82" s="35"/>
      <c r="AO82" s="35"/>
      <c r="AP82" s="13"/>
      <c r="AQ82" s="35"/>
      <c r="AR82" s="35"/>
      <c r="AS82" s="35"/>
      <c r="AT82" s="35"/>
      <c r="AU82" s="6"/>
      <c r="AV82" s="35"/>
      <c r="AW82" s="35"/>
      <c r="AX82" s="35"/>
      <c r="AY82" s="35"/>
      <c r="AZ82" s="35"/>
      <c r="BA82" s="35"/>
      <c r="BB82" s="35"/>
      <c r="BC82" s="13"/>
      <c r="BD82" s="35"/>
      <c r="BE82" s="35"/>
      <c r="BF82" s="35"/>
      <c r="BG82" s="35"/>
      <c r="BH82" s="10">
        <v>0</v>
      </c>
      <c r="BI82" s="36">
        <v>1</v>
      </c>
      <c r="BJ82" s="36">
        <v>1</v>
      </c>
      <c r="BK82" s="36">
        <v>1</v>
      </c>
      <c r="BL82" s="36">
        <v>0</v>
      </c>
      <c r="BM82" s="36">
        <v>0</v>
      </c>
      <c r="BN82" s="36">
        <v>2</v>
      </c>
      <c r="BO82" s="36">
        <v>0</v>
      </c>
      <c r="BP82" s="13">
        <v>0</v>
      </c>
      <c r="BQ82" s="36">
        <v>0</v>
      </c>
      <c r="BR82" s="36">
        <v>0</v>
      </c>
      <c r="BS82" s="36">
        <v>0</v>
      </c>
      <c r="BT82" s="36">
        <v>0</v>
      </c>
      <c r="BU82" s="48"/>
      <c r="BV82" s="35"/>
      <c r="BW82" s="35"/>
      <c r="BX82" s="35"/>
      <c r="BY82" s="35"/>
      <c r="BZ82" s="35"/>
      <c r="CA82" s="35"/>
      <c r="CB82" s="35"/>
      <c r="CC82" s="13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</row>
    <row r="83" spans="1:123" ht="15.75" customHeight="1" x14ac:dyDescent="0.25">
      <c r="A83" s="40">
        <v>45725</v>
      </c>
      <c r="B83" s="41"/>
      <c r="C83" s="41"/>
      <c r="D83" s="41"/>
      <c r="E83" s="41"/>
      <c r="F83" s="41"/>
      <c r="G83" s="41"/>
      <c r="H83" s="47"/>
      <c r="I83" s="35"/>
      <c r="J83" s="35"/>
      <c r="K83" s="35"/>
      <c r="L83" s="35"/>
      <c r="M83" s="35"/>
      <c r="N83" s="35"/>
      <c r="O83" s="35"/>
      <c r="P83" s="67"/>
      <c r="Q83" s="35"/>
      <c r="R83" s="35"/>
      <c r="S83" s="35"/>
      <c r="T83" s="35"/>
      <c r="U83" s="53"/>
      <c r="V83" s="35"/>
      <c r="W83" s="35"/>
      <c r="X83" s="35"/>
      <c r="Y83" s="35"/>
      <c r="Z83" s="35"/>
      <c r="AA83" s="35"/>
      <c r="AB83" s="35"/>
      <c r="AC83" s="52"/>
      <c r="AD83" s="35"/>
      <c r="AE83" s="35"/>
      <c r="AF83" s="35"/>
      <c r="AG83" s="35"/>
      <c r="AH83" s="57"/>
      <c r="AI83" s="35"/>
      <c r="AJ83" s="35"/>
      <c r="AK83" s="35"/>
      <c r="AL83" s="35"/>
      <c r="AM83" s="35"/>
      <c r="AN83" s="35"/>
      <c r="AO83" s="35"/>
      <c r="AP83" s="52"/>
      <c r="AQ83" s="35"/>
      <c r="AR83" s="35"/>
      <c r="AS83" s="35"/>
      <c r="AT83" s="35"/>
      <c r="AU83" s="58"/>
      <c r="AV83" s="35"/>
      <c r="AW83" s="35"/>
      <c r="AX83" s="35"/>
      <c r="AY83" s="35"/>
      <c r="AZ83" s="35"/>
      <c r="BA83" s="35"/>
      <c r="BB83" s="35"/>
      <c r="BC83" s="52"/>
      <c r="BD83" s="35"/>
      <c r="BE83" s="35"/>
      <c r="BF83" s="35"/>
      <c r="BG83" s="35"/>
      <c r="BH83" s="59"/>
      <c r="BI83" s="35"/>
      <c r="BJ83" s="35"/>
      <c r="BK83" s="35"/>
      <c r="BL83" s="35"/>
      <c r="BM83" s="35"/>
      <c r="BN83" s="35"/>
      <c r="BO83" s="35"/>
      <c r="BP83" s="52"/>
      <c r="BQ83" s="35"/>
      <c r="BR83" s="35"/>
      <c r="BS83" s="35"/>
      <c r="BT83" s="35"/>
      <c r="BU83" s="48"/>
      <c r="BV83" s="35"/>
      <c r="BW83" s="35"/>
      <c r="BX83" s="35"/>
      <c r="BY83" s="35"/>
      <c r="BZ83" s="35"/>
      <c r="CA83" s="35"/>
      <c r="CB83" s="35"/>
      <c r="CC83" s="52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</row>
    <row r="84" spans="1:123" ht="15.75" customHeight="1" x14ac:dyDescent="0.25">
      <c r="A84" s="37" t="s">
        <v>889</v>
      </c>
      <c r="B84" s="36">
        <v>0.75</v>
      </c>
      <c r="C84" s="35"/>
      <c r="D84" s="35"/>
      <c r="E84" s="36">
        <v>0.15</v>
      </c>
      <c r="F84" s="35"/>
      <c r="G84" s="36">
        <v>0.67</v>
      </c>
      <c r="H84" s="54">
        <v>0</v>
      </c>
      <c r="I84" s="36">
        <v>1</v>
      </c>
      <c r="J84" s="36">
        <v>2</v>
      </c>
      <c r="K84" s="36">
        <v>0</v>
      </c>
      <c r="L84" s="36">
        <v>0</v>
      </c>
      <c r="M84" s="36">
        <v>0</v>
      </c>
      <c r="N84" s="36">
        <v>2</v>
      </c>
      <c r="O84" s="36">
        <v>0</v>
      </c>
      <c r="P84" s="55">
        <v>1</v>
      </c>
      <c r="Q84" s="36">
        <v>0</v>
      </c>
      <c r="R84" s="36">
        <v>0</v>
      </c>
      <c r="S84" s="36">
        <v>0</v>
      </c>
      <c r="T84" s="36">
        <v>0</v>
      </c>
      <c r="U84" s="53"/>
      <c r="V84" s="35"/>
      <c r="W84" s="35"/>
      <c r="X84" s="35"/>
      <c r="Y84" s="35"/>
      <c r="Z84" s="35"/>
      <c r="AA84" s="35"/>
      <c r="AB84" s="35"/>
      <c r="AC84" s="60"/>
      <c r="AD84" s="35"/>
      <c r="AE84" s="35"/>
      <c r="AF84" s="35"/>
      <c r="AG84" s="35"/>
      <c r="AH84" s="57"/>
      <c r="AI84" s="35"/>
      <c r="AJ84" s="35"/>
      <c r="AK84" s="35"/>
      <c r="AL84" s="35"/>
      <c r="AM84" s="35"/>
      <c r="AN84" s="35"/>
      <c r="AO84" s="35"/>
      <c r="AP84" s="60"/>
      <c r="AQ84" s="35"/>
      <c r="AR84" s="35"/>
      <c r="AS84" s="35"/>
      <c r="AT84" s="35"/>
      <c r="AU84" s="61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1</v>
      </c>
      <c r="BB84" s="36">
        <v>0</v>
      </c>
      <c r="BC84" s="55">
        <v>0</v>
      </c>
      <c r="BD84" s="36">
        <v>0</v>
      </c>
      <c r="BE84" s="36">
        <v>0</v>
      </c>
      <c r="BF84" s="36">
        <v>0</v>
      </c>
      <c r="BG84" s="36">
        <v>0</v>
      </c>
      <c r="BH84" s="59"/>
      <c r="BI84" s="35"/>
      <c r="BJ84" s="35"/>
      <c r="BK84" s="35"/>
      <c r="BL84" s="35"/>
      <c r="BM84" s="35"/>
      <c r="BN84" s="35"/>
      <c r="BO84" s="35"/>
      <c r="BP84" s="60"/>
      <c r="BQ84" s="35"/>
      <c r="BR84" s="35"/>
      <c r="BS84" s="35"/>
      <c r="BT84" s="35"/>
      <c r="BU84" s="62">
        <v>0</v>
      </c>
      <c r="BV84" s="36">
        <v>0</v>
      </c>
      <c r="BW84" s="36">
        <v>2</v>
      </c>
      <c r="BX84" s="36">
        <v>0</v>
      </c>
      <c r="BY84" s="36">
        <v>0</v>
      </c>
      <c r="BZ84" s="36">
        <v>0</v>
      </c>
      <c r="CA84" s="36">
        <v>2</v>
      </c>
      <c r="CB84" s="36">
        <v>0</v>
      </c>
      <c r="CC84" s="55">
        <v>0</v>
      </c>
      <c r="CD84" s="36">
        <v>0</v>
      </c>
      <c r="CE84" s="36">
        <v>0</v>
      </c>
      <c r="CF84" s="36">
        <v>0</v>
      </c>
      <c r="CG84" s="36">
        <v>0</v>
      </c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</row>
    <row r="85" spans="1:123" ht="15.75" customHeight="1" x14ac:dyDescent="0.25">
      <c r="A85" s="37" t="s">
        <v>890</v>
      </c>
      <c r="B85" s="36">
        <v>1.38</v>
      </c>
      <c r="C85" s="35"/>
      <c r="D85" s="35"/>
      <c r="E85" s="36">
        <v>0.81</v>
      </c>
      <c r="F85" s="35"/>
      <c r="G85" s="36">
        <v>1.07</v>
      </c>
      <c r="H85" s="54">
        <v>2</v>
      </c>
      <c r="I85" s="36">
        <v>1</v>
      </c>
      <c r="J85" s="36">
        <v>3</v>
      </c>
      <c r="K85" s="36">
        <v>0</v>
      </c>
      <c r="L85" s="36">
        <v>0</v>
      </c>
      <c r="M85" s="36">
        <v>0</v>
      </c>
      <c r="N85" s="36">
        <v>3</v>
      </c>
      <c r="O85" s="36">
        <v>0</v>
      </c>
      <c r="P85" s="55">
        <v>0</v>
      </c>
      <c r="Q85" s="36">
        <v>0</v>
      </c>
      <c r="R85" s="36">
        <v>0</v>
      </c>
      <c r="S85" s="36">
        <v>0</v>
      </c>
      <c r="T85" s="36">
        <v>0</v>
      </c>
      <c r="U85" s="53"/>
      <c r="V85" s="35"/>
      <c r="W85" s="35"/>
      <c r="X85" s="35"/>
      <c r="Y85" s="35"/>
      <c r="Z85" s="35"/>
      <c r="AA85" s="35"/>
      <c r="AB85" s="35"/>
      <c r="AC85" s="60"/>
      <c r="AD85" s="35"/>
      <c r="AE85" s="35"/>
      <c r="AF85" s="35"/>
      <c r="AG85" s="35"/>
      <c r="AH85" s="57"/>
      <c r="AI85" s="35"/>
      <c r="AJ85" s="35"/>
      <c r="AK85" s="35"/>
      <c r="AL85" s="35"/>
      <c r="AM85" s="35"/>
      <c r="AN85" s="35"/>
      <c r="AO85" s="35"/>
      <c r="AP85" s="60"/>
      <c r="AQ85" s="35"/>
      <c r="AR85" s="35"/>
      <c r="AS85" s="35"/>
      <c r="AT85" s="35"/>
      <c r="AU85" s="61">
        <v>0</v>
      </c>
      <c r="AV85" s="36">
        <v>1</v>
      </c>
      <c r="AW85" s="36">
        <v>0</v>
      </c>
      <c r="AX85" s="36">
        <v>0</v>
      </c>
      <c r="AY85" s="36">
        <v>0</v>
      </c>
      <c r="AZ85" s="36">
        <v>0</v>
      </c>
      <c r="BA85" s="36">
        <v>0</v>
      </c>
      <c r="BB85" s="36">
        <v>0</v>
      </c>
      <c r="BC85" s="55">
        <v>0</v>
      </c>
      <c r="BD85" s="36">
        <v>0</v>
      </c>
      <c r="BE85" s="36">
        <v>0</v>
      </c>
      <c r="BF85" s="36">
        <v>0</v>
      </c>
      <c r="BG85" s="36">
        <v>0</v>
      </c>
      <c r="BH85" s="59"/>
      <c r="BI85" s="35"/>
      <c r="BJ85" s="35"/>
      <c r="BK85" s="35"/>
      <c r="BL85" s="35"/>
      <c r="BM85" s="35"/>
      <c r="BN85" s="35"/>
      <c r="BO85" s="35"/>
      <c r="BP85" s="60"/>
      <c r="BQ85" s="35"/>
      <c r="BR85" s="35"/>
      <c r="BS85" s="35"/>
      <c r="BT85" s="35"/>
      <c r="BU85" s="62">
        <v>0</v>
      </c>
      <c r="BV85" s="36">
        <v>2</v>
      </c>
      <c r="BW85" s="36">
        <v>0</v>
      </c>
      <c r="BX85" s="36">
        <v>0</v>
      </c>
      <c r="BY85" s="36">
        <v>0</v>
      </c>
      <c r="BZ85" s="36">
        <v>0</v>
      </c>
      <c r="CA85" s="36">
        <v>2</v>
      </c>
      <c r="CB85" s="36">
        <v>0</v>
      </c>
      <c r="CC85" s="55">
        <v>0</v>
      </c>
      <c r="CD85" s="36">
        <v>0</v>
      </c>
      <c r="CE85" s="36">
        <v>0</v>
      </c>
      <c r="CF85" s="36">
        <v>0</v>
      </c>
      <c r="CG85" s="36">
        <v>0</v>
      </c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</row>
    <row r="86" spans="1:123" ht="15.75" customHeight="1" x14ac:dyDescent="0.25">
      <c r="A86" s="38" t="s">
        <v>891</v>
      </c>
      <c r="B86" s="36">
        <v>1.18</v>
      </c>
      <c r="C86" s="35"/>
      <c r="D86" s="35"/>
      <c r="E86" s="36">
        <v>1.03</v>
      </c>
      <c r="F86" s="35"/>
      <c r="G86" s="36">
        <v>1.66</v>
      </c>
      <c r="H86" s="54">
        <v>0</v>
      </c>
      <c r="I86" s="36">
        <v>2</v>
      </c>
      <c r="J86" s="36">
        <v>1</v>
      </c>
      <c r="K86" s="36">
        <v>0</v>
      </c>
      <c r="L86" s="36">
        <v>0</v>
      </c>
      <c r="M86" s="36">
        <v>1</v>
      </c>
      <c r="N86" s="36">
        <v>1</v>
      </c>
      <c r="O86" s="36">
        <v>0</v>
      </c>
      <c r="P86" s="55">
        <v>0</v>
      </c>
      <c r="Q86" s="36">
        <v>0</v>
      </c>
      <c r="R86" s="36">
        <v>0</v>
      </c>
      <c r="S86" s="36">
        <v>0</v>
      </c>
      <c r="T86" s="36">
        <v>0</v>
      </c>
      <c r="U86" s="53"/>
      <c r="V86" s="35"/>
      <c r="W86" s="35"/>
      <c r="X86" s="35"/>
      <c r="Y86" s="35"/>
      <c r="Z86" s="35"/>
      <c r="AA86" s="35"/>
      <c r="AB86" s="35"/>
      <c r="AC86" s="60"/>
      <c r="AD86" s="35"/>
      <c r="AE86" s="35"/>
      <c r="AF86" s="35"/>
      <c r="AG86" s="35"/>
      <c r="AH86" s="57"/>
      <c r="AI86" s="35"/>
      <c r="AJ86" s="35"/>
      <c r="AK86" s="35"/>
      <c r="AL86" s="35"/>
      <c r="AM86" s="35"/>
      <c r="AN86" s="35"/>
      <c r="AO86" s="35"/>
      <c r="AP86" s="60"/>
      <c r="AQ86" s="35"/>
      <c r="AR86" s="35"/>
      <c r="AS86" s="35"/>
      <c r="AT86" s="35"/>
      <c r="AU86" s="61">
        <v>0</v>
      </c>
      <c r="AV86" s="36">
        <v>1</v>
      </c>
      <c r="AW86" s="36">
        <v>1</v>
      </c>
      <c r="AX86" s="36">
        <v>1</v>
      </c>
      <c r="AY86" s="36">
        <v>0</v>
      </c>
      <c r="AZ86" s="36">
        <v>0</v>
      </c>
      <c r="BA86" s="36">
        <v>1</v>
      </c>
      <c r="BB86" s="36">
        <v>0</v>
      </c>
      <c r="BC86" s="55">
        <v>0</v>
      </c>
      <c r="BD86" s="36">
        <v>0</v>
      </c>
      <c r="BE86" s="36">
        <v>0</v>
      </c>
      <c r="BF86" s="36">
        <v>0</v>
      </c>
      <c r="BG86" s="36">
        <v>0</v>
      </c>
      <c r="BH86" s="59"/>
      <c r="BI86" s="35"/>
      <c r="BJ86" s="35"/>
      <c r="BK86" s="35"/>
      <c r="BL86" s="35"/>
      <c r="BM86" s="35"/>
      <c r="BN86" s="35"/>
      <c r="BO86" s="35"/>
      <c r="BP86" s="60"/>
      <c r="BQ86" s="35"/>
      <c r="BR86" s="35"/>
      <c r="BS86" s="35"/>
      <c r="BT86" s="35"/>
      <c r="BU86" s="62">
        <v>0</v>
      </c>
      <c r="BV86" s="36">
        <v>4</v>
      </c>
      <c r="BW86" s="36">
        <v>2</v>
      </c>
      <c r="BX86" s="36">
        <v>0</v>
      </c>
      <c r="BY86" s="36">
        <v>0</v>
      </c>
      <c r="BZ86" s="36">
        <v>0</v>
      </c>
      <c r="CA86" s="36">
        <v>3</v>
      </c>
      <c r="CB86" s="36">
        <v>0</v>
      </c>
      <c r="CC86" s="55">
        <v>1</v>
      </c>
      <c r="CD86" s="36">
        <v>0</v>
      </c>
      <c r="CE86" s="36">
        <v>0</v>
      </c>
      <c r="CF86" s="36">
        <v>0</v>
      </c>
      <c r="CG86" s="36">
        <v>0</v>
      </c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</row>
    <row r="87" spans="1:123" x14ac:dyDescent="0.25">
      <c r="A87" s="44" t="s">
        <v>892</v>
      </c>
      <c r="B87" s="44"/>
      <c r="C87" s="44"/>
      <c r="D87" s="44"/>
      <c r="E87" s="44"/>
      <c r="F87" s="44"/>
      <c r="G87" s="44"/>
      <c r="H87" s="47"/>
      <c r="P87" s="67"/>
      <c r="U87" s="53"/>
      <c r="AC87" s="52"/>
      <c r="AH87" s="57"/>
      <c r="AP87" s="60"/>
      <c r="AU87" s="6"/>
      <c r="BC87" s="13"/>
      <c r="BH87" s="59"/>
      <c r="BP87" s="60"/>
      <c r="BU87" s="48"/>
      <c r="CC87" s="13"/>
    </row>
    <row r="88" spans="1:123" x14ac:dyDescent="0.25">
      <c r="A88" s="68" t="s">
        <v>903</v>
      </c>
      <c r="B88">
        <v>1.24</v>
      </c>
      <c r="C88">
        <v>1.46</v>
      </c>
      <c r="H88" s="47">
        <v>3</v>
      </c>
      <c r="I88">
        <v>2</v>
      </c>
      <c r="J88">
        <v>1</v>
      </c>
      <c r="K88">
        <v>0</v>
      </c>
      <c r="L88">
        <v>0</v>
      </c>
      <c r="M88">
        <v>0</v>
      </c>
      <c r="N88">
        <v>2</v>
      </c>
      <c r="O88">
        <v>1</v>
      </c>
      <c r="P88" s="67">
        <v>0</v>
      </c>
      <c r="Q88">
        <v>0</v>
      </c>
      <c r="R88">
        <v>0</v>
      </c>
      <c r="S88">
        <v>0</v>
      </c>
      <c r="T88">
        <v>0</v>
      </c>
      <c r="U88" s="53">
        <v>0</v>
      </c>
      <c r="V88">
        <v>2</v>
      </c>
      <c r="W88">
        <v>0</v>
      </c>
      <c r="X88">
        <v>1</v>
      </c>
      <c r="Y88">
        <v>0</v>
      </c>
      <c r="Z88">
        <v>0</v>
      </c>
      <c r="AA88">
        <v>4</v>
      </c>
      <c r="AB88">
        <v>1</v>
      </c>
      <c r="AC88" s="52">
        <v>0</v>
      </c>
      <c r="AD88">
        <v>0</v>
      </c>
      <c r="AE88">
        <v>0</v>
      </c>
      <c r="AF88">
        <v>0</v>
      </c>
      <c r="AG88">
        <v>0</v>
      </c>
      <c r="AH88" s="57"/>
      <c r="AP88" s="60"/>
      <c r="AU88" s="6"/>
      <c r="BC88" s="13"/>
      <c r="BH88" s="59"/>
      <c r="BP88" s="60"/>
      <c r="BU88" s="48"/>
      <c r="CC88" s="13"/>
    </row>
    <row r="89" spans="1:123" x14ac:dyDescent="0.25">
      <c r="A89" s="66" t="s">
        <v>905</v>
      </c>
      <c r="B89" s="66"/>
      <c r="C89" s="66"/>
      <c r="D89" s="66"/>
      <c r="E89" s="66"/>
      <c r="F89" s="66"/>
      <c r="G89" s="66"/>
      <c r="H89" s="47"/>
      <c r="P89" s="67"/>
      <c r="U89" s="53"/>
      <c r="AC89" s="52"/>
      <c r="AH89" s="57"/>
      <c r="AP89" s="60"/>
      <c r="AU89" s="6"/>
      <c r="BC89" s="13"/>
      <c r="BH89" s="59"/>
      <c r="BP89" s="60"/>
      <c r="BU89" s="48"/>
      <c r="CC89" s="13"/>
    </row>
    <row r="90" spans="1:123" x14ac:dyDescent="0.25">
      <c r="A90" s="65" t="s">
        <v>914</v>
      </c>
      <c r="B90">
        <v>1.68</v>
      </c>
      <c r="C90">
        <v>1.06</v>
      </c>
      <c r="H90" s="47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67">
        <v>0</v>
      </c>
      <c r="Q90">
        <v>0</v>
      </c>
      <c r="R90">
        <v>0</v>
      </c>
      <c r="S90">
        <v>0</v>
      </c>
      <c r="T90">
        <v>0</v>
      </c>
      <c r="U90" s="53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52">
        <v>0</v>
      </c>
      <c r="AD90">
        <v>0</v>
      </c>
      <c r="AE90">
        <v>0</v>
      </c>
      <c r="AF90">
        <v>0</v>
      </c>
      <c r="AG90">
        <v>0</v>
      </c>
      <c r="AH90" s="57"/>
      <c r="AP90" s="60"/>
      <c r="AU90" s="6"/>
      <c r="BC90" s="13"/>
      <c r="BH90" s="59"/>
      <c r="BP90" s="60"/>
      <c r="BU90" s="48"/>
      <c r="CC90" s="13"/>
    </row>
    <row r="91" spans="1:123" x14ac:dyDescent="0.25">
      <c r="A91" s="40" t="s">
        <v>915</v>
      </c>
      <c r="B91" s="40"/>
      <c r="C91" s="40"/>
      <c r="D91" s="40"/>
      <c r="E91" s="40"/>
      <c r="F91" s="40"/>
      <c r="G91" s="40"/>
      <c r="H91" s="47"/>
      <c r="P91" s="67"/>
      <c r="U91" s="53"/>
      <c r="AC91" s="52"/>
      <c r="AH91" s="57"/>
      <c r="AP91" s="60"/>
      <c r="AU91" s="6"/>
      <c r="BC91" s="13"/>
      <c r="BH91" s="59"/>
      <c r="BP91" s="60"/>
      <c r="BU91" s="48"/>
      <c r="CC91" s="13"/>
    </row>
    <row r="92" spans="1:123" x14ac:dyDescent="0.25">
      <c r="A92" s="65" t="s">
        <v>916</v>
      </c>
      <c r="B92">
        <v>0.73</v>
      </c>
      <c r="C92">
        <v>1.18</v>
      </c>
      <c r="D92">
        <v>1.03</v>
      </c>
      <c r="H92" s="47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67">
        <v>0</v>
      </c>
      <c r="Q92">
        <v>0</v>
      </c>
      <c r="R92">
        <v>0</v>
      </c>
      <c r="S92">
        <v>0</v>
      </c>
      <c r="T92">
        <v>0</v>
      </c>
      <c r="U92" s="53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4</v>
      </c>
      <c r="AB92">
        <v>0</v>
      </c>
      <c r="AC92" s="52">
        <v>0</v>
      </c>
      <c r="AD92">
        <v>0</v>
      </c>
      <c r="AE92">
        <v>1</v>
      </c>
      <c r="AF92">
        <v>0</v>
      </c>
      <c r="AG92">
        <v>0</v>
      </c>
      <c r="AH92" s="57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 s="60">
        <v>0</v>
      </c>
      <c r="AQ92">
        <v>0</v>
      </c>
      <c r="AR92">
        <v>0</v>
      </c>
      <c r="AS92">
        <v>0</v>
      </c>
      <c r="AT92">
        <v>0</v>
      </c>
      <c r="AU92" s="6"/>
      <c r="BC92" s="13"/>
      <c r="BH92" s="59"/>
      <c r="BP92" s="60"/>
      <c r="BU92" s="48"/>
      <c r="CC92" s="13"/>
    </row>
    <row r="93" spans="1:123" x14ac:dyDescent="0.25">
      <c r="A93" s="64" t="s">
        <v>917</v>
      </c>
      <c r="B93">
        <v>1.1399999999999999</v>
      </c>
      <c r="C93">
        <v>1.21</v>
      </c>
      <c r="D93">
        <v>1.1000000000000001</v>
      </c>
      <c r="H93" s="47">
        <v>1</v>
      </c>
      <c r="I93">
        <v>3</v>
      </c>
      <c r="J93">
        <v>2</v>
      </c>
      <c r="K93">
        <v>0</v>
      </c>
      <c r="L93">
        <v>0</v>
      </c>
      <c r="M93">
        <v>0</v>
      </c>
      <c r="N93">
        <v>2</v>
      </c>
      <c r="O93">
        <v>0</v>
      </c>
      <c r="P93" s="67">
        <v>0</v>
      </c>
      <c r="Q93">
        <v>0</v>
      </c>
      <c r="R93">
        <v>0</v>
      </c>
      <c r="S93">
        <v>0</v>
      </c>
      <c r="T93">
        <v>0</v>
      </c>
      <c r="U93" s="53">
        <v>2</v>
      </c>
      <c r="V93">
        <v>1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 s="52">
        <v>2</v>
      </c>
      <c r="AD93">
        <v>0</v>
      </c>
      <c r="AE93">
        <v>0</v>
      </c>
      <c r="AF93">
        <v>0</v>
      </c>
      <c r="AG93">
        <v>0</v>
      </c>
      <c r="AH93" s="57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6</v>
      </c>
      <c r="AO93">
        <v>1</v>
      </c>
      <c r="AP93" s="60">
        <v>0</v>
      </c>
      <c r="AQ93">
        <v>0</v>
      </c>
      <c r="AR93">
        <v>0</v>
      </c>
      <c r="AS93">
        <v>0</v>
      </c>
      <c r="AT93">
        <v>0</v>
      </c>
      <c r="AU93" s="6"/>
      <c r="BC93" s="13"/>
      <c r="BH93" s="59"/>
      <c r="BP93" s="60"/>
      <c r="BU93" s="48"/>
      <c r="CC93" s="13"/>
    </row>
    <row r="94" spans="1:123" x14ac:dyDescent="0.25">
      <c r="A94" s="63" t="s">
        <v>918</v>
      </c>
      <c r="B94">
        <v>0.66</v>
      </c>
      <c r="C94">
        <v>2.11</v>
      </c>
      <c r="D94">
        <v>0.79</v>
      </c>
      <c r="H94" s="47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s="67">
        <v>0</v>
      </c>
      <c r="Q94">
        <v>0</v>
      </c>
      <c r="R94">
        <v>0</v>
      </c>
      <c r="S94">
        <v>0</v>
      </c>
      <c r="T94">
        <v>0</v>
      </c>
      <c r="U94" s="53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5</v>
      </c>
      <c r="AB94">
        <v>0</v>
      </c>
      <c r="AC94" s="52">
        <v>1</v>
      </c>
      <c r="AD94">
        <v>0</v>
      </c>
      <c r="AE94">
        <v>2</v>
      </c>
      <c r="AF94">
        <v>0</v>
      </c>
      <c r="AG94">
        <v>0</v>
      </c>
      <c r="AH94" s="57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60">
        <v>0</v>
      </c>
      <c r="AQ94">
        <v>0</v>
      </c>
      <c r="AR94">
        <v>0</v>
      </c>
      <c r="AS94">
        <v>0</v>
      </c>
      <c r="AT94">
        <v>0</v>
      </c>
      <c r="AU94" s="6"/>
      <c r="BC94" s="13"/>
      <c r="BH94" s="59"/>
      <c r="BP94" s="60"/>
      <c r="BU94" s="48"/>
      <c r="CC94" s="13"/>
    </row>
    <row r="95" spans="1:123" x14ac:dyDescent="0.25">
      <c r="A95" s="63" t="s">
        <v>772</v>
      </c>
      <c r="B95">
        <v>1.1200000000000001</v>
      </c>
      <c r="C95">
        <v>0.87</v>
      </c>
      <c r="D95">
        <v>0.88</v>
      </c>
      <c r="H95" s="47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 s="67">
        <v>1</v>
      </c>
      <c r="Q95">
        <v>0</v>
      </c>
      <c r="R95">
        <v>0</v>
      </c>
      <c r="S95">
        <v>0</v>
      </c>
      <c r="T95">
        <v>0</v>
      </c>
      <c r="U95" s="53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 s="52">
        <v>0</v>
      </c>
      <c r="AD95">
        <v>0</v>
      </c>
      <c r="AE95">
        <v>0</v>
      </c>
      <c r="AF95">
        <v>0</v>
      </c>
      <c r="AG95">
        <v>0</v>
      </c>
      <c r="AH95" s="57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 s="60">
        <v>0</v>
      </c>
      <c r="AQ95">
        <v>0</v>
      </c>
      <c r="AR95">
        <v>0</v>
      </c>
      <c r="AS95">
        <v>0</v>
      </c>
      <c r="AT95">
        <v>0</v>
      </c>
      <c r="AU95" s="6"/>
      <c r="BC95" s="13"/>
      <c r="BH95" s="59"/>
      <c r="BP95" s="60"/>
      <c r="BU95" s="48"/>
      <c r="CC95" s="13"/>
    </row>
    <row r="96" spans="1:123" x14ac:dyDescent="0.25">
      <c r="A96" s="63" t="s">
        <v>919</v>
      </c>
      <c r="B96">
        <v>1.04</v>
      </c>
      <c r="C96">
        <v>1.07</v>
      </c>
      <c r="D96">
        <v>0.89</v>
      </c>
      <c r="H96" s="47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2</v>
      </c>
      <c r="O96">
        <v>0</v>
      </c>
      <c r="P96" s="67">
        <v>0</v>
      </c>
      <c r="Q96">
        <v>0</v>
      </c>
      <c r="R96">
        <v>0</v>
      </c>
      <c r="S96">
        <v>0</v>
      </c>
      <c r="T96">
        <v>0</v>
      </c>
      <c r="U96" s="53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 s="52">
        <v>0</v>
      </c>
      <c r="AD96">
        <v>0</v>
      </c>
      <c r="AE96">
        <v>0</v>
      </c>
      <c r="AF96">
        <v>0</v>
      </c>
      <c r="AG96">
        <v>0</v>
      </c>
      <c r="AH96" s="57">
        <v>0</v>
      </c>
      <c r="AI96">
        <v>3</v>
      </c>
      <c r="AJ96">
        <v>1</v>
      </c>
      <c r="AK96">
        <v>0</v>
      </c>
      <c r="AL96">
        <v>0</v>
      </c>
      <c r="AM96">
        <v>0</v>
      </c>
      <c r="AN96">
        <v>2</v>
      </c>
      <c r="AO96">
        <v>0</v>
      </c>
      <c r="AP96" s="60">
        <v>0</v>
      </c>
      <c r="AQ96">
        <v>0</v>
      </c>
      <c r="AR96">
        <v>0</v>
      </c>
      <c r="AS96">
        <v>0</v>
      </c>
      <c r="AT96">
        <v>0</v>
      </c>
      <c r="AU96" s="6"/>
      <c r="BC96" s="13"/>
      <c r="BH96" s="59"/>
      <c r="BP96" s="60"/>
      <c r="BU96" s="48"/>
      <c r="CC96" s="13"/>
    </row>
    <row r="97" spans="1:129" x14ac:dyDescent="0.25">
      <c r="A97" s="63" t="s">
        <v>774</v>
      </c>
      <c r="B97">
        <v>1.23</v>
      </c>
      <c r="C97">
        <v>1.21</v>
      </c>
      <c r="D97">
        <v>1.98</v>
      </c>
      <c r="H97" s="47">
        <v>2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 s="67">
        <v>0</v>
      </c>
      <c r="Q97">
        <v>0</v>
      </c>
      <c r="R97">
        <v>0</v>
      </c>
      <c r="S97">
        <v>0</v>
      </c>
      <c r="T97">
        <v>0</v>
      </c>
      <c r="U97" s="53">
        <v>0</v>
      </c>
      <c r="V97">
        <v>1</v>
      </c>
      <c r="W97">
        <v>2</v>
      </c>
      <c r="X97">
        <v>0</v>
      </c>
      <c r="Y97">
        <v>0</v>
      </c>
      <c r="Z97">
        <v>0</v>
      </c>
      <c r="AA97">
        <v>3</v>
      </c>
      <c r="AB97">
        <v>0</v>
      </c>
      <c r="AC97" s="52">
        <v>0</v>
      </c>
      <c r="AD97">
        <v>1</v>
      </c>
      <c r="AE97">
        <v>0</v>
      </c>
      <c r="AF97">
        <v>0</v>
      </c>
      <c r="AG97">
        <v>0</v>
      </c>
      <c r="AH97" s="57">
        <v>0</v>
      </c>
      <c r="AI97">
        <v>2</v>
      </c>
      <c r="AJ97">
        <v>1</v>
      </c>
      <c r="AK97">
        <v>2</v>
      </c>
      <c r="AL97">
        <v>0</v>
      </c>
      <c r="AM97">
        <v>0</v>
      </c>
      <c r="AN97">
        <v>4</v>
      </c>
      <c r="AO97">
        <v>1</v>
      </c>
      <c r="AP97" s="60">
        <v>0</v>
      </c>
      <c r="AQ97">
        <v>0</v>
      </c>
      <c r="AR97">
        <v>0</v>
      </c>
      <c r="AS97">
        <v>0</v>
      </c>
      <c r="AT97">
        <v>0</v>
      </c>
      <c r="AU97" s="6"/>
      <c r="BC97" s="13"/>
      <c r="BH97" s="59"/>
      <c r="BP97" s="60"/>
      <c r="BU97" s="48"/>
      <c r="CC97" s="13"/>
    </row>
    <row r="98" spans="1:129" x14ac:dyDescent="0.25">
      <c r="A98" s="40" t="s">
        <v>920</v>
      </c>
      <c r="B98" s="40"/>
      <c r="C98" s="40"/>
      <c r="D98" s="40"/>
      <c r="E98" s="40"/>
      <c r="F98" s="40"/>
      <c r="G98" s="40"/>
      <c r="H98" s="47"/>
      <c r="P98" s="67"/>
      <c r="U98" s="53"/>
      <c r="AC98" s="52"/>
      <c r="AH98" s="57"/>
      <c r="AP98" s="60"/>
      <c r="AU98" s="6"/>
      <c r="BC98" s="13"/>
      <c r="BH98" s="59"/>
      <c r="BP98" s="60"/>
      <c r="BU98" s="48"/>
      <c r="CC98" s="13"/>
    </row>
    <row r="99" spans="1:129" x14ac:dyDescent="0.25">
      <c r="A99" s="63" t="s">
        <v>921</v>
      </c>
      <c r="B99">
        <v>1.84</v>
      </c>
      <c r="C99">
        <v>1.3</v>
      </c>
      <c r="D99">
        <v>1.18</v>
      </c>
      <c r="G99">
        <v>0.46</v>
      </c>
      <c r="H99" s="47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3</v>
      </c>
      <c r="O99">
        <v>2</v>
      </c>
      <c r="P99" s="67">
        <v>0</v>
      </c>
      <c r="Q99">
        <v>1</v>
      </c>
      <c r="R99">
        <v>0</v>
      </c>
      <c r="S99">
        <v>0</v>
      </c>
      <c r="T99">
        <v>0</v>
      </c>
      <c r="U99" s="53">
        <v>1</v>
      </c>
      <c r="V99">
        <v>4</v>
      </c>
      <c r="W99">
        <v>1</v>
      </c>
      <c r="X99">
        <v>0</v>
      </c>
      <c r="Y99">
        <v>0</v>
      </c>
      <c r="Z99">
        <v>0</v>
      </c>
      <c r="AA99">
        <v>8</v>
      </c>
      <c r="AB99">
        <v>0</v>
      </c>
      <c r="AC99" s="52">
        <v>0</v>
      </c>
      <c r="AD99">
        <v>0</v>
      </c>
      <c r="AE99">
        <v>0</v>
      </c>
      <c r="AF99">
        <v>0</v>
      </c>
      <c r="AG99">
        <v>0</v>
      </c>
      <c r="AH99" s="57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 s="60">
        <v>0</v>
      </c>
      <c r="AQ99">
        <v>1</v>
      </c>
      <c r="AR99">
        <v>0</v>
      </c>
      <c r="AS99">
        <v>0</v>
      </c>
      <c r="AT99">
        <v>0</v>
      </c>
      <c r="AU99" s="6"/>
      <c r="BC99" s="13"/>
      <c r="BH99" s="59"/>
      <c r="BP99" s="60"/>
      <c r="BU99" s="48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 s="13">
        <v>0</v>
      </c>
      <c r="CD99">
        <v>0</v>
      </c>
      <c r="CE99">
        <v>0</v>
      </c>
      <c r="CF99">
        <v>0</v>
      </c>
      <c r="CG99">
        <v>0</v>
      </c>
    </row>
    <row r="100" spans="1:129" x14ac:dyDescent="0.25">
      <c r="A100" s="63" t="s">
        <v>457</v>
      </c>
      <c r="B100">
        <v>0.75</v>
      </c>
      <c r="C100">
        <v>0.97</v>
      </c>
      <c r="D100">
        <v>0.8</v>
      </c>
      <c r="H100" s="47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2</v>
      </c>
      <c r="O100">
        <v>1</v>
      </c>
      <c r="P100" s="67">
        <v>0</v>
      </c>
      <c r="Q100">
        <v>0</v>
      </c>
      <c r="R100">
        <v>0</v>
      </c>
      <c r="S100">
        <v>0</v>
      </c>
      <c r="T100">
        <v>0</v>
      </c>
      <c r="U100" s="53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 s="52">
        <v>1</v>
      </c>
      <c r="AD100">
        <v>0</v>
      </c>
      <c r="AE100">
        <v>0</v>
      </c>
      <c r="AF100">
        <v>0</v>
      </c>
      <c r="AG100">
        <v>0</v>
      </c>
      <c r="AH100" s="57">
        <v>0</v>
      </c>
      <c r="AI100">
        <v>2</v>
      </c>
      <c r="AJ100">
        <v>0</v>
      </c>
      <c r="AK100">
        <v>0</v>
      </c>
      <c r="AL100">
        <v>0</v>
      </c>
      <c r="AM100">
        <v>1</v>
      </c>
      <c r="AN100">
        <v>5</v>
      </c>
      <c r="AO100">
        <v>1</v>
      </c>
      <c r="AP100" s="60">
        <v>0</v>
      </c>
      <c r="AQ100">
        <v>0</v>
      </c>
      <c r="AR100">
        <v>0</v>
      </c>
      <c r="AS100">
        <v>0</v>
      </c>
      <c r="AT100">
        <v>0</v>
      </c>
      <c r="AU100" s="6"/>
      <c r="BC100" s="13"/>
      <c r="BH100" s="59"/>
      <c r="BP100" s="60"/>
      <c r="BU100" s="48"/>
      <c r="CC100" s="13"/>
    </row>
    <row r="101" spans="1:129" x14ac:dyDescent="0.25">
      <c r="A101" s="63" t="s">
        <v>922</v>
      </c>
      <c r="B101">
        <v>1.78</v>
      </c>
      <c r="C101">
        <v>1.64</v>
      </c>
      <c r="D101">
        <v>1.68</v>
      </c>
      <c r="G101">
        <v>0.98</v>
      </c>
      <c r="H101" s="47">
        <v>0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4</v>
      </c>
      <c r="O101">
        <v>0</v>
      </c>
      <c r="P101" s="67">
        <v>0</v>
      </c>
      <c r="Q101">
        <v>0</v>
      </c>
      <c r="R101">
        <v>0</v>
      </c>
      <c r="S101">
        <v>0</v>
      </c>
      <c r="T101">
        <v>0</v>
      </c>
      <c r="U101" s="53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5</v>
      </c>
      <c r="AB101">
        <v>0</v>
      </c>
      <c r="AC101" s="52">
        <v>0</v>
      </c>
      <c r="AD101">
        <v>0</v>
      </c>
      <c r="AE101">
        <v>0</v>
      </c>
      <c r="AF101">
        <v>0</v>
      </c>
      <c r="AG101">
        <v>0</v>
      </c>
      <c r="AH101" s="57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0</v>
      </c>
      <c r="AP101" s="60">
        <v>0</v>
      </c>
      <c r="AQ101">
        <v>0</v>
      </c>
      <c r="AR101">
        <v>0</v>
      </c>
      <c r="AS101">
        <v>0</v>
      </c>
      <c r="AT101">
        <v>0</v>
      </c>
      <c r="AU101" s="6"/>
      <c r="BC101" s="13"/>
      <c r="BH101" s="59"/>
      <c r="BP101" s="60"/>
      <c r="BU101" s="48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 s="13">
        <v>1</v>
      </c>
      <c r="CD101">
        <v>0</v>
      </c>
      <c r="CE101">
        <v>0</v>
      </c>
      <c r="CF101">
        <v>0</v>
      </c>
      <c r="CG101">
        <v>0</v>
      </c>
    </row>
    <row r="102" spans="1:129" x14ac:dyDescent="0.25">
      <c r="A102" s="63" t="s">
        <v>923</v>
      </c>
      <c r="B102">
        <v>1.1499999999999999</v>
      </c>
      <c r="C102">
        <v>1.33</v>
      </c>
      <c r="D102">
        <v>1.17</v>
      </c>
      <c r="G102">
        <v>0.56999999999999995</v>
      </c>
      <c r="H102" s="47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67">
        <v>0</v>
      </c>
      <c r="Q102">
        <v>0</v>
      </c>
      <c r="R102">
        <v>0</v>
      </c>
      <c r="S102">
        <v>0</v>
      </c>
      <c r="T102">
        <v>0</v>
      </c>
      <c r="U102" s="53">
        <v>1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2</v>
      </c>
      <c r="AB102">
        <v>0</v>
      </c>
      <c r="AC102" s="52">
        <v>0</v>
      </c>
      <c r="AD102">
        <v>1</v>
      </c>
      <c r="AE102">
        <v>0</v>
      </c>
      <c r="AF102">
        <v>0</v>
      </c>
      <c r="AG102">
        <v>0</v>
      </c>
      <c r="AH102" s="57">
        <v>1</v>
      </c>
      <c r="AI102">
        <v>3</v>
      </c>
      <c r="AJ102">
        <v>1</v>
      </c>
      <c r="AK102">
        <v>0</v>
      </c>
      <c r="AL102">
        <v>0</v>
      </c>
      <c r="AM102">
        <v>0</v>
      </c>
      <c r="AN102">
        <v>5</v>
      </c>
      <c r="AO102">
        <v>1</v>
      </c>
      <c r="AP102" s="60">
        <v>0</v>
      </c>
      <c r="AQ102">
        <v>0</v>
      </c>
      <c r="AR102">
        <v>0</v>
      </c>
      <c r="AS102">
        <v>0</v>
      </c>
      <c r="AT102">
        <v>0</v>
      </c>
      <c r="AU102" s="6"/>
      <c r="BC102" s="13"/>
      <c r="BH102" s="59"/>
      <c r="BP102" s="60"/>
      <c r="BU102" s="48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 s="13">
        <v>0</v>
      </c>
      <c r="CD102">
        <v>0</v>
      </c>
      <c r="CE102">
        <v>0</v>
      </c>
      <c r="CF102">
        <v>0</v>
      </c>
      <c r="CG102">
        <v>0</v>
      </c>
    </row>
    <row r="103" spans="1:129" ht="15.75" thickBot="1" x14ac:dyDescent="0.3">
      <c r="A103" s="40">
        <v>45753</v>
      </c>
      <c r="B103" s="40"/>
      <c r="C103" s="40"/>
      <c r="D103" s="40"/>
      <c r="E103" s="40"/>
      <c r="F103" s="40"/>
      <c r="G103" s="40"/>
      <c r="H103" s="47"/>
      <c r="I103" s="85"/>
      <c r="J103" s="85"/>
      <c r="K103" s="85"/>
      <c r="L103" s="85"/>
      <c r="M103" s="85"/>
      <c r="N103" s="85"/>
      <c r="O103" s="85"/>
      <c r="P103" s="67"/>
      <c r="Q103" s="85"/>
      <c r="R103" s="85"/>
      <c r="S103" s="85"/>
      <c r="T103" s="85"/>
      <c r="U103" s="53"/>
      <c r="V103" s="85"/>
      <c r="W103" s="85"/>
      <c r="X103" s="85"/>
      <c r="Y103" s="85"/>
      <c r="Z103" s="85"/>
      <c r="AA103" s="85"/>
      <c r="AB103" s="85"/>
      <c r="AC103" s="52"/>
      <c r="AD103" s="85"/>
      <c r="AE103" s="85"/>
      <c r="AF103" s="85"/>
      <c r="AG103" s="85"/>
      <c r="AH103" s="57"/>
      <c r="AI103" s="85"/>
      <c r="AJ103" s="85"/>
      <c r="AK103" s="85"/>
      <c r="AL103" s="85"/>
      <c r="AM103" s="85"/>
      <c r="AN103" s="85"/>
      <c r="AO103" s="85"/>
      <c r="AP103" s="60"/>
      <c r="AQ103" s="85"/>
      <c r="AR103" s="85"/>
      <c r="AS103" s="85"/>
      <c r="AT103" s="85"/>
      <c r="AU103" s="6"/>
      <c r="AV103" s="85"/>
      <c r="AW103" s="85"/>
      <c r="AX103" s="85"/>
      <c r="AY103" s="85"/>
      <c r="AZ103" s="85"/>
      <c r="BA103" s="85"/>
      <c r="BB103" s="85"/>
      <c r="BC103" s="13"/>
      <c r="BD103" s="85"/>
      <c r="BE103" s="85"/>
      <c r="BF103" s="85"/>
      <c r="BG103" s="85"/>
      <c r="BH103" s="59"/>
      <c r="BI103" s="85"/>
      <c r="BJ103" s="85"/>
      <c r="BK103" s="85"/>
      <c r="BL103" s="85"/>
      <c r="BM103" s="85"/>
      <c r="BN103" s="85"/>
      <c r="BO103" s="85"/>
      <c r="BP103" s="60"/>
      <c r="BQ103" s="85"/>
      <c r="BR103" s="85"/>
      <c r="BS103" s="85"/>
      <c r="BT103" s="85"/>
      <c r="BU103" s="48"/>
      <c r="BV103" s="85"/>
      <c r="BW103" s="85"/>
      <c r="BX103" s="85"/>
      <c r="BY103" s="85"/>
      <c r="BZ103" s="85"/>
      <c r="CA103" s="85"/>
      <c r="CB103" s="85"/>
      <c r="CC103" s="13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  <c r="DA103" s="85"/>
      <c r="DB103" s="85"/>
      <c r="DC103" s="85"/>
      <c r="DD103" s="85"/>
      <c r="DE103" s="85"/>
      <c r="DF103" s="85"/>
      <c r="DG103" s="85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  <c r="DS103" s="85"/>
      <c r="DT103" s="85"/>
      <c r="DU103" s="85"/>
      <c r="DV103" s="85"/>
      <c r="DW103" s="85"/>
      <c r="DX103" s="85"/>
      <c r="DY103" s="85"/>
    </row>
    <row r="104" spans="1:129" ht="15.75" thickBot="1" x14ac:dyDescent="0.3">
      <c r="A104" s="87" t="s">
        <v>924</v>
      </c>
      <c r="B104" s="85">
        <v>1.35</v>
      </c>
      <c r="C104" s="85">
        <v>1.32</v>
      </c>
      <c r="D104" s="85">
        <v>0.82</v>
      </c>
      <c r="E104" s="85"/>
      <c r="F104" s="85"/>
      <c r="G104" s="85"/>
      <c r="H104" s="47">
        <v>1</v>
      </c>
      <c r="I104" s="85">
        <v>1</v>
      </c>
      <c r="J104" s="85">
        <v>1</v>
      </c>
      <c r="K104" s="85">
        <v>0</v>
      </c>
      <c r="L104" s="85">
        <v>0</v>
      </c>
      <c r="M104" s="85">
        <v>0</v>
      </c>
      <c r="N104" s="85">
        <v>1</v>
      </c>
      <c r="O104" s="85">
        <v>0</v>
      </c>
      <c r="P104" s="67">
        <v>0</v>
      </c>
      <c r="Q104" s="85">
        <v>0</v>
      </c>
      <c r="R104" s="85">
        <v>0</v>
      </c>
      <c r="S104" s="85">
        <v>0</v>
      </c>
      <c r="T104" s="85">
        <v>0</v>
      </c>
      <c r="U104" s="53">
        <v>0</v>
      </c>
      <c r="V104" s="85">
        <v>1</v>
      </c>
      <c r="W104" s="85">
        <v>0</v>
      </c>
      <c r="X104" s="85">
        <v>0</v>
      </c>
      <c r="Y104" s="85">
        <v>0</v>
      </c>
      <c r="Z104" s="85">
        <v>0</v>
      </c>
      <c r="AA104" s="85">
        <v>3</v>
      </c>
      <c r="AB104" s="85">
        <v>0</v>
      </c>
      <c r="AC104" s="52">
        <v>0</v>
      </c>
      <c r="AD104" s="85">
        <v>2</v>
      </c>
      <c r="AE104" s="85">
        <v>0</v>
      </c>
      <c r="AF104" s="85">
        <v>0</v>
      </c>
      <c r="AG104" s="85">
        <v>0</v>
      </c>
      <c r="AH104" s="57">
        <v>1</v>
      </c>
      <c r="AI104" s="85">
        <v>1</v>
      </c>
      <c r="AJ104" s="85">
        <v>2</v>
      </c>
      <c r="AK104" s="85">
        <v>0</v>
      </c>
      <c r="AL104" s="85">
        <v>0</v>
      </c>
      <c r="AM104" s="85">
        <v>0</v>
      </c>
      <c r="AN104" s="85">
        <v>4</v>
      </c>
      <c r="AO104" s="85">
        <v>3</v>
      </c>
      <c r="AP104" s="60">
        <v>0</v>
      </c>
      <c r="AQ104" s="85">
        <v>0</v>
      </c>
      <c r="AR104" s="85">
        <v>0</v>
      </c>
      <c r="AS104" s="85">
        <v>0</v>
      </c>
      <c r="AT104" s="85">
        <v>0</v>
      </c>
      <c r="AU104" s="6"/>
      <c r="AV104" s="85"/>
      <c r="AW104" s="85"/>
      <c r="AX104" s="85"/>
      <c r="AY104" s="85"/>
      <c r="AZ104" s="85"/>
      <c r="BA104" s="85"/>
      <c r="BB104" s="85"/>
      <c r="BC104" s="13"/>
      <c r="BD104" s="85"/>
      <c r="BE104" s="85"/>
      <c r="BF104" s="85"/>
      <c r="BG104" s="85"/>
      <c r="BH104" s="59"/>
      <c r="BI104" s="85"/>
      <c r="BJ104" s="85"/>
      <c r="BK104" s="85"/>
      <c r="BL104" s="85"/>
      <c r="BM104" s="85"/>
      <c r="BN104" s="85"/>
      <c r="BO104" s="85"/>
      <c r="BP104" s="60"/>
      <c r="BQ104" s="85"/>
      <c r="BR104" s="85"/>
      <c r="BS104" s="85"/>
      <c r="BT104" s="85"/>
      <c r="BU104" s="48"/>
      <c r="BV104" s="85"/>
      <c r="BW104" s="85"/>
      <c r="BX104" s="85"/>
      <c r="BY104" s="85"/>
      <c r="BZ104" s="85"/>
      <c r="CA104" s="85"/>
      <c r="CB104" s="85"/>
      <c r="CC104" s="13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5"/>
      <c r="DN104" s="85"/>
      <c r="DO104" s="85"/>
      <c r="DP104" s="85"/>
      <c r="DQ104" s="85"/>
      <c r="DR104" s="85"/>
      <c r="DS104" s="85"/>
      <c r="DT104" s="85"/>
      <c r="DU104" s="85"/>
      <c r="DV104" s="85"/>
      <c r="DW104" s="85"/>
      <c r="DX104" s="85"/>
      <c r="DY104" s="85"/>
    </row>
    <row r="105" spans="1:129" ht="15.75" thickBot="1" x14ac:dyDescent="0.3">
      <c r="A105" s="87" t="s">
        <v>925</v>
      </c>
      <c r="B105" s="85">
        <v>2.2000000000000002</v>
      </c>
      <c r="C105" s="85">
        <v>1.5</v>
      </c>
      <c r="D105" s="85">
        <v>1.43</v>
      </c>
      <c r="E105" s="85"/>
      <c r="F105" s="85"/>
      <c r="G105" s="85"/>
      <c r="H105" s="47">
        <v>1</v>
      </c>
      <c r="I105" s="85">
        <v>6</v>
      </c>
      <c r="J105" s="85">
        <v>3</v>
      </c>
      <c r="K105" s="85">
        <v>1</v>
      </c>
      <c r="L105" s="85">
        <v>0</v>
      </c>
      <c r="M105" s="85">
        <v>0</v>
      </c>
      <c r="N105" s="85">
        <v>3</v>
      </c>
      <c r="O105" s="85">
        <v>0</v>
      </c>
      <c r="P105" s="67">
        <v>0</v>
      </c>
      <c r="Q105" s="85">
        <v>0</v>
      </c>
      <c r="R105" s="85">
        <v>1</v>
      </c>
      <c r="S105" s="85">
        <v>0</v>
      </c>
      <c r="T105" s="85">
        <v>0</v>
      </c>
      <c r="U105" s="53">
        <v>0</v>
      </c>
      <c r="V105" s="85">
        <v>1</v>
      </c>
      <c r="W105" s="85">
        <v>1</v>
      </c>
      <c r="X105" s="85">
        <v>1</v>
      </c>
      <c r="Y105" s="85">
        <v>0</v>
      </c>
      <c r="Z105" s="85">
        <v>0</v>
      </c>
      <c r="AA105" s="85">
        <v>3</v>
      </c>
      <c r="AB105" s="85">
        <v>0</v>
      </c>
      <c r="AC105" s="52">
        <v>0</v>
      </c>
      <c r="AD105" s="85">
        <v>1</v>
      </c>
      <c r="AE105" s="85">
        <v>0</v>
      </c>
      <c r="AF105" s="85">
        <v>0</v>
      </c>
      <c r="AG105" s="85">
        <v>0</v>
      </c>
      <c r="AH105" s="57">
        <v>0</v>
      </c>
      <c r="AI105" s="85">
        <v>3</v>
      </c>
      <c r="AJ105" s="85">
        <v>3</v>
      </c>
      <c r="AK105" s="85">
        <v>0</v>
      </c>
      <c r="AL105" s="85">
        <v>0</v>
      </c>
      <c r="AM105" s="85">
        <v>0</v>
      </c>
      <c r="AN105" s="85">
        <v>2</v>
      </c>
      <c r="AO105" s="85">
        <v>0</v>
      </c>
      <c r="AP105" s="60">
        <v>0</v>
      </c>
      <c r="AQ105" s="85">
        <v>0</v>
      </c>
      <c r="AR105" s="85">
        <v>2</v>
      </c>
      <c r="AS105" s="85">
        <v>0</v>
      </c>
      <c r="AT105" s="85">
        <v>0</v>
      </c>
      <c r="AU105" s="6"/>
      <c r="AV105" s="85"/>
      <c r="AW105" s="85"/>
      <c r="AX105" s="85"/>
      <c r="AY105" s="85"/>
      <c r="AZ105" s="85"/>
      <c r="BA105" s="85"/>
      <c r="BB105" s="85"/>
      <c r="BC105" s="13"/>
      <c r="BD105" s="85"/>
      <c r="BE105" s="85"/>
      <c r="BF105" s="85"/>
      <c r="BG105" s="85"/>
      <c r="BH105" s="59"/>
      <c r="BI105" s="85"/>
      <c r="BJ105" s="85"/>
      <c r="BK105" s="85"/>
      <c r="BL105" s="85"/>
      <c r="BM105" s="85"/>
      <c r="BN105" s="85"/>
      <c r="BO105" s="85"/>
      <c r="BP105" s="60"/>
      <c r="BQ105" s="85"/>
      <c r="BR105" s="85"/>
      <c r="BS105" s="85"/>
      <c r="BT105" s="85"/>
      <c r="BU105" s="48"/>
      <c r="BV105" s="85"/>
      <c r="BW105" s="85"/>
      <c r="BX105" s="85"/>
      <c r="BY105" s="85"/>
      <c r="BZ105" s="85"/>
      <c r="CA105" s="85"/>
      <c r="CB105" s="85"/>
      <c r="CC105" s="13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5"/>
      <c r="DX105" s="85"/>
      <c r="DY105" s="85"/>
    </row>
    <row r="106" spans="1:129" ht="15.75" thickBot="1" x14ac:dyDescent="0.3">
      <c r="A106" s="87" t="s">
        <v>926</v>
      </c>
      <c r="B106" s="85">
        <v>0.86</v>
      </c>
      <c r="C106" s="85">
        <v>1.32</v>
      </c>
      <c r="D106" s="85">
        <v>1.33</v>
      </c>
      <c r="E106" s="85"/>
      <c r="F106" s="85"/>
      <c r="G106" s="85"/>
      <c r="H106" s="47">
        <v>0</v>
      </c>
      <c r="I106" s="85">
        <v>1</v>
      </c>
      <c r="J106" s="85">
        <v>1</v>
      </c>
      <c r="K106" s="85">
        <v>0</v>
      </c>
      <c r="L106" s="85">
        <v>0</v>
      </c>
      <c r="M106" s="85">
        <v>0</v>
      </c>
      <c r="N106" s="85">
        <v>1</v>
      </c>
      <c r="O106" s="85">
        <v>1</v>
      </c>
      <c r="P106" s="67">
        <v>0</v>
      </c>
      <c r="Q106" s="85">
        <v>0</v>
      </c>
      <c r="R106" s="85">
        <v>0</v>
      </c>
      <c r="S106" s="85">
        <v>0</v>
      </c>
      <c r="T106" s="85">
        <v>0</v>
      </c>
      <c r="U106" s="53">
        <v>0</v>
      </c>
      <c r="V106" s="85">
        <v>1</v>
      </c>
      <c r="W106" s="85">
        <v>0</v>
      </c>
      <c r="X106" s="85">
        <v>1</v>
      </c>
      <c r="Y106" s="85">
        <v>0</v>
      </c>
      <c r="Z106" s="85">
        <v>0</v>
      </c>
      <c r="AA106" s="85">
        <v>3</v>
      </c>
      <c r="AB106" s="85">
        <v>0</v>
      </c>
      <c r="AC106" s="52">
        <v>2</v>
      </c>
      <c r="AD106" s="85">
        <v>0</v>
      </c>
      <c r="AE106" s="85">
        <v>0</v>
      </c>
      <c r="AF106" s="85">
        <v>0</v>
      </c>
      <c r="AG106" s="85">
        <v>0</v>
      </c>
      <c r="AH106" s="57">
        <v>0</v>
      </c>
      <c r="AI106" s="85">
        <v>3</v>
      </c>
      <c r="AJ106" s="85">
        <v>3</v>
      </c>
      <c r="AK106" s="85">
        <v>0</v>
      </c>
      <c r="AL106" s="85">
        <v>0</v>
      </c>
      <c r="AM106" s="85">
        <v>0</v>
      </c>
      <c r="AN106" s="85">
        <v>4</v>
      </c>
      <c r="AO106" s="85">
        <v>0</v>
      </c>
      <c r="AP106" s="60">
        <v>0</v>
      </c>
      <c r="AQ106" s="85">
        <v>0</v>
      </c>
      <c r="AR106" s="85">
        <v>0</v>
      </c>
      <c r="AS106" s="85">
        <v>0</v>
      </c>
      <c r="AT106" s="85">
        <v>0</v>
      </c>
      <c r="AU106" s="6"/>
      <c r="AV106" s="85"/>
      <c r="AW106" s="85"/>
      <c r="AX106" s="85"/>
      <c r="AY106" s="85"/>
      <c r="AZ106" s="85"/>
      <c r="BA106" s="85"/>
      <c r="BB106" s="85"/>
      <c r="BC106" s="13"/>
      <c r="BD106" s="85"/>
      <c r="BE106" s="85"/>
      <c r="BF106" s="85"/>
      <c r="BG106" s="85"/>
      <c r="BH106" s="59"/>
      <c r="BI106" s="85"/>
      <c r="BJ106" s="85"/>
      <c r="BK106" s="85"/>
      <c r="BL106" s="85"/>
      <c r="BM106" s="85"/>
      <c r="BN106" s="85"/>
      <c r="BO106" s="85"/>
      <c r="BP106" s="60"/>
      <c r="BQ106" s="85"/>
      <c r="BR106" s="85"/>
      <c r="BS106" s="85"/>
      <c r="BT106" s="85"/>
      <c r="BU106" s="48"/>
      <c r="BV106" s="85"/>
      <c r="BW106" s="85"/>
      <c r="BX106" s="85"/>
      <c r="BY106" s="85"/>
      <c r="BZ106" s="85"/>
      <c r="CA106" s="85"/>
      <c r="CB106" s="85"/>
      <c r="CC106" s="13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</row>
    <row r="107" spans="1:129" ht="15.75" thickBot="1" x14ac:dyDescent="0.3">
      <c r="A107" s="88" t="s">
        <v>927</v>
      </c>
      <c r="B107" s="85">
        <v>0.97</v>
      </c>
      <c r="C107" s="85">
        <v>1.02</v>
      </c>
      <c r="D107" s="85">
        <v>0.75</v>
      </c>
      <c r="E107" s="85"/>
      <c r="F107" s="85"/>
      <c r="G107" s="85"/>
      <c r="H107" s="47">
        <v>1</v>
      </c>
      <c r="I107" s="85">
        <v>4</v>
      </c>
      <c r="J107" s="85">
        <v>2</v>
      </c>
      <c r="K107" s="85">
        <v>0</v>
      </c>
      <c r="L107" s="85">
        <v>0</v>
      </c>
      <c r="M107" s="85">
        <v>0</v>
      </c>
      <c r="N107" s="85">
        <v>2</v>
      </c>
      <c r="O107" s="85">
        <v>2</v>
      </c>
      <c r="P107" s="67">
        <v>0</v>
      </c>
      <c r="Q107" s="85">
        <v>0</v>
      </c>
      <c r="R107" s="85">
        <v>0</v>
      </c>
      <c r="S107" s="85">
        <v>0</v>
      </c>
      <c r="T107" s="85">
        <v>0</v>
      </c>
      <c r="U107" s="53">
        <v>0</v>
      </c>
      <c r="V107" s="85">
        <v>3</v>
      </c>
      <c r="W107" s="85">
        <v>1</v>
      </c>
      <c r="X107" s="85">
        <v>0</v>
      </c>
      <c r="Y107" s="85">
        <v>0</v>
      </c>
      <c r="Z107" s="85">
        <v>0</v>
      </c>
      <c r="AA107" s="85">
        <v>2</v>
      </c>
      <c r="AB107" s="85">
        <v>2</v>
      </c>
      <c r="AC107" s="52">
        <v>0</v>
      </c>
      <c r="AD107" s="85">
        <v>0</v>
      </c>
      <c r="AE107" s="85">
        <v>0</v>
      </c>
      <c r="AF107" s="85">
        <v>0</v>
      </c>
      <c r="AG107" s="85">
        <v>0</v>
      </c>
      <c r="AH107" s="57">
        <v>0</v>
      </c>
      <c r="AI107" s="85">
        <v>1</v>
      </c>
      <c r="AJ107" s="85">
        <v>1</v>
      </c>
      <c r="AK107" s="85">
        <v>0</v>
      </c>
      <c r="AL107" s="85">
        <v>0</v>
      </c>
      <c r="AM107" s="85">
        <v>0</v>
      </c>
      <c r="AN107" s="85">
        <v>2</v>
      </c>
      <c r="AO107" s="85">
        <v>0</v>
      </c>
      <c r="AP107" s="60">
        <v>1</v>
      </c>
      <c r="AQ107" s="85">
        <v>0</v>
      </c>
      <c r="AR107" s="85">
        <v>0</v>
      </c>
      <c r="AS107" s="85">
        <v>0</v>
      </c>
      <c r="AT107" s="85">
        <v>0</v>
      </c>
      <c r="AU107" s="6"/>
      <c r="AV107" s="85"/>
      <c r="AW107" s="85"/>
      <c r="AX107" s="85"/>
      <c r="AY107" s="85"/>
      <c r="AZ107" s="85"/>
      <c r="BA107" s="85"/>
      <c r="BB107" s="85"/>
      <c r="BC107" s="13"/>
      <c r="BD107" s="85"/>
      <c r="BE107" s="85"/>
      <c r="BF107" s="85"/>
      <c r="BG107" s="85"/>
      <c r="BH107" s="59"/>
      <c r="BI107" s="85"/>
      <c r="BJ107" s="85"/>
      <c r="BK107" s="85"/>
      <c r="BL107" s="85"/>
      <c r="BM107" s="85"/>
      <c r="BN107" s="85"/>
      <c r="BO107" s="85"/>
      <c r="BP107" s="60"/>
      <c r="BQ107" s="85"/>
      <c r="BR107" s="85"/>
      <c r="BS107" s="85"/>
      <c r="BT107" s="85"/>
      <c r="BU107" s="48"/>
      <c r="BV107" s="85"/>
      <c r="BW107" s="85"/>
      <c r="BX107" s="85"/>
      <c r="BY107" s="85"/>
      <c r="BZ107" s="85"/>
      <c r="CA107" s="85"/>
      <c r="CB107" s="85"/>
      <c r="CC107" s="13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85"/>
      <c r="DL107" s="85"/>
      <c r="DM107" s="85"/>
      <c r="DN107" s="85"/>
      <c r="DO107" s="85"/>
      <c r="DP107" s="85"/>
      <c r="DQ107" s="85"/>
      <c r="DR107" s="85"/>
      <c r="DS107" s="85"/>
      <c r="DT107" s="85"/>
      <c r="DU107" s="85"/>
      <c r="DV107" s="85"/>
      <c r="DW107" s="85"/>
      <c r="DX107" s="85"/>
      <c r="DY107" s="85"/>
    </row>
    <row r="108" spans="1:129" ht="15.75" thickBot="1" x14ac:dyDescent="0.3">
      <c r="A108" s="87" t="s">
        <v>928</v>
      </c>
      <c r="B108" s="85">
        <v>1.42</v>
      </c>
      <c r="C108" s="85">
        <v>1.31</v>
      </c>
      <c r="D108" s="85">
        <v>1.25</v>
      </c>
      <c r="E108" s="85"/>
      <c r="F108" s="85"/>
      <c r="G108" s="85"/>
      <c r="H108" s="47">
        <v>0</v>
      </c>
      <c r="I108" s="85">
        <v>3</v>
      </c>
      <c r="J108" s="85">
        <v>0</v>
      </c>
      <c r="K108" s="85">
        <v>0</v>
      </c>
      <c r="L108" s="85">
        <v>0</v>
      </c>
      <c r="M108" s="85">
        <v>0</v>
      </c>
      <c r="N108" s="85">
        <v>2</v>
      </c>
      <c r="O108" s="85">
        <v>0</v>
      </c>
      <c r="P108" s="67">
        <v>0</v>
      </c>
      <c r="Q108" s="85">
        <v>0</v>
      </c>
      <c r="R108" s="85">
        <v>0</v>
      </c>
      <c r="S108" s="85">
        <v>0</v>
      </c>
      <c r="T108" s="85">
        <v>0</v>
      </c>
      <c r="U108" s="53">
        <v>1</v>
      </c>
      <c r="V108" s="85">
        <v>1</v>
      </c>
      <c r="W108" s="85">
        <v>1</v>
      </c>
      <c r="X108" s="85">
        <v>0</v>
      </c>
      <c r="Y108" s="85">
        <v>0</v>
      </c>
      <c r="Z108" s="85">
        <v>0</v>
      </c>
      <c r="AA108" s="85">
        <v>2</v>
      </c>
      <c r="AB108" s="85">
        <v>0</v>
      </c>
      <c r="AC108" s="52">
        <v>0</v>
      </c>
      <c r="AD108" s="85">
        <v>0</v>
      </c>
      <c r="AE108" s="85">
        <v>0</v>
      </c>
      <c r="AF108" s="85">
        <v>0</v>
      </c>
      <c r="AG108" s="85">
        <v>0</v>
      </c>
      <c r="AH108" s="57">
        <v>2</v>
      </c>
      <c r="AI108" s="85">
        <v>2</v>
      </c>
      <c r="AJ108" s="85">
        <v>0</v>
      </c>
      <c r="AK108" s="85">
        <v>0</v>
      </c>
      <c r="AL108" s="85">
        <v>1</v>
      </c>
      <c r="AM108" s="85">
        <v>0</v>
      </c>
      <c r="AN108" s="85">
        <v>2</v>
      </c>
      <c r="AO108" s="85">
        <v>0</v>
      </c>
      <c r="AP108" s="60">
        <v>0</v>
      </c>
      <c r="AQ108" s="85">
        <v>1</v>
      </c>
      <c r="AR108" s="85">
        <v>0</v>
      </c>
      <c r="AS108" s="85">
        <v>0</v>
      </c>
      <c r="AT108" s="85">
        <v>0</v>
      </c>
      <c r="AU108" s="6"/>
      <c r="AV108" s="85"/>
      <c r="AW108" s="85"/>
      <c r="AX108" s="85"/>
      <c r="AY108" s="85"/>
      <c r="AZ108" s="85"/>
      <c r="BA108" s="85"/>
      <c r="BB108" s="85"/>
      <c r="BC108" s="13"/>
      <c r="BD108" s="85"/>
      <c r="BE108" s="85"/>
      <c r="BF108" s="85"/>
      <c r="BG108" s="85"/>
      <c r="BH108" s="59"/>
      <c r="BI108" s="85"/>
      <c r="BJ108" s="85"/>
      <c r="BK108" s="85"/>
      <c r="BL108" s="85"/>
      <c r="BM108" s="85"/>
      <c r="BN108" s="85"/>
      <c r="BO108" s="85"/>
      <c r="BP108" s="60"/>
      <c r="BQ108" s="85"/>
      <c r="BR108" s="85"/>
      <c r="BS108" s="85"/>
      <c r="BT108" s="85"/>
      <c r="BU108" s="48"/>
      <c r="BV108" s="85"/>
      <c r="BW108" s="85"/>
      <c r="BX108" s="85"/>
      <c r="BY108" s="85"/>
      <c r="BZ108" s="85"/>
      <c r="CA108" s="85"/>
      <c r="CB108" s="85"/>
      <c r="CC108" s="13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  <c r="DS108" s="85"/>
      <c r="DT108" s="85"/>
      <c r="DU108" s="85"/>
      <c r="DV108" s="85"/>
      <c r="DW108" s="85"/>
      <c r="DX108" s="85"/>
      <c r="DY108" s="85"/>
    </row>
    <row r="109" spans="1:129" ht="15.75" thickBot="1" x14ac:dyDescent="0.3">
      <c r="A109" s="88" t="s">
        <v>929</v>
      </c>
      <c r="B109" s="85">
        <v>0.65</v>
      </c>
      <c r="C109" s="85">
        <v>1.1200000000000001</v>
      </c>
      <c r="D109" s="85">
        <v>0.92</v>
      </c>
      <c r="E109" s="85"/>
      <c r="F109" s="85"/>
      <c r="G109" s="85"/>
      <c r="H109" s="47">
        <v>0</v>
      </c>
      <c r="I109" s="85">
        <v>0</v>
      </c>
      <c r="J109" s="85">
        <v>0</v>
      </c>
      <c r="K109" s="85">
        <v>0</v>
      </c>
      <c r="L109" s="85">
        <v>0</v>
      </c>
      <c r="M109" s="85">
        <v>2</v>
      </c>
      <c r="N109" s="85">
        <v>1</v>
      </c>
      <c r="O109" s="85">
        <v>1</v>
      </c>
      <c r="P109" s="67">
        <v>0</v>
      </c>
      <c r="Q109" s="85">
        <v>0</v>
      </c>
      <c r="R109" s="85">
        <v>0</v>
      </c>
      <c r="S109" s="85">
        <v>0</v>
      </c>
      <c r="T109" s="85">
        <v>0</v>
      </c>
      <c r="U109" s="53">
        <v>0</v>
      </c>
      <c r="V109" s="85">
        <v>2</v>
      </c>
      <c r="W109" s="85">
        <v>1</v>
      </c>
      <c r="X109" s="85">
        <v>1</v>
      </c>
      <c r="Y109" s="85">
        <v>0</v>
      </c>
      <c r="Z109" s="85">
        <v>0</v>
      </c>
      <c r="AA109" s="85">
        <v>1</v>
      </c>
      <c r="AB109" s="85">
        <v>1</v>
      </c>
      <c r="AC109" s="52">
        <v>0</v>
      </c>
      <c r="AD109" s="85">
        <v>0</v>
      </c>
      <c r="AE109" s="85">
        <v>0</v>
      </c>
      <c r="AF109" s="85">
        <v>0</v>
      </c>
      <c r="AG109" s="85">
        <v>0</v>
      </c>
      <c r="AH109" s="57">
        <v>1</v>
      </c>
      <c r="AI109" s="85">
        <v>2</v>
      </c>
      <c r="AJ109" s="85">
        <v>0</v>
      </c>
      <c r="AK109" s="85">
        <v>0</v>
      </c>
      <c r="AL109" s="85">
        <v>0</v>
      </c>
      <c r="AM109" s="85">
        <v>0</v>
      </c>
      <c r="AN109" s="85">
        <v>1</v>
      </c>
      <c r="AO109" s="85">
        <v>0</v>
      </c>
      <c r="AP109" s="60">
        <v>0</v>
      </c>
      <c r="AQ109" s="85">
        <v>0</v>
      </c>
      <c r="AR109" s="85">
        <v>0</v>
      </c>
      <c r="AS109" s="85">
        <v>0</v>
      </c>
      <c r="AT109" s="85">
        <v>0</v>
      </c>
      <c r="AU109" s="6"/>
      <c r="AV109" s="85"/>
      <c r="AW109" s="85"/>
      <c r="AX109" s="85"/>
      <c r="AY109" s="85"/>
      <c r="AZ109" s="85"/>
      <c r="BA109" s="85"/>
      <c r="BB109" s="85"/>
      <c r="BC109" s="13"/>
      <c r="BD109" s="85"/>
      <c r="BE109" s="85"/>
      <c r="BF109" s="85"/>
      <c r="BG109" s="85"/>
      <c r="BH109" s="59"/>
      <c r="BI109" s="85"/>
      <c r="BJ109" s="85"/>
      <c r="BK109" s="85"/>
      <c r="BL109" s="85"/>
      <c r="BM109" s="85"/>
      <c r="BN109" s="85"/>
      <c r="BO109" s="85"/>
      <c r="BP109" s="60"/>
      <c r="BQ109" s="85"/>
      <c r="BR109" s="85"/>
      <c r="BS109" s="85"/>
      <c r="BT109" s="85"/>
      <c r="BU109" s="48"/>
      <c r="BV109" s="85"/>
      <c r="BW109" s="85"/>
      <c r="BX109" s="85"/>
      <c r="BY109" s="85"/>
      <c r="BZ109" s="85"/>
      <c r="CA109" s="85"/>
      <c r="CB109" s="85"/>
      <c r="CC109" s="13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  <c r="DS109" s="85"/>
      <c r="DT109" s="85"/>
      <c r="DU109" s="85"/>
      <c r="DV109" s="85"/>
      <c r="DW109" s="85"/>
      <c r="DX109" s="85"/>
      <c r="DY109" s="85"/>
    </row>
    <row r="110" spans="1:129" ht="15.75" thickBot="1" x14ac:dyDescent="0.3">
      <c r="A110" s="89">
        <v>45759</v>
      </c>
      <c r="B110" s="66"/>
      <c r="C110" s="66"/>
      <c r="D110" s="66"/>
      <c r="E110" s="66"/>
      <c r="F110" s="66"/>
      <c r="G110" s="66"/>
      <c r="H110" s="47"/>
      <c r="I110" s="85"/>
      <c r="J110" s="85"/>
      <c r="K110" s="85"/>
      <c r="L110" s="85"/>
      <c r="M110" s="85"/>
      <c r="N110" s="85"/>
      <c r="O110" s="85"/>
      <c r="P110" s="67"/>
      <c r="Q110" s="85"/>
      <c r="R110" s="85"/>
      <c r="S110" s="85"/>
      <c r="T110" s="85"/>
      <c r="U110" s="53"/>
      <c r="V110" s="85"/>
      <c r="W110" s="85"/>
      <c r="X110" s="85"/>
      <c r="Y110" s="85"/>
      <c r="Z110" s="85"/>
      <c r="AA110" s="85"/>
      <c r="AB110" s="85"/>
      <c r="AC110" s="52"/>
      <c r="AD110" s="85"/>
      <c r="AE110" s="85"/>
      <c r="AF110" s="85"/>
      <c r="AG110" s="85"/>
      <c r="AH110" s="57"/>
      <c r="AI110" s="85"/>
      <c r="AJ110" s="85"/>
      <c r="AK110" s="85"/>
      <c r="AL110" s="85"/>
      <c r="AM110" s="85"/>
      <c r="AN110" s="85"/>
      <c r="AO110" s="85"/>
      <c r="AP110" s="60"/>
      <c r="AQ110" s="85"/>
      <c r="AR110" s="85"/>
      <c r="AS110" s="85"/>
      <c r="AT110" s="85"/>
      <c r="AU110" s="6"/>
      <c r="AV110" s="85"/>
      <c r="AW110" s="85"/>
      <c r="AX110" s="85"/>
      <c r="AY110" s="85"/>
      <c r="AZ110" s="85"/>
      <c r="BA110" s="85"/>
      <c r="BB110" s="85"/>
      <c r="BC110" s="13"/>
      <c r="BD110" s="85"/>
      <c r="BE110" s="85"/>
      <c r="BF110" s="85"/>
      <c r="BG110" s="85"/>
      <c r="BH110" s="59"/>
      <c r="BI110" s="85"/>
      <c r="BJ110" s="85"/>
      <c r="BK110" s="85"/>
      <c r="BL110" s="85"/>
      <c r="BM110" s="85"/>
      <c r="BN110" s="85"/>
      <c r="BO110" s="85"/>
      <c r="BP110" s="60"/>
      <c r="BQ110" s="85"/>
      <c r="BR110" s="85"/>
      <c r="BS110" s="85"/>
      <c r="BT110" s="85"/>
      <c r="BU110" s="48"/>
      <c r="BV110" s="85"/>
      <c r="BW110" s="85"/>
      <c r="BX110" s="85"/>
      <c r="BY110" s="85"/>
      <c r="BZ110" s="85"/>
      <c r="CA110" s="85"/>
      <c r="CB110" s="85"/>
      <c r="CC110" s="13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  <c r="DS110" s="85"/>
      <c r="DT110" s="85"/>
      <c r="DU110" s="85"/>
      <c r="DV110" s="85"/>
      <c r="DW110" s="85"/>
      <c r="DX110" s="85"/>
      <c r="DY110" s="85"/>
    </row>
    <row r="111" spans="1:129" ht="15.75" thickBot="1" x14ac:dyDescent="0.3">
      <c r="A111" s="88" t="s">
        <v>948</v>
      </c>
      <c r="B111" s="85">
        <v>1.1599999999999999</v>
      </c>
      <c r="C111" s="85">
        <v>1.61</v>
      </c>
      <c r="D111" s="85"/>
      <c r="E111" s="85"/>
      <c r="F111" s="85"/>
      <c r="G111" s="85"/>
      <c r="H111" s="47">
        <v>0</v>
      </c>
      <c r="I111" s="85">
        <v>4</v>
      </c>
      <c r="J111" s="85">
        <v>0</v>
      </c>
      <c r="K111" s="85">
        <v>0</v>
      </c>
      <c r="L111" s="85">
        <v>1</v>
      </c>
      <c r="M111" s="85">
        <v>0</v>
      </c>
      <c r="N111" s="85">
        <v>2</v>
      </c>
      <c r="O111" s="85">
        <v>0</v>
      </c>
      <c r="P111" s="67">
        <v>0</v>
      </c>
      <c r="Q111" s="85">
        <v>0</v>
      </c>
      <c r="R111" s="85">
        <v>0</v>
      </c>
      <c r="S111" s="85">
        <v>0</v>
      </c>
      <c r="T111" s="85">
        <v>0</v>
      </c>
      <c r="U111" s="53">
        <v>0</v>
      </c>
      <c r="V111" s="85">
        <v>3</v>
      </c>
      <c r="W111" s="85">
        <v>0</v>
      </c>
      <c r="X111" s="85">
        <v>0</v>
      </c>
      <c r="Y111" s="85">
        <v>0</v>
      </c>
      <c r="Z111" s="85">
        <v>0</v>
      </c>
      <c r="AA111" s="85">
        <v>6</v>
      </c>
      <c r="AB111" s="85">
        <v>0</v>
      </c>
      <c r="AC111" s="52">
        <v>0</v>
      </c>
      <c r="AD111" s="85">
        <v>0</v>
      </c>
      <c r="AE111" s="85">
        <v>0</v>
      </c>
      <c r="AF111" s="85">
        <v>0</v>
      </c>
      <c r="AG111" s="85">
        <v>0</v>
      </c>
      <c r="AH111" s="57"/>
      <c r="AI111" s="85"/>
      <c r="AJ111" s="85"/>
      <c r="AK111" s="85"/>
      <c r="AL111" s="85"/>
      <c r="AM111" s="85"/>
      <c r="AN111" s="85"/>
      <c r="AO111" s="85"/>
      <c r="AP111" s="60"/>
      <c r="AQ111" s="85"/>
      <c r="AR111" s="85"/>
      <c r="AS111" s="85"/>
      <c r="AT111" s="85"/>
      <c r="AU111" s="6"/>
      <c r="AV111" s="85"/>
      <c r="AW111" s="85"/>
      <c r="AX111" s="85"/>
      <c r="AY111" s="85"/>
      <c r="AZ111" s="85"/>
      <c r="BA111" s="85"/>
      <c r="BB111" s="85"/>
      <c r="BC111" s="13"/>
      <c r="BD111" s="85"/>
      <c r="BE111" s="85"/>
      <c r="BF111" s="85"/>
      <c r="BG111" s="85"/>
      <c r="BH111" s="59"/>
      <c r="BI111" s="85"/>
      <c r="BJ111" s="85"/>
      <c r="BK111" s="85"/>
      <c r="BL111" s="85"/>
      <c r="BM111" s="85"/>
      <c r="BN111" s="85"/>
      <c r="BO111" s="85"/>
      <c r="BP111" s="60"/>
      <c r="BQ111" s="85"/>
      <c r="BR111" s="85"/>
      <c r="BS111" s="85"/>
      <c r="BT111" s="85"/>
      <c r="BU111" s="48"/>
      <c r="BV111" s="85"/>
      <c r="BW111" s="85"/>
      <c r="BX111" s="85"/>
      <c r="BY111" s="85"/>
      <c r="BZ111" s="85"/>
      <c r="CA111" s="85"/>
      <c r="CB111" s="85"/>
      <c r="CC111" s="13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T111" s="85"/>
      <c r="DU111" s="85"/>
      <c r="DV111" s="85"/>
      <c r="DW111" s="85"/>
      <c r="DX111" s="85"/>
      <c r="DY111" s="85"/>
    </row>
    <row r="112" spans="1:129" ht="15.75" thickBot="1" x14ac:dyDescent="0.3">
      <c r="A112" s="88" t="s">
        <v>949</v>
      </c>
      <c r="B112" s="85">
        <v>1.1499999999999999</v>
      </c>
      <c r="C112" s="85">
        <v>0.65</v>
      </c>
      <c r="D112" s="85"/>
      <c r="E112" s="85"/>
      <c r="F112" s="85"/>
      <c r="G112" s="85"/>
      <c r="H112" s="47">
        <v>0</v>
      </c>
      <c r="I112" s="85">
        <v>5</v>
      </c>
      <c r="J112" s="85">
        <v>0</v>
      </c>
      <c r="K112" s="85">
        <v>0</v>
      </c>
      <c r="L112" s="85">
        <v>0</v>
      </c>
      <c r="M112" s="85">
        <v>1</v>
      </c>
      <c r="N112" s="85">
        <v>2</v>
      </c>
      <c r="O112" s="85">
        <v>0</v>
      </c>
      <c r="P112" s="67">
        <v>1</v>
      </c>
      <c r="Q112" s="85">
        <v>0</v>
      </c>
      <c r="R112" s="85">
        <v>0</v>
      </c>
      <c r="S112" s="85">
        <v>0</v>
      </c>
      <c r="T112" s="85">
        <v>0</v>
      </c>
      <c r="U112" s="53">
        <v>0</v>
      </c>
      <c r="V112" s="85">
        <v>0</v>
      </c>
      <c r="W112" s="85">
        <v>0</v>
      </c>
      <c r="X112" s="85">
        <v>0</v>
      </c>
      <c r="Y112" s="85">
        <v>0</v>
      </c>
      <c r="Z112" s="85">
        <v>0</v>
      </c>
      <c r="AA112" s="85">
        <v>1</v>
      </c>
      <c r="AB112" s="85">
        <v>0</v>
      </c>
      <c r="AC112" s="52">
        <v>0</v>
      </c>
      <c r="AD112" s="85">
        <v>0</v>
      </c>
      <c r="AE112" s="85">
        <v>0</v>
      </c>
      <c r="AF112" s="85">
        <v>0</v>
      </c>
      <c r="AG112" s="85">
        <v>0</v>
      </c>
      <c r="AH112" s="57"/>
      <c r="AI112" s="85"/>
      <c r="AJ112" s="85"/>
      <c r="AK112" s="85"/>
      <c r="AL112" s="85"/>
      <c r="AM112" s="85"/>
      <c r="AN112" s="85"/>
      <c r="AO112" s="85"/>
      <c r="AP112" s="60"/>
      <c r="AQ112" s="85"/>
      <c r="AR112" s="85"/>
      <c r="AS112" s="85"/>
      <c r="AT112" s="85"/>
      <c r="AU112" s="6"/>
      <c r="AV112" s="85"/>
      <c r="AW112" s="85"/>
      <c r="AX112" s="85"/>
      <c r="AY112" s="85"/>
      <c r="AZ112" s="85"/>
      <c r="BA112" s="85"/>
      <c r="BB112" s="85"/>
      <c r="BC112" s="13"/>
      <c r="BD112" s="85"/>
      <c r="BE112" s="85"/>
      <c r="BF112" s="85"/>
      <c r="BG112" s="85"/>
      <c r="BH112" s="59"/>
      <c r="BI112" s="85"/>
      <c r="BJ112" s="85"/>
      <c r="BK112" s="85"/>
      <c r="BL112" s="85"/>
      <c r="BM112" s="85"/>
      <c r="BN112" s="85"/>
      <c r="BO112" s="85"/>
      <c r="BP112" s="60"/>
      <c r="BQ112" s="85"/>
      <c r="BR112" s="85"/>
      <c r="BS112" s="85"/>
      <c r="BT112" s="85"/>
      <c r="BU112" s="48"/>
      <c r="BV112" s="85"/>
      <c r="BW112" s="85"/>
      <c r="BX112" s="85"/>
      <c r="BY112" s="85"/>
      <c r="BZ112" s="85"/>
      <c r="CA112" s="85"/>
      <c r="CB112" s="85"/>
      <c r="CC112" s="13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  <c r="DS112" s="85"/>
      <c r="DT112" s="85"/>
      <c r="DU112" s="85"/>
      <c r="DV112" s="85"/>
      <c r="DW112" s="85"/>
      <c r="DX112" s="85"/>
      <c r="DY112" s="85"/>
    </row>
    <row r="113" spans="1:129" ht="15.75" thickBot="1" x14ac:dyDescent="0.3">
      <c r="A113" s="40">
        <v>45760</v>
      </c>
      <c r="B113" s="40"/>
      <c r="C113" s="40"/>
      <c r="D113" s="40"/>
      <c r="E113" s="40"/>
      <c r="F113" s="40"/>
      <c r="G113" s="40"/>
      <c r="H113" s="47"/>
      <c r="I113" s="85"/>
      <c r="J113" s="85"/>
      <c r="K113" s="85"/>
      <c r="L113" s="85"/>
      <c r="M113" s="85"/>
      <c r="N113" s="85"/>
      <c r="O113" s="85"/>
      <c r="P113" s="67"/>
      <c r="Q113" s="85"/>
      <c r="R113" s="85"/>
      <c r="S113" s="85"/>
      <c r="T113" s="85"/>
      <c r="U113" s="53"/>
      <c r="V113" s="85"/>
      <c r="W113" s="85"/>
      <c r="X113" s="85"/>
      <c r="Y113" s="85"/>
      <c r="Z113" s="85"/>
      <c r="AA113" s="85"/>
      <c r="AB113" s="85"/>
      <c r="AC113" s="52"/>
      <c r="AD113" s="85"/>
      <c r="AE113" s="85"/>
      <c r="AF113" s="85"/>
      <c r="AG113" s="85"/>
      <c r="AH113" s="57"/>
      <c r="AI113" s="85"/>
      <c r="AJ113" s="85"/>
      <c r="AK113" s="85"/>
      <c r="AL113" s="85"/>
      <c r="AM113" s="85"/>
      <c r="AN113" s="85"/>
      <c r="AO113" s="85"/>
      <c r="AP113" s="60"/>
      <c r="AQ113" s="85"/>
      <c r="AR113" s="85"/>
      <c r="AS113" s="85"/>
      <c r="AT113" s="85"/>
      <c r="AU113" s="6"/>
      <c r="AV113" s="85"/>
      <c r="AW113" s="85"/>
      <c r="AX113" s="85"/>
      <c r="AY113" s="85"/>
      <c r="AZ113" s="85"/>
      <c r="BA113" s="85"/>
      <c r="BB113" s="85"/>
      <c r="BC113" s="13"/>
      <c r="BD113" s="85"/>
      <c r="BE113" s="85"/>
      <c r="BF113" s="85"/>
      <c r="BG113" s="85"/>
      <c r="BH113" s="59"/>
      <c r="BI113" s="85"/>
      <c r="BJ113" s="85"/>
      <c r="BK113" s="85"/>
      <c r="BL113" s="85"/>
      <c r="BM113" s="85"/>
      <c r="BN113" s="85"/>
      <c r="BO113" s="85"/>
      <c r="BP113" s="60"/>
      <c r="BQ113" s="85"/>
      <c r="BR113" s="85"/>
      <c r="BS113" s="85"/>
      <c r="BT113" s="85"/>
      <c r="BU113" s="48"/>
      <c r="BV113" s="85"/>
      <c r="BW113" s="85"/>
      <c r="BX113" s="85"/>
      <c r="BY113" s="85"/>
      <c r="BZ113" s="85"/>
      <c r="CA113" s="85"/>
      <c r="CB113" s="85"/>
      <c r="CC113" s="13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  <c r="DS113" s="85"/>
      <c r="DT113" s="85"/>
      <c r="DU113" s="85"/>
      <c r="DV113" s="85"/>
      <c r="DW113" s="85"/>
      <c r="DX113" s="85"/>
      <c r="DY113" s="85"/>
    </row>
    <row r="114" spans="1:129" ht="15.75" thickBot="1" x14ac:dyDescent="0.3">
      <c r="A114" s="87" t="s">
        <v>950</v>
      </c>
      <c r="B114" s="85">
        <v>1.75</v>
      </c>
      <c r="C114" s="85">
        <v>1.46</v>
      </c>
      <c r="D114" s="85">
        <v>1.21</v>
      </c>
      <c r="E114" s="85"/>
      <c r="F114" s="85"/>
      <c r="G114" s="85"/>
      <c r="H114" s="47">
        <v>1</v>
      </c>
      <c r="I114" s="85">
        <v>4</v>
      </c>
      <c r="J114" s="85">
        <v>3</v>
      </c>
      <c r="K114" s="85">
        <v>0</v>
      </c>
      <c r="L114" s="85">
        <v>0</v>
      </c>
      <c r="M114" s="85">
        <v>0</v>
      </c>
      <c r="N114" s="85">
        <v>3</v>
      </c>
      <c r="O114" s="85">
        <v>2</v>
      </c>
      <c r="P114" s="67">
        <v>1</v>
      </c>
      <c r="Q114" s="85">
        <v>1</v>
      </c>
      <c r="R114" s="85">
        <v>0</v>
      </c>
      <c r="S114" s="85">
        <v>0</v>
      </c>
      <c r="T114" s="85">
        <v>0</v>
      </c>
      <c r="U114" s="53">
        <v>1</v>
      </c>
      <c r="V114" s="85">
        <v>4</v>
      </c>
      <c r="W114" s="85">
        <v>2</v>
      </c>
      <c r="X114" s="85">
        <v>0</v>
      </c>
      <c r="Y114" s="85">
        <v>0</v>
      </c>
      <c r="Z114" s="85">
        <v>0</v>
      </c>
      <c r="AA114" s="85">
        <v>2</v>
      </c>
      <c r="AB114" s="85">
        <v>0</v>
      </c>
      <c r="AC114" s="52">
        <v>0</v>
      </c>
      <c r="AD114" s="85">
        <v>0</v>
      </c>
      <c r="AE114" s="85">
        <v>0</v>
      </c>
      <c r="AF114" s="85">
        <v>0</v>
      </c>
      <c r="AG114" s="85">
        <v>0</v>
      </c>
      <c r="AH114" s="57">
        <v>0</v>
      </c>
      <c r="AI114" s="85">
        <v>1</v>
      </c>
      <c r="AJ114" s="85">
        <v>2</v>
      </c>
      <c r="AK114" s="85">
        <v>0</v>
      </c>
      <c r="AL114" s="85">
        <v>0</v>
      </c>
      <c r="AM114" s="85">
        <v>0</v>
      </c>
      <c r="AN114" s="85">
        <v>3</v>
      </c>
      <c r="AO114" s="85">
        <v>1</v>
      </c>
      <c r="AP114" s="60">
        <v>1</v>
      </c>
      <c r="AQ114" s="85">
        <v>0</v>
      </c>
      <c r="AR114" s="85">
        <v>0</v>
      </c>
      <c r="AS114" s="85">
        <v>0</v>
      </c>
      <c r="AT114" s="85">
        <v>0</v>
      </c>
      <c r="AU114" s="6"/>
      <c r="AV114" s="85"/>
      <c r="AW114" s="85"/>
      <c r="AX114" s="85"/>
      <c r="AY114" s="85"/>
      <c r="AZ114" s="85"/>
      <c r="BA114" s="85"/>
      <c r="BB114" s="85"/>
      <c r="BC114" s="13"/>
      <c r="BD114" s="85"/>
      <c r="BE114" s="85"/>
      <c r="BF114" s="85"/>
      <c r="BG114" s="85"/>
      <c r="BH114" s="59"/>
      <c r="BI114" s="85"/>
      <c r="BJ114" s="85"/>
      <c r="BK114" s="85"/>
      <c r="BL114" s="85"/>
      <c r="BM114" s="85"/>
      <c r="BN114" s="85"/>
      <c r="BO114" s="85"/>
      <c r="BP114" s="60"/>
      <c r="BQ114" s="85"/>
      <c r="BR114" s="85"/>
      <c r="BS114" s="85"/>
      <c r="BT114" s="85"/>
      <c r="BU114" s="48"/>
      <c r="BV114" s="85"/>
      <c r="BW114" s="85"/>
      <c r="BX114" s="85"/>
      <c r="BY114" s="85"/>
      <c r="BZ114" s="85"/>
      <c r="CA114" s="85"/>
      <c r="CB114" s="85"/>
      <c r="CC114" s="13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5"/>
      <c r="DX114" s="85"/>
      <c r="DY114" s="85"/>
    </row>
    <row r="115" spans="1:129" ht="15.75" thickBot="1" x14ac:dyDescent="0.3">
      <c r="A115" s="87" t="s">
        <v>951</v>
      </c>
      <c r="B115" s="85">
        <v>1.28</v>
      </c>
      <c r="C115" s="85">
        <v>1.53</v>
      </c>
      <c r="D115" s="85">
        <v>1.08</v>
      </c>
      <c r="E115" s="85"/>
      <c r="F115" s="85"/>
      <c r="G115" s="85"/>
      <c r="H115" s="47">
        <v>0</v>
      </c>
      <c r="I115" s="85">
        <v>2</v>
      </c>
      <c r="J115" s="85">
        <v>0</v>
      </c>
      <c r="K115" s="85">
        <v>0</v>
      </c>
      <c r="L115" s="85">
        <v>0</v>
      </c>
      <c r="M115" s="85">
        <v>0</v>
      </c>
      <c r="N115" s="85">
        <v>3</v>
      </c>
      <c r="O115" s="85">
        <v>2</v>
      </c>
      <c r="P115" s="67">
        <v>0</v>
      </c>
      <c r="Q115" s="85">
        <v>0</v>
      </c>
      <c r="R115" s="85">
        <v>0</v>
      </c>
      <c r="S115" s="85">
        <v>0</v>
      </c>
      <c r="T115" s="85">
        <v>0</v>
      </c>
      <c r="U115" s="53">
        <v>0</v>
      </c>
      <c r="V115" s="85">
        <v>0</v>
      </c>
      <c r="W115" s="85">
        <v>1</v>
      </c>
      <c r="X115" s="85">
        <v>0</v>
      </c>
      <c r="Y115" s="85">
        <v>0</v>
      </c>
      <c r="Z115" s="85">
        <v>1</v>
      </c>
      <c r="AA115" s="85">
        <v>3</v>
      </c>
      <c r="AB115" s="85">
        <v>1</v>
      </c>
      <c r="AC115" s="52">
        <v>1</v>
      </c>
      <c r="AD115" s="85">
        <v>0</v>
      </c>
      <c r="AE115" s="85">
        <v>0</v>
      </c>
      <c r="AF115" s="85">
        <v>0</v>
      </c>
      <c r="AG115" s="85">
        <v>0</v>
      </c>
      <c r="AH115" s="57">
        <v>0</v>
      </c>
      <c r="AI115" s="85">
        <v>4</v>
      </c>
      <c r="AJ115" s="85">
        <v>0</v>
      </c>
      <c r="AK115" s="85">
        <v>0</v>
      </c>
      <c r="AL115" s="85">
        <v>0</v>
      </c>
      <c r="AM115" s="85">
        <v>1</v>
      </c>
      <c r="AN115" s="85">
        <v>2</v>
      </c>
      <c r="AO115" s="85">
        <v>0</v>
      </c>
      <c r="AP115" s="60">
        <v>0</v>
      </c>
      <c r="AQ115" s="85">
        <v>0</v>
      </c>
      <c r="AR115" s="85">
        <v>0</v>
      </c>
      <c r="AS115" s="85">
        <v>0</v>
      </c>
      <c r="AT115" s="85">
        <v>0</v>
      </c>
      <c r="AU115" s="6"/>
      <c r="AV115" s="85"/>
      <c r="AW115" s="85"/>
      <c r="AX115" s="85"/>
      <c r="AY115" s="85"/>
      <c r="AZ115" s="85"/>
      <c r="BA115" s="85"/>
      <c r="BB115" s="85"/>
      <c r="BC115" s="13"/>
      <c r="BD115" s="85"/>
      <c r="BE115" s="85"/>
      <c r="BF115" s="85"/>
      <c r="BG115" s="85"/>
      <c r="BH115" s="59"/>
      <c r="BI115" s="85"/>
      <c r="BJ115" s="85"/>
      <c r="BK115" s="85"/>
      <c r="BL115" s="85"/>
      <c r="BM115" s="85"/>
      <c r="BN115" s="85"/>
      <c r="BO115" s="85"/>
      <c r="BP115" s="60"/>
      <c r="BQ115" s="85"/>
      <c r="BR115" s="85"/>
      <c r="BS115" s="85"/>
      <c r="BT115" s="85"/>
      <c r="BU115" s="48"/>
      <c r="BV115" s="85"/>
      <c r="BW115" s="85"/>
      <c r="BX115" s="85"/>
      <c r="BY115" s="85"/>
      <c r="BZ115" s="85"/>
      <c r="CA115" s="85"/>
      <c r="CB115" s="85"/>
      <c r="CC115" s="13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</row>
    <row r="116" spans="1:129" ht="15.75" customHeight="1" thickBot="1" x14ac:dyDescent="0.3">
      <c r="A116" s="88" t="s">
        <v>952</v>
      </c>
      <c r="B116" s="85">
        <v>0.89</v>
      </c>
      <c r="C116" s="85">
        <v>0.44</v>
      </c>
      <c r="D116" s="85">
        <v>0.63</v>
      </c>
      <c r="E116" s="85"/>
      <c r="F116" s="85"/>
      <c r="G116" s="85"/>
      <c r="H116" s="47">
        <v>0</v>
      </c>
      <c r="I116" s="85">
        <v>3</v>
      </c>
      <c r="J116" s="85">
        <v>2</v>
      </c>
      <c r="K116" s="85">
        <v>0</v>
      </c>
      <c r="L116" s="85">
        <v>0</v>
      </c>
      <c r="M116" s="85">
        <v>0</v>
      </c>
      <c r="N116" s="85">
        <v>0</v>
      </c>
      <c r="O116" s="85">
        <v>2</v>
      </c>
      <c r="P116" s="67">
        <v>0</v>
      </c>
      <c r="Q116" s="85">
        <v>0</v>
      </c>
      <c r="R116" s="85">
        <v>0</v>
      </c>
      <c r="S116" s="85">
        <v>0</v>
      </c>
      <c r="T116" s="85">
        <v>0</v>
      </c>
      <c r="U116" s="53">
        <v>0</v>
      </c>
      <c r="V116" s="85">
        <v>0</v>
      </c>
      <c r="W116" s="85">
        <v>0</v>
      </c>
      <c r="X116" s="85">
        <v>0</v>
      </c>
      <c r="Y116" s="85">
        <v>0</v>
      </c>
      <c r="Z116" s="85">
        <v>0</v>
      </c>
      <c r="AA116" s="85">
        <v>1</v>
      </c>
      <c r="AB116" s="85">
        <v>0</v>
      </c>
      <c r="AC116" s="52">
        <v>1</v>
      </c>
      <c r="AD116" s="85">
        <v>0</v>
      </c>
      <c r="AE116" s="85">
        <v>0</v>
      </c>
      <c r="AF116" s="85">
        <v>0</v>
      </c>
      <c r="AG116" s="85">
        <v>0</v>
      </c>
      <c r="AH116" s="57">
        <v>0</v>
      </c>
      <c r="AI116" s="85">
        <v>0</v>
      </c>
      <c r="AJ116" s="85">
        <v>0</v>
      </c>
      <c r="AK116" s="85">
        <v>0</v>
      </c>
      <c r="AL116" s="85">
        <v>0</v>
      </c>
      <c r="AM116" s="85">
        <v>0</v>
      </c>
      <c r="AN116" s="85">
        <v>2</v>
      </c>
      <c r="AO116" s="85">
        <v>0</v>
      </c>
      <c r="AP116" s="60">
        <v>0</v>
      </c>
      <c r="AQ116" s="85">
        <v>0</v>
      </c>
      <c r="AR116" s="85">
        <v>0</v>
      </c>
      <c r="AS116" s="85">
        <v>0</v>
      </c>
      <c r="AT116" s="85">
        <v>0</v>
      </c>
      <c r="AU116" s="6"/>
      <c r="AV116" s="85"/>
      <c r="AW116" s="85"/>
      <c r="AX116" s="85"/>
      <c r="AY116" s="85"/>
      <c r="AZ116" s="85"/>
      <c r="BA116" s="85"/>
      <c r="BB116" s="85"/>
      <c r="BC116" s="13"/>
      <c r="BD116" s="85"/>
      <c r="BE116" s="85"/>
      <c r="BF116" s="85"/>
      <c r="BG116" s="85"/>
      <c r="BH116" s="59"/>
      <c r="BI116" s="85"/>
      <c r="BJ116" s="85"/>
      <c r="BK116" s="85"/>
      <c r="BL116" s="85"/>
      <c r="BM116" s="85"/>
      <c r="BN116" s="85"/>
      <c r="BO116" s="85"/>
      <c r="BP116" s="60"/>
      <c r="BQ116" s="85"/>
      <c r="BR116" s="85"/>
      <c r="BS116" s="85"/>
      <c r="BT116" s="85"/>
      <c r="BU116" s="48"/>
      <c r="BV116" s="85"/>
      <c r="BW116" s="85"/>
      <c r="BX116" s="85"/>
      <c r="BY116" s="85"/>
      <c r="BZ116" s="85"/>
      <c r="CA116" s="85"/>
      <c r="CB116" s="85"/>
      <c r="CC116" s="13"/>
      <c r="CD116" s="85"/>
      <c r="CE116" s="85"/>
      <c r="CF116" s="85"/>
      <c r="CG116" s="85"/>
      <c r="CH116" s="85" t="s">
        <v>953</v>
      </c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</row>
    <row r="117" spans="1:129" ht="15.75" customHeight="1" thickBot="1" x14ac:dyDescent="0.3">
      <c r="A117" s="87" t="s">
        <v>954</v>
      </c>
      <c r="B117" s="85">
        <v>1.67</v>
      </c>
      <c r="C117" s="85">
        <v>1.94</v>
      </c>
      <c r="D117" s="85">
        <v>1.49</v>
      </c>
      <c r="E117" s="85"/>
      <c r="F117" s="85"/>
      <c r="G117" s="85"/>
      <c r="H117" s="47">
        <v>1</v>
      </c>
      <c r="I117" s="85">
        <v>3</v>
      </c>
      <c r="J117" s="85">
        <v>1</v>
      </c>
      <c r="K117" s="85">
        <v>0</v>
      </c>
      <c r="L117" s="85">
        <v>0</v>
      </c>
      <c r="M117" s="85">
        <v>0</v>
      </c>
      <c r="N117" s="85">
        <v>1</v>
      </c>
      <c r="O117" s="85">
        <v>0</v>
      </c>
      <c r="P117" s="67">
        <v>0</v>
      </c>
      <c r="Q117" s="85">
        <v>0</v>
      </c>
      <c r="R117" s="85">
        <v>0</v>
      </c>
      <c r="S117" s="85">
        <v>0</v>
      </c>
      <c r="T117" s="85">
        <v>0</v>
      </c>
      <c r="U117" s="53">
        <v>1</v>
      </c>
      <c r="V117" s="85">
        <v>2</v>
      </c>
      <c r="W117" s="85">
        <v>3</v>
      </c>
      <c r="X117" s="85">
        <v>0</v>
      </c>
      <c r="Y117" s="85">
        <v>0</v>
      </c>
      <c r="Z117" s="85">
        <v>0</v>
      </c>
      <c r="AA117" s="85">
        <v>4</v>
      </c>
      <c r="AB117" s="85">
        <v>1</v>
      </c>
      <c r="AC117" s="52">
        <v>1</v>
      </c>
      <c r="AD117" s="85">
        <v>0</v>
      </c>
      <c r="AE117" s="85">
        <v>0</v>
      </c>
      <c r="AF117" s="85">
        <v>0</v>
      </c>
      <c r="AG117" s="85">
        <v>0</v>
      </c>
      <c r="AH117" s="57">
        <v>0</v>
      </c>
      <c r="AI117" s="85">
        <v>4</v>
      </c>
      <c r="AJ117" s="85">
        <v>3</v>
      </c>
      <c r="AK117" s="85">
        <v>0</v>
      </c>
      <c r="AL117" s="85">
        <v>0</v>
      </c>
      <c r="AM117" s="85">
        <v>0</v>
      </c>
      <c r="AN117" s="85">
        <v>3</v>
      </c>
      <c r="AO117" s="85">
        <v>0</v>
      </c>
      <c r="AP117" s="60">
        <v>0</v>
      </c>
      <c r="AQ117" s="85">
        <v>1</v>
      </c>
      <c r="AR117" s="85">
        <v>0</v>
      </c>
      <c r="AS117" s="85">
        <v>0</v>
      </c>
      <c r="AT117" s="85">
        <v>0</v>
      </c>
      <c r="AU117" s="6"/>
      <c r="AV117" s="85"/>
      <c r="AW117" s="85"/>
      <c r="AX117" s="85"/>
      <c r="AY117" s="85"/>
      <c r="AZ117" s="85"/>
      <c r="BA117" s="85"/>
      <c r="BB117" s="85"/>
      <c r="BC117" s="13"/>
      <c r="BD117" s="85"/>
      <c r="BE117" s="85"/>
      <c r="BF117" s="85"/>
      <c r="BG117" s="85"/>
      <c r="BH117" s="59"/>
      <c r="BI117" s="85"/>
      <c r="BJ117" s="85"/>
      <c r="BK117" s="85"/>
      <c r="BL117" s="85"/>
      <c r="BM117" s="85"/>
      <c r="BN117" s="85"/>
      <c r="BO117" s="85"/>
      <c r="BP117" s="60"/>
      <c r="BQ117" s="85"/>
      <c r="BR117" s="85"/>
      <c r="BS117" s="85"/>
      <c r="BT117" s="85"/>
      <c r="BU117" s="48"/>
      <c r="BV117" s="85"/>
      <c r="BW117" s="85"/>
      <c r="BX117" s="85"/>
      <c r="BY117" s="85"/>
      <c r="BZ117" s="85"/>
      <c r="CA117" s="85"/>
      <c r="CB117" s="85"/>
      <c r="CC117" s="13"/>
      <c r="CD117" s="85"/>
      <c r="CE117" s="85"/>
      <c r="CF117" s="85"/>
      <c r="CG117" s="85"/>
      <c r="CH117" s="85" t="s">
        <v>955</v>
      </c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T117" s="85"/>
      <c r="DU117" s="85"/>
      <c r="DV117" s="85"/>
      <c r="DW117" s="85"/>
      <c r="DX117" s="85"/>
      <c r="DY117" s="85"/>
    </row>
    <row r="118" spans="1:129" ht="15.75" thickBot="1" x14ac:dyDescent="0.3">
      <c r="A118" s="87" t="s">
        <v>945</v>
      </c>
      <c r="B118" s="85">
        <v>1.47</v>
      </c>
      <c r="C118" s="85">
        <v>1.38</v>
      </c>
      <c r="D118" s="85">
        <v>1.4</v>
      </c>
      <c r="E118" s="85"/>
      <c r="F118" s="85"/>
      <c r="G118" s="85"/>
      <c r="H118" s="47">
        <v>0</v>
      </c>
      <c r="I118" s="85">
        <v>3</v>
      </c>
      <c r="J118" s="85">
        <v>2</v>
      </c>
      <c r="K118" s="85">
        <v>0</v>
      </c>
      <c r="L118" s="85">
        <v>0</v>
      </c>
      <c r="M118" s="85">
        <v>1</v>
      </c>
      <c r="N118" s="85">
        <v>2</v>
      </c>
      <c r="O118" s="85">
        <v>1</v>
      </c>
      <c r="P118" s="67">
        <v>1</v>
      </c>
      <c r="Q118" s="85">
        <v>0</v>
      </c>
      <c r="R118" s="85">
        <v>0</v>
      </c>
      <c r="S118" s="85">
        <v>0</v>
      </c>
      <c r="T118" s="85">
        <v>0</v>
      </c>
      <c r="U118" s="53">
        <v>3</v>
      </c>
      <c r="V118" s="85">
        <v>1</v>
      </c>
      <c r="W118" s="85">
        <v>1</v>
      </c>
      <c r="X118" s="85">
        <v>1</v>
      </c>
      <c r="Y118" s="85">
        <v>1</v>
      </c>
      <c r="Z118" s="85">
        <v>0</v>
      </c>
      <c r="AA118" s="85">
        <v>6</v>
      </c>
      <c r="AB118" s="85">
        <v>0</v>
      </c>
      <c r="AC118" s="52">
        <v>0</v>
      </c>
      <c r="AD118" s="85">
        <v>1</v>
      </c>
      <c r="AE118" s="85">
        <v>0</v>
      </c>
      <c r="AF118" s="85">
        <v>0</v>
      </c>
      <c r="AG118" s="85">
        <v>0</v>
      </c>
      <c r="AH118" s="57">
        <v>0</v>
      </c>
      <c r="AI118" s="85">
        <v>4</v>
      </c>
      <c r="AJ118" s="85">
        <v>2</v>
      </c>
      <c r="AK118" s="85">
        <v>1</v>
      </c>
      <c r="AL118" s="85">
        <v>0</v>
      </c>
      <c r="AM118" s="85">
        <v>0</v>
      </c>
      <c r="AN118" s="85">
        <v>7</v>
      </c>
      <c r="AO118" s="85">
        <v>0</v>
      </c>
      <c r="AP118" s="60">
        <v>0</v>
      </c>
      <c r="AQ118" s="85">
        <v>0</v>
      </c>
      <c r="AR118" s="85">
        <v>0</v>
      </c>
      <c r="AS118" s="85">
        <v>0</v>
      </c>
      <c r="AT118" s="85">
        <v>0</v>
      </c>
      <c r="AU118" s="6"/>
      <c r="AV118" s="85"/>
      <c r="AW118" s="85"/>
      <c r="AX118" s="85"/>
      <c r="AY118" s="85"/>
      <c r="AZ118" s="85"/>
      <c r="BA118" s="85"/>
      <c r="BB118" s="85"/>
      <c r="BC118" s="13"/>
      <c r="BD118" s="85"/>
      <c r="BE118" s="85"/>
      <c r="BF118" s="85"/>
      <c r="BG118" s="85"/>
      <c r="BH118" s="59"/>
      <c r="BI118" s="85"/>
      <c r="BJ118" s="85"/>
      <c r="BK118" s="85"/>
      <c r="BL118" s="85"/>
      <c r="BM118" s="85"/>
      <c r="BN118" s="85"/>
      <c r="BO118" s="85"/>
      <c r="BP118" s="60"/>
      <c r="BQ118" s="85"/>
      <c r="BR118" s="85"/>
      <c r="BS118" s="85"/>
      <c r="BT118" s="85"/>
      <c r="BU118" s="48"/>
      <c r="BV118" s="85"/>
      <c r="BW118" s="85"/>
      <c r="BX118" s="85"/>
      <c r="BY118" s="85"/>
      <c r="BZ118" s="85"/>
      <c r="CA118" s="85"/>
      <c r="CB118" s="85"/>
      <c r="CC118" s="13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T118" s="85"/>
      <c r="DU118" s="85"/>
      <c r="DV118" s="85"/>
      <c r="DW118" s="85"/>
      <c r="DX118" s="85"/>
      <c r="DY118" s="85"/>
    </row>
    <row r="119" spans="1:129" ht="15.75" thickBot="1" x14ac:dyDescent="0.3">
      <c r="A119" s="86" t="s">
        <v>956</v>
      </c>
      <c r="B119" s="85">
        <v>1.32</v>
      </c>
      <c r="C119" s="85">
        <v>1.25</v>
      </c>
      <c r="D119" s="85">
        <v>1.29</v>
      </c>
      <c r="E119" s="85"/>
      <c r="F119" s="85"/>
      <c r="G119" s="85"/>
      <c r="H119" s="47">
        <v>0</v>
      </c>
      <c r="I119" s="85">
        <v>4</v>
      </c>
      <c r="J119" s="85">
        <v>1</v>
      </c>
      <c r="K119" s="85">
        <v>0</v>
      </c>
      <c r="L119" s="85">
        <v>0</v>
      </c>
      <c r="M119" s="85">
        <v>0</v>
      </c>
      <c r="N119" s="85">
        <v>4</v>
      </c>
      <c r="O119" s="85">
        <v>0</v>
      </c>
      <c r="P119" s="67">
        <v>0</v>
      </c>
      <c r="Q119" s="85">
        <v>0</v>
      </c>
      <c r="R119" s="85">
        <v>0</v>
      </c>
      <c r="S119" s="85">
        <v>0</v>
      </c>
      <c r="T119" s="85">
        <v>0</v>
      </c>
      <c r="U119" s="53">
        <v>0</v>
      </c>
      <c r="V119" s="85">
        <v>0</v>
      </c>
      <c r="W119" s="85">
        <v>1</v>
      </c>
      <c r="X119" s="85">
        <v>0</v>
      </c>
      <c r="Y119" s="85">
        <v>0</v>
      </c>
      <c r="Z119" s="85">
        <v>0</v>
      </c>
      <c r="AA119" s="85">
        <v>5</v>
      </c>
      <c r="AB119" s="85">
        <v>0</v>
      </c>
      <c r="AC119" s="52">
        <v>1</v>
      </c>
      <c r="AD119" s="85">
        <v>0</v>
      </c>
      <c r="AE119" s="85">
        <v>0</v>
      </c>
      <c r="AF119" s="85">
        <v>0</v>
      </c>
      <c r="AG119" s="85">
        <v>0</v>
      </c>
      <c r="AH119" s="57">
        <v>2</v>
      </c>
      <c r="AI119" s="85">
        <v>7</v>
      </c>
      <c r="AJ119" s="85">
        <v>4</v>
      </c>
      <c r="AK119" s="85">
        <v>0</v>
      </c>
      <c r="AL119" s="85">
        <v>0</v>
      </c>
      <c r="AM119" s="85">
        <v>0</v>
      </c>
      <c r="AN119" s="85">
        <v>1</v>
      </c>
      <c r="AO119" s="85">
        <v>2</v>
      </c>
      <c r="AP119" s="60">
        <v>2</v>
      </c>
      <c r="AQ119" s="85">
        <v>0</v>
      </c>
      <c r="AR119" s="85">
        <v>0</v>
      </c>
      <c r="AS119" s="85">
        <v>0</v>
      </c>
      <c r="AT119" s="85">
        <v>0</v>
      </c>
      <c r="AU119" s="6"/>
      <c r="AV119" s="85"/>
      <c r="AW119" s="85"/>
      <c r="AX119" s="85"/>
      <c r="AY119" s="85"/>
      <c r="AZ119" s="85"/>
      <c r="BA119" s="85"/>
      <c r="BB119" s="85"/>
      <c r="BC119" s="13"/>
      <c r="BD119" s="85"/>
      <c r="BE119" s="85"/>
      <c r="BF119" s="85"/>
      <c r="BG119" s="85"/>
      <c r="BH119" s="59"/>
      <c r="BI119" s="85"/>
      <c r="BJ119" s="85"/>
      <c r="BK119" s="85"/>
      <c r="BL119" s="85"/>
      <c r="BM119" s="85"/>
      <c r="BN119" s="85"/>
      <c r="BO119" s="85"/>
      <c r="BP119" s="60"/>
      <c r="BQ119" s="85"/>
      <c r="BR119" s="85"/>
      <c r="BS119" s="85"/>
      <c r="BT119" s="85"/>
      <c r="BU119" s="48"/>
      <c r="BV119" s="85"/>
      <c r="BW119" s="85"/>
      <c r="BX119" s="85"/>
      <c r="BY119" s="85"/>
      <c r="BZ119" s="85"/>
      <c r="CA119" s="85"/>
      <c r="CB119" s="85"/>
      <c r="CC119" s="13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T119" s="85"/>
      <c r="DU119" s="85"/>
      <c r="DV119" s="85"/>
      <c r="DW119" s="85"/>
      <c r="DX119" s="85"/>
      <c r="DY119" s="85"/>
    </row>
    <row r="120" spans="1:129" ht="15.75" thickBot="1" x14ac:dyDescent="0.3">
      <c r="A120" s="88" t="s">
        <v>957</v>
      </c>
      <c r="B120" s="85">
        <v>0.71</v>
      </c>
      <c r="C120" s="85">
        <v>1</v>
      </c>
      <c r="D120" s="85">
        <v>1.1299999999999999</v>
      </c>
      <c r="E120" s="85"/>
      <c r="F120" s="85"/>
      <c r="G120" s="85"/>
      <c r="H120" s="47">
        <v>0</v>
      </c>
      <c r="I120" s="85">
        <v>2</v>
      </c>
      <c r="J120" s="85">
        <v>0</v>
      </c>
      <c r="K120" s="85">
        <v>0</v>
      </c>
      <c r="L120" s="85">
        <v>0</v>
      </c>
      <c r="M120" s="85">
        <v>0</v>
      </c>
      <c r="N120" s="85">
        <v>1</v>
      </c>
      <c r="O120" s="85">
        <v>0</v>
      </c>
      <c r="P120" s="67">
        <v>0</v>
      </c>
      <c r="Q120" s="85">
        <v>1</v>
      </c>
      <c r="R120" s="85">
        <v>0</v>
      </c>
      <c r="S120" s="85">
        <v>0</v>
      </c>
      <c r="T120" s="85">
        <v>0</v>
      </c>
      <c r="U120" s="53">
        <v>1</v>
      </c>
      <c r="V120" s="85">
        <v>0</v>
      </c>
      <c r="W120" s="85">
        <v>1</v>
      </c>
      <c r="X120" s="85">
        <v>0</v>
      </c>
      <c r="Y120" s="85">
        <v>0</v>
      </c>
      <c r="Z120" s="85">
        <v>0</v>
      </c>
      <c r="AA120" s="85">
        <v>6</v>
      </c>
      <c r="AB120" s="85">
        <v>1</v>
      </c>
      <c r="AC120" s="52">
        <v>2</v>
      </c>
      <c r="AD120" s="85">
        <v>0</v>
      </c>
      <c r="AE120" s="85">
        <v>0</v>
      </c>
      <c r="AF120" s="85">
        <v>0</v>
      </c>
      <c r="AG120" s="85">
        <v>0</v>
      </c>
      <c r="AH120" s="57">
        <v>0</v>
      </c>
      <c r="AI120" s="85">
        <v>2</v>
      </c>
      <c r="AJ120" s="85">
        <v>2</v>
      </c>
      <c r="AK120" s="85">
        <v>0</v>
      </c>
      <c r="AL120" s="85">
        <v>0</v>
      </c>
      <c r="AM120" s="85">
        <v>0</v>
      </c>
      <c r="AN120" s="85">
        <v>10</v>
      </c>
      <c r="AO120" s="85">
        <v>0</v>
      </c>
      <c r="AP120" s="60">
        <v>0</v>
      </c>
      <c r="AQ120" s="85">
        <v>0</v>
      </c>
      <c r="AR120" s="85">
        <v>0</v>
      </c>
      <c r="AS120" s="85">
        <v>0</v>
      </c>
      <c r="AT120" s="85">
        <v>0</v>
      </c>
      <c r="AU120" s="6"/>
      <c r="AV120" s="85"/>
      <c r="AW120" s="85"/>
      <c r="AX120" s="85"/>
      <c r="AY120" s="85"/>
      <c r="AZ120" s="85"/>
      <c r="BA120" s="85"/>
      <c r="BB120" s="85"/>
      <c r="BC120" s="13"/>
      <c r="BD120" s="85"/>
      <c r="BE120" s="85"/>
      <c r="BF120" s="85"/>
      <c r="BG120" s="85"/>
      <c r="BH120" s="59"/>
      <c r="BI120" s="85"/>
      <c r="BJ120" s="85"/>
      <c r="BK120" s="85"/>
      <c r="BL120" s="85"/>
      <c r="BM120" s="85"/>
      <c r="BN120" s="85"/>
      <c r="BO120" s="85"/>
      <c r="BP120" s="60"/>
      <c r="BQ120" s="85"/>
      <c r="BR120" s="85"/>
      <c r="BS120" s="85"/>
      <c r="BT120" s="85"/>
      <c r="BU120" s="48"/>
      <c r="BV120" s="85"/>
      <c r="BW120" s="85"/>
      <c r="BX120" s="85"/>
      <c r="BY120" s="85"/>
      <c r="BZ120" s="85"/>
      <c r="CA120" s="85"/>
      <c r="CB120" s="85"/>
      <c r="CC120" s="13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  <c r="DA120" s="85"/>
      <c r="DB120" s="85"/>
      <c r="DC120" s="85"/>
      <c r="DD120" s="85"/>
      <c r="DE120" s="85"/>
      <c r="DF120" s="85"/>
      <c r="DG120" s="85"/>
      <c r="DH120" s="85"/>
      <c r="DI120" s="85"/>
      <c r="DJ120" s="85"/>
      <c r="DK120" s="85"/>
      <c r="DL120" s="85"/>
      <c r="DM120" s="85"/>
      <c r="DN120" s="85"/>
      <c r="DO120" s="85"/>
      <c r="DP120" s="85"/>
      <c r="DQ120" s="85"/>
      <c r="DR120" s="85"/>
      <c r="DS120" s="85"/>
      <c r="DT120" s="85"/>
      <c r="DU120" s="85"/>
      <c r="DV120" s="85"/>
      <c r="DW120" s="85"/>
      <c r="DX120" s="85"/>
      <c r="DY120" s="85"/>
    </row>
    <row r="121" spans="1:129" ht="15.75" thickBot="1" x14ac:dyDescent="0.3">
      <c r="A121" s="88" t="s">
        <v>958</v>
      </c>
      <c r="B121" s="85">
        <v>1.02</v>
      </c>
      <c r="C121" s="85">
        <v>0.95</v>
      </c>
      <c r="D121" s="85">
        <v>0.95</v>
      </c>
      <c r="E121" s="85"/>
      <c r="F121" s="85"/>
      <c r="G121" s="85"/>
      <c r="H121" s="47">
        <v>0</v>
      </c>
      <c r="I121" s="85">
        <v>1</v>
      </c>
      <c r="J121" s="85">
        <v>1</v>
      </c>
      <c r="K121" s="85">
        <v>1</v>
      </c>
      <c r="L121" s="85">
        <v>0</v>
      </c>
      <c r="M121" s="85">
        <v>0</v>
      </c>
      <c r="N121" s="85">
        <v>2</v>
      </c>
      <c r="O121" s="85">
        <v>0</v>
      </c>
      <c r="P121" s="67">
        <v>1</v>
      </c>
      <c r="Q121" s="85">
        <v>0</v>
      </c>
      <c r="R121" s="85">
        <v>0</v>
      </c>
      <c r="S121" s="85">
        <v>0</v>
      </c>
      <c r="T121" s="85">
        <v>0</v>
      </c>
      <c r="U121" s="53">
        <v>0</v>
      </c>
      <c r="V121" s="85">
        <v>0</v>
      </c>
      <c r="W121" s="85">
        <v>1</v>
      </c>
      <c r="X121" s="85">
        <v>0</v>
      </c>
      <c r="Y121" s="85">
        <v>0</v>
      </c>
      <c r="Z121" s="85">
        <v>0</v>
      </c>
      <c r="AA121" s="85">
        <v>2</v>
      </c>
      <c r="AB121" s="85">
        <v>0</v>
      </c>
      <c r="AC121" s="52">
        <v>0</v>
      </c>
      <c r="AD121" s="85">
        <v>0</v>
      </c>
      <c r="AE121" s="85">
        <v>0</v>
      </c>
      <c r="AF121" s="85">
        <v>0</v>
      </c>
      <c r="AG121" s="85">
        <v>0</v>
      </c>
      <c r="AH121" s="57">
        <v>0</v>
      </c>
      <c r="AI121" s="85">
        <v>0</v>
      </c>
      <c r="AJ121" s="85">
        <v>0</v>
      </c>
      <c r="AK121" s="85">
        <v>0</v>
      </c>
      <c r="AL121" s="85">
        <v>0</v>
      </c>
      <c r="AM121" s="85">
        <v>0</v>
      </c>
      <c r="AN121" s="85">
        <v>4</v>
      </c>
      <c r="AO121" s="85">
        <v>0</v>
      </c>
      <c r="AP121" s="60">
        <v>0</v>
      </c>
      <c r="AQ121" s="85">
        <v>0</v>
      </c>
      <c r="AR121" s="85">
        <v>0</v>
      </c>
      <c r="AS121" s="85">
        <v>0</v>
      </c>
      <c r="AT121" s="85">
        <v>0</v>
      </c>
      <c r="AU121" s="6"/>
      <c r="AV121" s="85"/>
      <c r="AW121" s="85"/>
      <c r="AX121" s="85"/>
      <c r="AY121" s="85"/>
      <c r="AZ121" s="85"/>
      <c r="BA121" s="85"/>
      <c r="BB121" s="85"/>
      <c r="BC121" s="13"/>
      <c r="BD121" s="85"/>
      <c r="BE121" s="85"/>
      <c r="BF121" s="85"/>
      <c r="BG121" s="85"/>
      <c r="BH121" s="59"/>
      <c r="BI121" s="85"/>
      <c r="BJ121" s="85"/>
      <c r="BK121" s="85"/>
      <c r="BL121" s="85"/>
      <c r="BM121" s="85"/>
      <c r="BN121" s="85"/>
      <c r="BO121" s="85"/>
      <c r="BP121" s="60"/>
      <c r="BQ121" s="85"/>
      <c r="BR121" s="85"/>
      <c r="BS121" s="85"/>
      <c r="BT121" s="85"/>
      <c r="BU121" s="48"/>
      <c r="BV121" s="85"/>
      <c r="BW121" s="85"/>
      <c r="BX121" s="85"/>
      <c r="BY121" s="85"/>
      <c r="BZ121" s="85"/>
      <c r="CA121" s="85"/>
      <c r="CB121" s="85"/>
      <c r="CC121" s="13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  <c r="DA121" s="85"/>
      <c r="DB121" s="85"/>
      <c r="DC121" s="85"/>
      <c r="DD121" s="85"/>
      <c r="DE121" s="85"/>
      <c r="DF121" s="85"/>
      <c r="DG121" s="85"/>
      <c r="DH121" s="85"/>
      <c r="DI121" s="85"/>
      <c r="DJ121" s="85"/>
      <c r="DK121" s="85"/>
      <c r="DL121" s="85"/>
      <c r="DM121" s="85"/>
      <c r="DN121" s="85"/>
      <c r="DO121" s="85"/>
      <c r="DP121" s="85"/>
      <c r="DQ121" s="85"/>
      <c r="DR121" s="85"/>
      <c r="DS121" s="85"/>
      <c r="DT121" s="85"/>
      <c r="DU121" s="85"/>
      <c r="DV121" s="85"/>
      <c r="DW121" s="85"/>
      <c r="DX121" s="85"/>
      <c r="DY121" s="85"/>
    </row>
    <row r="122" spans="1:129" ht="15.75" thickBot="1" x14ac:dyDescent="0.3">
      <c r="A122" s="89">
        <v>45765</v>
      </c>
      <c r="B122" s="66"/>
      <c r="C122" s="66"/>
      <c r="D122" s="66"/>
      <c r="E122" s="66"/>
      <c r="F122" s="66"/>
      <c r="G122" s="66"/>
      <c r="H122" s="47"/>
      <c r="I122" s="85"/>
      <c r="J122" s="85"/>
      <c r="K122" s="85"/>
      <c r="L122" s="85"/>
      <c r="M122" s="85"/>
      <c r="N122" s="85"/>
      <c r="O122" s="85"/>
      <c r="P122" s="67"/>
      <c r="Q122" s="85"/>
      <c r="R122" s="85"/>
      <c r="S122" s="85"/>
      <c r="T122" s="85"/>
      <c r="U122" s="53"/>
      <c r="V122" s="85"/>
      <c r="W122" s="85"/>
      <c r="X122" s="85"/>
      <c r="Y122" s="85"/>
      <c r="Z122" s="85"/>
      <c r="AA122" s="85"/>
      <c r="AB122" s="85"/>
      <c r="AC122" s="52"/>
      <c r="AD122" s="85"/>
      <c r="AE122" s="85"/>
      <c r="AF122" s="85"/>
      <c r="AG122" s="85"/>
      <c r="AH122" s="57"/>
      <c r="AI122" s="85"/>
      <c r="AJ122" s="85"/>
      <c r="AK122" s="85"/>
      <c r="AL122" s="85"/>
      <c r="AM122" s="85"/>
      <c r="AN122" s="85"/>
      <c r="AO122" s="85"/>
      <c r="AP122" s="60"/>
      <c r="AQ122" s="85"/>
      <c r="AR122" s="85"/>
      <c r="AS122" s="85"/>
      <c r="AT122" s="85"/>
      <c r="AU122" s="6"/>
      <c r="AV122" s="85"/>
      <c r="AW122" s="85"/>
      <c r="AX122" s="85"/>
      <c r="AY122" s="85"/>
      <c r="AZ122" s="85"/>
      <c r="BA122" s="85"/>
      <c r="BB122" s="85"/>
      <c r="BC122" s="13"/>
      <c r="BD122" s="85"/>
      <c r="BE122" s="85"/>
      <c r="BF122" s="85"/>
      <c r="BG122" s="85"/>
      <c r="BH122" s="59"/>
      <c r="BI122" s="85"/>
      <c r="BJ122" s="85"/>
      <c r="BK122" s="85"/>
      <c r="BL122" s="85"/>
      <c r="BM122" s="85"/>
      <c r="BN122" s="85"/>
      <c r="BO122" s="85"/>
      <c r="BP122" s="60"/>
      <c r="BQ122" s="85"/>
      <c r="BR122" s="85"/>
      <c r="BS122" s="85"/>
      <c r="BT122" s="85"/>
      <c r="BU122" s="48"/>
      <c r="BV122" s="85"/>
      <c r="BW122" s="85"/>
      <c r="BX122" s="85"/>
      <c r="BY122" s="85"/>
      <c r="BZ122" s="85"/>
      <c r="CA122" s="85"/>
      <c r="CB122" s="85"/>
      <c r="CC122" s="13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  <c r="DA122" s="85"/>
      <c r="DB122" s="85"/>
      <c r="DC122" s="85"/>
      <c r="DD122" s="85"/>
      <c r="DE122" s="85"/>
      <c r="DF122" s="85"/>
      <c r="DG122" s="85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  <c r="DS122" s="85"/>
      <c r="DT122" s="85"/>
      <c r="DU122" s="85"/>
      <c r="DV122" s="85"/>
      <c r="DW122" s="85"/>
      <c r="DX122" s="85"/>
      <c r="DY122" s="85"/>
    </row>
    <row r="123" spans="1:129" ht="15.75" thickBot="1" x14ac:dyDescent="0.3">
      <c r="A123" s="88" t="s">
        <v>959</v>
      </c>
      <c r="B123" s="85">
        <v>1.31</v>
      </c>
      <c r="C123" s="85">
        <v>1.1100000000000001</v>
      </c>
      <c r="D123" s="85">
        <v>0.95</v>
      </c>
      <c r="E123" s="85"/>
      <c r="F123" s="85"/>
      <c r="G123" s="85"/>
      <c r="H123" s="47">
        <v>1</v>
      </c>
      <c r="I123" s="85">
        <v>1</v>
      </c>
      <c r="J123" s="85">
        <v>1</v>
      </c>
      <c r="K123" s="85">
        <v>0</v>
      </c>
      <c r="L123" s="85">
        <v>1</v>
      </c>
      <c r="M123" s="85">
        <v>0</v>
      </c>
      <c r="N123" s="85">
        <v>4</v>
      </c>
      <c r="O123" s="85">
        <v>1</v>
      </c>
      <c r="P123" s="67">
        <v>0</v>
      </c>
      <c r="Q123" s="85">
        <v>0</v>
      </c>
      <c r="R123" s="85">
        <v>0</v>
      </c>
      <c r="S123" s="85">
        <v>0</v>
      </c>
      <c r="T123" s="85">
        <v>0</v>
      </c>
      <c r="U123" s="53">
        <v>0</v>
      </c>
      <c r="V123" s="85">
        <v>1</v>
      </c>
      <c r="W123" s="85">
        <v>0</v>
      </c>
      <c r="X123" s="85">
        <v>0</v>
      </c>
      <c r="Y123" s="85">
        <v>0</v>
      </c>
      <c r="Z123" s="85">
        <v>0</v>
      </c>
      <c r="AA123" s="85">
        <v>4</v>
      </c>
      <c r="AB123" s="85">
        <v>0</v>
      </c>
      <c r="AC123" s="52">
        <v>2</v>
      </c>
      <c r="AD123" s="85">
        <v>0</v>
      </c>
      <c r="AE123" s="85">
        <v>0</v>
      </c>
      <c r="AF123" s="85">
        <v>0</v>
      </c>
      <c r="AG123" s="85">
        <v>0</v>
      </c>
      <c r="AH123" s="57">
        <v>2</v>
      </c>
      <c r="AI123" s="85">
        <v>2</v>
      </c>
      <c r="AJ123" s="85">
        <v>1</v>
      </c>
      <c r="AK123" s="85">
        <v>0</v>
      </c>
      <c r="AL123" s="85">
        <v>0</v>
      </c>
      <c r="AM123" s="85">
        <v>0</v>
      </c>
      <c r="AN123" s="85">
        <v>2</v>
      </c>
      <c r="AO123" s="85">
        <v>0</v>
      </c>
      <c r="AP123" s="60">
        <v>0</v>
      </c>
      <c r="AQ123" s="85">
        <v>0</v>
      </c>
      <c r="AR123" s="85">
        <v>0</v>
      </c>
      <c r="AS123" s="85">
        <v>0</v>
      </c>
      <c r="AT123" s="85">
        <v>0</v>
      </c>
      <c r="AU123" s="6"/>
      <c r="AV123" s="85"/>
      <c r="AW123" s="85"/>
      <c r="AX123" s="85"/>
      <c r="AY123" s="85"/>
      <c r="AZ123" s="85"/>
      <c r="BA123" s="85"/>
      <c r="BB123" s="85"/>
      <c r="BC123" s="13"/>
      <c r="BD123" s="85"/>
      <c r="BE123" s="85"/>
      <c r="BF123" s="85"/>
      <c r="BG123" s="85"/>
      <c r="BH123" s="59"/>
      <c r="BI123" s="85"/>
      <c r="BJ123" s="85"/>
      <c r="BK123" s="85"/>
      <c r="BL123" s="85"/>
      <c r="BM123" s="85"/>
      <c r="BN123" s="85"/>
      <c r="BO123" s="85"/>
      <c r="BP123" s="60"/>
      <c r="BQ123" s="85"/>
      <c r="BR123" s="85"/>
      <c r="BS123" s="85"/>
      <c r="BT123" s="85"/>
      <c r="BU123" s="48"/>
      <c r="BV123" s="85"/>
      <c r="BW123" s="85"/>
      <c r="BX123" s="85"/>
      <c r="BY123" s="85"/>
      <c r="BZ123" s="85"/>
      <c r="CA123" s="85"/>
      <c r="CB123" s="85"/>
      <c r="CC123" s="13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  <c r="DA123" s="85"/>
      <c r="DB123" s="85"/>
      <c r="DC123" s="85"/>
      <c r="DD123" s="85"/>
      <c r="DE123" s="85"/>
      <c r="DF123" s="85"/>
      <c r="DG123" s="85"/>
      <c r="DH123" s="85"/>
      <c r="DI123" s="85"/>
      <c r="DJ123" s="85"/>
      <c r="DK123" s="85"/>
      <c r="DL123" s="85"/>
      <c r="DM123" s="85"/>
      <c r="DN123" s="85"/>
      <c r="DO123" s="85"/>
      <c r="DP123" s="85"/>
      <c r="DQ123" s="85"/>
      <c r="DR123" s="85"/>
      <c r="DS123" s="85"/>
      <c r="DT123" s="85"/>
      <c r="DU123" s="85"/>
      <c r="DV123" s="85"/>
      <c r="DW123" s="85"/>
      <c r="DX123" s="85"/>
      <c r="DY123" s="85"/>
    </row>
    <row r="124" spans="1:129" ht="15.75" thickBot="1" x14ac:dyDescent="0.3">
      <c r="A124" s="88" t="s">
        <v>960</v>
      </c>
      <c r="B124" s="85">
        <v>1.03</v>
      </c>
      <c r="C124" s="85">
        <v>1.28</v>
      </c>
      <c r="D124" s="85">
        <v>1.42</v>
      </c>
      <c r="E124" s="85"/>
      <c r="F124" s="85"/>
      <c r="G124" s="85"/>
      <c r="H124" s="47">
        <v>2</v>
      </c>
      <c r="I124" s="85">
        <v>4</v>
      </c>
      <c r="J124" s="85">
        <v>1</v>
      </c>
      <c r="K124" s="85">
        <v>0</v>
      </c>
      <c r="L124" s="85">
        <v>0</v>
      </c>
      <c r="M124" s="85">
        <v>0</v>
      </c>
      <c r="N124" s="85">
        <v>4</v>
      </c>
      <c r="O124" s="85">
        <v>0</v>
      </c>
      <c r="P124" s="67">
        <v>0</v>
      </c>
      <c r="Q124" s="85">
        <v>0</v>
      </c>
      <c r="R124" s="85">
        <v>1</v>
      </c>
      <c r="S124" s="85">
        <v>0</v>
      </c>
      <c r="T124" s="85">
        <v>0</v>
      </c>
      <c r="U124" s="53">
        <v>1</v>
      </c>
      <c r="V124" s="85">
        <v>0</v>
      </c>
      <c r="W124" s="85">
        <v>0</v>
      </c>
      <c r="X124" s="85">
        <v>2</v>
      </c>
      <c r="Y124" s="85">
        <v>0</v>
      </c>
      <c r="Z124" s="85">
        <v>0</v>
      </c>
      <c r="AA124" s="85">
        <v>4</v>
      </c>
      <c r="AB124" s="85">
        <v>0</v>
      </c>
      <c r="AC124" s="52">
        <v>1</v>
      </c>
      <c r="AD124" s="85">
        <v>0</v>
      </c>
      <c r="AE124" s="85">
        <v>1</v>
      </c>
      <c r="AF124" s="85">
        <v>0</v>
      </c>
      <c r="AG124" s="85">
        <v>0</v>
      </c>
      <c r="AH124" s="57">
        <v>0</v>
      </c>
      <c r="AI124" s="85">
        <v>2</v>
      </c>
      <c r="AJ124" s="85">
        <v>1</v>
      </c>
      <c r="AK124" s="85">
        <v>0</v>
      </c>
      <c r="AL124" s="85">
        <v>0</v>
      </c>
      <c r="AM124" s="85">
        <v>0</v>
      </c>
      <c r="AN124" s="85">
        <v>0</v>
      </c>
      <c r="AO124" s="85">
        <v>0</v>
      </c>
      <c r="AP124" s="60">
        <v>0</v>
      </c>
      <c r="AQ124" s="85">
        <v>0</v>
      </c>
      <c r="AR124" s="85">
        <v>0</v>
      </c>
      <c r="AS124" s="85">
        <v>0</v>
      </c>
      <c r="AT124" s="85">
        <v>0</v>
      </c>
      <c r="AU124" s="6"/>
      <c r="AV124" s="85"/>
      <c r="AW124" s="85"/>
      <c r="AX124" s="85"/>
      <c r="AY124" s="85"/>
      <c r="AZ124" s="85"/>
      <c r="BA124" s="85"/>
      <c r="BB124" s="85"/>
      <c r="BC124" s="13"/>
      <c r="BD124" s="85"/>
      <c r="BE124" s="85"/>
      <c r="BF124" s="85"/>
      <c r="BG124" s="85"/>
      <c r="BH124" s="59"/>
      <c r="BI124" s="85"/>
      <c r="BJ124" s="85"/>
      <c r="BK124" s="85"/>
      <c r="BL124" s="85"/>
      <c r="BM124" s="85"/>
      <c r="BN124" s="85"/>
      <c r="BO124" s="85"/>
      <c r="BP124" s="60"/>
      <c r="BQ124" s="85"/>
      <c r="BR124" s="85"/>
      <c r="BS124" s="85"/>
      <c r="BT124" s="85"/>
      <c r="BU124" s="48"/>
      <c r="BV124" s="85"/>
      <c r="BW124" s="85"/>
      <c r="BX124" s="85"/>
      <c r="BY124" s="85"/>
      <c r="BZ124" s="85"/>
      <c r="CA124" s="85"/>
      <c r="CB124" s="85"/>
      <c r="CC124" s="13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  <c r="DA124" s="85"/>
      <c r="DB124" s="85"/>
      <c r="DC124" s="85"/>
      <c r="DD124" s="85"/>
      <c r="DE124" s="85"/>
      <c r="DF124" s="85"/>
      <c r="DG124" s="85"/>
      <c r="DH124" s="85"/>
      <c r="DI124" s="85"/>
      <c r="DJ124" s="85"/>
      <c r="DK124" s="85"/>
      <c r="DL124" s="85"/>
      <c r="DM124" s="85"/>
      <c r="DN124" s="85"/>
      <c r="DO124" s="85"/>
      <c r="DP124" s="85"/>
      <c r="DQ124" s="85"/>
      <c r="DR124" s="85"/>
      <c r="DS124" s="85"/>
      <c r="DT124" s="85"/>
      <c r="DU124" s="85"/>
      <c r="DV124" s="85"/>
      <c r="DW124" s="85"/>
      <c r="DX124" s="85"/>
      <c r="DY124" s="85"/>
    </row>
    <row r="125" spans="1:129" ht="15.75" thickBot="1" x14ac:dyDescent="0.3">
      <c r="A125" s="87" t="s">
        <v>961</v>
      </c>
      <c r="B125" s="85">
        <v>1.01</v>
      </c>
      <c r="C125" s="85">
        <v>1.51</v>
      </c>
      <c r="D125" s="85"/>
      <c r="E125" s="85"/>
      <c r="F125" s="85"/>
      <c r="G125" s="85"/>
      <c r="H125" s="47">
        <v>0</v>
      </c>
      <c r="I125" s="85">
        <v>2</v>
      </c>
      <c r="J125" s="85">
        <v>1</v>
      </c>
      <c r="K125" s="85">
        <v>0</v>
      </c>
      <c r="L125" s="85">
        <v>0</v>
      </c>
      <c r="M125" s="85">
        <v>0</v>
      </c>
      <c r="N125" s="85">
        <v>3</v>
      </c>
      <c r="O125" s="85">
        <v>1</v>
      </c>
      <c r="P125" s="67">
        <v>0</v>
      </c>
      <c r="Q125" s="85">
        <v>0</v>
      </c>
      <c r="R125" s="85">
        <v>0</v>
      </c>
      <c r="S125" s="85">
        <v>0</v>
      </c>
      <c r="T125" s="85">
        <v>0</v>
      </c>
      <c r="U125" s="53">
        <v>0</v>
      </c>
      <c r="V125" s="85">
        <v>1</v>
      </c>
      <c r="W125" s="85">
        <v>3</v>
      </c>
      <c r="X125" s="85">
        <v>0</v>
      </c>
      <c r="Y125" s="85">
        <v>0</v>
      </c>
      <c r="Z125" s="85">
        <v>0</v>
      </c>
      <c r="AA125" s="85">
        <v>1</v>
      </c>
      <c r="AB125" s="85">
        <v>0</v>
      </c>
      <c r="AC125" s="52">
        <v>1</v>
      </c>
      <c r="AD125" s="85">
        <v>0</v>
      </c>
      <c r="AE125" s="85">
        <v>0</v>
      </c>
      <c r="AF125" s="85">
        <v>0</v>
      </c>
      <c r="AG125" s="85">
        <v>0</v>
      </c>
      <c r="AH125" s="57"/>
      <c r="AI125" s="85"/>
      <c r="AJ125" s="85"/>
      <c r="AK125" s="85"/>
      <c r="AL125" s="85"/>
      <c r="AM125" s="85"/>
      <c r="AN125" s="85"/>
      <c r="AO125" s="85"/>
      <c r="AP125" s="60"/>
      <c r="AQ125" s="85"/>
      <c r="AR125" s="85"/>
      <c r="AS125" s="85"/>
      <c r="AT125" s="85"/>
      <c r="AU125" s="6"/>
      <c r="AV125" s="85"/>
      <c r="AW125" s="85"/>
      <c r="AX125" s="85"/>
      <c r="AY125" s="85"/>
      <c r="AZ125" s="85"/>
      <c r="BA125" s="85"/>
      <c r="BB125" s="85"/>
      <c r="BC125" s="13"/>
      <c r="BD125" s="85"/>
      <c r="BE125" s="85"/>
      <c r="BF125" s="85"/>
      <c r="BG125" s="85"/>
      <c r="BH125" s="59"/>
      <c r="BI125" s="85"/>
      <c r="BJ125" s="85"/>
      <c r="BK125" s="85"/>
      <c r="BL125" s="85"/>
      <c r="BM125" s="85"/>
      <c r="BN125" s="85"/>
      <c r="BO125" s="85"/>
      <c r="BP125" s="60"/>
      <c r="BQ125" s="85"/>
      <c r="BR125" s="85"/>
      <c r="BS125" s="85"/>
      <c r="BT125" s="85"/>
      <c r="BU125" s="48"/>
      <c r="BV125" s="85"/>
      <c r="BW125" s="85"/>
      <c r="BX125" s="85"/>
      <c r="BY125" s="85"/>
      <c r="BZ125" s="85"/>
      <c r="CA125" s="85"/>
      <c r="CB125" s="85"/>
      <c r="CC125" s="13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  <c r="DA125" s="85"/>
      <c r="DB125" s="85"/>
      <c r="DC125" s="85"/>
      <c r="DD125" s="85"/>
      <c r="DE125" s="85"/>
      <c r="DF125" s="85"/>
      <c r="DG125" s="85"/>
      <c r="DH125" s="85"/>
      <c r="DI125" s="85"/>
      <c r="DJ125" s="85"/>
      <c r="DK125" s="85"/>
      <c r="DL125" s="85"/>
      <c r="DM125" s="85"/>
      <c r="DN125" s="85"/>
      <c r="DO125" s="85"/>
      <c r="DP125" s="85"/>
      <c r="DQ125" s="85"/>
      <c r="DR125" s="85"/>
      <c r="DS125" s="85"/>
      <c r="DT125" s="85"/>
      <c r="DU125" s="85"/>
      <c r="DV125" s="85"/>
      <c r="DW125" s="85"/>
      <c r="DX125" s="85"/>
      <c r="DY125" s="85"/>
    </row>
    <row r="126" spans="1:129" ht="15.75" thickBot="1" x14ac:dyDescent="0.3">
      <c r="A126" s="40">
        <v>45766</v>
      </c>
      <c r="B126" s="40"/>
      <c r="C126" s="40"/>
      <c r="D126" s="40"/>
      <c r="E126" s="40"/>
      <c r="F126" s="40"/>
      <c r="G126" s="40"/>
      <c r="H126" s="47"/>
      <c r="I126" s="85"/>
      <c r="J126" s="85"/>
      <c r="K126" s="85"/>
      <c r="L126" s="85"/>
      <c r="M126" s="85"/>
      <c r="N126" s="85"/>
      <c r="O126" s="85"/>
      <c r="P126" s="67"/>
      <c r="Q126" s="85"/>
      <c r="R126" s="85"/>
      <c r="S126" s="85"/>
      <c r="T126" s="85"/>
      <c r="U126" s="53"/>
      <c r="V126" s="85"/>
      <c r="W126" s="85"/>
      <c r="X126" s="85"/>
      <c r="Y126" s="85"/>
      <c r="Z126" s="85"/>
      <c r="AA126" s="85"/>
      <c r="AB126" s="85"/>
      <c r="AC126" s="52"/>
      <c r="AD126" s="85"/>
      <c r="AE126" s="85"/>
      <c r="AF126" s="85"/>
      <c r="AG126" s="85"/>
      <c r="AH126" s="57"/>
      <c r="AI126" s="85"/>
      <c r="AJ126" s="85"/>
      <c r="AK126" s="85"/>
      <c r="AL126" s="85"/>
      <c r="AM126" s="85"/>
      <c r="AN126" s="85"/>
      <c r="AO126" s="85"/>
      <c r="AP126" s="60"/>
      <c r="AQ126" s="85"/>
      <c r="AR126" s="85"/>
      <c r="AS126" s="85"/>
      <c r="AT126" s="85"/>
      <c r="AU126" s="6"/>
      <c r="AV126" s="85"/>
      <c r="AW126" s="85"/>
      <c r="AX126" s="85"/>
      <c r="AY126" s="85"/>
      <c r="AZ126" s="85"/>
      <c r="BA126" s="85"/>
      <c r="BB126" s="85"/>
      <c r="BC126" s="13"/>
      <c r="BD126" s="85"/>
      <c r="BE126" s="85"/>
      <c r="BF126" s="85"/>
      <c r="BG126" s="85"/>
      <c r="BH126" s="59"/>
      <c r="BI126" s="85"/>
      <c r="BJ126" s="85"/>
      <c r="BK126" s="85"/>
      <c r="BL126" s="85"/>
      <c r="BM126" s="85"/>
      <c r="BN126" s="85"/>
      <c r="BO126" s="85"/>
      <c r="BP126" s="60"/>
      <c r="BQ126" s="85"/>
      <c r="BR126" s="85"/>
      <c r="BS126" s="85"/>
      <c r="BT126" s="85"/>
      <c r="BU126" s="48"/>
      <c r="BV126" s="85"/>
      <c r="BW126" s="85"/>
      <c r="BX126" s="85"/>
      <c r="BY126" s="85"/>
      <c r="BZ126" s="85"/>
      <c r="CA126" s="85"/>
      <c r="CB126" s="85"/>
      <c r="CC126" s="13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  <c r="DA126" s="85"/>
      <c r="DB126" s="85"/>
      <c r="DC126" s="85"/>
      <c r="DD126" s="85"/>
      <c r="DE126" s="85"/>
      <c r="DF126" s="85"/>
      <c r="DG126" s="85"/>
      <c r="DH126" s="85"/>
      <c r="DI126" s="85"/>
      <c r="DJ126" s="85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</row>
    <row r="127" spans="1:129" ht="15.75" thickBot="1" x14ac:dyDescent="0.3">
      <c r="A127" s="88" t="s">
        <v>962</v>
      </c>
      <c r="B127" s="85">
        <v>0.68</v>
      </c>
      <c r="C127" s="85">
        <v>0.84</v>
      </c>
      <c r="D127" s="85"/>
      <c r="E127" s="85"/>
      <c r="F127" s="85"/>
      <c r="G127" s="85"/>
      <c r="H127" s="47">
        <v>1</v>
      </c>
      <c r="I127" s="85">
        <v>0</v>
      </c>
      <c r="J127" s="85">
        <v>0</v>
      </c>
      <c r="K127" s="85">
        <v>0</v>
      </c>
      <c r="L127" s="85">
        <v>0</v>
      </c>
      <c r="M127" s="85">
        <v>0</v>
      </c>
      <c r="N127" s="85">
        <v>1</v>
      </c>
      <c r="O127" s="85">
        <v>0</v>
      </c>
      <c r="P127" s="67">
        <v>0</v>
      </c>
      <c r="Q127" s="85">
        <v>0</v>
      </c>
      <c r="R127" s="85">
        <v>0</v>
      </c>
      <c r="S127" s="85">
        <v>0</v>
      </c>
      <c r="T127" s="85">
        <v>0</v>
      </c>
      <c r="U127" s="53">
        <v>0</v>
      </c>
      <c r="V127" s="85">
        <v>0</v>
      </c>
      <c r="W127" s="85">
        <v>0</v>
      </c>
      <c r="X127" s="85">
        <v>1</v>
      </c>
      <c r="Y127" s="85">
        <v>0</v>
      </c>
      <c r="Z127" s="85">
        <v>0</v>
      </c>
      <c r="AA127" s="85">
        <v>1</v>
      </c>
      <c r="AB127" s="85">
        <v>1</v>
      </c>
      <c r="AC127" s="52">
        <v>0</v>
      </c>
      <c r="AD127" s="85">
        <v>0</v>
      </c>
      <c r="AE127" s="85">
        <v>0</v>
      </c>
      <c r="AF127" s="85">
        <v>0</v>
      </c>
      <c r="AG127" s="85">
        <v>0</v>
      </c>
      <c r="AH127" s="57"/>
      <c r="AI127" s="85"/>
      <c r="AJ127" s="85"/>
      <c r="AK127" s="85"/>
      <c r="AL127" s="85"/>
      <c r="AM127" s="85"/>
      <c r="AN127" s="85"/>
      <c r="AO127" s="85"/>
      <c r="AP127" s="60"/>
      <c r="AQ127" s="85"/>
      <c r="AR127" s="85"/>
      <c r="AS127" s="85"/>
      <c r="AT127" s="85"/>
      <c r="AU127" s="6"/>
      <c r="AV127" s="85"/>
      <c r="AW127" s="85"/>
      <c r="AX127" s="85"/>
      <c r="AY127" s="85"/>
      <c r="AZ127" s="85"/>
      <c r="BA127" s="85"/>
      <c r="BB127" s="85"/>
      <c r="BC127" s="13"/>
      <c r="BD127" s="85"/>
      <c r="BE127" s="85"/>
      <c r="BF127" s="85"/>
      <c r="BG127" s="85"/>
      <c r="BH127" s="59"/>
      <c r="BI127" s="85"/>
      <c r="BJ127" s="85"/>
      <c r="BK127" s="85"/>
      <c r="BL127" s="85"/>
      <c r="BM127" s="85"/>
      <c r="BN127" s="85"/>
      <c r="BO127" s="85"/>
      <c r="BP127" s="60"/>
      <c r="BQ127" s="85"/>
      <c r="BR127" s="85"/>
      <c r="BS127" s="85"/>
      <c r="BT127" s="85"/>
      <c r="BU127" s="48"/>
      <c r="BV127" s="85"/>
      <c r="BW127" s="85"/>
      <c r="BX127" s="85"/>
      <c r="BY127" s="85"/>
      <c r="BZ127" s="85"/>
      <c r="CA127" s="85"/>
      <c r="CB127" s="85"/>
      <c r="CC127" s="13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</row>
    <row r="128" spans="1:129" ht="15.75" thickBot="1" x14ac:dyDescent="0.3">
      <c r="A128" s="87" t="s">
        <v>963</v>
      </c>
      <c r="B128" s="85">
        <v>1.69</v>
      </c>
      <c r="C128" s="85">
        <v>1.48</v>
      </c>
      <c r="D128" s="85"/>
      <c r="E128" s="85"/>
      <c r="F128" s="85"/>
      <c r="G128" s="85"/>
      <c r="H128" s="47">
        <v>1</v>
      </c>
      <c r="I128" s="85">
        <v>2</v>
      </c>
      <c r="J128" s="85">
        <v>4</v>
      </c>
      <c r="K128" s="85">
        <v>0</v>
      </c>
      <c r="L128" s="85">
        <v>0</v>
      </c>
      <c r="M128" s="85">
        <v>2</v>
      </c>
      <c r="N128" s="85">
        <v>9</v>
      </c>
      <c r="O128" s="85">
        <v>0</v>
      </c>
      <c r="P128" s="67">
        <v>0</v>
      </c>
      <c r="Q128" s="85">
        <v>0</v>
      </c>
      <c r="R128" s="85">
        <v>0</v>
      </c>
      <c r="S128" s="85">
        <v>0</v>
      </c>
      <c r="T128" s="85">
        <v>0</v>
      </c>
      <c r="U128" s="53">
        <v>1</v>
      </c>
      <c r="V128" s="85">
        <v>1</v>
      </c>
      <c r="W128" s="85">
        <v>0</v>
      </c>
      <c r="X128" s="85">
        <v>0</v>
      </c>
      <c r="Y128" s="85">
        <v>0</v>
      </c>
      <c r="Z128" s="85">
        <v>1</v>
      </c>
      <c r="AA128" s="85">
        <v>4</v>
      </c>
      <c r="AB128" s="85">
        <v>1</v>
      </c>
      <c r="AC128" s="52">
        <v>1</v>
      </c>
      <c r="AD128" s="85">
        <v>2</v>
      </c>
      <c r="AE128" s="85">
        <v>0</v>
      </c>
      <c r="AF128" s="85">
        <v>0</v>
      </c>
      <c r="AG128" s="85">
        <v>0</v>
      </c>
      <c r="AH128" s="57"/>
      <c r="AI128" s="85"/>
      <c r="AJ128" s="85"/>
      <c r="AK128" s="85"/>
      <c r="AL128" s="85"/>
      <c r="AM128" s="85"/>
      <c r="AN128" s="85"/>
      <c r="AO128" s="85"/>
      <c r="AP128" s="60"/>
      <c r="AQ128" s="85"/>
      <c r="AR128" s="85"/>
      <c r="AS128" s="85"/>
      <c r="AT128" s="85"/>
      <c r="AU128" s="6"/>
      <c r="AV128" s="85"/>
      <c r="AW128" s="85"/>
      <c r="AX128" s="85"/>
      <c r="AY128" s="85"/>
      <c r="AZ128" s="85"/>
      <c r="BA128" s="85"/>
      <c r="BB128" s="85"/>
      <c r="BC128" s="13"/>
      <c r="BD128" s="85"/>
      <c r="BE128" s="85"/>
      <c r="BF128" s="85"/>
      <c r="BG128" s="85"/>
      <c r="BH128" s="59"/>
      <c r="BI128" s="85"/>
      <c r="BJ128" s="85"/>
      <c r="BK128" s="85"/>
      <c r="BL128" s="85"/>
      <c r="BM128" s="85"/>
      <c r="BN128" s="85"/>
      <c r="BO128" s="85"/>
      <c r="BP128" s="60"/>
      <c r="BQ128" s="85"/>
      <c r="BR128" s="85"/>
      <c r="BS128" s="85"/>
      <c r="BT128" s="85"/>
      <c r="BU128" s="48"/>
      <c r="BV128" s="85"/>
      <c r="BW128" s="85"/>
      <c r="BX128" s="85"/>
      <c r="BY128" s="85"/>
      <c r="BZ128" s="85"/>
      <c r="CA128" s="85"/>
      <c r="CB128" s="85"/>
      <c r="CC128" s="13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  <c r="DA128" s="85"/>
      <c r="DB128" s="85"/>
      <c r="DC128" s="85"/>
      <c r="DD128" s="85"/>
      <c r="DE128" s="85"/>
      <c r="DF128" s="85"/>
      <c r="DG128" s="8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</row>
    <row r="129" spans="1:129" ht="15.75" thickBot="1" x14ac:dyDescent="0.3">
      <c r="A129" s="88" t="s">
        <v>964</v>
      </c>
      <c r="B129" s="85">
        <v>1.08</v>
      </c>
      <c r="C129" s="85">
        <v>1.0900000000000001</v>
      </c>
      <c r="D129" s="85"/>
      <c r="E129" s="85"/>
      <c r="F129" s="85">
        <v>1.45</v>
      </c>
      <c r="G129" s="85"/>
      <c r="H129" s="47">
        <v>1</v>
      </c>
      <c r="I129" s="85">
        <v>4</v>
      </c>
      <c r="J129" s="85">
        <v>0</v>
      </c>
      <c r="K129" s="85">
        <v>0</v>
      </c>
      <c r="L129" s="85">
        <v>0</v>
      </c>
      <c r="M129" s="85">
        <v>0</v>
      </c>
      <c r="N129" s="85">
        <v>3</v>
      </c>
      <c r="O129" s="85">
        <v>1</v>
      </c>
      <c r="P129" s="67">
        <v>0</v>
      </c>
      <c r="Q129" s="85">
        <v>1</v>
      </c>
      <c r="R129" s="85">
        <v>0</v>
      </c>
      <c r="S129" s="85">
        <v>0</v>
      </c>
      <c r="T129" s="85">
        <v>0</v>
      </c>
      <c r="U129" s="53">
        <v>1</v>
      </c>
      <c r="V129" s="85">
        <v>2</v>
      </c>
      <c r="W129" s="85">
        <v>0</v>
      </c>
      <c r="X129" s="85">
        <v>1</v>
      </c>
      <c r="Y129" s="85">
        <v>0</v>
      </c>
      <c r="Z129" s="85">
        <v>0</v>
      </c>
      <c r="AA129" s="85">
        <v>3</v>
      </c>
      <c r="AB129" s="85">
        <v>0</v>
      </c>
      <c r="AC129" s="52">
        <v>2</v>
      </c>
      <c r="AD129" s="85">
        <v>0</v>
      </c>
      <c r="AE129" s="85">
        <v>0</v>
      </c>
      <c r="AF129" s="85">
        <v>0</v>
      </c>
      <c r="AG129" s="85">
        <v>0</v>
      </c>
      <c r="AH129" s="57"/>
      <c r="AI129" s="85"/>
      <c r="AJ129" s="85"/>
      <c r="AK129" s="85"/>
      <c r="AL129" s="85"/>
      <c r="AM129" s="85"/>
      <c r="AN129" s="85"/>
      <c r="AO129" s="85"/>
      <c r="AP129" s="60"/>
      <c r="AQ129" s="85"/>
      <c r="AR129" s="85"/>
      <c r="AS129" s="85"/>
      <c r="AT129" s="85"/>
      <c r="AU129" s="6"/>
      <c r="AV129" s="85"/>
      <c r="AW129" s="85"/>
      <c r="AX129" s="85"/>
      <c r="AY129" s="85"/>
      <c r="AZ129" s="85"/>
      <c r="BA129" s="85"/>
      <c r="BB129" s="85"/>
      <c r="BC129" s="13"/>
      <c r="BD129" s="85"/>
      <c r="BE129" s="85"/>
      <c r="BF129" s="85"/>
      <c r="BG129" s="85"/>
      <c r="BH129" s="59">
        <v>1</v>
      </c>
      <c r="BI129" s="85">
        <v>7</v>
      </c>
      <c r="BJ129" s="85">
        <v>1</v>
      </c>
      <c r="BK129" s="85">
        <v>0</v>
      </c>
      <c r="BL129" s="85">
        <v>0</v>
      </c>
      <c r="BM129" s="85">
        <v>0</v>
      </c>
      <c r="BN129" s="85">
        <v>3</v>
      </c>
      <c r="BO129" s="85">
        <v>1</v>
      </c>
      <c r="BP129" s="60">
        <v>0</v>
      </c>
      <c r="BQ129" s="85">
        <v>0</v>
      </c>
      <c r="BR129" s="85">
        <v>0</v>
      </c>
      <c r="BS129" s="85">
        <v>0</v>
      </c>
      <c r="BT129" s="85">
        <v>0</v>
      </c>
      <c r="BU129" s="48"/>
      <c r="BV129" s="85"/>
      <c r="BW129" s="85"/>
      <c r="BX129" s="85"/>
      <c r="BY129" s="85"/>
      <c r="BZ129" s="85"/>
      <c r="CA129" s="85"/>
      <c r="CB129" s="85"/>
      <c r="CC129" s="13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  <c r="DA129" s="85"/>
      <c r="DB129" s="85"/>
      <c r="DC129" s="85"/>
      <c r="DD129" s="85"/>
      <c r="DE129" s="85"/>
      <c r="DF129" s="85"/>
      <c r="DG129" s="85"/>
      <c r="DH129" s="85"/>
      <c r="DI129" s="85"/>
      <c r="DJ129" s="85"/>
      <c r="DK129" s="85"/>
      <c r="DL129" s="85"/>
      <c r="DM129" s="85"/>
      <c r="DN129" s="85"/>
      <c r="DO129" s="85"/>
      <c r="DP129" s="85"/>
      <c r="DQ129" s="85"/>
      <c r="DR129" s="85"/>
      <c r="DS129" s="85"/>
      <c r="DT129" s="85"/>
      <c r="DU129" s="85"/>
      <c r="DV129" s="85"/>
      <c r="DW129" s="85"/>
      <c r="DX129" s="85"/>
      <c r="DY129" s="85"/>
    </row>
    <row r="130" spans="1:129" ht="15.75" thickBot="1" x14ac:dyDescent="0.3">
      <c r="A130" s="86" t="s">
        <v>965</v>
      </c>
      <c r="B130" s="85">
        <v>0.73</v>
      </c>
      <c r="C130" s="85">
        <v>1.25</v>
      </c>
      <c r="D130" s="85"/>
      <c r="E130" s="85"/>
      <c r="F130" s="85">
        <v>1.57</v>
      </c>
      <c r="G130" s="85"/>
      <c r="H130" s="47">
        <v>0</v>
      </c>
      <c r="I130" s="85">
        <v>1</v>
      </c>
      <c r="J130" s="85">
        <v>0</v>
      </c>
      <c r="K130" s="85">
        <v>0</v>
      </c>
      <c r="L130" s="85">
        <v>0</v>
      </c>
      <c r="M130" s="85">
        <v>0</v>
      </c>
      <c r="N130" s="85">
        <v>5</v>
      </c>
      <c r="O130" s="85">
        <v>0</v>
      </c>
      <c r="P130" s="67">
        <v>0</v>
      </c>
      <c r="Q130" s="85">
        <v>0</v>
      </c>
      <c r="R130" s="85">
        <v>0</v>
      </c>
      <c r="S130" s="85">
        <v>0</v>
      </c>
      <c r="T130" s="85">
        <v>0</v>
      </c>
      <c r="U130" s="53">
        <v>3</v>
      </c>
      <c r="V130" s="85">
        <v>1</v>
      </c>
      <c r="W130" s="85">
        <v>0</v>
      </c>
      <c r="X130" s="85">
        <v>1</v>
      </c>
      <c r="Y130" s="85">
        <v>0</v>
      </c>
      <c r="Z130" s="85">
        <v>0</v>
      </c>
      <c r="AA130" s="85">
        <v>2</v>
      </c>
      <c r="AB130" s="85">
        <v>0</v>
      </c>
      <c r="AC130" s="52">
        <v>0</v>
      </c>
      <c r="AD130" s="85">
        <v>0</v>
      </c>
      <c r="AE130" s="85">
        <v>0</v>
      </c>
      <c r="AF130" s="85">
        <v>0</v>
      </c>
      <c r="AG130" s="85">
        <v>0</v>
      </c>
      <c r="AH130" s="57"/>
      <c r="AI130" s="85"/>
      <c r="AJ130" s="85"/>
      <c r="AK130" s="85"/>
      <c r="AL130" s="85"/>
      <c r="AM130" s="85"/>
      <c r="AN130" s="85"/>
      <c r="AO130" s="85"/>
      <c r="AP130" s="60"/>
      <c r="AQ130" s="85"/>
      <c r="AR130" s="85"/>
      <c r="AS130" s="85"/>
      <c r="AT130" s="85"/>
      <c r="AU130" s="6"/>
      <c r="AV130" s="85"/>
      <c r="AW130" s="85"/>
      <c r="AX130" s="85"/>
      <c r="AY130" s="85"/>
      <c r="AZ130" s="85"/>
      <c r="BA130" s="85"/>
      <c r="BB130" s="85"/>
      <c r="BC130" s="13"/>
      <c r="BD130" s="85"/>
      <c r="BE130" s="85"/>
      <c r="BF130" s="85"/>
      <c r="BG130" s="85"/>
      <c r="BH130" s="59">
        <v>2</v>
      </c>
      <c r="BI130" s="85">
        <v>4</v>
      </c>
      <c r="BJ130" s="85">
        <v>3</v>
      </c>
      <c r="BK130" s="85">
        <v>0</v>
      </c>
      <c r="BL130" s="85">
        <v>0</v>
      </c>
      <c r="BM130" s="85">
        <v>0</v>
      </c>
      <c r="BN130" s="85">
        <v>1</v>
      </c>
      <c r="BO130" s="85">
        <v>1</v>
      </c>
      <c r="BP130" s="60">
        <v>0</v>
      </c>
      <c r="BQ130" s="85">
        <v>0</v>
      </c>
      <c r="BR130" s="85">
        <v>0</v>
      </c>
      <c r="BS130" s="85">
        <v>0</v>
      </c>
      <c r="BT130" s="85">
        <v>0</v>
      </c>
      <c r="BU130" s="48"/>
      <c r="BV130" s="85"/>
      <c r="BW130" s="85"/>
      <c r="BX130" s="85"/>
      <c r="BY130" s="85"/>
      <c r="BZ130" s="85"/>
      <c r="CA130" s="85"/>
      <c r="CB130" s="85"/>
      <c r="CC130" s="13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  <c r="DA130" s="85"/>
      <c r="DB130" s="85"/>
      <c r="DC130" s="85"/>
      <c r="DD130" s="85"/>
      <c r="DE130" s="85"/>
      <c r="DF130" s="85"/>
      <c r="DG130" s="85"/>
      <c r="DH130" s="85"/>
      <c r="DI130" s="85"/>
      <c r="DJ130" s="85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</row>
    <row r="131" spans="1:129" ht="15.75" thickBot="1" x14ac:dyDescent="0.3">
      <c r="A131" s="87" t="s">
        <v>966</v>
      </c>
      <c r="B131" s="85">
        <v>1.45</v>
      </c>
      <c r="C131" s="85">
        <v>1.42</v>
      </c>
      <c r="D131" s="85"/>
      <c r="E131" s="85"/>
      <c r="F131" s="85">
        <v>1.37</v>
      </c>
      <c r="G131" s="85"/>
      <c r="H131" s="47">
        <v>1</v>
      </c>
      <c r="I131" s="85">
        <v>5</v>
      </c>
      <c r="J131" s="85">
        <v>1</v>
      </c>
      <c r="K131" s="85">
        <v>0</v>
      </c>
      <c r="L131" s="85">
        <v>0</v>
      </c>
      <c r="M131" s="85">
        <v>0</v>
      </c>
      <c r="N131" s="85">
        <v>1</v>
      </c>
      <c r="O131" s="85">
        <v>0</v>
      </c>
      <c r="P131" s="67">
        <v>0</v>
      </c>
      <c r="Q131" s="85">
        <v>0</v>
      </c>
      <c r="R131" s="85">
        <v>0</v>
      </c>
      <c r="S131" s="85">
        <v>0</v>
      </c>
      <c r="T131" s="85">
        <v>0</v>
      </c>
      <c r="U131" s="53">
        <v>1</v>
      </c>
      <c r="V131" s="85">
        <v>1</v>
      </c>
      <c r="W131" s="85">
        <v>1</v>
      </c>
      <c r="X131" s="85">
        <v>0</v>
      </c>
      <c r="Y131" s="85">
        <v>0</v>
      </c>
      <c r="Z131" s="85">
        <v>0</v>
      </c>
      <c r="AA131" s="85">
        <v>5</v>
      </c>
      <c r="AB131" s="85">
        <v>0</v>
      </c>
      <c r="AC131" s="52">
        <v>1</v>
      </c>
      <c r="AD131" s="85">
        <v>0</v>
      </c>
      <c r="AE131" s="85">
        <v>0</v>
      </c>
      <c r="AF131" s="85">
        <v>0</v>
      </c>
      <c r="AG131" s="85">
        <v>0</v>
      </c>
      <c r="AH131" s="57"/>
      <c r="AI131" s="85"/>
      <c r="AJ131" s="85"/>
      <c r="AK131" s="85"/>
      <c r="AL131" s="85"/>
      <c r="AM131" s="85"/>
      <c r="AN131" s="85"/>
      <c r="AO131" s="85"/>
      <c r="AP131" s="60"/>
      <c r="AQ131" s="85"/>
      <c r="AR131" s="85"/>
      <c r="AS131" s="85"/>
      <c r="AT131" s="85"/>
      <c r="AU131" s="6"/>
      <c r="AV131" s="85"/>
      <c r="AW131" s="85"/>
      <c r="AX131" s="85"/>
      <c r="AY131" s="85"/>
      <c r="AZ131" s="85"/>
      <c r="BA131" s="85"/>
      <c r="BB131" s="85"/>
      <c r="BC131" s="13"/>
      <c r="BD131" s="85"/>
      <c r="BE131" s="85"/>
      <c r="BF131" s="85"/>
      <c r="BG131" s="85"/>
      <c r="BH131" s="59">
        <v>1</v>
      </c>
      <c r="BI131" s="85">
        <v>3</v>
      </c>
      <c r="BJ131" s="85">
        <v>2</v>
      </c>
      <c r="BK131" s="85">
        <v>0</v>
      </c>
      <c r="BL131" s="85">
        <v>0</v>
      </c>
      <c r="BM131" s="85">
        <v>1</v>
      </c>
      <c r="BN131" s="85">
        <v>2</v>
      </c>
      <c r="BO131" s="85">
        <v>0</v>
      </c>
      <c r="BP131" s="60">
        <v>0</v>
      </c>
      <c r="BQ131" s="85">
        <v>0</v>
      </c>
      <c r="BR131" s="85">
        <v>0</v>
      </c>
      <c r="BS131" s="85">
        <v>0</v>
      </c>
      <c r="BT131" s="85">
        <v>0</v>
      </c>
      <c r="BU131" s="48"/>
      <c r="BV131" s="85"/>
      <c r="BW131" s="85"/>
      <c r="BX131" s="85"/>
      <c r="BY131" s="85"/>
      <c r="BZ131" s="85"/>
      <c r="CA131" s="85"/>
      <c r="CB131" s="85"/>
      <c r="CC131" s="13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  <c r="DA131" s="85"/>
      <c r="DB131" s="85"/>
      <c r="DC131" s="85"/>
      <c r="DD131" s="85"/>
      <c r="DE131" s="85"/>
      <c r="DF131" s="85"/>
      <c r="DG131" s="85"/>
      <c r="DH131" s="85"/>
      <c r="DI131" s="85"/>
      <c r="DJ131" s="85"/>
      <c r="DK131" s="85"/>
      <c r="DL131" s="85"/>
      <c r="DM131" s="85"/>
      <c r="DN131" s="85"/>
      <c r="DO131" s="85"/>
      <c r="DP131" s="85"/>
      <c r="DQ131" s="85"/>
      <c r="DR131" s="85"/>
      <c r="DS131" s="85"/>
      <c r="DT131" s="85"/>
      <c r="DU131" s="85"/>
      <c r="DV131" s="85"/>
      <c r="DW131" s="85"/>
      <c r="DX131" s="85"/>
      <c r="DY131" s="85"/>
    </row>
    <row r="132" spans="1:129" ht="15.75" thickBot="1" x14ac:dyDescent="0.3">
      <c r="A132" s="89">
        <v>45772</v>
      </c>
      <c r="B132" s="66"/>
      <c r="C132" s="66"/>
      <c r="D132" s="66"/>
      <c r="E132" s="66"/>
      <c r="F132" s="66"/>
      <c r="G132" s="66"/>
      <c r="H132" s="47"/>
      <c r="I132" s="85"/>
      <c r="J132" s="85"/>
      <c r="K132" s="85"/>
      <c r="L132" s="85"/>
      <c r="M132" s="85"/>
      <c r="N132" s="85"/>
      <c r="O132" s="85"/>
      <c r="P132" s="67"/>
      <c r="Q132" s="85"/>
      <c r="R132" s="85"/>
      <c r="S132" s="85"/>
      <c r="T132" s="85"/>
      <c r="U132" s="53"/>
      <c r="V132" s="85"/>
      <c r="W132" s="85"/>
      <c r="X132" s="85"/>
      <c r="Y132" s="85"/>
      <c r="Z132" s="85"/>
      <c r="AA132" s="85"/>
      <c r="AB132" s="85"/>
      <c r="AC132" s="52"/>
      <c r="AD132" s="85"/>
      <c r="AE132" s="85"/>
      <c r="AF132" s="85"/>
      <c r="AG132" s="85"/>
      <c r="AH132" s="57"/>
      <c r="AI132" s="85"/>
      <c r="AJ132" s="85"/>
      <c r="AK132" s="85"/>
      <c r="AL132" s="85"/>
      <c r="AM132" s="85"/>
      <c r="AN132" s="85"/>
      <c r="AO132" s="85"/>
      <c r="AP132" s="60"/>
      <c r="AQ132" s="85"/>
      <c r="AR132" s="85"/>
      <c r="AS132" s="85"/>
      <c r="AT132" s="85"/>
      <c r="AU132" s="6"/>
      <c r="AV132" s="85"/>
      <c r="AW132" s="85"/>
      <c r="AX132" s="85"/>
      <c r="AY132" s="85"/>
      <c r="AZ132" s="85"/>
      <c r="BA132" s="85"/>
      <c r="BB132" s="85"/>
      <c r="BC132" s="13"/>
      <c r="BD132" s="85"/>
      <c r="BE132" s="85"/>
      <c r="BF132" s="85"/>
      <c r="BG132" s="85"/>
      <c r="BH132" s="59"/>
      <c r="BI132" s="85"/>
      <c r="BJ132" s="85"/>
      <c r="BK132" s="85"/>
      <c r="BL132" s="85"/>
      <c r="BM132" s="85"/>
      <c r="BN132" s="85"/>
      <c r="BO132" s="85"/>
      <c r="BP132" s="60"/>
      <c r="BQ132" s="85"/>
      <c r="BR132" s="85"/>
      <c r="BS132" s="85"/>
      <c r="BT132" s="85"/>
      <c r="BU132" s="48"/>
      <c r="BV132" s="85"/>
      <c r="BW132" s="85"/>
      <c r="BX132" s="85"/>
      <c r="BY132" s="85"/>
      <c r="BZ132" s="85"/>
      <c r="CA132" s="85"/>
      <c r="CB132" s="85"/>
      <c r="CC132" s="13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  <c r="DA132" s="85"/>
      <c r="DB132" s="85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</row>
    <row r="133" spans="1:129" ht="15.75" thickBot="1" x14ac:dyDescent="0.3">
      <c r="A133" s="87" t="s">
        <v>967</v>
      </c>
      <c r="B133" s="85">
        <v>1.51</v>
      </c>
      <c r="C133" s="85">
        <v>1.64</v>
      </c>
      <c r="D133" s="85">
        <v>1.2</v>
      </c>
      <c r="E133" s="85"/>
      <c r="F133" s="85"/>
      <c r="G133" s="85"/>
      <c r="H133" s="47">
        <v>0</v>
      </c>
      <c r="I133" s="85">
        <v>0</v>
      </c>
      <c r="J133" s="85">
        <v>1</v>
      </c>
      <c r="K133" s="85">
        <v>1</v>
      </c>
      <c r="L133" s="85">
        <v>0</v>
      </c>
      <c r="M133" s="85">
        <v>0</v>
      </c>
      <c r="N133" s="85">
        <v>2</v>
      </c>
      <c r="O133" s="85">
        <v>0</v>
      </c>
      <c r="P133" s="67">
        <v>0</v>
      </c>
      <c r="Q133" s="85">
        <v>0</v>
      </c>
      <c r="R133" s="85">
        <v>0</v>
      </c>
      <c r="S133" s="85">
        <v>0</v>
      </c>
      <c r="T133" s="85">
        <v>0</v>
      </c>
      <c r="U133" s="53">
        <v>0</v>
      </c>
      <c r="V133" s="85">
        <v>0</v>
      </c>
      <c r="W133" s="85">
        <v>2</v>
      </c>
      <c r="X133" s="85">
        <v>0</v>
      </c>
      <c r="Y133" s="85">
        <v>0</v>
      </c>
      <c r="Z133" s="85">
        <v>0</v>
      </c>
      <c r="AA133" s="85">
        <v>1</v>
      </c>
      <c r="AB133" s="85">
        <v>0</v>
      </c>
      <c r="AC133" s="52">
        <v>0</v>
      </c>
      <c r="AD133" s="85">
        <v>1</v>
      </c>
      <c r="AE133" s="85">
        <v>0</v>
      </c>
      <c r="AF133" s="85">
        <v>0</v>
      </c>
      <c r="AG133" s="85">
        <v>0</v>
      </c>
      <c r="AH133" s="57">
        <v>0</v>
      </c>
      <c r="AI133" s="85">
        <v>3</v>
      </c>
      <c r="AJ133" s="85">
        <v>0</v>
      </c>
      <c r="AK133" s="85">
        <v>0</v>
      </c>
      <c r="AL133" s="85">
        <v>0</v>
      </c>
      <c r="AM133" s="85">
        <v>0</v>
      </c>
      <c r="AN133" s="85">
        <v>3</v>
      </c>
      <c r="AO133" s="85">
        <v>0</v>
      </c>
      <c r="AP133" s="60">
        <v>0</v>
      </c>
      <c r="AQ133" s="85">
        <v>0</v>
      </c>
      <c r="AR133" s="85">
        <v>0</v>
      </c>
      <c r="AS133" s="85">
        <v>0</v>
      </c>
      <c r="AT133" s="85">
        <v>0</v>
      </c>
      <c r="AU133" s="6"/>
      <c r="AV133" s="85"/>
      <c r="AW133" s="85"/>
      <c r="AX133" s="85"/>
      <c r="AY133" s="85"/>
      <c r="AZ133" s="85"/>
      <c r="BA133" s="85"/>
      <c r="BB133" s="85"/>
      <c r="BC133" s="13"/>
      <c r="BD133" s="85"/>
      <c r="BE133" s="85"/>
      <c r="BF133" s="85"/>
      <c r="BG133" s="85"/>
      <c r="BH133" s="59"/>
      <c r="BI133" s="85"/>
      <c r="BJ133" s="85"/>
      <c r="BK133" s="85"/>
      <c r="BL133" s="85"/>
      <c r="BM133" s="85"/>
      <c r="BN133" s="85"/>
      <c r="BO133" s="85"/>
      <c r="BP133" s="60"/>
      <c r="BQ133" s="85"/>
      <c r="BR133" s="85"/>
      <c r="BS133" s="85"/>
      <c r="BT133" s="85"/>
      <c r="BU133" s="48"/>
      <c r="BV133" s="85"/>
      <c r="BW133" s="85"/>
      <c r="BX133" s="85"/>
      <c r="BY133" s="85"/>
      <c r="BZ133" s="85"/>
      <c r="CA133" s="85"/>
      <c r="CB133" s="85"/>
      <c r="CC133" s="13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  <c r="DA133" s="85"/>
      <c r="DB133" s="85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</row>
    <row r="134" spans="1:129" ht="15.75" thickBot="1" x14ac:dyDescent="0.3">
      <c r="A134" s="87" t="s">
        <v>968</v>
      </c>
      <c r="B134" s="85">
        <v>1.39</v>
      </c>
      <c r="C134" s="85">
        <v>1.18</v>
      </c>
      <c r="D134" s="85">
        <v>1.85</v>
      </c>
      <c r="E134" s="85"/>
      <c r="F134" s="85"/>
      <c r="G134" s="85"/>
      <c r="H134" s="47">
        <v>1</v>
      </c>
      <c r="I134" s="85">
        <v>2</v>
      </c>
      <c r="J134" s="85">
        <v>0</v>
      </c>
      <c r="K134" s="85">
        <v>0</v>
      </c>
      <c r="L134" s="85">
        <v>0</v>
      </c>
      <c r="M134" s="85">
        <v>0</v>
      </c>
      <c r="N134" s="85">
        <v>1</v>
      </c>
      <c r="O134" s="85">
        <v>1</v>
      </c>
      <c r="P134" s="67">
        <v>0</v>
      </c>
      <c r="Q134" s="85">
        <v>0</v>
      </c>
      <c r="R134" s="85">
        <v>0</v>
      </c>
      <c r="S134" s="85">
        <v>0</v>
      </c>
      <c r="T134" s="85">
        <v>0</v>
      </c>
      <c r="U134" s="53">
        <v>0</v>
      </c>
      <c r="V134" s="85">
        <v>0</v>
      </c>
      <c r="W134" s="85">
        <v>0</v>
      </c>
      <c r="X134" s="85">
        <v>0</v>
      </c>
      <c r="Y134" s="85">
        <v>0</v>
      </c>
      <c r="Z134" s="85">
        <v>0</v>
      </c>
      <c r="AA134" s="85">
        <v>1</v>
      </c>
      <c r="AB134" s="85">
        <v>0</v>
      </c>
      <c r="AC134" s="52">
        <v>0</v>
      </c>
      <c r="AD134" s="85">
        <v>1</v>
      </c>
      <c r="AE134" s="85">
        <v>0</v>
      </c>
      <c r="AF134" s="85">
        <v>0</v>
      </c>
      <c r="AG134" s="85">
        <v>0</v>
      </c>
      <c r="AH134" s="57">
        <v>1</v>
      </c>
      <c r="AI134" s="85">
        <v>1</v>
      </c>
      <c r="AJ134" s="85">
        <v>3</v>
      </c>
      <c r="AK134" s="85">
        <v>0</v>
      </c>
      <c r="AL134" s="85">
        <v>0</v>
      </c>
      <c r="AM134" s="85">
        <v>0</v>
      </c>
      <c r="AN134" s="85">
        <v>1</v>
      </c>
      <c r="AO134" s="85">
        <v>1</v>
      </c>
      <c r="AP134" s="60">
        <v>2</v>
      </c>
      <c r="AQ134" s="85">
        <v>0</v>
      </c>
      <c r="AR134" s="85">
        <v>0</v>
      </c>
      <c r="AS134" s="85">
        <v>0</v>
      </c>
      <c r="AT134" s="85">
        <v>0</v>
      </c>
      <c r="AU134" s="6"/>
      <c r="AV134" s="85"/>
      <c r="AW134" s="85"/>
      <c r="AX134" s="85"/>
      <c r="AY134" s="85"/>
      <c r="AZ134" s="85"/>
      <c r="BA134" s="85"/>
      <c r="BB134" s="85"/>
      <c r="BC134" s="13"/>
      <c r="BD134" s="85"/>
      <c r="BE134" s="85"/>
      <c r="BF134" s="85"/>
      <c r="BG134" s="85"/>
      <c r="BH134" s="59"/>
      <c r="BI134" s="85"/>
      <c r="BJ134" s="85"/>
      <c r="BK134" s="85"/>
      <c r="BL134" s="85"/>
      <c r="BM134" s="85"/>
      <c r="BN134" s="85"/>
      <c r="BO134" s="85"/>
      <c r="BP134" s="60"/>
      <c r="BQ134" s="85"/>
      <c r="BR134" s="85"/>
      <c r="BS134" s="85"/>
      <c r="BT134" s="85"/>
      <c r="BU134" s="48"/>
      <c r="BV134" s="85"/>
      <c r="BW134" s="85"/>
      <c r="BX134" s="85"/>
      <c r="BY134" s="85"/>
      <c r="BZ134" s="85"/>
      <c r="CA134" s="85"/>
      <c r="CB134" s="85"/>
      <c r="CC134" s="13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  <c r="DA134" s="85"/>
      <c r="DB134" s="85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</row>
    <row r="135" spans="1:129" ht="15.75" thickBot="1" x14ac:dyDescent="0.3">
      <c r="A135" s="40">
        <v>45773</v>
      </c>
      <c r="B135" s="40"/>
      <c r="C135" s="40"/>
      <c r="D135" s="40"/>
      <c r="E135" s="40"/>
      <c r="F135" s="40"/>
      <c r="G135" s="40"/>
      <c r="H135" s="47"/>
      <c r="I135" s="85"/>
      <c r="J135" s="85"/>
      <c r="K135" s="85"/>
      <c r="L135" s="85"/>
      <c r="M135" s="85"/>
      <c r="N135" s="85"/>
      <c r="O135" s="85"/>
      <c r="P135" s="67"/>
      <c r="Q135" s="85"/>
      <c r="R135" s="85"/>
      <c r="S135" s="85"/>
      <c r="T135" s="85"/>
      <c r="U135" s="53"/>
      <c r="V135" s="85"/>
      <c r="W135" s="85"/>
      <c r="X135" s="85"/>
      <c r="Y135" s="85"/>
      <c r="Z135" s="85"/>
      <c r="AA135" s="85"/>
      <c r="AB135" s="85"/>
      <c r="AC135" s="52"/>
      <c r="AD135" s="85"/>
      <c r="AE135" s="85"/>
      <c r="AF135" s="85"/>
      <c r="AG135" s="85"/>
      <c r="AH135" s="57"/>
      <c r="AI135" s="85"/>
      <c r="AJ135" s="85"/>
      <c r="AK135" s="85"/>
      <c r="AL135" s="85"/>
      <c r="AM135" s="85"/>
      <c r="AN135" s="85"/>
      <c r="AO135" s="85"/>
      <c r="AP135" s="60"/>
      <c r="AQ135" s="85"/>
      <c r="AR135" s="85"/>
      <c r="AS135" s="85"/>
      <c r="AT135" s="85"/>
      <c r="AU135" s="6"/>
      <c r="AV135" s="85"/>
      <c r="AW135" s="85"/>
      <c r="AX135" s="85"/>
      <c r="AY135" s="85"/>
      <c r="AZ135" s="85"/>
      <c r="BA135" s="85"/>
      <c r="BB135" s="85"/>
      <c r="BC135" s="13"/>
      <c r="BD135" s="85"/>
      <c r="BE135" s="85"/>
      <c r="BF135" s="85"/>
      <c r="BG135" s="85"/>
      <c r="BH135" s="59"/>
      <c r="BI135" s="85"/>
      <c r="BJ135" s="85"/>
      <c r="BK135" s="85"/>
      <c r="BL135" s="85"/>
      <c r="BM135" s="85"/>
      <c r="BN135" s="85"/>
      <c r="BO135" s="85"/>
      <c r="BP135" s="60"/>
      <c r="BQ135" s="85"/>
      <c r="BR135" s="85"/>
      <c r="BS135" s="85"/>
      <c r="BT135" s="85"/>
      <c r="BU135" s="48"/>
      <c r="BV135" s="85"/>
      <c r="BW135" s="85"/>
      <c r="BX135" s="85"/>
      <c r="BY135" s="85"/>
      <c r="BZ135" s="85"/>
      <c r="CA135" s="85"/>
      <c r="CB135" s="85"/>
      <c r="CC135" s="13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  <c r="DA135" s="85"/>
      <c r="DB135" s="85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</row>
    <row r="136" spans="1:129" ht="15.75" thickBot="1" x14ac:dyDescent="0.3">
      <c r="A136" s="87" t="s">
        <v>969</v>
      </c>
      <c r="B136" s="85">
        <v>1.68</v>
      </c>
      <c r="C136" s="85">
        <v>1.1100000000000001</v>
      </c>
      <c r="D136" s="85"/>
      <c r="E136" s="85"/>
      <c r="F136" s="85"/>
      <c r="G136" s="85"/>
      <c r="H136" s="47">
        <v>0</v>
      </c>
      <c r="I136" s="85">
        <v>3</v>
      </c>
      <c r="J136" s="85">
        <v>1</v>
      </c>
      <c r="K136" s="85">
        <v>0</v>
      </c>
      <c r="L136" s="85">
        <v>0</v>
      </c>
      <c r="M136" s="85">
        <v>0</v>
      </c>
      <c r="N136" s="85">
        <v>0</v>
      </c>
      <c r="O136" s="85">
        <v>0</v>
      </c>
      <c r="P136" s="67">
        <v>0</v>
      </c>
      <c r="Q136" s="85">
        <v>0</v>
      </c>
      <c r="R136" s="85">
        <v>0</v>
      </c>
      <c r="S136" s="85">
        <v>0</v>
      </c>
      <c r="T136" s="85">
        <v>0</v>
      </c>
      <c r="U136" s="53">
        <v>0</v>
      </c>
      <c r="V136" s="85">
        <v>0</v>
      </c>
      <c r="W136" s="85">
        <v>0</v>
      </c>
      <c r="X136" s="85">
        <v>0</v>
      </c>
      <c r="Y136" s="85">
        <v>0</v>
      </c>
      <c r="Z136" s="85">
        <v>0</v>
      </c>
      <c r="AA136" s="85">
        <v>1</v>
      </c>
      <c r="AB136" s="85">
        <v>0</v>
      </c>
      <c r="AC136" s="52">
        <v>0</v>
      </c>
      <c r="AD136" s="85">
        <v>0</v>
      </c>
      <c r="AE136" s="85">
        <v>0</v>
      </c>
      <c r="AF136" s="85">
        <v>0</v>
      </c>
      <c r="AG136" s="85">
        <v>0</v>
      </c>
      <c r="AH136" s="57"/>
      <c r="AI136" s="85"/>
      <c r="AJ136" s="85"/>
      <c r="AK136" s="85"/>
      <c r="AL136" s="85"/>
      <c r="AM136" s="85"/>
      <c r="AN136" s="85"/>
      <c r="AO136" s="85"/>
      <c r="AP136" s="60"/>
      <c r="AQ136" s="85"/>
      <c r="AR136" s="85"/>
      <c r="AS136" s="85"/>
      <c r="AT136" s="85"/>
      <c r="AU136" s="6"/>
      <c r="AV136" s="85"/>
      <c r="AW136" s="85"/>
      <c r="AX136" s="85"/>
      <c r="AY136" s="85"/>
      <c r="AZ136" s="85"/>
      <c r="BA136" s="85"/>
      <c r="BB136" s="85"/>
      <c r="BC136" s="13"/>
      <c r="BD136" s="85"/>
      <c r="BE136" s="85"/>
      <c r="BF136" s="85"/>
      <c r="BG136" s="85"/>
      <c r="BH136" s="59"/>
      <c r="BI136" s="85"/>
      <c r="BJ136" s="85"/>
      <c r="BK136" s="85"/>
      <c r="BL136" s="85"/>
      <c r="BM136" s="85"/>
      <c r="BN136" s="85"/>
      <c r="BO136" s="85"/>
      <c r="BP136" s="60"/>
      <c r="BQ136" s="85"/>
      <c r="BR136" s="85"/>
      <c r="BS136" s="85"/>
      <c r="BT136" s="85"/>
      <c r="BU136" s="48"/>
      <c r="BV136" s="85"/>
      <c r="BW136" s="85"/>
      <c r="BX136" s="85"/>
      <c r="BY136" s="85"/>
      <c r="BZ136" s="85"/>
      <c r="CA136" s="85"/>
      <c r="CB136" s="85"/>
      <c r="CC136" s="13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  <c r="DA136" s="85"/>
      <c r="DB136" s="85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</row>
    <row r="137" spans="1:129" ht="15.75" thickBot="1" x14ac:dyDescent="0.3">
      <c r="A137" s="87" t="s">
        <v>970</v>
      </c>
      <c r="B137" s="85">
        <v>0.57999999999999996</v>
      </c>
      <c r="C137" s="85">
        <v>1.24</v>
      </c>
      <c r="D137" s="85">
        <v>1.34</v>
      </c>
      <c r="E137" s="85"/>
      <c r="F137" s="85"/>
      <c r="G137" s="85"/>
      <c r="H137" s="47">
        <v>0</v>
      </c>
      <c r="I137" s="85">
        <v>0</v>
      </c>
      <c r="J137" s="85">
        <v>0</v>
      </c>
      <c r="K137" s="85">
        <v>0</v>
      </c>
      <c r="L137" s="85">
        <v>0</v>
      </c>
      <c r="M137" s="85">
        <v>0</v>
      </c>
      <c r="N137" s="85">
        <v>0</v>
      </c>
      <c r="O137" s="85">
        <v>0</v>
      </c>
      <c r="P137" s="67">
        <v>0</v>
      </c>
      <c r="Q137" s="85">
        <v>0</v>
      </c>
      <c r="R137" s="85">
        <v>0</v>
      </c>
      <c r="S137" s="85">
        <v>0</v>
      </c>
      <c r="T137" s="85">
        <v>0</v>
      </c>
      <c r="U137" s="53">
        <v>0</v>
      </c>
      <c r="V137" s="85">
        <v>0</v>
      </c>
      <c r="W137" s="85">
        <v>0</v>
      </c>
      <c r="X137" s="85">
        <v>0</v>
      </c>
      <c r="Y137" s="85">
        <v>0</v>
      </c>
      <c r="Z137" s="85">
        <v>0</v>
      </c>
      <c r="AA137" s="85">
        <v>2</v>
      </c>
      <c r="AB137" s="85">
        <v>0</v>
      </c>
      <c r="AC137" s="52">
        <v>0</v>
      </c>
      <c r="AD137" s="85">
        <v>0</v>
      </c>
      <c r="AE137" s="85">
        <v>0</v>
      </c>
      <c r="AF137" s="85">
        <v>0</v>
      </c>
      <c r="AG137" s="85">
        <v>0</v>
      </c>
      <c r="AH137" s="57">
        <v>0</v>
      </c>
      <c r="AI137" s="85">
        <v>0</v>
      </c>
      <c r="AJ137" s="85">
        <v>0</v>
      </c>
      <c r="AK137" s="85">
        <v>0</v>
      </c>
      <c r="AL137" s="85">
        <v>0</v>
      </c>
      <c r="AM137" s="85">
        <v>0</v>
      </c>
      <c r="AN137" s="85">
        <v>1</v>
      </c>
      <c r="AO137" s="85">
        <v>0</v>
      </c>
      <c r="AP137" s="60">
        <v>0</v>
      </c>
      <c r="AQ137" s="85">
        <v>0</v>
      </c>
      <c r="AR137" s="85">
        <v>0</v>
      </c>
      <c r="AS137" s="85">
        <v>0</v>
      </c>
      <c r="AT137" s="85">
        <v>0</v>
      </c>
      <c r="AU137" s="6"/>
      <c r="AV137" s="85"/>
      <c r="AW137" s="85"/>
      <c r="AX137" s="85"/>
      <c r="AY137" s="85"/>
      <c r="AZ137" s="85"/>
      <c r="BA137" s="85"/>
      <c r="BB137" s="85"/>
      <c r="BC137" s="13"/>
      <c r="BD137" s="85"/>
      <c r="BE137" s="85"/>
      <c r="BF137" s="85"/>
      <c r="BG137" s="85"/>
      <c r="BH137" s="59"/>
      <c r="BI137" s="85"/>
      <c r="BJ137" s="85"/>
      <c r="BK137" s="85"/>
      <c r="BL137" s="85"/>
      <c r="BM137" s="85"/>
      <c r="BN137" s="85"/>
      <c r="BO137" s="85"/>
      <c r="BP137" s="60"/>
      <c r="BQ137" s="85"/>
      <c r="BR137" s="85"/>
      <c r="BS137" s="85"/>
      <c r="BT137" s="85"/>
      <c r="BU137" s="48"/>
      <c r="BV137" s="85"/>
      <c r="BW137" s="85"/>
      <c r="BX137" s="85"/>
      <c r="BY137" s="85"/>
      <c r="BZ137" s="85"/>
      <c r="CA137" s="85"/>
      <c r="CB137" s="85"/>
      <c r="CC137" s="13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  <c r="DA137" s="85"/>
      <c r="DB137" s="85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</row>
    <row r="138" spans="1:129" ht="15.75" thickBot="1" x14ac:dyDescent="0.3">
      <c r="A138" s="87" t="s">
        <v>971</v>
      </c>
      <c r="B138" s="85">
        <v>0.79</v>
      </c>
      <c r="C138" s="85">
        <v>1.33</v>
      </c>
      <c r="D138" s="85">
        <v>1.1299999999999999</v>
      </c>
      <c r="E138" s="85"/>
      <c r="F138" s="85"/>
      <c r="G138" s="85"/>
      <c r="H138" s="47">
        <v>0</v>
      </c>
      <c r="I138" s="85">
        <v>1</v>
      </c>
      <c r="J138" s="85">
        <v>0</v>
      </c>
      <c r="K138" s="85">
        <v>0</v>
      </c>
      <c r="L138" s="85">
        <v>0</v>
      </c>
      <c r="M138" s="85">
        <v>0</v>
      </c>
      <c r="N138" s="85">
        <v>3</v>
      </c>
      <c r="O138" s="85">
        <v>0</v>
      </c>
      <c r="P138" s="67">
        <v>1</v>
      </c>
      <c r="Q138" s="85">
        <v>0</v>
      </c>
      <c r="R138" s="85">
        <v>0</v>
      </c>
      <c r="S138" s="85">
        <v>0</v>
      </c>
      <c r="T138" s="85">
        <v>0</v>
      </c>
      <c r="U138" s="53">
        <v>0</v>
      </c>
      <c r="V138" s="85">
        <v>2</v>
      </c>
      <c r="W138" s="85">
        <v>2</v>
      </c>
      <c r="X138" s="85">
        <v>0</v>
      </c>
      <c r="Y138" s="85">
        <v>0</v>
      </c>
      <c r="Z138" s="85">
        <v>0</v>
      </c>
      <c r="AA138" s="85">
        <v>2</v>
      </c>
      <c r="AB138" s="85">
        <v>0</v>
      </c>
      <c r="AC138" s="52">
        <v>0</v>
      </c>
      <c r="AD138" s="85">
        <v>0</v>
      </c>
      <c r="AE138" s="85">
        <v>0</v>
      </c>
      <c r="AF138" s="85">
        <v>0</v>
      </c>
      <c r="AG138" s="85">
        <v>0</v>
      </c>
      <c r="AH138" s="57">
        <v>0</v>
      </c>
      <c r="AI138" s="85">
        <v>5</v>
      </c>
      <c r="AJ138" s="85">
        <v>1</v>
      </c>
      <c r="AK138" s="85">
        <v>1</v>
      </c>
      <c r="AL138" s="85">
        <v>0</v>
      </c>
      <c r="AM138" s="85">
        <v>1</v>
      </c>
      <c r="AN138" s="85">
        <v>4</v>
      </c>
      <c r="AO138" s="85">
        <v>0</v>
      </c>
      <c r="AP138" s="60">
        <v>0</v>
      </c>
      <c r="AQ138" s="85">
        <v>0</v>
      </c>
      <c r="AR138" s="85">
        <v>0</v>
      </c>
      <c r="AS138" s="85">
        <v>0</v>
      </c>
      <c r="AT138" s="85">
        <v>0</v>
      </c>
      <c r="AU138" s="6"/>
      <c r="AV138" s="85"/>
      <c r="AW138" s="85"/>
      <c r="AX138" s="85"/>
      <c r="AY138" s="85"/>
      <c r="AZ138" s="85"/>
      <c r="BA138" s="85"/>
      <c r="BB138" s="85"/>
      <c r="BC138" s="13"/>
      <c r="BD138" s="85"/>
      <c r="BE138" s="85"/>
      <c r="BF138" s="85"/>
      <c r="BG138" s="85"/>
      <c r="BH138" s="59"/>
      <c r="BI138" s="85"/>
      <c r="BJ138" s="85"/>
      <c r="BK138" s="85"/>
      <c r="BL138" s="85"/>
      <c r="BM138" s="85"/>
      <c r="BN138" s="85"/>
      <c r="BO138" s="85"/>
      <c r="BP138" s="60"/>
      <c r="BQ138" s="85"/>
      <c r="BR138" s="85"/>
      <c r="BS138" s="85"/>
      <c r="BT138" s="85"/>
      <c r="BU138" s="48"/>
      <c r="BV138" s="85"/>
      <c r="BW138" s="85"/>
      <c r="BX138" s="85"/>
      <c r="BY138" s="85"/>
      <c r="BZ138" s="85"/>
      <c r="CA138" s="85"/>
      <c r="CB138" s="85"/>
      <c r="CC138" s="13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</row>
    <row r="139" spans="1:129" ht="15.75" thickBot="1" x14ac:dyDescent="0.3">
      <c r="A139" s="87" t="s">
        <v>972</v>
      </c>
      <c r="B139" s="85">
        <v>1.4</v>
      </c>
      <c r="C139" s="85">
        <v>1.26</v>
      </c>
      <c r="D139" s="85">
        <v>1.26</v>
      </c>
      <c r="E139" s="85"/>
      <c r="F139" s="85"/>
      <c r="G139" s="85"/>
      <c r="H139" s="47">
        <v>0</v>
      </c>
      <c r="I139" s="85">
        <v>2</v>
      </c>
      <c r="J139" s="85">
        <v>2</v>
      </c>
      <c r="K139" s="85">
        <v>0</v>
      </c>
      <c r="L139" s="85">
        <v>0</v>
      </c>
      <c r="M139" s="85">
        <v>0</v>
      </c>
      <c r="N139" s="85">
        <v>1</v>
      </c>
      <c r="O139" s="85">
        <v>2</v>
      </c>
      <c r="P139" s="67">
        <v>0</v>
      </c>
      <c r="Q139" s="85">
        <v>1</v>
      </c>
      <c r="R139" s="85">
        <v>1</v>
      </c>
      <c r="S139" s="85">
        <v>0</v>
      </c>
      <c r="T139" s="85">
        <v>0</v>
      </c>
      <c r="U139" s="53">
        <v>0</v>
      </c>
      <c r="V139" s="85">
        <v>0</v>
      </c>
      <c r="W139" s="85">
        <v>2</v>
      </c>
      <c r="X139" s="85">
        <v>0</v>
      </c>
      <c r="Y139" s="85">
        <v>0</v>
      </c>
      <c r="Z139" s="85">
        <v>0</v>
      </c>
      <c r="AA139" s="85">
        <v>6</v>
      </c>
      <c r="AB139" s="85">
        <v>0</v>
      </c>
      <c r="AC139" s="52">
        <v>1</v>
      </c>
      <c r="AD139" s="85">
        <v>0</v>
      </c>
      <c r="AE139" s="85">
        <v>1</v>
      </c>
      <c r="AF139" s="85">
        <v>0</v>
      </c>
      <c r="AG139" s="85">
        <v>0</v>
      </c>
      <c r="AH139" s="57">
        <v>1</v>
      </c>
      <c r="AI139" s="85">
        <v>1</v>
      </c>
      <c r="AJ139" s="85">
        <v>1</v>
      </c>
      <c r="AK139" s="85">
        <v>0</v>
      </c>
      <c r="AL139" s="85">
        <v>0</v>
      </c>
      <c r="AM139" s="85">
        <v>0</v>
      </c>
      <c r="AN139" s="85">
        <v>4</v>
      </c>
      <c r="AO139" s="85">
        <v>2</v>
      </c>
      <c r="AP139" s="60">
        <v>0</v>
      </c>
      <c r="AQ139" s="85">
        <v>0</v>
      </c>
      <c r="AR139" s="85">
        <v>0</v>
      </c>
      <c r="AS139" s="85">
        <v>0</v>
      </c>
      <c r="AT139" s="85">
        <v>0</v>
      </c>
      <c r="AU139" s="6"/>
      <c r="AV139" s="85"/>
      <c r="AW139" s="85"/>
      <c r="AX139" s="85"/>
      <c r="AY139" s="85"/>
      <c r="AZ139" s="85"/>
      <c r="BA139" s="85"/>
      <c r="BB139" s="85"/>
      <c r="BC139" s="13"/>
      <c r="BD139" s="85"/>
      <c r="BE139" s="85"/>
      <c r="BF139" s="85"/>
      <c r="BG139" s="85"/>
      <c r="BH139" s="59"/>
      <c r="BI139" s="85"/>
      <c r="BJ139" s="85"/>
      <c r="BK139" s="85"/>
      <c r="BL139" s="85"/>
      <c r="BM139" s="85"/>
      <c r="BN139" s="85"/>
      <c r="BO139" s="85"/>
      <c r="BP139" s="60"/>
      <c r="BQ139" s="85"/>
      <c r="BR139" s="85"/>
      <c r="BS139" s="85"/>
      <c r="BT139" s="85"/>
      <c r="BU139" s="48"/>
      <c r="BV139" s="85"/>
      <c r="BW139" s="85"/>
      <c r="BX139" s="85"/>
      <c r="BY139" s="85"/>
      <c r="BZ139" s="85"/>
      <c r="CA139" s="85"/>
      <c r="CB139" s="85"/>
      <c r="CC139" s="13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  <c r="DA139" s="85"/>
      <c r="DB139" s="85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</row>
    <row r="140" spans="1:129" ht="15.75" thickBot="1" x14ac:dyDescent="0.3">
      <c r="A140" s="87" t="s">
        <v>973</v>
      </c>
      <c r="B140" s="85">
        <v>1.67</v>
      </c>
      <c r="C140" s="85">
        <v>1.73</v>
      </c>
      <c r="D140" s="85">
        <v>1.17</v>
      </c>
      <c r="E140" s="85"/>
      <c r="F140" s="85"/>
      <c r="G140" s="85"/>
      <c r="H140" s="47">
        <v>2</v>
      </c>
      <c r="I140" s="85">
        <v>2</v>
      </c>
      <c r="J140" s="85">
        <v>0</v>
      </c>
      <c r="K140" s="85">
        <v>0</v>
      </c>
      <c r="L140" s="85">
        <v>0</v>
      </c>
      <c r="M140" s="85">
        <v>0</v>
      </c>
      <c r="N140" s="85">
        <v>2</v>
      </c>
      <c r="O140" s="85">
        <v>2</v>
      </c>
      <c r="P140" s="67">
        <v>0</v>
      </c>
      <c r="Q140" s="85">
        <v>0</v>
      </c>
      <c r="R140" s="85">
        <v>0</v>
      </c>
      <c r="S140" s="85">
        <v>0</v>
      </c>
      <c r="T140" s="85">
        <v>0</v>
      </c>
      <c r="U140" s="53">
        <v>0</v>
      </c>
      <c r="V140" s="85">
        <v>2</v>
      </c>
      <c r="W140" s="85">
        <v>1</v>
      </c>
      <c r="X140" s="85">
        <v>0</v>
      </c>
      <c r="Y140" s="85">
        <v>0</v>
      </c>
      <c r="Z140" s="85">
        <v>0</v>
      </c>
      <c r="AA140" s="85">
        <v>3</v>
      </c>
      <c r="AB140" s="85">
        <v>1</v>
      </c>
      <c r="AC140" s="52">
        <v>1</v>
      </c>
      <c r="AD140" s="85">
        <v>0</v>
      </c>
      <c r="AE140" s="85">
        <v>0</v>
      </c>
      <c r="AF140" s="85">
        <v>0</v>
      </c>
      <c r="AG140" s="85">
        <v>0</v>
      </c>
      <c r="AH140" s="57">
        <v>0</v>
      </c>
      <c r="AI140" s="85">
        <v>0</v>
      </c>
      <c r="AJ140" s="85">
        <v>0</v>
      </c>
      <c r="AK140" s="85">
        <v>0</v>
      </c>
      <c r="AL140" s="85">
        <v>0</v>
      </c>
      <c r="AM140" s="85">
        <v>0</v>
      </c>
      <c r="AN140" s="85">
        <v>4</v>
      </c>
      <c r="AO140" s="85">
        <v>1</v>
      </c>
      <c r="AP140" s="60">
        <v>0</v>
      </c>
      <c r="AQ140" s="85">
        <v>1</v>
      </c>
      <c r="AR140" s="85">
        <v>0</v>
      </c>
      <c r="AS140" s="85">
        <v>0</v>
      </c>
      <c r="AT140" s="85">
        <v>0</v>
      </c>
      <c r="AU140" s="6"/>
      <c r="AV140" s="85"/>
      <c r="AW140" s="85"/>
      <c r="AX140" s="85"/>
      <c r="AY140" s="85"/>
      <c r="AZ140" s="85"/>
      <c r="BA140" s="85"/>
      <c r="BB140" s="85"/>
      <c r="BC140" s="13"/>
      <c r="BD140" s="85"/>
      <c r="BE140" s="85"/>
      <c r="BF140" s="85"/>
      <c r="BG140" s="85"/>
      <c r="BH140" s="59"/>
      <c r="BI140" s="85"/>
      <c r="BJ140" s="85"/>
      <c r="BK140" s="85"/>
      <c r="BL140" s="85"/>
      <c r="BM140" s="85"/>
      <c r="BN140" s="85"/>
      <c r="BO140" s="85"/>
      <c r="BP140" s="60"/>
      <c r="BQ140" s="85"/>
      <c r="BR140" s="85"/>
      <c r="BS140" s="85"/>
      <c r="BT140" s="85"/>
      <c r="BU140" s="48"/>
      <c r="BV140" s="85"/>
      <c r="BW140" s="85"/>
      <c r="BX140" s="85"/>
      <c r="BY140" s="85"/>
      <c r="BZ140" s="85"/>
      <c r="CA140" s="85"/>
      <c r="CB140" s="85"/>
      <c r="CC140" s="13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</row>
    <row r="141" spans="1:129" ht="15.75" customHeight="1" thickBot="1" x14ac:dyDescent="0.3">
      <c r="A141" s="87" t="s">
        <v>974</v>
      </c>
      <c r="B141" s="85">
        <v>1.35</v>
      </c>
      <c r="C141" s="85">
        <v>0.99</v>
      </c>
      <c r="D141" s="85"/>
      <c r="E141" s="85"/>
      <c r="F141" s="85"/>
      <c r="G141" s="85"/>
      <c r="H141" s="47">
        <v>2</v>
      </c>
      <c r="I141" s="85">
        <v>2</v>
      </c>
      <c r="J141" s="85">
        <v>1</v>
      </c>
      <c r="K141" s="85">
        <v>1</v>
      </c>
      <c r="L141" s="85">
        <v>0</v>
      </c>
      <c r="M141" s="85">
        <v>0</v>
      </c>
      <c r="N141" s="85">
        <v>4</v>
      </c>
      <c r="O141" s="85">
        <v>1</v>
      </c>
      <c r="P141" s="67">
        <v>0</v>
      </c>
      <c r="Q141" s="85">
        <v>0</v>
      </c>
      <c r="R141" s="85">
        <v>0</v>
      </c>
      <c r="S141" s="85">
        <v>0</v>
      </c>
      <c r="T141" s="85">
        <v>0</v>
      </c>
      <c r="U141" s="53">
        <v>0</v>
      </c>
      <c r="V141" s="85">
        <v>0</v>
      </c>
      <c r="W141" s="85">
        <v>1</v>
      </c>
      <c r="X141" s="85">
        <v>0</v>
      </c>
      <c r="Y141" s="85">
        <v>0</v>
      </c>
      <c r="Z141" s="85">
        <v>0</v>
      </c>
      <c r="AA141" s="85">
        <v>1</v>
      </c>
      <c r="AB141" s="85">
        <v>0</v>
      </c>
      <c r="AC141" s="52">
        <v>0</v>
      </c>
      <c r="AD141" s="85">
        <v>1</v>
      </c>
      <c r="AE141" s="85">
        <v>0</v>
      </c>
      <c r="AF141" s="85">
        <v>0</v>
      </c>
      <c r="AG141" s="85">
        <v>0</v>
      </c>
      <c r="AH141" s="57"/>
      <c r="AI141" s="85"/>
      <c r="AJ141" s="85"/>
      <c r="AK141" s="85"/>
      <c r="AL141" s="85"/>
      <c r="AM141" s="85"/>
      <c r="AN141" s="85"/>
      <c r="AO141" s="85"/>
      <c r="AP141" s="60"/>
      <c r="AQ141" s="85"/>
      <c r="AR141" s="85"/>
      <c r="AS141" s="85"/>
      <c r="AT141" s="85"/>
      <c r="AU141" s="6"/>
      <c r="AV141" s="85"/>
      <c r="AW141" s="85"/>
      <c r="AX141" s="85"/>
      <c r="AY141" s="85"/>
      <c r="AZ141" s="85"/>
      <c r="BA141" s="85"/>
      <c r="BB141" s="85"/>
      <c r="BC141" s="13"/>
      <c r="BD141" s="85"/>
      <c r="BE141" s="85"/>
      <c r="BF141" s="85"/>
      <c r="BG141" s="85"/>
      <c r="BH141" s="59"/>
      <c r="BI141" s="85"/>
      <c r="BJ141" s="85"/>
      <c r="BK141" s="85"/>
      <c r="BL141" s="85"/>
      <c r="BM141" s="85"/>
      <c r="BN141" s="85"/>
      <c r="BO141" s="85"/>
      <c r="BP141" s="60"/>
      <c r="BQ141" s="85"/>
      <c r="BR141" s="85"/>
      <c r="BS141" s="85"/>
      <c r="BT141" s="85"/>
      <c r="BU141" s="48"/>
      <c r="BV141" s="85"/>
      <c r="BW141" s="85"/>
      <c r="BX141" s="85"/>
      <c r="BY141" s="85"/>
      <c r="BZ141" s="85"/>
      <c r="CA141" s="85"/>
      <c r="CB141" s="85"/>
      <c r="CC141" s="13"/>
      <c r="CD141" s="85"/>
      <c r="CE141" s="85"/>
      <c r="CF141" s="85"/>
      <c r="CG141" s="85"/>
      <c r="CH141" s="85"/>
      <c r="CI141" s="85" t="s">
        <v>1055</v>
      </c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  <c r="DA141" s="85"/>
      <c r="DB141" s="85"/>
      <c r="DC141" s="85"/>
      <c r="DD141" s="85"/>
      <c r="DE141" s="85"/>
      <c r="DF141" s="85"/>
      <c r="DG141" s="85"/>
      <c r="DH141" s="85"/>
      <c r="DI141" s="85"/>
      <c r="DJ141" s="85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</row>
    <row r="142" spans="1:129" ht="16.5" customHeight="1" thickBot="1" x14ac:dyDescent="0.3">
      <c r="A142" s="87" t="s">
        <v>810</v>
      </c>
      <c r="B142" s="85">
        <v>1.44</v>
      </c>
      <c r="C142" s="85">
        <v>1.25</v>
      </c>
      <c r="D142" s="85">
        <v>1.96</v>
      </c>
      <c r="E142" s="85"/>
      <c r="F142" s="85"/>
      <c r="G142" s="85"/>
      <c r="H142" s="47">
        <v>0</v>
      </c>
      <c r="I142" s="85">
        <v>1</v>
      </c>
      <c r="J142" s="85">
        <v>0</v>
      </c>
      <c r="K142" s="85">
        <v>0</v>
      </c>
      <c r="L142" s="85">
        <v>0</v>
      </c>
      <c r="M142" s="85">
        <v>0</v>
      </c>
      <c r="N142" s="85">
        <v>0</v>
      </c>
      <c r="O142" s="85">
        <v>0</v>
      </c>
      <c r="P142" s="67">
        <v>1</v>
      </c>
      <c r="Q142" s="85">
        <v>0</v>
      </c>
      <c r="R142" s="85">
        <v>0</v>
      </c>
      <c r="S142" s="85">
        <v>0</v>
      </c>
      <c r="T142" s="85">
        <v>0</v>
      </c>
      <c r="U142" s="53">
        <v>0</v>
      </c>
      <c r="V142" s="85">
        <v>1</v>
      </c>
      <c r="W142" s="85">
        <v>0</v>
      </c>
      <c r="X142" s="85">
        <v>0</v>
      </c>
      <c r="Y142" s="85">
        <v>0</v>
      </c>
      <c r="Z142" s="85">
        <v>0</v>
      </c>
      <c r="AA142" s="85">
        <v>2</v>
      </c>
      <c r="AB142" s="85">
        <v>0</v>
      </c>
      <c r="AC142" s="52">
        <v>0</v>
      </c>
      <c r="AD142" s="85">
        <v>0</v>
      </c>
      <c r="AE142" s="85">
        <v>0</v>
      </c>
      <c r="AF142" s="85">
        <v>0</v>
      </c>
      <c r="AG142" s="85">
        <v>0</v>
      </c>
      <c r="AH142" s="57">
        <v>0</v>
      </c>
      <c r="AI142" s="85">
        <v>2</v>
      </c>
      <c r="AJ142" s="85">
        <v>2</v>
      </c>
      <c r="AK142" s="85">
        <v>0</v>
      </c>
      <c r="AL142" s="85">
        <v>0</v>
      </c>
      <c r="AM142" s="85">
        <v>1</v>
      </c>
      <c r="AN142" s="85">
        <v>2</v>
      </c>
      <c r="AO142" s="85">
        <v>2</v>
      </c>
      <c r="AP142" s="60">
        <v>0</v>
      </c>
      <c r="AQ142" s="85">
        <v>0</v>
      </c>
      <c r="AR142" s="85">
        <v>0</v>
      </c>
      <c r="AS142" s="85">
        <v>0</v>
      </c>
      <c r="AT142" s="85">
        <v>0</v>
      </c>
      <c r="AU142" s="6"/>
      <c r="AV142" s="85"/>
      <c r="AW142" s="85"/>
      <c r="AX142" s="85"/>
      <c r="AY142" s="85"/>
      <c r="AZ142" s="85"/>
      <c r="BA142" s="85"/>
      <c r="BB142" s="85"/>
      <c r="BC142" s="13"/>
      <c r="BD142" s="85"/>
      <c r="BE142" s="85"/>
      <c r="BF142" s="85"/>
      <c r="BG142" s="85"/>
      <c r="BH142" s="59"/>
      <c r="BI142" s="85"/>
      <c r="BJ142" s="85"/>
      <c r="BK142" s="85"/>
      <c r="BL142" s="85"/>
      <c r="BM142" s="85"/>
      <c r="BN142" s="85"/>
      <c r="BO142" s="85"/>
      <c r="BP142" s="60"/>
      <c r="BQ142" s="85"/>
      <c r="BR142" s="85"/>
      <c r="BS142" s="85"/>
      <c r="BT142" s="85"/>
      <c r="BU142" s="48"/>
      <c r="BV142" s="85"/>
      <c r="BW142" s="85"/>
      <c r="BX142" s="85"/>
      <c r="BY142" s="85"/>
      <c r="BZ142" s="85"/>
      <c r="CA142" s="85"/>
      <c r="CB142" s="85"/>
      <c r="CC142" s="13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  <c r="DA142" s="85"/>
      <c r="DB142" s="85"/>
      <c r="DC142" s="85"/>
      <c r="DD142" s="85"/>
      <c r="DE142" s="85"/>
      <c r="DF142" s="85"/>
      <c r="DG142" s="85"/>
      <c r="DH142" s="85"/>
      <c r="DI142" s="85"/>
      <c r="DJ142" s="85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</row>
    <row r="143" spans="1:129" ht="15.75" thickBot="1" x14ac:dyDescent="0.3">
      <c r="A143" s="87" t="s">
        <v>975</v>
      </c>
      <c r="B143" s="85">
        <v>1.18</v>
      </c>
      <c r="C143" s="85">
        <v>1.39</v>
      </c>
      <c r="D143" s="85"/>
      <c r="E143" s="85"/>
      <c r="F143" s="85"/>
      <c r="G143" s="85"/>
      <c r="H143" s="47">
        <v>3</v>
      </c>
      <c r="I143" s="85">
        <v>1</v>
      </c>
      <c r="J143" s="85">
        <v>0</v>
      </c>
      <c r="K143" s="85">
        <v>1</v>
      </c>
      <c r="L143" s="85">
        <v>0</v>
      </c>
      <c r="M143" s="85">
        <v>0</v>
      </c>
      <c r="N143" s="85">
        <v>3</v>
      </c>
      <c r="O143" s="85">
        <v>0</v>
      </c>
      <c r="P143" s="67">
        <v>0</v>
      </c>
      <c r="Q143" s="85">
        <v>0</v>
      </c>
      <c r="R143" s="85">
        <v>0</v>
      </c>
      <c r="S143" s="85">
        <v>0</v>
      </c>
      <c r="T143" s="85">
        <v>0</v>
      </c>
      <c r="U143" s="53">
        <v>0</v>
      </c>
      <c r="V143" s="85">
        <v>0</v>
      </c>
      <c r="W143" s="85">
        <v>0</v>
      </c>
      <c r="X143" s="85">
        <v>1</v>
      </c>
      <c r="Y143" s="85">
        <v>0</v>
      </c>
      <c r="Z143" s="85">
        <v>0</v>
      </c>
      <c r="AA143" s="85">
        <v>6</v>
      </c>
      <c r="AB143" s="85">
        <v>0</v>
      </c>
      <c r="AC143" s="52">
        <v>1</v>
      </c>
      <c r="AD143" s="85">
        <v>0</v>
      </c>
      <c r="AE143" s="85">
        <v>0</v>
      </c>
      <c r="AF143" s="85">
        <v>0</v>
      </c>
      <c r="AG143" s="85">
        <v>0</v>
      </c>
      <c r="AH143" s="57"/>
      <c r="AI143" s="85"/>
      <c r="AJ143" s="85"/>
      <c r="AK143" s="85"/>
      <c r="AL143" s="85"/>
      <c r="AM143" s="85"/>
      <c r="AN143" s="85"/>
      <c r="AO143" s="85"/>
      <c r="AP143" s="60"/>
      <c r="AQ143" s="85"/>
      <c r="AR143" s="85"/>
      <c r="AS143" s="85"/>
      <c r="AT143" s="85"/>
      <c r="AU143" s="6"/>
      <c r="AV143" s="85"/>
      <c r="AW143" s="85"/>
      <c r="AX143" s="85"/>
      <c r="AY143" s="85"/>
      <c r="AZ143" s="85"/>
      <c r="BA143" s="85"/>
      <c r="BB143" s="85"/>
      <c r="BC143" s="13"/>
      <c r="BD143" s="85"/>
      <c r="BE143" s="85"/>
      <c r="BF143" s="85"/>
      <c r="BG143" s="85"/>
      <c r="BH143" s="59"/>
      <c r="BI143" s="85"/>
      <c r="BJ143" s="85"/>
      <c r="BK143" s="85"/>
      <c r="BL143" s="85"/>
      <c r="BM143" s="85"/>
      <c r="BN143" s="85"/>
      <c r="BO143" s="85"/>
      <c r="BP143" s="60"/>
      <c r="BQ143" s="85"/>
      <c r="BR143" s="85"/>
      <c r="BS143" s="85"/>
      <c r="BT143" s="85"/>
      <c r="BU143" s="48"/>
      <c r="BV143" s="85"/>
      <c r="BW143" s="85"/>
      <c r="BX143" s="85"/>
      <c r="BY143" s="85"/>
      <c r="BZ143" s="85"/>
      <c r="CA143" s="85"/>
      <c r="CB143" s="85"/>
      <c r="CC143" s="13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5"/>
      <c r="DH143" s="85"/>
      <c r="DI143" s="85"/>
      <c r="DJ143" s="85"/>
      <c r="DK143" s="85"/>
      <c r="DL143" s="85"/>
      <c r="DM143" s="85"/>
      <c r="DN143" s="85"/>
      <c r="DO143" s="85"/>
      <c r="DP143" s="85"/>
      <c r="DQ143" s="85"/>
      <c r="DR143" s="85"/>
      <c r="DS143" s="85"/>
      <c r="DT143" s="85"/>
      <c r="DU143" s="85"/>
      <c r="DV143" s="85"/>
      <c r="DW143" s="85"/>
      <c r="DX143" s="85"/>
      <c r="DY143" s="85"/>
    </row>
    <row r="144" spans="1:129" ht="15.75" thickBot="1" x14ac:dyDescent="0.3">
      <c r="A144" s="88" t="s">
        <v>494</v>
      </c>
      <c r="B144" s="85">
        <v>0.82</v>
      </c>
      <c r="C144" s="85">
        <v>0.76</v>
      </c>
      <c r="D144" s="85">
        <v>0.06</v>
      </c>
      <c r="E144" s="85"/>
      <c r="F144" s="85"/>
      <c r="G144" s="85"/>
      <c r="H144" s="47">
        <v>0</v>
      </c>
      <c r="I144" s="85">
        <v>3</v>
      </c>
      <c r="J144" s="85">
        <v>0</v>
      </c>
      <c r="K144" s="85">
        <v>0</v>
      </c>
      <c r="L144" s="85">
        <v>0</v>
      </c>
      <c r="M144" s="85">
        <v>0</v>
      </c>
      <c r="N144" s="85">
        <v>1</v>
      </c>
      <c r="O144" s="85">
        <v>1</v>
      </c>
      <c r="P144" s="67">
        <v>1</v>
      </c>
      <c r="Q144" s="85">
        <v>0</v>
      </c>
      <c r="R144" s="85">
        <v>0</v>
      </c>
      <c r="S144" s="85">
        <v>0</v>
      </c>
      <c r="T144" s="85">
        <v>0</v>
      </c>
      <c r="U144" s="53">
        <v>1</v>
      </c>
      <c r="V144" s="85">
        <v>0</v>
      </c>
      <c r="W144" s="85">
        <v>0</v>
      </c>
      <c r="X144" s="85">
        <v>0</v>
      </c>
      <c r="Y144" s="85">
        <v>0</v>
      </c>
      <c r="Z144" s="85">
        <v>0</v>
      </c>
      <c r="AA144" s="85">
        <v>3</v>
      </c>
      <c r="AB144" s="85">
        <v>0</v>
      </c>
      <c r="AC144" s="52">
        <v>0</v>
      </c>
      <c r="AD144" s="85">
        <v>1</v>
      </c>
      <c r="AE144" s="85">
        <v>0</v>
      </c>
      <c r="AF144" s="85">
        <v>0</v>
      </c>
      <c r="AG144" s="85">
        <v>0</v>
      </c>
      <c r="AH144" s="57">
        <v>0</v>
      </c>
      <c r="AI144" s="85">
        <v>0</v>
      </c>
      <c r="AJ144" s="85">
        <v>0</v>
      </c>
      <c r="AK144" s="85">
        <v>0</v>
      </c>
      <c r="AL144" s="85">
        <v>0</v>
      </c>
      <c r="AM144" s="85">
        <v>0</v>
      </c>
      <c r="AN144" s="85">
        <v>0</v>
      </c>
      <c r="AO144" s="85">
        <v>0</v>
      </c>
      <c r="AP144" s="60">
        <v>0</v>
      </c>
      <c r="AQ144" s="85">
        <v>0</v>
      </c>
      <c r="AR144" s="85">
        <v>0</v>
      </c>
      <c r="AS144" s="85">
        <v>0</v>
      </c>
      <c r="AT144" s="85">
        <v>0</v>
      </c>
      <c r="AU144" s="6"/>
      <c r="AV144" s="85"/>
      <c r="AW144" s="85"/>
      <c r="AX144" s="85"/>
      <c r="AY144" s="85"/>
      <c r="AZ144" s="85"/>
      <c r="BA144" s="85"/>
      <c r="BB144" s="85"/>
      <c r="BC144" s="13"/>
      <c r="BD144" s="85"/>
      <c r="BE144" s="85"/>
      <c r="BF144" s="85"/>
      <c r="BG144" s="85"/>
      <c r="BH144" s="59"/>
      <c r="BI144" s="85"/>
      <c r="BJ144" s="85"/>
      <c r="BK144" s="85"/>
      <c r="BL144" s="85"/>
      <c r="BM144" s="85"/>
      <c r="BN144" s="85"/>
      <c r="BO144" s="85"/>
      <c r="BP144" s="60"/>
      <c r="BQ144" s="85"/>
      <c r="BR144" s="85"/>
      <c r="BS144" s="85"/>
      <c r="BT144" s="85"/>
      <c r="BU144" s="48"/>
      <c r="BV144" s="85"/>
      <c r="BW144" s="85"/>
      <c r="BX144" s="85"/>
      <c r="BY144" s="85"/>
      <c r="BZ144" s="85"/>
      <c r="CA144" s="85"/>
      <c r="CB144" s="85"/>
      <c r="CC144" s="13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  <c r="DA144" s="85"/>
      <c r="DB144" s="85"/>
      <c r="DC144" s="85"/>
      <c r="DD144" s="85"/>
      <c r="DE144" s="85"/>
      <c r="DF144" s="85"/>
      <c r="DG144" s="85"/>
      <c r="DH144" s="85"/>
      <c r="DI144" s="85"/>
      <c r="DJ144" s="85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</row>
    <row r="145" spans="1:129" ht="15.75" thickBot="1" x14ac:dyDescent="0.3">
      <c r="A145" s="88" t="s">
        <v>976</v>
      </c>
      <c r="B145" s="85">
        <v>1</v>
      </c>
      <c r="C145" s="85">
        <v>0.97</v>
      </c>
      <c r="D145" s="85">
        <v>1.2</v>
      </c>
      <c r="E145" s="85"/>
      <c r="F145" s="85"/>
      <c r="G145" s="85"/>
      <c r="H145" s="47">
        <v>2</v>
      </c>
      <c r="I145" s="85">
        <v>2</v>
      </c>
      <c r="J145" s="85">
        <v>1</v>
      </c>
      <c r="K145" s="85">
        <v>0</v>
      </c>
      <c r="L145" s="85">
        <v>0</v>
      </c>
      <c r="M145" s="85">
        <v>1</v>
      </c>
      <c r="N145" s="85">
        <v>2</v>
      </c>
      <c r="O145" s="85">
        <v>0</v>
      </c>
      <c r="P145" s="67">
        <v>0</v>
      </c>
      <c r="Q145" s="85">
        <v>0</v>
      </c>
      <c r="R145" s="85">
        <v>0</v>
      </c>
      <c r="S145" s="85">
        <v>0</v>
      </c>
      <c r="T145" s="85">
        <v>0</v>
      </c>
      <c r="U145" s="53">
        <v>1</v>
      </c>
      <c r="V145" s="85">
        <v>1</v>
      </c>
      <c r="W145" s="85">
        <v>0</v>
      </c>
      <c r="X145" s="85">
        <v>0</v>
      </c>
      <c r="Y145" s="85">
        <v>0</v>
      </c>
      <c r="Z145" s="85">
        <v>0</v>
      </c>
      <c r="AA145" s="85">
        <v>3</v>
      </c>
      <c r="AB145" s="85">
        <v>1</v>
      </c>
      <c r="AC145" s="52">
        <v>0</v>
      </c>
      <c r="AD145" s="85">
        <v>0</v>
      </c>
      <c r="AE145" s="85">
        <v>0</v>
      </c>
      <c r="AF145" s="85">
        <v>0</v>
      </c>
      <c r="AG145" s="85">
        <v>0</v>
      </c>
      <c r="AH145" s="57">
        <v>0</v>
      </c>
      <c r="AI145" s="85">
        <v>2</v>
      </c>
      <c r="AJ145" s="85">
        <v>2</v>
      </c>
      <c r="AK145" s="85">
        <v>1</v>
      </c>
      <c r="AL145" s="85">
        <v>0</v>
      </c>
      <c r="AM145" s="85">
        <v>1</v>
      </c>
      <c r="AN145" s="85">
        <v>2</v>
      </c>
      <c r="AO145" s="85">
        <v>1</v>
      </c>
      <c r="AP145" s="60">
        <v>1</v>
      </c>
      <c r="AQ145" s="85">
        <v>0</v>
      </c>
      <c r="AR145" s="85">
        <v>0</v>
      </c>
      <c r="AS145" s="85">
        <v>0</v>
      </c>
      <c r="AT145" s="85">
        <v>0</v>
      </c>
      <c r="AU145" s="6"/>
      <c r="AV145" s="85"/>
      <c r="AW145" s="85"/>
      <c r="AX145" s="85"/>
      <c r="AY145" s="85"/>
      <c r="AZ145" s="85"/>
      <c r="BA145" s="85"/>
      <c r="BB145" s="85"/>
      <c r="BC145" s="13"/>
      <c r="BD145" s="85"/>
      <c r="BE145" s="85"/>
      <c r="BF145" s="85"/>
      <c r="BG145" s="85"/>
      <c r="BH145" s="59"/>
      <c r="BI145" s="85"/>
      <c r="BJ145" s="85"/>
      <c r="BK145" s="85"/>
      <c r="BL145" s="85"/>
      <c r="BM145" s="85"/>
      <c r="BN145" s="85"/>
      <c r="BO145" s="85"/>
      <c r="BP145" s="60"/>
      <c r="BQ145" s="85"/>
      <c r="BR145" s="85"/>
      <c r="BS145" s="85"/>
      <c r="BT145" s="85"/>
      <c r="BU145" s="48"/>
      <c r="BV145" s="85"/>
      <c r="BW145" s="85"/>
      <c r="BX145" s="85"/>
      <c r="BY145" s="85"/>
      <c r="BZ145" s="85"/>
      <c r="CA145" s="85"/>
      <c r="CB145" s="85"/>
      <c r="CC145" s="13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  <c r="DA145" s="85"/>
      <c r="DB145" s="85"/>
      <c r="DC145" s="85"/>
      <c r="DD145" s="85"/>
      <c r="DE145" s="85"/>
      <c r="DF145" s="85"/>
      <c r="DG145" s="85"/>
      <c r="DH145" s="85"/>
      <c r="DI145" s="85"/>
      <c r="DJ145" s="85"/>
      <c r="DK145" s="85"/>
      <c r="DL145" s="85"/>
      <c r="DM145" s="85"/>
      <c r="DN145" s="85"/>
      <c r="DO145" s="85"/>
      <c r="DP145" s="85"/>
      <c r="DQ145" s="85"/>
      <c r="DR145" s="85"/>
      <c r="DS145" s="85"/>
      <c r="DT145" s="85"/>
      <c r="DU145" s="85"/>
      <c r="DV145" s="85"/>
      <c r="DW145" s="85"/>
      <c r="DX145" s="85"/>
      <c r="DY145" s="85"/>
    </row>
    <row r="146" spans="1:129" x14ac:dyDescent="0.25">
      <c r="A146" s="40" t="s">
        <v>977</v>
      </c>
      <c r="B146" s="40"/>
      <c r="C146" s="40"/>
      <c r="D146" s="40"/>
      <c r="E146" s="40"/>
      <c r="F146" s="40"/>
      <c r="G146" s="40"/>
      <c r="H146" s="90"/>
      <c r="P146" s="91"/>
      <c r="U146" s="92"/>
      <c r="AC146" s="93"/>
      <c r="AH146" s="94"/>
      <c r="AP146" s="95"/>
      <c r="AU146" s="96"/>
      <c r="BC146" s="97"/>
      <c r="BH146" s="98"/>
      <c r="BP146" s="99"/>
      <c r="BU146" s="100"/>
      <c r="CC146" s="101"/>
    </row>
    <row r="147" spans="1:129" x14ac:dyDescent="0.25">
      <c r="A147" s="102" t="s">
        <v>814</v>
      </c>
      <c r="B147">
        <v>0.91</v>
      </c>
      <c r="C147">
        <v>0.6</v>
      </c>
      <c r="H147" s="103">
        <v>1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1</v>
      </c>
      <c r="P147" s="104">
        <v>1</v>
      </c>
      <c r="Q147">
        <v>0</v>
      </c>
      <c r="R147">
        <v>0</v>
      </c>
      <c r="S147">
        <v>0</v>
      </c>
      <c r="T147">
        <v>0</v>
      </c>
      <c r="U147" s="105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 s="106">
        <v>0</v>
      </c>
      <c r="AD147">
        <v>0</v>
      </c>
      <c r="AE147">
        <v>0</v>
      </c>
      <c r="AF147">
        <v>0</v>
      </c>
      <c r="AG147">
        <v>0</v>
      </c>
      <c r="AH147" s="107"/>
      <c r="AP147" s="108"/>
      <c r="AU147" s="109"/>
      <c r="BC147" s="110"/>
      <c r="BH147" s="111"/>
      <c r="BP147" s="112"/>
      <c r="BU147" s="113"/>
      <c r="CC147" s="114"/>
    </row>
    <row r="148" spans="1:129" x14ac:dyDescent="0.25">
      <c r="A148" s="115" t="s">
        <v>978</v>
      </c>
      <c r="B148">
        <v>1.38</v>
      </c>
      <c r="C148">
        <v>1</v>
      </c>
      <c r="H148" s="116">
        <v>1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2</v>
      </c>
      <c r="O148">
        <v>1</v>
      </c>
      <c r="P148" s="117">
        <v>0</v>
      </c>
      <c r="Q148">
        <v>0</v>
      </c>
      <c r="R148">
        <v>0</v>
      </c>
      <c r="S148">
        <v>0</v>
      </c>
      <c r="T148">
        <v>0</v>
      </c>
      <c r="U148" s="118">
        <v>1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6</v>
      </c>
      <c r="AB148">
        <v>0</v>
      </c>
      <c r="AC148" s="119">
        <v>0</v>
      </c>
      <c r="AD148">
        <v>0</v>
      </c>
      <c r="AE148">
        <v>0</v>
      </c>
      <c r="AF148">
        <v>0</v>
      </c>
      <c r="AG148">
        <v>0</v>
      </c>
      <c r="AH148" s="120"/>
      <c r="AP148" s="121"/>
      <c r="AU148" s="122"/>
      <c r="BC148" s="123"/>
      <c r="BH148" s="124"/>
      <c r="BP148" s="125"/>
      <c r="BU148" s="126"/>
      <c r="CC148" s="127"/>
    </row>
    <row r="149" spans="1:129" x14ac:dyDescent="0.25">
      <c r="A149" s="128" t="s">
        <v>979</v>
      </c>
      <c r="B149">
        <v>1.24</v>
      </c>
      <c r="C149">
        <v>0.63</v>
      </c>
      <c r="H149" s="129">
        <v>0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 s="130">
        <v>0</v>
      </c>
      <c r="Q149">
        <v>0</v>
      </c>
      <c r="R149">
        <v>0</v>
      </c>
      <c r="S149">
        <v>0</v>
      </c>
      <c r="T149">
        <v>0</v>
      </c>
      <c r="U149" s="131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2</v>
      </c>
      <c r="AC149" s="132">
        <v>0</v>
      </c>
      <c r="AD149">
        <v>0</v>
      </c>
      <c r="AE149">
        <v>0</v>
      </c>
      <c r="AF149">
        <v>0</v>
      </c>
      <c r="AG149">
        <v>0</v>
      </c>
      <c r="AH149" s="133"/>
      <c r="AP149" s="134"/>
      <c r="AU149" s="135"/>
      <c r="BC149" s="136"/>
      <c r="BH149" s="137"/>
      <c r="BP149" s="138"/>
      <c r="BU149" s="139"/>
      <c r="CC149" s="140"/>
    </row>
    <row r="150" spans="1:129" x14ac:dyDescent="0.25">
      <c r="A150" s="141" t="s">
        <v>980</v>
      </c>
      <c r="B150">
        <v>1.61</v>
      </c>
      <c r="C150">
        <v>1.23</v>
      </c>
      <c r="H150" s="142">
        <v>2</v>
      </c>
      <c r="I150">
        <v>6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1</v>
      </c>
      <c r="P150" s="143">
        <v>0</v>
      </c>
      <c r="Q150">
        <v>1</v>
      </c>
      <c r="R150">
        <v>0</v>
      </c>
      <c r="S150">
        <v>0</v>
      </c>
      <c r="T150">
        <v>0</v>
      </c>
      <c r="U150" s="144">
        <v>0</v>
      </c>
      <c r="V150">
        <v>1</v>
      </c>
      <c r="W150">
        <v>2</v>
      </c>
      <c r="X150">
        <v>0</v>
      </c>
      <c r="Y150">
        <v>0</v>
      </c>
      <c r="Z150">
        <v>0</v>
      </c>
      <c r="AA150">
        <v>2</v>
      </c>
      <c r="AB150">
        <v>0</v>
      </c>
      <c r="AC150" s="145">
        <v>0</v>
      </c>
      <c r="AD150">
        <v>0</v>
      </c>
      <c r="AE150">
        <v>0</v>
      </c>
      <c r="AF150">
        <v>0</v>
      </c>
      <c r="AG150">
        <v>0</v>
      </c>
      <c r="AH150" s="146"/>
      <c r="AP150" s="147"/>
      <c r="AU150" s="148"/>
      <c r="BC150" s="149"/>
      <c r="BH150" s="150"/>
      <c r="BP150" s="151"/>
      <c r="BU150" s="152"/>
      <c r="CC150" s="153"/>
    </row>
    <row r="151" spans="1:129" x14ac:dyDescent="0.25">
      <c r="A151" s="154" t="s">
        <v>981</v>
      </c>
      <c r="B151">
        <v>0.83</v>
      </c>
      <c r="C151">
        <v>0.98</v>
      </c>
      <c r="H151" s="155">
        <v>0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 s="156">
        <v>0</v>
      </c>
      <c r="Q151">
        <v>0</v>
      </c>
      <c r="R151">
        <v>0</v>
      </c>
      <c r="S151">
        <v>0</v>
      </c>
      <c r="T151">
        <v>0</v>
      </c>
      <c r="U151" s="157">
        <v>0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1</v>
      </c>
      <c r="AB151">
        <v>0</v>
      </c>
      <c r="AC151" s="158">
        <v>1</v>
      </c>
      <c r="AD151">
        <v>1</v>
      </c>
      <c r="AE151">
        <v>0</v>
      </c>
      <c r="AF151">
        <v>0</v>
      </c>
      <c r="AG151">
        <v>0</v>
      </c>
      <c r="AH151" s="159"/>
      <c r="AP151" s="160"/>
      <c r="AU151" s="161"/>
      <c r="BC151" s="162"/>
      <c r="BH151" s="163"/>
      <c r="BP151" s="164"/>
      <c r="BU151" s="165"/>
      <c r="CC151" s="166"/>
    </row>
    <row r="152" spans="1:129" x14ac:dyDescent="0.25">
      <c r="A152" s="167" t="s">
        <v>982</v>
      </c>
      <c r="B152">
        <v>1.26</v>
      </c>
      <c r="C152">
        <v>0.56999999999999995</v>
      </c>
      <c r="H152" s="168">
        <v>3</v>
      </c>
      <c r="I152">
        <v>3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 s="169">
        <v>0</v>
      </c>
      <c r="Q152">
        <v>0</v>
      </c>
      <c r="R152">
        <v>0</v>
      </c>
      <c r="S152">
        <v>0</v>
      </c>
      <c r="T152">
        <v>0</v>
      </c>
      <c r="U152" s="170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0</v>
      </c>
      <c r="AC152" s="171">
        <v>0</v>
      </c>
      <c r="AD152">
        <v>0</v>
      </c>
      <c r="AE152">
        <v>0</v>
      </c>
      <c r="AF152">
        <v>0</v>
      </c>
      <c r="AG152">
        <v>0</v>
      </c>
      <c r="AH152" s="172"/>
      <c r="AP152" s="173"/>
      <c r="AU152" s="174"/>
      <c r="BC152" s="175"/>
      <c r="BH152" s="176"/>
      <c r="BP152" s="177"/>
      <c r="BU152" s="178"/>
      <c r="CC152" s="179"/>
    </row>
    <row r="153" spans="1:129" x14ac:dyDescent="0.25">
      <c r="A153" s="180" t="s">
        <v>983</v>
      </c>
      <c r="B153">
        <v>1.39</v>
      </c>
      <c r="C153">
        <v>0.72</v>
      </c>
      <c r="H153" s="181">
        <v>2</v>
      </c>
      <c r="I153">
        <v>5</v>
      </c>
      <c r="J153">
        <v>2</v>
      </c>
      <c r="K153">
        <v>0</v>
      </c>
      <c r="L153">
        <v>0</v>
      </c>
      <c r="M153">
        <v>0</v>
      </c>
      <c r="N153">
        <v>2</v>
      </c>
      <c r="O153">
        <v>0</v>
      </c>
      <c r="P153" s="182">
        <v>1</v>
      </c>
      <c r="Q153">
        <v>0</v>
      </c>
      <c r="R153">
        <v>0</v>
      </c>
      <c r="S153">
        <v>0</v>
      </c>
      <c r="T153">
        <v>0</v>
      </c>
      <c r="U153" s="18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0</v>
      </c>
      <c r="AC153" s="184">
        <v>0</v>
      </c>
      <c r="AD153">
        <v>0</v>
      </c>
      <c r="AE153">
        <v>0</v>
      </c>
      <c r="AF153">
        <v>0</v>
      </c>
      <c r="AG153">
        <v>0</v>
      </c>
      <c r="AH153" s="185"/>
      <c r="AP153" s="186"/>
      <c r="AU153" s="187"/>
      <c r="BC153" s="188"/>
      <c r="BH153" s="189"/>
      <c r="BP153" s="190"/>
      <c r="BU153" s="191"/>
      <c r="CC153" s="192"/>
    </row>
    <row r="154" spans="1:129" x14ac:dyDescent="0.25">
      <c r="A154" s="346" t="s">
        <v>984</v>
      </c>
      <c r="B154">
        <v>1.1299999999999999</v>
      </c>
      <c r="C154">
        <v>1.1499999999999999</v>
      </c>
      <c r="H154" s="193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94">
        <v>0</v>
      </c>
      <c r="Q154">
        <v>0</v>
      </c>
      <c r="R154">
        <v>0</v>
      </c>
      <c r="S154">
        <v>0</v>
      </c>
      <c r="T154">
        <v>0</v>
      </c>
      <c r="U154" s="195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 s="196">
        <v>0</v>
      </c>
      <c r="AD154">
        <v>0</v>
      </c>
      <c r="AE154">
        <v>0</v>
      </c>
      <c r="AF154">
        <v>0</v>
      </c>
      <c r="AG154">
        <v>0</v>
      </c>
      <c r="AH154" s="197"/>
      <c r="AP154" s="198"/>
      <c r="AU154" s="199"/>
      <c r="BC154" s="200"/>
      <c r="BH154" s="201"/>
      <c r="BP154" s="202"/>
      <c r="BU154" s="203"/>
      <c r="CC154" s="204"/>
    </row>
    <row r="155" spans="1:129" x14ac:dyDescent="0.25">
      <c r="A155" s="205" t="s">
        <v>985</v>
      </c>
      <c r="B155">
        <v>1.37</v>
      </c>
      <c r="C155">
        <v>1.08</v>
      </c>
      <c r="H155" s="206">
        <v>0</v>
      </c>
      <c r="I155">
        <v>4</v>
      </c>
      <c r="J155">
        <v>1</v>
      </c>
      <c r="K155">
        <v>0</v>
      </c>
      <c r="L155">
        <v>0</v>
      </c>
      <c r="M155">
        <v>0</v>
      </c>
      <c r="N155">
        <v>2</v>
      </c>
      <c r="O155">
        <v>0</v>
      </c>
      <c r="P155" s="207">
        <v>0</v>
      </c>
      <c r="Q155">
        <v>0</v>
      </c>
      <c r="R155">
        <v>0</v>
      </c>
      <c r="S155">
        <v>0</v>
      </c>
      <c r="T155">
        <v>0</v>
      </c>
      <c r="U155" s="208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209">
        <v>0</v>
      </c>
      <c r="AD155">
        <v>0</v>
      </c>
      <c r="AE155">
        <v>0</v>
      </c>
      <c r="AF155">
        <v>0</v>
      </c>
      <c r="AG155">
        <v>0</v>
      </c>
      <c r="AH155" s="210"/>
      <c r="AP155" s="211"/>
      <c r="AU155" s="212"/>
      <c r="BC155" s="213"/>
      <c r="BH155" s="214"/>
      <c r="BP155" s="215"/>
      <c r="BU155" s="216"/>
      <c r="CC155" s="217"/>
    </row>
    <row r="156" spans="1:129" x14ac:dyDescent="0.25">
      <c r="A156" s="40" t="s">
        <v>999</v>
      </c>
      <c r="B156" s="40"/>
      <c r="C156" s="40"/>
      <c r="D156" s="40"/>
      <c r="E156" s="40"/>
      <c r="F156" s="40"/>
      <c r="G156" s="40"/>
      <c r="H156" s="364"/>
      <c r="P156" s="365"/>
      <c r="U156" s="366"/>
      <c r="AC156" s="367"/>
      <c r="AH156" s="368"/>
      <c r="AP156" s="369"/>
      <c r="AU156" s="370"/>
      <c r="BC156" s="371"/>
      <c r="BH156" s="372"/>
      <c r="BP156" s="373"/>
      <c r="BU156" s="374"/>
      <c r="CC156" s="375"/>
    </row>
    <row r="157" spans="1:129" x14ac:dyDescent="0.25">
      <c r="A157" s="376" t="s">
        <v>1016</v>
      </c>
      <c r="B157">
        <v>1.43</v>
      </c>
      <c r="C157">
        <v>0.56999999999999995</v>
      </c>
      <c r="H157" s="377">
        <v>0</v>
      </c>
      <c r="I157">
        <v>3</v>
      </c>
      <c r="J157">
        <v>3</v>
      </c>
      <c r="K157">
        <v>0</v>
      </c>
      <c r="L157">
        <v>0</v>
      </c>
      <c r="M157">
        <v>0</v>
      </c>
      <c r="N157">
        <v>2</v>
      </c>
      <c r="O157">
        <v>0</v>
      </c>
      <c r="P157" s="378">
        <v>0</v>
      </c>
      <c r="Q157">
        <v>0</v>
      </c>
      <c r="R157">
        <v>1</v>
      </c>
      <c r="S157">
        <v>0</v>
      </c>
      <c r="T157">
        <v>0</v>
      </c>
      <c r="U157" s="379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4</v>
      </c>
      <c r="AB157">
        <v>0</v>
      </c>
      <c r="AC157" s="380">
        <v>0</v>
      </c>
      <c r="AD157">
        <v>0</v>
      </c>
      <c r="AE157">
        <v>0</v>
      </c>
      <c r="AF157">
        <v>0</v>
      </c>
      <c r="AG157">
        <v>0</v>
      </c>
      <c r="AH157" s="381"/>
      <c r="AP157" s="382"/>
      <c r="AU157" s="383"/>
      <c r="BC157" s="384"/>
      <c r="BH157" s="385"/>
      <c r="BP157" s="386"/>
      <c r="BU157" s="387"/>
      <c r="CC157" s="388"/>
    </row>
    <row r="158" spans="1:129" x14ac:dyDescent="0.25">
      <c r="A158" s="389" t="s">
        <v>1017</v>
      </c>
      <c r="B158">
        <v>1.49</v>
      </c>
      <c r="C158">
        <v>1.22</v>
      </c>
      <c r="H158" s="390">
        <v>0</v>
      </c>
      <c r="I158">
        <v>2</v>
      </c>
      <c r="J158">
        <v>2</v>
      </c>
      <c r="K158">
        <v>0</v>
      </c>
      <c r="L158">
        <v>0</v>
      </c>
      <c r="M158">
        <v>0</v>
      </c>
      <c r="N158">
        <v>5</v>
      </c>
      <c r="O158">
        <v>3</v>
      </c>
      <c r="P158" s="391">
        <v>0</v>
      </c>
      <c r="Q158">
        <v>0</v>
      </c>
      <c r="R158">
        <v>0</v>
      </c>
      <c r="S158">
        <v>0</v>
      </c>
      <c r="T158">
        <v>0</v>
      </c>
      <c r="U158" s="392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2</v>
      </c>
      <c r="AC158" s="393">
        <v>0</v>
      </c>
      <c r="AD158">
        <v>0</v>
      </c>
      <c r="AE158">
        <v>0</v>
      </c>
      <c r="AF158">
        <v>0</v>
      </c>
      <c r="AG158">
        <v>0</v>
      </c>
      <c r="AH158" s="394"/>
      <c r="AP158" s="395"/>
      <c r="AU158" s="396"/>
      <c r="BC158" s="397"/>
      <c r="BH158" s="398"/>
      <c r="BP158" s="399"/>
      <c r="BU158" s="400"/>
      <c r="CC158" s="401"/>
    </row>
    <row r="159" spans="1:129" x14ac:dyDescent="0.25">
      <c r="A159" s="402" t="s">
        <v>1018</v>
      </c>
      <c r="B159">
        <v>0.9</v>
      </c>
      <c r="C159">
        <v>0.67</v>
      </c>
      <c r="H159" s="403">
        <v>1</v>
      </c>
      <c r="I159">
        <v>2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1</v>
      </c>
      <c r="P159" s="404">
        <v>0</v>
      </c>
      <c r="Q159">
        <v>0</v>
      </c>
      <c r="R159">
        <v>0</v>
      </c>
      <c r="S159">
        <v>0</v>
      </c>
      <c r="T159">
        <v>0</v>
      </c>
      <c r="U159" s="405">
        <v>0</v>
      </c>
      <c r="V159">
        <v>2</v>
      </c>
      <c r="W159">
        <v>0</v>
      </c>
      <c r="X159">
        <v>0</v>
      </c>
      <c r="Y159">
        <v>0</v>
      </c>
      <c r="Z159">
        <v>0</v>
      </c>
      <c r="AA159">
        <v>5</v>
      </c>
      <c r="AB159">
        <v>1</v>
      </c>
      <c r="AC159" s="406">
        <v>0</v>
      </c>
      <c r="AD159">
        <v>0</v>
      </c>
      <c r="AE159">
        <v>0</v>
      </c>
      <c r="AF159">
        <v>0</v>
      </c>
      <c r="AG159">
        <v>0</v>
      </c>
      <c r="AH159" s="407"/>
      <c r="AP159" s="408"/>
      <c r="AU159" s="409"/>
      <c r="BC159" s="410"/>
      <c r="BH159" s="411"/>
      <c r="BP159" s="412"/>
      <c r="BU159" s="413"/>
      <c r="CC159" s="414"/>
    </row>
    <row r="160" spans="1:129" x14ac:dyDescent="0.25">
      <c r="A160" s="415" t="s">
        <v>1019</v>
      </c>
      <c r="B160">
        <v>0.84</v>
      </c>
      <c r="C160">
        <v>1.1299999999999999</v>
      </c>
      <c r="H160" s="416">
        <v>4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2</v>
      </c>
      <c r="O160">
        <v>2</v>
      </c>
      <c r="P160" s="417">
        <v>0</v>
      </c>
      <c r="Q160">
        <v>1</v>
      </c>
      <c r="R160">
        <v>0</v>
      </c>
      <c r="S160">
        <v>0</v>
      </c>
      <c r="T160">
        <v>0</v>
      </c>
      <c r="U160" s="418">
        <v>1</v>
      </c>
      <c r="V160">
        <v>1</v>
      </c>
      <c r="W160">
        <v>2</v>
      </c>
      <c r="X160">
        <v>0</v>
      </c>
      <c r="Y160">
        <v>0</v>
      </c>
      <c r="Z160">
        <v>0</v>
      </c>
      <c r="AA160">
        <v>4</v>
      </c>
      <c r="AB160">
        <v>0</v>
      </c>
      <c r="AC160" s="419">
        <v>0</v>
      </c>
      <c r="AD160">
        <v>1</v>
      </c>
      <c r="AE160">
        <v>1</v>
      </c>
      <c r="AF160">
        <v>0</v>
      </c>
      <c r="AG160">
        <v>0</v>
      </c>
      <c r="AH160" s="420"/>
      <c r="AP160" s="421"/>
      <c r="AU160" s="422"/>
      <c r="BC160" s="423"/>
      <c r="BH160" s="424"/>
      <c r="BP160" s="425"/>
      <c r="BU160" s="426"/>
      <c r="CC160" s="427"/>
    </row>
    <row r="161" spans="1:87" x14ac:dyDescent="0.25">
      <c r="A161" s="428" t="s">
        <v>1020</v>
      </c>
      <c r="B161">
        <v>1.69</v>
      </c>
      <c r="C161">
        <v>1.59</v>
      </c>
      <c r="H161" s="429">
        <v>1</v>
      </c>
      <c r="I161">
        <v>4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 s="430">
        <v>0</v>
      </c>
      <c r="Q161">
        <v>0</v>
      </c>
      <c r="R161">
        <v>0</v>
      </c>
      <c r="S161">
        <v>0</v>
      </c>
      <c r="T161">
        <v>0</v>
      </c>
      <c r="U161" s="431">
        <v>0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2</v>
      </c>
      <c r="AB161">
        <v>0</v>
      </c>
      <c r="AC161" s="432">
        <v>0</v>
      </c>
      <c r="AD161">
        <v>0</v>
      </c>
      <c r="AE161">
        <v>0</v>
      </c>
      <c r="AF161">
        <v>0</v>
      </c>
      <c r="AG161">
        <v>0</v>
      </c>
      <c r="AH161" s="433"/>
      <c r="AP161" s="434"/>
      <c r="AU161" s="435"/>
      <c r="BC161" s="436"/>
      <c r="BH161" s="437"/>
      <c r="BP161" s="438"/>
      <c r="BU161" s="439"/>
      <c r="CC161" s="440"/>
    </row>
    <row r="162" spans="1:87" x14ac:dyDescent="0.25">
      <c r="A162" s="441" t="s">
        <v>1021</v>
      </c>
      <c r="B162">
        <v>1.18</v>
      </c>
      <c r="C162">
        <v>1.36</v>
      </c>
      <c r="H162" s="442">
        <v>3</v>
      </c>
      <c r="I162">
        <v>5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4</v>
      </c>
      <c r="P162" s="443">
        <v>0</v>
      </c>
      <c r="Q162">
        <v>0</v>
      </c>
      <c r="R162">
        <v>0</v>
      </c>
      <c r="S162">
        <v>0</v>
      </c>
      <c r="T162">
        <v>0</v>
      </c>
      <c r="U162" s="444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2</v>
      </c>
      <c r="AB162">
        <v>1</v>
      </c>
      <c r="AC162" s="445">
        <v>0</v>
      </c>
      <c r="AD162">
        <v>0</v>
      </c>
      <c r="AE162">
        <v>0</v>
      </c>
      <c r="AF162">
        <v>0</v>
      </c>
      <c r="AG162">
        <v>0</v>
      </c>
      <c r="AH162" s="446"/>
      <c r="AP162" s="447"/>
      <c r="AU162" s="448"/>
      <c r="BC162" s="449"/>
      <c r="BH162" s="450"/>
      <c r="BP162" s="451"/>
      <c r="BU162" s="452"/>
      <c r="CC162" s="453"/>
    </row>
    <row r="163" spans="1:87" x14ac:dyDescent="0.25">
      <c r="A163" s="619" t="s">
        <v>1008</v>
      </c>
      <c r="B163" s="619"/>
      <c r="C163" s="619"/>
      <c r="D163" s="619"/>
      <c r="E163" s="619"/>
      <c r="F163" s="619"/>
      <c r="G163" s="619"/>
      <c r="H163" s="454"/>
      <c r="P163" s="455"/>
      <c r="U163" s="456"/>
      <c r="AC163" s="457"/>
      <c r="AH163" s="458"/>
      <c r="AP163" s="459"/>
      <c r="AU163" s="460"/>
      <c r="BC163" s="461"/>
      <c r="BH163" s="462"/>
      <c r="BP163" s="463"/>
      <c r="BU163" s="464"/>
      <c r="CC163" s="465"/>
    </row>
    <row r="164" spans="1:87" x14ac:dyDescent="0.25">
      <c r="A164" s="466" t="s">
        <v>1022</v>
      </c>
      <c r="B164">
        <v>1.1499999999999999</v>
      </c>
      <c r="C164">
        <v>0.64</v>
      </c>
      <c r="D164">
        <v>1.26</v>
      </c>
      <c r="H164" s="467">
        <v>4</v>
      </c>
      <c r="I164">
        <v>4</v>
      </c>
      <c r="J164">
        <v>1</v>
      </c>
      <c r="K164">
        <v>0</v>
      </c>
      <c r="L164">
        <v>0</v>
      </c>
      <c r="M164">
        <v>1</v>
      </c>
      <c r="N164">
        <v>3</v>
      </c>
      <c r="O164">
        <v>1</v>
      </c>
      <c r="P164" s="468">
        <v>0</v>
      </c>
      <c r="Q164">
        <v>0</v>
      </c>
      <c r="R164">
        <v>0</v>
      </c>
      <c r="S164">
        <v>0</v>
      </c>
      <c r="T164">
        <v>0</v>
      </c>
      <c r="U164" s="469">
        <v>0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0</v>
      </c>
      <c r="AC164" s="470">
        <v>0</v>
      </c>
      <c r="AD164">
        <v>0</v>
      </c>
      <c r="AE164">
        <v>0</v>
      </c>
      <c r="AF164">
        <v>0</v>
      </c>
      <c r="AG164">
        <v>0</v>
      </c>
      <c r="AH164" s="471">
        <v>3</v>
      </c>
      <c r="AI164">
        <v>3</v>
      </c>
      <c r="AJ164">
        <v>0</v>
      </c>
      <c r="AK164">
        <v>0</v>
      </c>
      <c r="AL164">
        <v>0</v>
      </c>
      <c r="AM164">
        <v>0</v>
      </c>
      <c r="AN164">
        <v>4</v>
      </c>
      <c r="AO164">
        <v>1</v>
      </c>
      <c r="AP164" s="472">
        <v>0</v>
      </c>
      <c r="AQ164">
        <v>0</v>
      </c>
      <c r="AR164">
        <v>0</v>
      </c>
      <c r="AS164">
        <v>0</v>
      </c>
      <c r="AT164">
        <v>0</v>
      </c>
      <c r="AU164" s="473"/>
      <c r="BC164" s="474"/>
      <c r="BH164" s="475"/>
      <c r="BP164" s="476"/>
      <c r="BU164" s="477"/>
      <c r="CC164" s="478"/>
    </row>
    <row r="165" spans="1:87" x14ac:dyDescent="0.25">
      <c r="A165" s="479" t="s">
        <v>1023</v>
      </c>
      <c r="B165">
        <v>0.94</v>
      </c>
      <c r="C165">
        <v>1.22</v>
      </c>
      <c r="D165">
        <v>0.84</v>
      </c>
      <c r="H165" s="480">
        <v>0</v>
      </c>
      <c r="I165">
        <v>3</v>
      </c>
      <c r="J165">
        <v>2</v>
      </c>
      <c r="K165">
        <v>0</v>
      </c>
      <c r="L165">
        <v>0</v>
      </c>
      <c r="M165">
        <v>0</v>
      </c>
      <c r="N165">
        <v>3</v>
      </c>
      <c r="O165">
        <v>0</v>
      </c>
      <c r="P165" s="481">
        <v>0</v>
      </c>
      <c r="Q165">
        <v>0</v>
      </c>
      <c r="R165">
        <v>0</v>
      </c>
      <c r="S165">
        <v>0</v>
      </c>
      <c r="T165">
        <v>0</v>
      </c>
      <c r="U165" s="482">
        <v>1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3</v>
      </c>
      <c r="AB165">
        <v>0</v>
      </c>
      <c r="AC165" s="483">
        <v>0</v>
      </c>
      <c r="AD165">
        <v>1</v>
      </c>
      <c r="AE165">
        <v>0</v>
      </c>
      <c r="AF165">
        <v>0</v>
      </c>
      <c r="AG165">
        <v>0</v>
      </c>
      <c r="AH165" s="484">
        <v>4</v>
      </c>
      <c r="AI165">
        <v>2</v>
      </c>
      <c r="AJ165">
        <v>1</v>
      </c>
      <c r="AK165">
        <v>0</v>
      </c>
      <c r="AL165">
        <v>0</v>
      </c>
      <c r="AM165">
        <v>0</v>
      </c>
      <c r="AN165">
        <v>2</v>
      </c>
      <c r="AO165">
        <v>0</v>
      </c>
      <c r="AP165" s="485">
        <v>0</v>
      </c>
      <c r="AQ165">
        <v>0</v>
      </c>
      <c r="AR165">
        <v>1</v>
      </c>
      <c r="AS165">
        <v>0</v>
      </c>
      <c r="AT165">
        <v>0</v>
      </c>
      <c r="AU165" s="486"/>
      <c r="BC165" s="487"/>
      <c r="BH165" s="488"/>
      <c r="BP165" s="489"/>
      <c r="BU165" s="490"/>
      <c r="CC165" s="491"/>
    </row>
    <row r="166" spans="1:87" x14ac:dyDescent="0.25">
      <c r="A166" s="40" t="s">
        <v>1036</v>
      </c>
      <c r="B166" s="40"/>
      <c r="C166" s="40"/>
      <c r="D166" s="40"/>
      <c r="E166" s="40"/>
      <c r="F166" s="40"/>
      <c r="G166" s="40"/>
      <c r="H166" s="700"/>
      <c r="P166" s="701"/>
      <c r="U166" s="702"/>
      <c r="AC166" s="703"/>
      <c r="AH166" s="704"/>
      <c r="AP166" s="705"/>
      <c r="AU166" s="706"/>
      <c r="BC166" s="707"/>
      <c r="BH166" s="708"/>
      <c r="BP166" s="709"/>
      <c r="BU166" s="710"/>
      <c r="CC166" s="711"/>
    </row>
    <row r="167" spans="1:87" x14ac:dyDescent="0.25">
      <c r="A167" s="1049" t="s">
        <v>1056</v>
      </c>
      <c r="B167">
        <v>1.0900000000000001</v>
      </c>
      <c r="C167">
        <v>1.23</v>
      </c>
      <c r="D167">
        <v>0.96</v>
      </c>
      <c r="H167" s="712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2</v>
      </c>
      <c r="O167">
        <v>0</v>
      </c>
      <c r="P167" s="713">
        <v>1</v>
      </c>
      <c r="Q167">
        <v>0</v>
      </c>
      <c r="R167">
        <v>0</v>
      </c>
      <c r="S167">
        <v>0</v>
      </c>
      <c r="T167">
        <v>0</v>
      </c>
      <c r="U167" s="714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2</v>
      </c>
      <c r="AB167">
        <v>1</v>
      </c>
      <c r="AC167" s="715">
        <v>0</v>
      </c>
      <c r="AD167">
        <v>0</v>
      </c>
      <c r="AE167">
        <v>0</v>
      </c>
      <c r="AF167">
        <v>0</v>
      </c>
      <c r="AG167">
        <v>0</v>
      </c>
      <c r="AH167" s="716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5</v>
      </c>
      <c r="AO167">
        <v>0</v>
      </c>
      <c r="AP167" s="717">
        <v>0</v>
      </c>
      <c r="AQ167">
        <v>0</v>
      </c>
      <c r="AR167">
        <v>0</v>
      </c>
      <c r="AS167">
        <v>0</v>
      </c>
      <c r="AT167">
        <v>0</v>
      </c>
      <c r="AU167" s="718"/>
      <c r="BC167" s="719"/>
      <c r="BH167" s="720"/>
      <c r="BP167" s="721"/>
      <c r="BU167" s="722"/>
      <c r="CC167" s="723"/>
    </row>
    <row r="168" spans="1:87" x14ac:dyDescent="0.25">
      <c r="A168" s="1049" t="s">
        <v>1057</v>
      </c>
      <c r="B168">
        <v>1</v>
      </c>
      <c r="C168">
        <v>1.55</v>
      </c>
      <c r="D168">
        <v>1.06</v>
      </c>
      <c r="H168" s="724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1</v>
      </c>
      <c r="O168">
        <v>0</v>
      </c>
      <c r="P168" s="725">
        <v>0</v>
      </c>
      <c r="Q168">
        <v>0</v>
      </c>
      <c r="R168">
        <v>1</v>
      </c>
      <c r="S168">
        <v>0</v>
      </c>
      <c r="T168">
        <v>0</v>
      </c>
      <c r="U168" s="726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</v>
      </c>
      <c r="AC168" s="727">
        <v>0</v>
      </c>
      <c r="AD168">
        <v>0</v>
      </c>
      <c r="AE168">
        <v>0</v>
      </c>
      <c r="AF168">
        <v>0</v>
      </c>
      <c r="AG168">
        <v>0</v>
      </c>
      <c r="AH168" s="728">
        <v>1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5</v>
      </c>
      <c r="AO168">
        <v>0</v>
      </c>
      <c r="AP168" s="729">
        <v>0</v>
      </c>
      <c r="AQ168">
        <v>0</v>
      </c>
      <c r="AR168">
        <v>0</v>
      </c>
      <c r="AS168">
        <v>0</v>
      </c>
      <c r="AT168">
        <v>0</v>
      </c>
      <c r="AU168" s="730"/>
      <c r="BC168" s="731"/>
      <c r="BH168" s="732"/>
      <c r="BP168" s="733"/>
      <c r="BU168" s="734"/>
      <c r="CC168" s="735"/>
    </row>
    <row r="169" spans="1:87" x14ac:dyDescent="0.25">
      <c r="A169" s="1050" t="s">
        <v>1058</v>
      </c>
      <c r="B169">
        <v>0.95</v>
      </c>
      <c r="C169">
        <v>1.08</v>
      </c>
      <c r="D169">
        <v>1.02</v>
      </c>
      <c r="H169" s="736">
        <v>2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 s="737">
        <v>0</v>
      </c>
      <c r="Q169">
        <v>0</v>
      </c>
      <c r="R169">
        <v>0</v>
      </c>
      <c r="S169">
        <v>0</v>
      </c>
      <c r="T169">
        <v>0</v>
      </c>
      <c r="U169" s="738">
        <v>1</v>
      </c>
      <c r="V169">
        <v>0</v>
      </c>
      <c r="W169">
        <v>1</v>
      </c>
      <c r="X169">
        <v>1</v>
      </c>
      <c r="Y169">
        <v>0</v>
      </c>
      <c r="Z169">
        <v>0</v>
      </c>
      <c r="AA169">
        <v>4</v>
      </c>
      <c r="AB169">
        <v>0</v>
      </c>
      <c r="AC169" s="739">
        <v>1</v>
      </c>
      <c r="AD169">
        <v>1</v>
      </c>
      <c r="AE169">
        <v>0</v>
      </c>
      <c r="AF169">
        <v>0</v>
      </c>
      <c r="AG169">
        <v>0</v>
      </c>
      <c r="AH169" s="740">
        <v>1</v>
      </c>
      <c r="AI169">
        <v>1</v>
      </c>
      <c r="AJ169">
        <v>0</v>
      </c>
      <c r="AK169">
        <v>1</v>
      </c>
      <c r="AL169">
        <v>0</v>
      </c>
      <c r="AM169">
        <v>1</v>
      </c>
      <c r="AN169">
        <v>3</v>
      </c>
      <c r="AO169">
        <v>0</v>
      </c>
      <c r="AP169" s="741">
        <v>1</v>
      </c>
      <c r="AQ169">
        <v>0</v>
      </c>
      <c r="AR169">
        <v>0</v>
      </c>
      <c r="AS169">
        <v>0</v>
      </c>
      <c r="AT169">
        <v>0</v>
      </c>
      <c r="AU169" s="742"/>
      <c r="BC169" s="743"/>
      <c r="BH169" s="744"/>
      <c r="BP169" s="745"/>
      <c r="BU169" s="746"/>
      <c r="CC169" s="747"/>
    </row>
    <row r="170" spans="1:87" x14ac:dyDescent="0.25">
      <c r="A170" s="1049" t="s">
        <v>1059</v>
      </c>
      <c r="B170">
        <v>1.51</v>
      </c>
      <c r="C170">
        <v>1.72</v>
      </c>
      <c r="D170">
        <v>1.52</v>
      </c>
      <c r="H170" s="748">
        <v>1</v>
      </c>
      <c r="I170">
        <v>4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 s="749">
        <v>0</v>
      </c>
      <c r="Q170">
        <v>0</v>
      </c>
      <c r="R170">
        <v>0</v>
      </c>
      <c r="S170">
        <v>0</v>
      </c>
      <c r="T170">
        <v>0</v>
      </c>
      <c r="U170" s="75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5</v>
      </c>
      <c r="AB170">
        <v>0</v>
      </c>
      <c r="AC170" s="751">
        <v>1</v>
      </c>
      <c r="AD170">
        <v>2</v>
      </c>
      <c r="AE170">
        <v>0</v>
      </c>
      <c r="AF170">
        <v>0</v>
      </c>
      <c r="AG170">
        <v>0</v>
      </c>
      <c r="AH170" s="752">
        <v>0</v>
      </c>
      <c r="AI170">
        <v>1</v>
      </c>
      <c r="AJ170">
        <v>1</v>
      </c>
      <c r="AK170">
        <v>0</v>
      </c>
      <c r="AL170">
        <v>0</v>
      </c>
      <c r="AM170">
        <v>0</v>
      </c>
      <c r="AN170">
        <v>3</v>
      </c>
      <c r="AO170">
        <v>1</v>
      </c>
      <c r="AP170" s="753">
        <v>0</v>
      </c>
      <c r="AQ170">
        <v>0</v>
      </c>
      <c r="AR170">
        <v>0</v>
      </c>
      <c r="AS170">
        <v>0</v>
      </c>
      <c r="AT170">
        <v>0</v>
      </c>
      <c r="AU170" s="754"/>
      <c r="BC170" s="755"/>
      <c r="BH170" s="756"/>
      <c r="BP170" s="757"/>
      <c r="BU170" s="758"/>
      <c r="CC170" s="759"/>
    </row>
    <row r="171" spans="1:87" x14ac:dyDescent="0.25">
      <c r="A171" s="1051" t="s">
        <v>1060</v>
      </c>
      <c r="B171">
        <v>0.73</v>
      </c>
      <c r="C171">
        <v>0.83</v>
      </c>
      <c r="D171">
        <v>0.86</v>
      </c>
      <c r="H171" s="760">
        <v>1</v>
      </c>
      <c r="I171">
        <v>2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 s="761">
        <v>0</v>
      </c>
      <c r="Q171">
        <v>0</v>
      </c>
      <c r="R171">
        <v>0</v>
      </c>
      <c r="S171">
        <v>0</v>
      </c>
      <c r="T171">
        <v>0</v>
      </c>
      <c r="U171" s="762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4</v>
      </c>
      <c r="AB171">
        <v>0</v>
      </c>
      <c r="AC171" s="763">
        <v>0</v>
      </c>
      <c r="AD171">
        <v>1</v>
      </c>
      <c r="AE171">
        <v>0</v>
      </c>
      <c r="AF171">
        <v>0</v>
      </c>
      <c r="AG171">
        <v>0</v>
      </c>
      <c r="AH171" s="764">
        <v>3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2</v>
      </c>
      <c r="AO171">
        <v>0</v>
      </c>
      <c r="AP171" s="765">
        <v>0</v>
      </c>
      <c r="AQ171">
        <v>0</v>
      </c>
      <c r="AR171">
        <v>0</v>
      </c>
      <c r="AS171">
        <v>0</v>
      </c>
      <c r="AT171">
        <v>0</v>
      </c>
      <c r="AU171" s="766"/>
      <c r="BC171" s="767"/>
      <c r="BH171" s="768"/>
      <c r="BP171" s="769"/>
      <c r="BU171" s="770"/>
      <c r="CC171" s="771"/>
      <c r="CI171" t="s">
        <v>1054</v>
      </c>
    </row>
    <row r="172" spans="1:87" x14ac:dyDescent="0.25">
      <c r="A172" s="40" t="s">
        <v>1038</v>
      </c>
      <c r="B172" s="40"/>
      <c r="C172" s="40"/>
      <c r="D172" s="40"/>
      <c r="E172" s="40"/>
      <c r="F172" s="40"/>
      <c r="G172" s="40"/>
      <c r="H172" s="772"/>
      <c r="P172" s="773"/>
      <c r="U172" s="774"/>
      <c r="AC172" s="775"/>
      <c r="AH172" s="776"/>
      <c r="AP172" s="777"/>
      <c r="AU172" s="778"/>
      <c r="BC172" s="779"/>
      <c r="BH172" s="780"/>
      <c r="BP172" s="781"/>
      <c r="BU172" s="782"/>
      <c r="CC172" s="783"/>
    </row>
    <row r="173" spans="1:87" x14ac:dyDescent="0.25">
      <c r="A173" s="1049" t="s">
        <v>1061</v>
      </c>
      <c r="B173">
        <v>1.1000000000000001</v>
      </c>
      <c r="C173">
        <v>1.92</v>
      </c>
      <c r="D173">
        <v>1.4</v>
      </c>
      <c r="H173" s="784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3</v>
      </c>
      <c r="O173">
        <v>2</v>
      </c>
      <c r="P173" s="785">
        <v>0</v>
      </c>
      <c r="Q173">
        <v>0</v>
      </c>
      <c r="R173">
        <v>0</v>
      </c>
      <c r="S173">
        <v>0</v>
      </c>
      <c r="T173">
        <v>0</v>
      </c>
      <c r="U173" s="786">
        <v>4</v>
      </c>
      <c r="V173">
        <v>2</v>
      </c>
      <c r="W173">
        <v>1</v>
      </c>
      <c r="X173">
        <v>0</v>
      </c>
      <c r="Y173">
        <v>0</v>
      </c>
      <c r="Z173">
        <v>0</v>
      </c>
      <c r="AA173">
        <v>6</v>
      </c>
      <c r="AB173">
        <v>1</v>
      </c>
      <c r="AC173" s="787">
        <v>2</v>
      </c>
      <c r="AD173">
        <v>1</v>
      </c>
      <c r="AE173">
        <v>0</v>
      </c>
      <c r="AF173">
        <v>0</v>
      </c>
      <c r="AG173">
        <v>0</v>
      </c>
      <c r="AH173" s="788">
        <v>1</v>
      </c>
      <c r="AI173">
        <v>1</v>
      </c>
      <c r="AJ173">
        <v>2</v>
      </c>
      <c r="AK173">
        <v>0</v>
      </c>
      <c r="AL173">
        <v>0</v>
      </c>
      <c r="AM173">
        <v>0</v>
      </c>
      <c r="AN173">
        <v>8</v>
      </c>
      <c r="AO173">
        <v>1</v>
      </c>
      <c r="AP173" s="789">
        <v>1</v>
      </c>
      <c r="AQ173">
        <v>0</v>
      </c>
      <c r="AR173">
        <v>0</v>
      </c>
      <c r="AS173">
        <v>0</v>
      </c>
      <c r="AT173">
        <v>0</v>
      </c>
      <c r="AU173" s="790"/>
      <c r="BC173" s="791"/>
      <c r="BH173" s="792"/>
      <c r="BP173" s="793"/>
      <c r="BU173" s="794"/>
      <c r="CC173" s="795"/>
    </row>
    <row r="174" spans="1:87" x14ac:dyDescent="0.25">
      <c r="A174" s="1051" t="s">
        <v>1039</v>
      </c>
      <c r="B174">
        <v>1.35</v>
      </c>
      <c r="C174">
        <v>2.1800000000000002</v>
      </c>
      <c r="D174">
        <v>0.6</v>
      </c>
      <c r="H174" s="796">
        <v>1</v>
      </c>
      <c r="I174">
        <v>7</v>
      </c>
      <c r="J174">
        <v>1</v>
      </c>
      <c r="K174">
        <v>1</v>
      </c>
      <c r="L174">
        <v>0</v>
      </c>
      <c r="M174">
        <v>0</v>
      </c>
      <c r="N174">
        <v>4</v>
      </c>
      <c r="O174">
        <v>0</v>
      </c>
      <c r="P174" s="797">
        <v>0</v>
      </c>
      <c r="Q174">
        <v>0</v>
      </c>
      <c r="R174">
        <v>0</v>
      </c>
      <c r="S174">
        <v>0</v>
      </c>
      <c r="T174">
        <v>0</v>
      </c>
      <c r="U174" s="798">
        <v>2</v>
      </c>
      <c r="V174">
        <v>0</v>
      </c>
      <c r="W174">
        <v>5</v>
      </c>
      <c r="X174">
        <v>1</v>
      </c>
      <c r="Y174">
        <v>0</v>
      </c>
      <c r="Z174">
        <v>0</v>
      </c>
      <c r="AA174">
        <v>8</v>
      </c>
      <c r="AB174">
        <v>2</v>
      </c>
      <c r="AC174" s="799">
        <v>0</v>
      </c>
      <c r="AD174">
        <v>1</v>
      </c>
      <c r="AE174">
        <v>1</v>
      </c>
      <c r="AF174">
        <v>0</v>
      </c>
      <c r="AG174">
        <v>0</v>
      </c>
      <c r="AH174" s="800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3</v>
      </c>
      <c r="AO174">
        <v>1</v>
      </c>
      <c r="AP174" s="801">
        <v>0</v>
      </c>
      <c r="AQ174">
        <v>0</v>
      </c>
      <c r="AR174">
        <v>0</v>
      </c>
      <c r="AS174">
        <v>0</v>
      </c>
      <c r="AT174">
        <v>0</v>
      </c>
      <c r="AU174" s="802"/>
      <c r="BC174" s="803"/>
      <c r="BH174" s="804"/>
      <c r="BP174" s="805"/>
      <c r="BU174" s="806"/>
      <c r="CC174" s="807"/>
    </row>
    <row r="175" spans="1:87" x14ac:dyDescent="0.25">
      <c r="A175" s="1051" t="s">
        <v>1062</v>
      </c>
      <c r="B175">
        <v>0.94</v>
      </c>
      <c r="C175">
        <v>0.85</v>
      </c>
      <c r="D175">
        <v>1.32</v>
      </c>
      <c r="H175" s="808">
        <v>3</v>
      </c>
      <c r="I175">
        <v>4</v>
      </c>
      <c r="J175">
        <v>0</v>
      </c>
      <c r="K175">
        <v>0</v>
      </c>
      <c r="L175">
        <v>0</v>
      </c>
      <c r="M175">
        <v>0</v>
      </c>
      <c r="N175">
        <v>2</v>
      </c>
      <c r="O175">
        <v>0</v>
      </c>
      <c r="P175" s="809">
        <v>0</v>
      </c>
      <c r="Q175">
        <v>0</v>
      </c>
      <c r="R175">
        <v>0</v>
      </c>
      <c r="S175">
        <v>0</v>
      </c>
      <c r="T175">
        <v>0</v>
      </c>
      <c r="U175" s="810">
        <v>1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4</v>
      </c>
      <c r="AB175">
        <v>0</v>
      </c>
      <c r="AC175" s="811">
        <v>0</v>
      </c>
      <c r="AD175">
        <v>0</v>
      </c>
      <c r="AE175">
        <v>1</v>
      </c>
      <c r="AF175">
        <v>0</v>
      </c>
      <c r="AG175">
        <v>0</v>
      </c>
      <c r="AH175" s="812">
        <v>0</v>
      </c>
      <c r="AI175">
        <v>3</v>
      </c>
      <c r="AJ175">
        <v>3</v>
      </c>
      <c r="AK175">
        <v>0</v>
      </c>
      <c r="AL175">
        <v>0</v>
      </c>
      <c r="AM175">
        <v>1</v>
      </c>
      <c r="AN175">
        <v>1</v>
      </c>
      <c r="AO175">
        <v>1</v>
      </c>
      <c r="AP175" s="813">
        <v>2</v>
      </c>
      <c r="AQ175">
        <v>0</v>
      </c>
      <c r="AR175">
        <v>0</v>
      </c>
      <c r="AS175">
        <v>0</v>
      </c>
      <c r="AT175">
        <v>0</v>
      </c>
      <c r="AU175" s="814"/>
      <c r="BC175" s="815"/>
      <c r="BH175" s="816"/>
      <c r="BP175" s="817"/>
      <c r="BU175" s="818"/>
      <c r="CC175" s="819"/>
    </row>
    <row r="176" spans="1:87" x14ac:dyDescent="0.25">
      <c r="A176" s="1050" t="s">
        <v>1063</v>
      </c>
      <c r="B176">
        <v>1.0900000000000001</v>
      </c>
      <c r="C176">
        <v>0.93</v>
      </c>
      <c r="D176">
        <v>1.1599999999999999</v>
      </c>
      <c r="H176" s="820">
        <v>1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 s="821">
        <v>0</v>
      </c>
      <c r="Q176">
        <v>0</v>
      </c>
      <c r="R176">
        <v>0</v>
      </c>
      <c r="S176">
        <v>0</v>
      </c>
      <c r="T176">
        <v>0</v>
      </c>
      <c r="U176" s="822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1</v>
      </c>
      <c r="AC176" s="823">
        <v>0</v>
      </c>
      <c r="AD176">
        <v>0</v>
      </c>
      <c r="AE176">
        <v>0</v>
      </c>
      <c r="AF176">
        <v>0</v>
      </c>
      <c r="AG176">
        <v>0</v>
      </c>
      <c r="AH176" s="824">
        <v>3</v>
      </c>
      <c r="AI176">
        <v>2</v>
      </c>
      <c r="AJ176">
        <v>1</v>
      </c>
      <c r="AK176">
        <v>0</v>
      </c>
      <c r="AL176">
        <v>0</v>
      </c>
      <c r="AM176">
        <v>0</v>
      </c>
      <c r="AN176">
        <v>3</v>
      </c>
      <c r="AO176">
        <v>0</v>
      </c>
      <c r="AP176" s="825">
        <v>1</v>
      </c>
      <c r="AQ176">
        <v>0</v>
      </c>
      <c r="AR176">
        <v>0</v>
      </c>
      <c r="AS176">
        <v>0</v>
      </c>
      <c r="AT176">
        <v>0</v>
      </c>
      <c r="AU176" s="826"/>
      <c r="BC176" s="827"/>
      <c r="BH176" s="828"/>
      <c r="BP176" s="829"/>
      <c r="BU176" s="830"/>
      <c r="CC176" s="831"/>
    </row>
    <row r="177" spans="1:81" x14ac:dyDescent="0.25">
      <c r="A177" s="1051" t="s">
        <v>1064</v>
      </c>
      <c r="B177">
        <v>0.95</v>
      </c>
      <c r="C177">
        <v>0.68</v>
      </c>
      <c r="D177">
        <v>0.67</v>
      </c>
      <c r="H177" s="832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4</v>
      </c>
      <c r="O177">
        <v>0</v>
      </c>
      <c r="P177" s="833">
        <v>0</v>
      </c>
      <c r="Q177">
        <v>0</v>
      </c>
      <c r="R177">
        <v>0</v>
      </c>
      <c r="S177">
        <v>0</v>
      </c>
      <c r="T177">
        <v>0</v>
      </c>
      <c r="U177" s="834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0</v>
      </c>
      <c r="AC177" s="835">
        <v>0</v>
      </c>
      <c r="AD177">
        <v>0</v>
      </c>
      <c r="AE177">
        <v>0</v>
      </c>
      <c r="AF177">
        <v>0</v>
      </c>
      <c r="AG177">
        <v>0</v>
      </c>
      <c r="AH177" s="836">
        <v>0</v>
      </c>
      <c r="AI177">
        <v>0</v>
      </c>
      <c r="AJ177">
        <v>2</v>
      </c>
      <c r="AK177">
        <v>0</v>
      </c>
      <c r="AL177">
        <v>0</v>
      </c>
      <c r="AM177">
        <v>0</v>
      </c>
      <c r="AN177">
        <v>3</v>
      </c>
      <c r="AO177">
        <v>0</v>
      </c>
      <c r="AP177" s="837">
        <v>2</v>
      </c>
      <c r="AQ177">
        <v>0</v>
      </c>
      <c r="AR177">
        <v>0</v>
      </c>
      <c r="AS177">
        <v>0</v>
      </c>
      <c r="AT177">
        <v>0</v>
      </c>
      <c r="AU177" s="838"/>
      <c r="BC177" s="839"/>
      <c r="BH177" s="840"/>
      <c r="BP177" s="841"/>
      <c r="BU177" s="842"/>
      <c r="CC177" s="843"/>
    </row>
    <row r="178" spans="1:81" x14ac:dyDescent="0.25">
      <c r="A178" s="40" t="s">
        <v>1073</v>
      </c>
      <c r="B178" s="40"/>
      <c r="C178" s="40"/>
      <c r="D178" s="40"/>
      <c r="E178" s="40"/>
      <c r="F178" s="40"/>
      <c r="G178" s="40"/>
      <c r="H178" s="1151"/>
      <c r="P178" s="1152"/>
      <c r="U178" s="1153"/>
      <c r="AC178" s="1154"/>
      <c r="AH178" s="1155"/>
      <c r="AP178" s="1156"/>
      <c r="AU178" s="1157"/>
      <c r="BC178" s="1158"/>
      <c r="BH178" s="1159"/>
      <c r="BP178" s="1160"/>
      <c r="BU178" s="1161"/>
      <c r="CC178" s="1162"/>
    </row>
    <row r="179" spans="1:81" x14ac:dyDescent="0.25">
      <c r="A179" s="1163" t="s">
        <v>1074</v>
      </c>
      <c r="B179">
        <v>1.1299999999999999</v>
      </c>
      <c r="C179">
        <v>1</v>
      </c>
      <c r="D179">
        <v>1.42</v>
      </c>
      <c r="H179" s="1164">
        <v>1</v>
      </c>
      <c r="I179">
        <v>4</v>
      </c>
      <c r="J179">
        <v>3</v>
      </c>
      <c r="K179">
        <v>0</v>
      </c>
      <c r="L179">
        <v>0</v>
      </c>
      <c r="M179">
        <v>0</v>
      </c>
      <c r="N179">
        <v>1</v>
      </c>
      <c r="O179">
        <v>1</v>
      </c>
      <c r="P179" s="1165">
        <v>0</v>
      </c>
      <c r="Q179">
        <v>0</v>
      </c>
      <c r="R179">
        <v>0</v>
      </c>
      <c r="S179">
        <v>0</v>
      </c>
      <c r="T179">
        <v>0</v>
      </c>
      <c r="U179" s="1166">
        <v>0</v>
      </c>
      <c r="V179">
        <v>0</v>
      </c>
      <c r="W179">
        <v>1</v>
      </c>
      <c r="X179">
        <v>0</v>
      </c>
      <c r="Y179">
        <v>0</v>
      </c>
      <c r="Z179">
        <v>2</v>
      </c>
      <c r="AA179">
        <v>1</v>
      </c>
      <c r="AB179">
        <v>1</v>
      </c>
      <c r="AC179" s="1167">
        <v>1</v>
      </c>
      <c r="AD179">
        <v>0</v>
      </c>
      <c r="AE179">
        <v>0</v>
      </c>
      <c r="AF179">
        <v>0</v>
      </c>
      <c r="AG179">
        <v>0</v>
      </c>
      <c r="AH179" s="1168">
        <v>2</v>
      </c>
      <c r="AI179">
        <v>2</v>
      </c>
      <c r="AJ179">
        <v>2</v>
      </c>
      <c r="AK179">
        <v>0</v>
      </c>
      <c r="AL179">
        <v>0</v>
      </c>
      <c r="AM179">
        <v>0</v>
      </c>
      <c r="AN179">
        <v>1</v>
      </c>
      <c r="AO179">
        <v>3</v>
      </c>
      <c r="AP179" s="1169">
        <v>0</v>
      </c>
      <c r="AQ179">
        <v>0</v>
      </c>
      <c r="AR179">
        <v>0</v>
      </c>
      <c r="AS179">
        <v>0</v>
      </c>
      <c r="AT179">
        <v>0</v>
      </c>
      <c r="AU179" s="1170"/>
      <c r="BC179" s="1171"/>
      <c r="BH179" s="1172"/>
      <c r="BP179" s="1173"/>
      <c r="BU179" s="1174"/>
      <c r="CC179" s="1175"/>
    </row>
    <row r="180" spans="1:81" x14ac:dyDescent="0.25">
      <c r="A180" s="1176" t="s">
        <v>1075</v>
      </c>
      <c r="B180">
        <v>1</v>
      </c>
      <c r="C180">
        <v>1.0900000000000001</v>
      </c>
      <c r="D180">
        <v>1.08</v>
      </c>
      <c r="H180" s="1177">
        <v>0</v>
      </c>
      <c r="I180">
        <v>3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 s="1178">
        <v>0</v>
      </c>
      <c r="Q180">
        <v>0</v>
      </c>
      <c r="R180">
        <v>0</v>
      </c>
      <c r="S180">
        <v>0</v>
      </c>
      <c r="T180">
        <v>0</v>
      </c>
      <c r="U180" s="1179">
        <v>0</v>
      </c>
      <c r="V180">
        <v>2</v>
      </c>
      <c r="W180">
        <v>1</v>
      </c>
      <c r="X180">
        <v>0</v>
      </c>
      <c r="Y180">
        <v>0</v>
      </c>
      <c r="Z180">
        <v>0</v>
      </c>
      <c r="AA180">
        <v>2</v>
      </c>
      <c r="AB180">
        <v>0</v>
      </c>
      <c r="AC180" s="1180">
        <v>1</v>
      </c>
      <c r="AD180">
        <v>0</v>
      </c>
      <c r="AE180">
        <v>0</v>
      </c>
      <c r="AF180">
        <v>0</v>
      </c>
      <c r="AG180">
        <v>0</v>
      </c>
      <c r="AH180" s="1181">
        <v>1</v>
      </c>
      <c r="AI180">
        <v>5</v>
      </c>
      <c r="AJ180">
        <v>0</v>
      </c>
      <c r="AK180">
        <v>0</v>
      </c>
      <c r="AL180">
        <v>0</v>
      </c>
      <c r="AM180">
        <v>1</v>
      </c>
      <c r="AN180">
        <v>0</v>
      </c>
      <c r="AO180">
        <v>1</v>
      </c>
      <c r="AP180" s="1182">
        <v>0</v>
      </c>
      <c r="AQ180">
        <v>0</v>
      </c>
      <c r="AR180">
        <v>0</v>
      </c>
      <c r="AS180">
        <v>0</v>
      </c>
      <c r="AT180">
        <v>0</v>
      </c>
      <c r="AU180" s="1183"/>
      <c r="BC180" s="1184"/>
      <c r="BH180" s="1185"/>
      <c r="BP180" s="1186"/>
      <c r="BU180" s="1187"/>
      <c r="CC180" s="1188"/>
    </row>
    <row r="181" spans="1:81" x14ac:dyDescent="0.25">
      <c r="A181" s="1189" t="s">
        <v>1076</v>
      </c>
      <c r="B181">
        <v>1.29</v>
      </c>
      <c r="C181">
        <v>0.75</v>
      </c>
      <c r="D181">
        <v>1.53</v>
      </c>
      <c r="H181" s="1190">
        <v>0</v>
      </c>
      <c r="I181">
        <v>5</v>
      </c>
      <c r="J181">
        <v>2</v>
      </c>
      <c r="K181">
        <v>1</v>
      </c>
      <c r="L181">
        <v>0</v>
      </c>
      <c r="M181">
        <v>0</v>
      </c>
      <c r="N181">
        <v>2</v>
      </c>
      <c r="O181">
        <v>1</v>
      </c>
      <c r="P181" s="1191">
        <v>0</v>
      </c>
      <c r="Q181">
        <v>0</v>
      </c>
      <c r="R181">
        <v>0</v>
      </c>
      <c r="S181">
        <v>0</v>
      </c>
      <c r="T181">
        <v>0</v>
      </c>
      <c r="U181" s="1192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2</v>
      </c>
      <c r="AB181">
        <v>0</v>
      </c>
      <c r="AC181" s="1193">
        <v>0</v>
      </c>
      <c r="AD181">
        <v>0</v>
      </c>
      <c r="AE181">
        <v>0</v>
      </c>
      <c r="AF181">
        <v>0</v>
      </c>
      <c r="AG181">
        <v>0</v>
      </c>
      <c r="AH181" s="1194">
        <v>0</v>
      </c>
      <c r="AI181">
        <v>2</v>
      </c>
      <c r="AJ181">
        <v>1</v>
      </c>
      <c r="AK181">
        <v>0</v>
      </c>
      <c r="AL181">
        <v>0</v>
      </c>
      <c r="AM181">
        <v>0</v>
      </c>
      <c r="AN181">
        <v>4</v>
      </c>
      <c r="AO181">
        <v>0</v>
      </c>
      <c r="AP181" s="1195">
        <v>0</v>
      </c>
      <c r="AQ181">
        <v>0</v>
      </c>
      <c r="AR181">
        <v>0</v>
      </c>
      <c r="AS181">
        <v>0</v>
      </c>
      <c r="AT181">
        <v>0</v>
      </c>
      <c r="AU181" s="1196"/>
      <c r="BC181" s="1197"/>
      <c r="BH181" s="1198"/>
      <c r="BP181" s="1199"/>
      <c r="BU181" s="1200"/>
      <c r="CC181" s="1201"/>
    </row>
    <row r="182" spans="1:81" x14ac:dyDescent="0.25">
      <c r="A182" s="1202" t="s">
        <v>526</v>
      </c>
      <c r="B182">
        <v>0.81</v>
      </c>
      <c r="C182">
        <v>0.62</v>
      </c>
      <c r="D182">
        <v>0.45</v>
      </c>
      <c r="H182" s="1203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1204">
        <v>0</v>
      </c>
      <c r="Q182">
        <v>0</v>
      </c>
      <c r="R182">
        <v>0</v>
      </c>
      <c r="S182">
        <v>0</v>
      </c>
      <c r="T182">
        <v>0</v>
      </c>
      <c r="U182" s="1205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2</v>
      </c>
      <c r="AB182">
        <v>0</v>
      </c>
      <c r="AC182" s="1206">
        <v>0</v>
      </c>
      <c r="AD182">
        <v>0</v>
      </c>
      <c r="AE182">
        <v>0</v>
      </c>
      <c r="AF182">
        <v>0</v>
      </c>
      <c r="AG182">
        <v>0</v>
      </c>
      <c r="AH182" s="1207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 s="1208">
        <v>0</v>
      </c>
      <c r="AQ182">
        <v>0</v>
      </c>
      <c r="AR182">
        <v>0</v>
      </c>
      <c r="AS182">
        <v>0</v>
      </c>
      <c r="AT182">
        <v>0</v>
      </c>
      <c r="AU182" s="1209"/>
      <c r="BC182" s="1210"/>
      <c r="BH182" s="1211"/>
      <c r="BP182" s="1212"/>
      <c r="BU182" s="1213"/>
      <c r="CC182" s="1214"/>
    </row>
    <row r="183" spans="1:81" x14ac:dyDescent="0.25">
      <c r="A183" s="1215" t="s">
        <v>931</v>
      </c>
      <c r="B183">
        <v>1.36</v>
      </c>
      <c r="C183">
        <v>1.32</v>
      </c>
      <c r="D183">
        <v>1.51</v>
      </c>
      <c r="H183" s="1216">
        <v>0</v>
      </c>
      <c r="I183">
        <v>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s="1217">
        <v>0</v>
      </c>
      <c r="Q183">
        <v>0</v>
      </c>
      <c r="R183">
        <v>0</v>
      </c>
      <c r="S183">
        <v>0</v>
      </c>
      <c r="T183">
        <v>0</v>
      </c>
      <c r="U183" s="1218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4</v>
      </c>
      <c r="AB183">
        <v>1</v>
      </c>
      <c r="AC183" s="1219">
        <v>1</v>
      </c>
      <c r="AD183">
        <v>1</v>
      </c>
      <c r="AE183">
        <v>0</v>
      </c>
      <c r="AF183">
        <v>0</v>
      </c>
      <c r="AG183">
        <v>0</v>
      </c>
      <c r="AH183" s="1220">
        <v>0</v>
      </c>
      <c r="AI183">
        <v>2</v>
      </c>
      <c r="AJ183">
        <v>1</v>
      </c>
      <c r="AK183">
        <v>0</v>
      </c>
      <c r="AL183">
        <v>0</v>
      </c>
      <c r="AM183">
        <v>0</v>
      </c>
      <c r="AN183">
        <v>6</v>
      </c>
      <c r="AO183">
        <v>2</v>
      </c>
      <c r="AP183" s="1221">
        <v>0</v>
      </c>
      <c r="AQ183">
        <v>0</v>
      </c>
      <c r="AR183">
        <v>0</v>
      </c>
      <c r="AS183">
        <v>0</v>
      </c>
      <c r="AT183">
        <v>0</v>
      </c>
      <c r="AU183" s="1222"/>
      <c r="BC183" s="1223"/>
      <c r="BH183" s="1224"/>
      <c r="BP183" s="1225"/>
      <c r="BU183" s="1226"/>
      <c r="CC183" s="1227"/>
    </row>
    <row r="184" spans="1:81" x14ac:dyDescent="0.25">
      <c r="A184" s="1228" t="s">
        <v>1078</v>
      </c>
      <c r="B184">
        <v>0.03</v>
      </c>
      <c r="C184">
        <v>0.38</v>
      </c>
      <c r="D184">
        <v>2.0099999999999998</v>
      </c>
      <c r="H184" s="1229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1230">
        <v>0</v>
      </c>
      <c r="Q184">
        <v>0</v>
      </c>
      <c r="R184">
        <v>0</v>
      </c>
      <c r="S184">
        <v>0</v>
      </c>
      <c r="T184">
        <v>0</v>
      </c>
      <c r="U184" s="1231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 s="1232">
        <v>0</v>
      </c>
      <c r="AD184">
        <v>0</v>
      </c>
      <c r="AE184">
        <v>0</v>
      </c>
      <c r="AF184">
        <v>0</v>
      </c>
      <c r="AG184">
        <v>0</v>
      </c>
      <c r="AH184" s="1233">
        <v>0</v>
      </c>
      <c r="AI184">
        <v>1</v>
      </c>
      <c r="AJ184">
        <v>0</v>
      </c>
      <c r="AK184">
        <v>1</v>
      </c>
      <c r="AL184">
        <v>0</v>
      </c>
      <c r="AM184">
        <v>0</v>
      </c>
      <c r="AN184">
        <v>2</v>
      </c>
      <c r="AO184">
        <v>0</v>
      </c>
      <c r="AP184" s="1234">
        <v>1</v>
      </c>
      <c r="AQ184">
        <v>0</v>
      </c>
      <c r="AR184">
        <v>0</v>
      </c>
      <c r="AS184">
        <v>0</v>
      </c>
      <c r="AT184">
        <v>0</v>
      </c>
      <c r="AU184" s="1235"/>
      <c r="BC184" s="1236"/>
      <c r="BH184" s="1237"/>
      <c r="BP184" s="1238"/>
      <c r="BU184" s="1239"/>
      <c r="CC184" s="1240"/>
    </row>
    <row r="185" spans="1:81" x14ac:dyDescent="0.25">
      <c r="A185" s="1241" t="s">
        <v>529</v>
      </c>
      <c r="B185">
        <v>1.05</v>
      </c>
      <c r="C185">
        <v>1.22</v>
      </c>
      <c r="D185">
        <v>0.88</v>
      </c>
      <c r="H185" s="1242">
        <v>1</v>
      </c>
      <c r="I185">
        <v>1</v>
      </c>
      <c r="J185">
        <v>3</v>
      </c>
      <c r="K185">
        <v>0</v>
      </c>
      <c r="L185">
        <v>0</v>
      </c>
      <c r="M185">
        <v>0</v>
      </c>
      <c r="N185">
        <v>4</v>
      </c>
      <c r="O185">
        <v>1</v>
      </c>
      <c r="P185" s="1243">
        <v>1</v>
      </c>
      <c r="Q185">
        <v>0</v>
      </c>
      <c r="R185">
        <v>0</v>
      </c>
      <c r="S185">
        <v>0</v>
      </c>
      <c r="T185">
        <v>0</v>
      </c>
      <c r="U185" s="1244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4</v>
      </c>
      <c r="AB185">
        <v>0</v>
      </c>
      <c r="AC185" s="1245">
        <v>1</v>
      </c>
      <c r="AD185">
        <v>0</v>
      </c>
      <c r="AE185">
        <v>0</v>
      </c>
      <c r="AF185">
        <v>0</v>
      </c>
      <c r="AG185">
        <v>0</v>
      </c>
      <c r="AH185" s="1246">
        <v>0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3</v>
      </c>
      <c r="AO185">
        <v>1</v>
      </c>
      <c r="AP185" s="1247">
        <v>0</v>
      </c>
      <c r="AQ185">
        <v>0</v>
      </c>
      <c r="AR185">
        <v>0</v>
      </c>
      <c r="AS185">
        <v>0</v>
      </c>
      <c r="AT185">
        <v>0</v>
      </c>
      <c r="AU185" s="1248"/>
      <c r="BC185" s="1249"/>
      <c r="BH185" s="1250"/>
      <c r="BP185" s="1251"/>
      <c r="BU185" s="1252"/>
      <c r="CC185" s="1253"/>
    </row>
    <row r="186" spans="1:81" x14ac:dyDescent="0.25">
      <c r="A186" s="1254" t="s">
        <v>1079</v>
      </c>
      <c r="B186">
        <v>1.07</v>
      </c>
      <c r="C186">
        <v>0.7</v>
      </c>
      <c r="D186">
        <v>1.1399999999999999</v>
      </c>
      <c r="H186" s="1255">
        <v>0</v>
      </c>
      <c r="I186">
        <v>4</v>
      </c>
      <c r="J186">
        <v>2</v>
      </c>
      <c r="K186">
        <v>0</v>
      </c>
      <c r="L186">
        <v>0</v>
      </c>
      <c r="M186">
        <v>0</v>
      </c>
      <c r="N186">
        <v>5</v>
      </c>
      <c r="O186">
        <v>0</v>
      </c>
      <c r="P186" s="1256">
        <v>2</v>
      </c>
      <c r="Q186">
        <v>0</v>
      </c>
      <c r="R186">
        <v>0</v>
      </c>
      <c r="S186">
        <v>0</v>
      </c>
      <c r="T186">
        <v>0</v>
      </c>
      <c r="U186" s="1257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6</v>
      </c>
      <c r="AB186">
        <v>1</v>
      </c>
      <c r="AC186" s="1258">
        <v>1</v>
      </c>
      <c r="AD186">
        <v>0</v>
      </c>
      <c r="AE186">
        <v>0</v>
      </c>
      <c r="AF186">
        <v>0</v>
      </c>
      <c r="AG186">
        <v>0</v>
      </c>
      <c r="AH186" s="1259">
        <v>2</v>
      </c>
      <c r="AI186">
        <v>2</v>
      </c>
      <c r="AJ186">
        <v>0</v>
      </c>
      <c r="AK186">
        <v>0</v>
      </c>
      <c r="AL186">
        <v>0</v>
      </c>
      <c r="AM186">
        <v>0</v>
      </c>
      <c r="AN186">
        <v>5</v>
      </c>
      <c r="AO186">
        <v>0</v>
      </c>
      <c r="AP186" s="1260">
        <v>0</v>
      </c>
      <c r="AQ186">
        <v>1</v>
      </c>
      <c r="AR186">
        <v>0</v>
      </c>
      <c r="AS186">
        <v>0</v>
      </c>
      <c r="AT186">
        <v>0</v>
      </c>
      <c r="AU186" s="1261"/>
      <c r="BC186" s="1262"/>
      <c r="BH186" s="1263"/>
      <c r="BP186" s="1264"/>
      <c r="BU186" s="1265"/>
      <c r="CC186" s="1266"/>
    </row>
    <row r="187" spans="1:81" x14ac:dyDescent="0.25">
      <c r="A187" s="1267" t="s">
        <v>1080</v>
      </c>
      <c r="B187">
        <v>1.1000000000000001</v>
      </c>
      <c r="C187">
        <v>1.27</v>
      </c>
      <c r="D187">
        <v>0.33</v>
      </c>
      <c r="H187" s="1268">
        <v>0</v>
      </c>
      <c r="I187">
        <v>3</v>
      </c>
      <c r="J187">
        <v>1</v>
      </c>
      <c r="K187">
        <v>0</v>
      </c>
      <c r="L187">
        <v>0</v>
      </c>
      <c r="M187">
        <v>0</v>
      </c>
      <c r="N187">
        <v>2</v>
      </c>
      <c r="O187">
        <v>1</v>
      </c>
      <c r="P187" s="1269">
        <v>0</v>
      </c>
      <c r="Q187">
        <v>0</v>
      </c>
      <c r="R187">
        <v>0</v>
      </c>
      <c r="S187">
        <v>0</v>
      </c>
      <c r="T187">
        <v>0</v>
      </c>
      <c r="U187" s="1270">
        <v>0</v>
      </c>
      <c r="V187">
        <v>1</v>
      </c>
      <c r="W187">
        <v>1</v>
      </c>
      <c r="X187">
        <v>1</v>
      </c>
      <c r="Y187">
        <v>0</v>
      </c>
      <c r="Z187">
        <v>0</v>
      </c>
      <c r="AA187">
        <v>4</v>
      </c>
      <c r="AB187">
        <v>0</v>
      </c>
      <c r="AC187" s="1271">
        <v>0</v>
      </c>
      <c r="AD187">
        <v>1</v>
      </c>
      <c r="AE187">
        <v>0</v>
      </c>
      <c r="AF187">
        <v>0</v>
      </c>
      <c r="AG187">
        <v>0</v>
      </c>
      <c r="AH187" s="1272">
        <v>1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1</v>
      </c>
      <c r="AP187" s="1273">
        <v>0</v>
      </c>
      <c r="AQ187">
        <v>0</v>
      </c>
      <c r="AR187">
        <v>0</v>
      </c>
      <c r="AS187">
        <v>0</v>
      </c>
      <c r="AT187">
        <v>0</v>
      </c>
      <c r="AU187" s="1274"/>
      <c r="BC187" s="1275"/>
      <c r="BH187" s="1276"/>
      <c r="BP187" s="1277"/>
      <c r="BU187" s="1278"/>
      <c r="CC187" s="1279"/>
    </row>
    <row r="188" spans="1:81" x14ac:dyDescent="0.25">
      <c r="A188" s="40" t="s">
        <v>1081</v>
      </c>
      <c r="B188" s="40"/>
      <c r="C188" s="40"/>
      <c r="D188" s="40"/>
      <c r="E188" s="40"/>
      <c r="F188" s="40"/>
      <c r="G188" s="40"/>
      <c r="H188" s="1285"/>
      <c r="P188" s="1286"/>
      <c r="U188" s="1287"/>
      <c r="AC188" s="1288"/>
      <c r="AH188" s="1289"/>
      <c r="AP188" s="1290"/>
      <c r="AU188" s="1291"/>
      <c r="BC188" s="1292"/>
      <c r="BH188" s="1293"/>
      <c r="BP188" s="1294"/>
      <c r="BU188" s="1295"/>
      <c r="CC188" s="1296"/>
    </row>
    <row r="189" spans="1:81" x14ac:dyDescent="0.25">
      <c r="A189" s="1297" t="s">
        <v>1086</v>
      </c>
      <c r="B189">
        <v>1.1200000000000001</v>
      </c>
      <c r="C189">
        <v>0.88</v>
      </c>
      <c r="D189">
        <v>0.96</v>
      </c>
      <c r="H189" s="1298">
        <v>0</v>
      </c>
      <c r="I189">
        <v>5</v>
      </c>
      <c r="J189">
        <v>2</v>
      </c>
      <c r="K189">
        <v>0</v>
      </c>
      <c r="L189">
        <v>0</v>
      </c>
      <c r="M189">
        <v>0</v>
      </c>
      <c r="N189">
        <v>1</v>
      </c>
      <c r="O189">
        <v>0</v>
      </c>
      <c r="P189" s="1299">
        <v>0</v>
      </c>
      <c r="Q189">
        <v>0</v>
      </c>
      <c r="R189">
        <v>0</v>
      </c>
      <c r="S189">
        <v>0</v>
      </c>
      <c r="T189">
        <v>0</v>
      </c>
      <c r="U189" s="1300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6</v>
      </c>
      <c r="AB189">
        <v>0</v>
      </c>
      <c r="AC189" s="1301">
        <v>0</v>
      </c>
      <c r="AD189">
        <v>0</v>
      </c>
      <c r="AE189">
        <v>0</v>
      </c>
      <c r="AF189">
        <v>0</v>
      </c>
      <c r="AG189">
        <v>0</v>
      </c>
      <c r="AH189" s="1302">
        <v>1</v>
      </c>
      <c r="AI189">
        <v>1</v>
      </c>
      <c r="AJ189">
        <v>1</v>
      </c>
      <c r="AK189">
        <v>0</v>
      </c>
      <c r="AL189">
        <v>0</v>
      </c>
      <c r="AM189">
        <v>0</v>
      </c>
      <c r="AN189">
        <v>2</v>
      </c>
      <c r="AO189">
        <v>0</v>
      </c>
      <c r="AP189" s="1303">
        <v>0</v>
      </c>
      <c r="AQ189">
        <v>0</v>
      </c>
      <c r="AR189">
        <v>0</v>
      </c>
      <c r="AS189">
        <v>0</v>
      </c>
      <c r="AT189">
        <v>0</v>
      </c>
      <c r="AU189" s="1304"/>
      <c r="BC189" s="1305"/>
      <c r="BH189" s="1306"/>
      <c r="BP189" s="1307"/>
      <c r="BU189" s="1308"/>
      <c r="CC189" s="1309"/>
    </row>
    <row r="190" spans="1:81" x14ac:dyDescent="0.25">
      <c r="A190" s="1310" t="s">
        <v>1087</v>
      </c>
      <c r="B190">
        <v>0.82</v>
      </c>
      <c r="C190">
        <v>1.52</v>
      </c>
      <c r="D190">
        <v>1.1599999999999999</v>
      </c>
      <c r="H190" s="1311">
        <v>0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1312">
        <v>0</v>
      </c>
      <c r="Q190">
        <v>0</v>
      </c>
      <c r="R190">
        <v>0</v>
      </c>
      <c r="S190">
        <v>0</v>
      </c>
      <c r="T190">
        <v>0</v>
      </c>
      <c r="U190" s="1313">
        <v>0</v>
      </c>
      <c r="V190">
        <v>2</v>
      </c>
      <c r="W190">
        <v>1</v>
      </c>
      <c r="X190">
        <v>0</v>
      </c>
      <c r="Y190">
        <v>0</v>
      </c>
      <c r="Z190">
        <v>2</v>
      </c>
      <c r="AA190">
        <v>2</v>
      </c>
      <c r="AB190">
        <v>1</v>
      </c>
      <c r="AC190" s="1314">
        <v>0</v>
      </c>
      <c r="AD190">
        <v>0</v>
      </c>
      <c r="AE190">
        <v>0</v>
      </c>
      <c r="AF190">
        <v>0</v>
      </c>
      <c r="AG190">
        <v>0</v>
      </c>
      <c r="AH190" s="1315">
        <v>3</v>
      </c>
      <c r="AI190">
        <v>0</v>
      </c>
      <c r="AJ190">
        <v>2</v>
      </c>
      <c r="AK190">
        <v>0</v>
      </c>
      <c r="AL190">
        <v>0</v>
      </c>
      <c r="AM190">
        <v>0</v>
      </c>
      <c r="AN190">
        <v>5</v>
      </c>
      <c r="AO190">
        <v>0</v>
      </c>
      <c r="AP190" s="1316">
        <v>1</v>
      </c>
      <c r="AQ190">
        <v>0</v>
      </c>
      <c r="AR190">
        <v>0</v>
      </c>
      <c r="AS190">
        <v>0</v>
      </c>
      <c r="AT190">
        <v>0</v>
      </c>
      <c r="AU190" s="1317"/>
      <c r="BC190" s="1318"/>
      <c r="BH190" s="1319"/>
      <c r="BP190" s="1320"/>
      <c r="BU190" s="1321"/>
      <c r="CC190" s="1322"/>
    </row>
    <row r="191" spans="1:81" x14ac:dyDescent="0.25">
      <c r="A191" s="1323" t="s">
        <v>1088</v>
      </c>
      <c r="B191">
        <v>1.01</v>
      </c>
      <c r="C191">
        <v>0.9</v>
      </c>
      <c r="D191">
        <v>1.25</v>
      </c>
      <c r="H191" s="1324">
        <v>0</v>
      </c>
      <c r="I191">
        <v>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1325">
        <v>0</v>
      </c>
      <c r="Q191">
        <v>0</v>
      </c>
      <c r="R191">
        <v>0</v>
      </c>
      <c r="S191">
        <v>0</v>
      </c>
      <c r="T191">
        <v>0</v>
      </c>
      <c r="U191" s="1326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2</v>
      </c>
      <c r="AB191">
        <v>0</v>
      </c>
      <c r="AC191" s="1327">
        <v>0</v>
      </c>
      <c r="AD191">
        <v>0</v>
      </c>
      <c r="AE191">
        <v>0</v>
      </c>
      <c r="AF191">
        <v>0</v>
      </c>
      <c r="AG191">
        <v>0</v>
      </c>
      <c r="AH191" s="1328">
        <v>3</v>
      </c>
      <c r="AI191">
        <v>3</v>
      </c>
      <c r="AJ191">
        <v>2</v>
      </c>
      <c r="AK191">
        <v>0</v>
      </c>
      <c r="AL191">
        <v>0</v>
      </c>
      <c r="AM191">
        <v>0</v>
      </c>
      <c r="AN191">
        <v>4</v>
      </c>
      <c r="AO191">
        <v>1</v>
      </c>
      <c r="AP191" s="1329">
        <v>0</v>
      </c>
      <c r="AQ191">
        <v>0</v>
      </c>
      <c r="AR191">
        <v>0</v>
      </c>
      <c r="AS191">
        <v>0</v>
      </c>
      <c r="AT191">
        <v>0</v>
      </c>
      <c r="AU191" s="1330"/>
      <c r="BC191" s="1331"/>
      <c r="BH191" s="1332"/>
      <c r="BP191" s="1333"/>
      <c r="BU191" s="1334"/>
      <c r="CC191" s="1335"/>
    </row>
    <row r="192" spans="1:81" x14ac:dyDescent="0.25">
      <c r="A192" s="1336" t="s">
        <v>1089</v>
      </c>
      <c r="B192">
        <v>1.38</v>
      </c>
      <c r="C192">
        <v>1.36</v>
      </c>
      <c r="D192">
        <v>0.86</v>
      </c>
      <c r="H192" s="1337">
        <v>0</v>
      </c>
      <c r="I192">
        <v>6</v>
      </c>
      <c r="J192">
        <v>2</v>
      </c>
      <c r="K192">
        <v>1</v>
      </c>
      <c r="L192">
        <v>0</v>
      </c>
      <c r="M192">
        <v>0</v>
      </c>
      <c r="N192">
        <v>5</v>
      </c>
      <c r="O192">
        <v>0</v>
      </c>
      <c r="P192" s="1338">
        <v>1</v>
      </c>
      <c r="Q192">
        <v>0</v>
      </c>
      <c r="R192">
        <v>0</v>
      </c>
      <c r="S192">
        <v>0</v>
      </c>
      <c r="T192">
        <v>0</v>
      </c>
      <c r="U192" s="1339">
        <v>0</v>
      </c>
      <c r="V192">
        <v>1</v>
      </c>
      <c r="W192">
        <v>0</v>
      </c>
      <c r="X192">
        <v>1</v>
      </c>
      <c r="Y192">
        <v>0</v>
      </c>
      <c r="Z192">
        <v>0</v>
      </c>
      <c r="AA192">
        <v>3</v>
      </c>
      <c r="AB192">
        <v>1</v>
      </c>
      <c r="AC192" s="1340">
        <v>1</v>
      </c>
      <c r="AD192">
        <v>0</v>
      </c>
      <c r="AE192">
        <v>0</v>
      </c>
      <c r="AF192">
        <v>0</v>
      </c>
      <c r="AG192">
        <v>0</v>
      </c>
      <c r="AH192" s="1341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4</v>
      </c>
      <c r="AO192">
        <v>0</v>
      </c>
      <c r="AP192" s="1342">
        <v>0</v>
      </c>
      <c r="AQ192">
        <v>0</v>
      </c>
      <c r="AR192">
        <v>0</v>
      </c>
      <c r="AS192">
        <v>0</v>
      </c>
      <c r="AT192">
        <v>0</v>
      </c>
      <c r="AU192" s="1343"/>
      <c r="BC192" s="1344"/>
      <c r="BH192" s="1345"/>
      <c r="BP192" s="1346"/>
      <c r="BU192" s="1347"/>
      <c r="CC192" s="1348"/>
    </row>
    <row r="193" spans="1:81" x14ac:dyDescent="0.25">
      <c r="A193" s="1349" t="s">
        <v>1090</v>
      </c>
      <c r="B193">
        <v>0.89</v>
      </c>
      <c r="C193">
        <v>0.54</v>
      </c>
      <c r="D193">
        <v>0.64</v>
      </c>
      <c r="H193" s="1350">
        <v>1</v>
      </c>
      <c r="I193">
        <v>2</v>
      </c>
      <c r="J193">
        <v>0</v>
      </c>
      <c r="K193">
        <v>0</v>
      </c>
      <c r="L193">
        <v>0</v>
      </c>
      <c r="M193">
        <v>0</v>
      </c>
      <c r="N193">
        <v>3</v>
      </c>
      <c r="O193">
        <v>1</v>
      </c>
      <c r="P193" s="1351">
        <v>0</v>
      </c>
      <c r="Q193">
        <v>0</v>
      </c>
      <c r="R193">
        <v>0</v>
      </c>
      <c r="S193">
        <v>0</v>
      </c>
      <c r="T193">
        <v>0</v>
      </c>
      <c r="U193" s="1352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2</v>
      </c>
      <c r="AB193">
        <v>0</v>
      </c>
      <c r="AC193" s="1353">
        <v>0</v>
      </c>
      <c r="AD193">
        <v>0</v>
      </c>
      <c r="AE193">
        <v>1</v>
      </c>
      <c r="AF193">
        <v>0</v>
      </c>
      <c r="AG193">
        <v>0</v>
      </c>
      <c r="AH193" s="1354">
        <v>0</v>
      </c>
      <c r="AI193">
        <v>3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1</v>
      </c>
      <c r="AP193" s="1355">
        <v>0</v>
      </c>
      <c r="AQ193">
        <v>0</v>
      </c>
      <c r="AR193">
        <v>0</v>
      </c>
      <c r="AS193">
        <v>0</v>
      </c>
      <c r="AT193">
        <v>0</v>
      </c>
      <c r="AU193" s="1356"/>
      <c r="BC193" s="1357"/>
      <c r="BH193" s="1358"/>
      <c r="BP193" s="1359"/>
      <c r="BU193" s="1360"/>
      <c r="CC193" s="1361"/>
    </row>
    <row r="194" spans="1:81" x14ac:dyDescent="0.25">
      <c r="A194" s="1362" t="s">
        <v>1091</v>
      </c>
      <c r="B194">
        <v>1.3</v>
      </c>
      <c r="C194">
        <v>1.6</v>
      </c>
      <c r="D194">
        <v>1.38</v>
      </c>
      <c r="H194" s="1363">
        <v>0</v>
      </c>
      <c r="I194">
        <v>5</v>
      </c>
      <c r="J194">
        <v>1</v>
      </c>
      <c r="K194">
        <v>0</v>
      </c>
      <c r="L194">
        <v>0</v>
      </c>
      <c r="M194">
        <v>0</v>
      </c>
      <c r="N194">
        <v>1</v>
      </c>
      <c r="O194">
        <v>1</v>
      </c>
      <c r="P194" s="1364">
        <v>1</v>
      </c>
      <c r="Q194">
        <v>0</v>
      </c>
      <c r="R194">
        <v>0</v>
      </c>
      <c r="S194">
        <v>0</v>
      </c>
      <c r="T194">
        <v>0</v>
      </c>
      <c r="U194" s="1365">
        <v>0</v>
      </c>
      <c r="V194">
        <v>0</v>
      </c>
      <c r="W194">
        <v>3</v>
      </c>
      <c r="X194">
        <v>0</v>
      </c>
      <c r="Y194">
        <v>0</v>
      </c>
      <c r="Z194">
        <v>2</v>
      </c>
      <c r="AA194">
        <v>4</v>
      </c>
      <c r="AB194">
        <v>1</v>
      </c>
      <c r="AC194" s="1366">
        <v>1</v>
      </c>
      <c r="AD194">
        <v>0</v>
      </c>
      <c r="AE194">
        <v>0</v>
      </c>
      <c r="AF194">
        <v>0</v>
      </c>
      <c r="AG194">
        <v>0</v>
      </c>
      <c r="AH194" s="1367">
        <v>0</v>
      </c>
      <c r="AI194">
        <v>5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 s="1368">
        <v>0</v>
      </c>
      <c r="AQ194">
        <v>0</v>
      </c>
      <c r="AR194">
        <v>0</v>
      </c>
      <c r="AS194">
        <v>0</v>
      </c>
      <c r="AT194">
        <v>0</v>
      </c>
      <c r="AU194" s="1369"/>
      <c r="BC194" s="1370"/>
      <c r="BH194" s="1371"/>
      <c r="BP194" s="1372"/>
      <c r="BU194" s="1373"/>
      <c r="CC194" s="1374"/>
    </row>
    <row r="195" spans="1:81" x14ac:dyDescent="0.25">
      <c r="A195" s="1375" t="s">
        <v>1092</v>
      </c>
      <c r="B195">
        <v>0.95</v>
      </c>
      <c r="C195">
        <v>1.72</v>
      </c>
      <c r="D195">
        <v>1.93</v>
      </c>
      <c r="H195" s="1376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 s="1377">
        <v>1</v>
      </c>
      <c r="Q195">
        <v>0</v>
      </c>
      <c r="R195">
        <v>0</v>
      </c>
      <c r="S195">
        <v>0</v>
      </c>
      <c r="T195">
        <v>0</v>
      </c>
      <c r="U195" s="1378">
        <v>1</v>
      </c>
      <c r="V195">
        <v>2</v>
      </c>
      <c r="W195">
        <v>0</v>
      </c>
      <c r="X195">
        <v>0</v>
      </c>
      <c r="Y195">
        <v>1</v>
      </c>
      <c r="Z195">
        <v>0</v>
      </c>
      <c r="AA195">
        <v>4</v>
      </c>
      <c r="AB195">
        <v>1</v>
      </c>
      <c r="AC195" s="1379">
        <v>0</v>
      </c>
      <c r="AD195">
        <v>0</v>
      </c>
      <c r="AE195">
        <v>0</v>
      </c>
      <c r="AF195">
        <v>0</v>
      </c>
      <c r="AG195">
        <v>0</v>
      </c>
      <c r="AH195" s="1380">
        <v>1</v>
      </c>
      <c r="AI195">
        <v>3</v>
      </c>
      <c r="AJ195">
        <v>2</v>
      </c>
      <c r="AK195">
        <v>0</v>
      </c>
      <c r="AL195">
        <v>0</v>
      </c>
      <c r="AM195">
        <v>1</v>
      </c>
      <c r="AN195">
        <v>2</v>
      </c>
      <c r="AO195">
        <v>1</v>
      </c>
      <c r="AP195" s="1381">
        <v>1</v>
      </c>
      <c r="AQ195">
        <v>0</v>
      </c>
      <c r="AR195">
        <v>0</v>
      </c>
      <c r="AS195">
        <v>0</v>
      </c>
      <c r="AT195">
        <v>0</v>
      </c>
      <c r="AU195" s="1382"/>
      <c r="BC195" s="1383"/>
      <c r="BH195" s="1384"/>
      <c r="BP195" s="1385"/>
      <c r="BU195" s="1386"/>
      <c r="CC195" s="1387"/>
    </row>
    <row r="196" spans="1:81" x14ac:dyDescent="0.25">
      <c r="A196" s="1388" t="s">
        <v>1093</v>
      </c>
      <c r="B196">
        <v>1.17</v>
      </c>
      <c r="C196">
        <v>0.79</v>
      </c>
      <c r="D196">
        <v>1.35</v>
      </c>
      <c r="H196" s="1389">
        <v>0</v>
      </c>
      <c r="I196">
        <v>3</v>
      </c>
      <c r="J196">
        <v>2</v>
      </c>
      <c r="K196">
        <v>0</v>
      </c>
      <c r="L196">
        <v>0</v>
      </c>
      <c r="M196">
        <v>0</v>
      </c>
      <c r="N196">
        <v>3</v>
      </c>
      <c r="O196">
        <v>0</v>
      </c>
      <c r="P196" s="1390">
        <v>0</v>
      </c>
      <c r="Q196">
        <v>0</v>
      </c>
      <c r="R196">
        <v>0</v>
      </c>
      <c r="S196">
        <v>0</v>
      </c>
      <c r="T196">
        <v>0</v>
      </c>
      <c r="U196" s="1391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 s="1392">
        <v>1</v>
      </c>
      <c r="AD196">
        <v>0</v>
      </c>
      <c r="AE196">
        <v>0</v>
      </c>
      <c r="AF196">
        <v>0</v>
      </c>
      <c r="AG196">
        <v>0</v>
      </c>
      <c r="AH196" s="1393">
        <v>1</v>
      </c>
      <c r="AI196">
        <v>1</v>
      </c>
      <c r="AJ196">
        <v>3</v>
      </c>
      <c r="AK196">
        <v>0</v>
      </c>
      <c r="AL196">
        <v>0</v>
      </c>
      <c r="AM196">
        <v>0</v>
      </c>
      <c r="AN196">
        <v>3</v>
      </c>
      <c r="AO196">
        <v>0</v>
      </c>
      <c r="AP196" s="1394">
        <v>0</v>
      </c>
      <c r="AQ196">
        <v>0</v>
      </c>
      <c r="AR196">
        <v>0</v>
      </c>
      <c r="AS196">
        <v>0</v>
      </c>
      <c r="AT196">
        <v>0</v>
      </c>
      <c r="AU196" s="1395"/>
      <c r="BC196" s="1396"/>
      <c r="BH196" s="1397"/>
      <c r="BP196" s="1398"/>
      <c r="BU196" s="1399"/>
      <c r="CC196" s="1400"/>
    </row>
    <row r="197" spans="1:81" x14ac:dyDescent="0.25">
      <c r="A197" s="1401" t="s">
        <v>1095</v>
      </c>
      <c r="B197">
        <v>1.72</v>
      </c>
      <c r="C197">
        <v>1.32</v>
      </c>
      <c r="D197">
        <v>1.1599999999999999</v>
      </c>
      <c r="H197" s="1402">
        <v>0</v>
      </c>
      <c r="I197">
        <v>5</v>
      </c>
      <c r="J197">
        <v>1</v>
      </c>
      <c r="K197">
        <v>0</v>
      </c>
      <c r="L197">
        <v>0</v>
      </c>
      <c r="M197">
        <v>0</v>
      </c>
      <c r="N197">
        <v>1</v>
      </c>
      <c r="O197">
        <v>0</v>
      </c>
      <c r="P197" s="1403">
        <v>0</v>
      </c>
      <c r="Q197">
        <v>0</v>
      </c>
      <c r="R197">
        <v>0</v>
      </c>
      <c r="S197">
        <v>0</v>
      </c>
      <c r="T197">
        <v>0</v>
      </c>
      <c r="U197" s="1404">
        <v>0</v>
      </c>
      <c r="V197">
        <v>1</v>
      </c>
      <c r="W197">
        <v>0</v>
      </c>
      <c r="X197">
        <v>1</v>
      </c>
      <c r="Y197">
        <v>0</v>
      </c>
      <c r="Z197">
        <v>0</v>
      </c>
      <c r="AA197">
        <v>1</v>
      </c>
      <c r="AB197">
        <v>2</v>
      </c>
      <c r="AC197" s="1405">
        <v>0</v>
      </c>
      <c r="AD197">
        <v>0</v>
      </c>
      <c r="AE197">
        <v>0</v>
      </c>
      <c r="AF197">
        <v>0</v>
      </c>
      <c r="AG197">
        <v>0</v>
      </c>
      <c r="AH197" s="1406">
        <v>1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4</v>
      </c>
      <c r="AO197">
        <v>0</v>
      </c>
      <c r="AP197" s="1407">
        <v>0</v>
      </c>
      <c r="AQ197">
        <v>0</v>
      </c>
      <c r="AR197">
        <v>0</v>
      </c>
      <c r="AS197">
        <v>0</v>
      </c>
      <c r="AT197">
        <v>0</v>
      </c>
      <c r="AU197" s="1408"/>
      <c r="BC197" s="1409"/>
      <c r="BH197" s="1410"/>
      <c r="BP197" s="1411"/>
      <c r="BU197" s="1412"/>
      <c r="CC197" s="1413"/>
    </row>
    <row r="198" spans="1:81" x14ac:dyDescent="0.25">
      <c r="A198" s="40" t="s">
        <v>1084</v>
      </c>
      <c r="B198" s="40"/>
      <c r="C198" s="40"/>
      <c r="D198" s="40"/>
      <c r="E198" s="40"/>
      <c r="F198" s="40"/>
      <c r="G198" s="40"/>
      <c r="H198" s="1414"/>
      <c r="P198" s="1415"/>
      <c r="U198" s="1416"/>
      <c r="AC198" s="1417"/>
      <c r="AH198" s="1418"/>
      <c r="AP198" s="1419"/>
      <c r="AU198" s="1420"/>
      <c r="BC198" s="1421"/>
      <c r="BH198" s="1422"/>
      <c r="BP198" s="1423"/>
      <c r="BU198" s="1424"/>
      <c r="CC198" s="1425"/>
    </row>
    <row r="199" spans="1:81" x14ac:dyDescent="0.25">
      <c r="A199" s="1426" t="s">
        <v>1096</v>
      </c>
      <c r="B199">
        <v>1.51</v>
      </c>
      <c r="C199">
        <v>1.17</v>
      </c>
      <c r="D199">
        <v>1.45</v>
      </c>
      <c r="H199" s="1427">
        <v>2</v>
      </c>
      <c r="I199">
        <v>5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 s="1428">
        <v>0</v>
      </c>
      <c r="Q199">
        <v>0</v>
      </c>
      <c r="R199">
        <v>0</v>
      </c>
      <c r="S199">
        <v>0</v>
      </c>
      <c r="T199">
        <v>0</v>
      </c>
      <c r="U199" s="1429">
        <v>0</v>
      </c>
      <c r="V199">
        <v>1</v>
      </c>
      <c r="W199">
        <v>0</v>
      </c>
      <c r="X199">
        <v>0</v>
      </c>
      <c r="Y199">
        <v>0</v>
      </c>
      <c r="Z199">
        <v>1</v>
      </c>
      <c r="AA199">
        <v>3</v>
      </c>
      <c r="AB199">
        <v>0</v>
      </c>
      <c r="AC199" s="1430">
        <v>0</v>
      </c>
      <c r="AD199">
        <v>0</v>
      </c>
      <c r="AE199">
        <v>0</v>
      </c>
      <c r="AF199">
        <v>0</v>
      </c>
      <c r="AG199">
        <v>0</v>
      </c>
      <c r="AH199" s="1431">
        <v>2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0</v>
      </c>
      <c r="AP199" s="1432">
        <v>0</v>
      </c>
      <c r="AQ199">
        <v>0</v>
      </c>
      <c r="AR199">
        <v>0</v>
      </c>
      <c r="AS199">
        <v>0</v>
      </c>
      <c r="AT199">
        <v>0</v>
      </c>
      <c r="AU199" s="1433"/>
      <c r="BC199" s="1434"/>
      <c r="BH199" s="1435"/>
      <c r="BP199" s="1436"/>
      <c r="BU199" s="1437"/>
      <c r="CC199" s="1438"/>
    </row>
    <row r="200" spans="1:81" x14ac:dyDescent="0.25">
      <c r="A200" s="1439" t="s">
        <v>1097</v>
      </c>
      <c r="B200">
        <v>0.86</v>
      </c>
      <c r="C200">
        <v>1.04</v>
      </c>
      <c r="D200">
        <v>1.25</v>
      </c>
      <c r="H200" s="1440">
        <v>3</v>
      </c>
      <c r="I200">
        <v>3</v>
      </c>
      <c r="J200">
        <v>1</v>
      </c>
      <c r="K200">
        <v>0</v>
      </c>
      <c r="L200">
        <v>0</v>
      </c>
      <c r="M200">
        <v>0</v>
      </c>
      <c r="N200">
        <v>2</v>
      </c>
      <c r="O200">
        <v>0</v>
      </c>
      <c r="P200" s="1441">
        <v>0</v>
      </c>
      <c r="Q200">
        <v>0</v>
      </c>
      <c r="R200">
        <v>0</v>
      </c>
      <c r="S200">
        <v>0</v>
      </c>
      <c r="T200">
        <v>0</v>
      </c>
      <c r="U200" s="1442">
        <v>2</v>
      </c>
      <c r="V200">
        <v>1</v>
      </c>
      <c r="W200">
        <v>2</v>
      </c>
      <c r="X200">
        <v>0</v>
      </c>
      <c r="Y200">
        <v>0</v>
      </c>
      <c r="Z200">
        <v>0</v>
      </c>
      <c r="AA200">
        <v>1</v>
      </c>
      <c r="AB200">
        <v>1</v>
      </c>
      <c r="AC200" s="1443">
        <v>0</v>
      </c>
      <c r="AD200">
        <v>0</v>
      </c>
      <c r="AE200">
        <v>0</v>
      </c>
      <c r="AF200">
        <v>0</v>
      </c>
      <c r="AG200">
        <v>0</v>
      </c>
      <c r="AH200" s="1444">
        <v>3</v>
      </c>
      <c r="AI200">
        <v>4</v>
      </c>
      <c r="AJ200">
        <v>2</v>
      </c>
      <c r="AK200">
        <v>0</v>
      </c>
      <c r="AL200">
        <v>0</v>
      </c>
      <c r="AM200">
        <v>0</v>
      </c>
      <c r="AN200">
        <v>4</v>
      </c>
      <c r="AO200">
        <v>0</v>
      </c>
      <c r="AP200" s="1445">
        <v>0</v>
      </c>
      <c r="AQ200">
        <v>0</v>
      </c>
      <c r="AR200">
        <v>0</v>
      </c>
      <c r="AS200">
        <v>0</v>
      </c>
      <c r="AT200">
        <v>0</v>
      </c>
      <c r="AU200" s="1446"/>
      <c r="BC200" s="1447"/>
      <c r="BH200" s="1448"/>
      <c r="BP200" s="1449"/>
      <c r="BU200" s="1450"/>
      <c r="CC200" s="1451"/>
    </row>
    <row r="201" spans="1:81" x14ac:dyDescent="0.25">
      <c r="A201" s="1452" t="s">
        <v>1098</v>
      </c>
      <c r="B201">
        <v>1.93</v>
      </c>
      <c r="C201">
        <v>1.42</v>
      </c>
      <c r="D201">
        <v>1.08</v>
      </c>
      <c r="H201" s="1453">
        <v>1</v>
      </c>
      <c r="I201">
        <v>5</v>
      </c>
      <c r="J201">
        <v>2</v>
      </c>
      <c r="K201">
        <v>0</v>
      </c>
      <c r="L201">
        <v>0</v>
      </c>
      <c r="M201">
        <v>0</v>
      </c>
      <c r="N201">
        <v>0</v>
      </c>
      <c r="O201">
        <v>2</v>
      </c>
      <c r="P201" s="1454">
        <v>0</v>
      </c>
      <c r="Q201">
        <v>0</v>
      </c>
      <c r="R201">
        <v>0</v>
      </c>
      <c r="S201">
        <v>0</v>
      </c>
      <c r="T201">
        <v>0</v>
      </c>
      <c r="U201" s="1455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5</v>
      </c>
      <c r="AB201">
        <v>0</v>
      </c>
      <c r="AC201" s="1456">
        <v>0</v>
      </c>
      <c r="AD201">
        <v>0</v>
      </c>
      <c r="AE201">
        <v>0</v>
      </c>
      <c r="AF201">
        <v>0</v>
      </c>
      <c r="AG201">
        <v>0</v>
      </c>
      <c r="AH201" s="1457">
        <v>0</v>
      </c>
      <c r="AI201">
        <v>1</v>
      </c>
      <c r="AJ201">
        <v>1</v>
      </c>
      <c r="AK201">
        <v>0</v>
      </c>
      <c r="AL201">
        <v>0</v>
      </c>
      <c r="AM201">
        <v>1</v>
      </c>
      <c r="AN201">
        <v>2</v>
      </c>
      <c r="AO201">
        <v>0</v>
      </c>
      <c r="AP201" s="1458">
        <v>0</v>
      </c>
      <c r="AQ201">
        <v>0</v>
      </c>
      <c r="AR201">
        <v>0</v>
      </c>
      <c r="AS201">
        <v>0</v>
      </c>
      <c r="AT201">
        <v>0</v>
      </c>
      <c r="AU201" s="1459"/>
      <c r="BC201" s="1460"/>
      <c r="BH201" s="1461"/>
      <c r="BP201" s="1462"/>
      <c r="BU201" s="1463"/>
      <c r="CC201" s="1464"/>
    </row>
    <row r="202" spans="1:81" x14ac:dyDescent="0.25">
      <c r="A202" s="1465" t="s">
        <v>1099</v>
      </c>
      <c r="B202">
        <v>1.1399999999999999</v>
      </c>
      <c r="C202">
        <v>1.39</v>
      </c>
      <c r="D202">
        <v>1.1299999999999999</v>
      </c>
      <c r="H202" s="1466">
        <v>1</v>
      </c>
      <c r="I202">
        <v>5</v>
      </c>
      <c r="J202">
        <v>1</v>
      </c>
      <c r="K202">
        <v>0</v>
      </c>
      <c r="L202">
        <v>0</v>
      </c>
      <c r="M202">
        <v>0</v>
      </c>
      <c r="N202">
        <v>4</v>
      </c>
      <c r="O202">
        <v>2</v>
      </c>
      <c r="P202" s="1467">
        <v>0</v>
      </c>
      <c r="Q202">
        <v>0</v>
      </c>
      <c r="R202">
        <v>0</v>
      </c>
      <c r="S202">
        <v>0</v>
      </c>
      <c r="T202">
        <v>0</v>
      </c>
      <c r="U202" s="1468">
        <v>0</v>
      </c>
      <c r="V202">
        <v>2</v>
      </c>
      <c r="W202">
        <v>1</v>
      </c>
      <c r="X202">
        <v>0</v>
      </c>
      <c r="Y202">
        <v>0</v>
      </c>
      <c r="Z202">
        <v>0</v>
      </c>
      <c r="AA202">
        <v>7</v>
      </c>
      <c r="AB202">
        <v>0</v>
      </c>
      <c r="AC202" s="1469">
        <v>1</v>
      </c>
      <c r="AD202">
        <v>1</v>
      </c>
      <c r="AE202">
        <v>0</v>
      </c>
      <c r="AF202">
        <v>0</v>
      </c>
      <c r="AG202">
        <v>0</v>
      </c>
      <c r="AH202" s="1470">
        <v>2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5</v>
      </c>
      <c r="AO202">
        <v>0</v>
      </c>
      <c r="AP202" s="1471">
        <v>0</v>
      </c>
      <c r="AQ202">
        <v>0</v>
      </c>
      <c r="AR202">
        <v>0</v>
      </c>
      <c r="AS202">
        <v>0</v>
      </c>
      <c r="AT202">
        <v>0</v>
      </c>
      <c r="AU202" s="1472"/>
      <c r="BC202" s="1473"/>
      <c r="BH202" s="1474"/>
      <c r="BP202" s="1475"/>
      <c r="BU202" s="1476"/>
      <c r="CC202" s="1477"/>
    </row>
    <row r="203" spans="1:81" x14ac:dyDescent="0.25">
      <c r="A203" s="1478" t="s">
        <v>1100</v>
      </c>
      <c r="B203">
        <v>1.59</v>
      </c>
      <c r="C203">
        <v>1.98</v>
      </c>
      <c r="D203">
        <v>1.25</v>
      </c>
      <c r="H203" s="1479">
        <v>1</v>
      </c>
      <c r="I203">
        <v>3</v>
      </c>
      <c r="J203">
        <v>1</v>
      </c>
      <c r="K203">
        <v>0</v>
      </c>
      <c r="L203">
        <v>0</v>
      </c>
      <c r="M203">
        <v>0</v>
      </c>
      <c r="N203">
        <v>5</v>
      </c>
      <c r="O203">
        <v>0</v>
      </c>
      <c r="P203" s="1480">
        <v>1</v>
      </c>
      <c r="Q203">
        <v>0</v>
      </c>
      <c r="R203">
        <v>0</v>
      </c>
      <c r="S203">
        <v>0</v>
      </c>
      <c r="T203">
        <v>0</v>
      </c>
      <c r="U203" s="1481">
        <v>0</v>
      </c>
      <c r="V203">
        <v>2</v>
      </c>
      <c r="W203">
        <v>3</v>
      </c>
      <c r="X203">
        <v>1</v>
      </c>
      <c r="Y203">
        <v>0</v>
      </c>
      <c r="Z203">
        <v>0</v>
      </c>
      <c r="AA203">
        <v>4</v>
      </c>
      <c r="AB203">
        <v>0</v>
      </c>
      <c r="AC203" s="1482">
        <v>1</v>
      </c>
      <c r="AD203">
        <v>0</v>
      </c>
      <c r="AE203">
        <v>0</v>
      </c>
      <c r="AF203">
        <v>0</v>
      </c>
      <c r="AG203">
        <v>0</v>
      </c>
      <c r="AH203" s="1483">
        <v>0</v>
      </c>
      <c r="AI203">
        <v>3</v>
      </c>
      <c r="AJ203">
        <v>1</v>
      </c>
      <c r="AK203">
        <v>0</v>
      </c>
      <c r="AL203">
        <v>0</v>
      </c>
      <c r="AM203">
        <v>0</v>
      </c>
      <c r="AN203">
        <v>2</v>
      </c>
      <c r="AO203">
        <v>0</v>
      </c>
      <c r="AP203" s="1484">
        <v>0</v>
      </c>
      <c r="AQ203">
        <v>0</v>
      </c>
      <c r="AR203">
        <v>0</v>
      </c>
      <c r="AS203">
        <v>0</v>
      </c>
      <c r="AT203">
        <v>0</v>
      </c>
      <c r="AU203" s="1485"/>
      <c r="BC203" s="1486"/>
      <c r="BH203" s="1487"/>
      <c r="BP203" s="1488"/>
      <c r="BU203" s="1489"/>
      <c r="CC203" s="1490"/>
    </row>
    <row r="204" spans="1:81" x14ac:dyDescent="0.25">
      <c r="A204" s="1491" t="s">
        <v>1101</v>
      </c>
      <c r="B204">
        <v>1.32</v>
      </c>
      <c r="C204">
        <v>1.1299999999999999</v>
      </c>
      <c r="D204">
        <v>1.49</v>
      </c>
      <c r="H204" s="1492">
        <v>0</v>
      </c>
      <c r="I204">
        <v>2</v>
      </c>
      <c r="J204">
        <v>2</v>
      </c>
      <c r="K204">
        <v>0</v>
      </c>
      <c r="L204">
        <v>0</v>
      </c>
      <c r="M204">
        <v>1</v>
      </c>
      <c r="N204">
        <v>3</v>
      </c>
      <c r="O204">
        <v>1</v>
      </c>
      <c r="P204" s="1493">
        <v>0</v>
      </c>
      <c r="Q204">
        <v>1</v>
      </c>
      <c r="R204">
        <v>0</v>
      </c>
      <c r="S204">
        <v>0</v>
      </c>
      <c r="T204">
        <v>0</v>
      </c>
      <c r="U204" s="1494">
        <v>0</v>
      </c>
      <c r="V204">
        <v>0</v>
      </c>
      <c r="W204">
        <v>0</v>
      </c>
      <c r="X204">
        <v>1</v>
      </c>
      <c r="Y204">
        <v>0</v>
      </c>
      <c r="Z204">
        <v>1</v>
      </c>
      <c r="AA204">
        <v>4</v>
      </c>
      <c r="AB204">
        <v>1</v>
      </c>
      <c r="AC204" s="1495">
        <v>0</v>
      </c>
      <c r="AD204">
        <v>0</v>
      </c>
      <c r="AE204">
        <v>0</v>
      </c>
      <c r="AF204">
        <v>0</v>
      </c>
      <c r="AG204">
        <v>0</v>
      </c>
      <c r="AH204" s="1496">
        <v>0</v>
      </c>
      <c r="AI204">
        <v>1</v>
      </c>
      <c r="AJ204">
        <v>2</v>
      </c>
      <c r="AK204">
        <v>0</v>
      </c>
      <c r="AL204">
        <v>0</v>
      </c>
      <c r="AM204">
        <v>1</v>
      </c>
      <c r="AN204">
        <v>3</v>
      </c>
      <c r="AO204">
        <v>1</v>
      </c>
      <c r="AP204" s="1497">
        <v>1</v>
      </c>
      <c r="AQ204">
        <v>0</v>
      </c>
      <c r="AR204">
        <v>1</v>
      </c>
      <c r="AS204">
        <v>0</v>
      </c>
      <c r="AT204">
        <v>0</v>
      </c>
      <c r="AU204" s="1498"/>
      <c r="BC204" s="1499"/>
      <c r="BH204" s="1500"/>
      <c r="BP204" s="1501"/>
      <c r="BU204" s="1502"/>
      <c r="CC204" s="1503"/>
    </row>
    <row r="205" spans="1:81" x14ac:dyDescent="0.25">
      <c r="A205" s="40" t="s">
        <v>1117</v>
      </c>
      <c r="B205" s="40"/>
      <c r="C205" s="40"/>
      <c r="D205" s="40"/>
      <c r="E205" s="40"/>
      <c r="F205" s="40"/>
      <c r="G205" s="40"/>
      <c r="H205" s="1598"/>
      <c r="P205" s="1599"/>
      <c r="U205" s="1600"/>
      <c r="AC205" s="1601"/>
      <c r="AH205" s="1602"/>
      <c r="AP205" s="1603"/>
      <c r="AU205" s="1604"/>
      <c r="BC205" s="1605"/>
      <c r="BH205" s="1606"/>
      <c r="BP205" s="1607"/>
      <c r="BU205" s="1608"/>
      <c r="CC205" s="1609"/>
    </row>
    <row r="206" spans="1:81" x14ac:dyDescent="0.25">
      <c r="A206" s="1610" t="s">
        <v>547</v>
      </c>
      <c r="B206">
        <v>1.05</v>
      </c>
      <c r="C206">
        <v>1.28</v>
      </c>
      <c r="D206">
        <v>1.34</v>
      </c>
      <c r="H206" s="1611">
        <v>1</v>
      </c>
      <c r="I206">
        <v>2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 s="1612">
        <v>0</v>
      </c>
      <c r="Q206">
        <v>0</v>
      </c>
      <c r="R206">
        <v>0</v>
      </c>
      <c r="S206">
        <v>0</v>
      </c>
      <c r="T206">
        <v>0</v>
      </c>
      <c r="U206" s="1613">
        <v>1</v>
      </c>
      <c r="V206">
        <v>3</v>
      </c>
      <c r="W206">
        <v>3</v>
      </c>
      <c r="X206">
        <v>0</v>
      </c>
      <c r="Y206">
        <v>0</v>
      </c>
      <c r="Z206">
        <v>0</v>
      </c>
      <c r="AA206">
        <v>3</v>
      </c>
      <c r="AB206">
        <v>1</v>
      </c>
      <c r="AC206" s="1614">
        <v>0</v>
      </c>
      <c r="AD206">
        <v>0</v>
      </c>
      <c r="AE206">
        <v>0</v>
      </c>
      <c r="AF206">
        <v>0</v>
      </c>
      <c r="AG206">
        <v>0</v>
      </c>
      <c r="AH206" s="1615">
        <v>2</v>
      </c>
      <c r="AI206">
        <v>7</v>
      </c>
      <c r="AJ206">
        <v>0</v>
      </c>
      <c r="AK206">
        <v>0</v>
      </c>
      <c r="AL206">
        <v>0</v>
      </c>
      <c r="AM206">
        <v>0</v>
      </c>
      <c r="AN206">
        <v>1</v>
      </c>
      <c r="AO206">
        <v>0</v>
      </c>
      <c r="AP206" s="1616">
        <v>0</v>
      </c>
      <c r="AQ206">
        <v>0</v>
      </c>
      <c r="AR206">
        <v>0</v>
      </c>
      <c r="AS206">
        <v>0</v>
      </c>
      <c r="AT206">
        <v>0</v>
      </c>
      <c r="AU206" s="1617"/>
      <c r="BC206" s="1618"/>
      <c r="BH206" s="1619"/>
      <c r="BP206" s="1620"/>
      <c r="BU206" s="1621"/>
      <c r="CC206" s="1622"/>
    </row>
    <row r="207" spans="1:81" x14ac:dyDescent="0.25">
      <c r="A207" s="1623" t="s">
        <v>1007</v>
      </c>
      <c r="B207">
        <v>1.1100000000000001</v>
      </c>
      <c r="C207">
        <v>0.86</v>
      </c>
      <c r="D207">
        <v>1.47</v>
      </c>
      <c r="H207" s="1624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1</v>
      </c>
      <c r="O207">
        <v>0</v>
      </c>
      <c r="P207" s="1625">
        <v>0</v>
      </c>
      <c r="Q207">
        <v>1</v>
      </c>
      <c r="R207">
        <v>0</v>
      </c>
      <c r="S207">
        <v>0</v>
      </c>
      <c r="T207">
        <v>0</v>
      </c>
      <c r="U207" s="1626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 s="1627">
        <v>0</v>
      </c>
      <c r="AD207">
        <v>0</v>
      </c>
      <c r="AE207">
        <v>0</v>
      </c>
      <c r="AF207">
        <v>0</v>
      </c>
      <c r="AG207">
        <v>0</v>
      </c>
      <c r="AH207" s="1628">
        <v>0</v>
      </c>
      <c r="AI207">
        <v>1</v>
      </c>
      <c r="AJ207">
        <v>1</v>
      </c>
      <c r="AK207">
        <v>0</v>
      </c>
      <c r="AL207">
        <v>0</v>
      </c>
      <c r="AM207">
        <v>0</v>
      </c>
      <c r="AN207">
        <v>2</v>
      </c>
      <c r="AO207">
        <v>0</v>
      </c>
      <c r="AP207" s="1629">
        <v>0</v>
      </c>
      <c r="AQ207">
        <v>1</v>
      </c>
      <c r="AR207">
        <v>0</v>
      </c>
      <c r="AS207">
        <v>0</v>
      </c>
      <c r="AT207">
        <v>0</v>
      </c>
      <c r="AU207" s="1630"/>
      <c r="BC207" s="1631"/>
      <c r="BH207" s="1632"/>
      <c r="BP207" s="1633"/>
      <c r="BU207" s="1634"/>
      <c r="CC207" s="1635"/>
    </row>
    <row r="208" spans="1:81" x14ac:dyDescent="0.25">
      <c r="A208" s="1636" t="s">
        <v>1118</v>
      </c>
      <c r="B208">
        <v>1.98</v>
      </c>
      <c r="C208">
        <v>1.06</v>
      </c>
      <c r="H208" s="1637">
        <v>0</v>
      </c>
      <c r="I208">
        <v>7</v>
      </c>
      <c r="J208">
        <v>4</v>
      </c>
      <c r="K208">
        <v>1</v>
      </c>
      <c r="L208">
        <v>0</v>
      </c>
      <c r="M208">
        <v>0</v>
      </c>
      <c r="N208">
        <v>4</v>
      </c>
      <c r="O208">
        <v>0</v>
      </c>
      <c r="P208" s="1638">
        <v>0</v>
      </c>
      <c r="Q208">
        <v>0</v>
      </c>
      <c r="R208">
        <v>1</v>
      </c>
      <c r="S208">
        <v>0</v>
      </c>
      <c r="T208">
        <v>0</v>
      </c>
      <c r="U208" s="1639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2</v>
      </c>
      <c r="AB208">
        <v>0</v>
      </c>
      <c r="AC208" s="1640">
        <v>1</v>
      </c>
      <c r="AD208">
        <v>0</v>
      </c>
      <c r="AE208">
        <v>0</v>
      </c>
      <c r="AF208">
        <v>0</v>
      </c>
      <c r="AG208">
        <v>0</v>
      </c>
      <c r="AH208" s="1641"/>
      <c r="AP208" s="1642"/>
      <c r="AU208" s="1643"/>
      <c r="BC208" s="1644"/>
      <c r="BH208" s="1645"/>
      <c r="BP208" s="1646"/>
      <c r="BU208" s="1647"/>
      <c r="CC208" s="1648"/>
    </row>
    <row r="209" spans="1:87" ht="15.75" thickBot="1" x14ac:dyDescent="0.3">
      <c r="A209" s="1649" t="s">
        <v>1119</v>
      </c>
      <c r="B209">
        <v>0.9</v>
      </c>
      <c r="C209">
        <v>1.3</v>
      </c>
      <c r="D209">
        <v>0.81</v>
      </c>
      <c r="H209" s="1650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3</v>
      </c>
      <c r="O209">
        <v>0</v>
      </c>
      <c r="P209" s="1651">
        <v>0</v>
      </c>
      <c r="Q209">
        <v>0</v>
      </c>
      <c r="R209">
        <v>0</v>
      </c>
      <c r="S209">
        <v>0</v>
      </c>
      <c r="T209">
        <v>0</v>
      </c>
      <c r="U209" s="1652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6</v>
      </c>
      <c r="AB209">
        <v>0</v>
      </c>
      <c r="AC209" s="1653">
        <v>1</v>
      </c>
      <c r="AD209">
        <v>0</v>
      </c>
      <c r="AE209">
        <v>0</v>
      </c>
      <c r="AF209">
        <v>0</v>
      </c>
      <c r="AG209">
        <v>0</v>
      </c>
      <c r="AH209" s="1654">
        <v>3</v>
      </c>
      <c r="AI209">
        <v>3</v>
      </c>
      <c r="AJ209">
        <v>0</v>
      </c>
      <c r="AK209">
        <v>0</v>
      </c>
      <c r="AL209">
        <v>0</v>
      </c>
      <c r="AM209">
        <v>0</v>
      </c>
      <c r="AN209">
        <v>2</v>
      </c>
      <c r="AO209">
        <v>0</v>
      </c>
      <c r="AP209" s="1655">
        <v>0</v>
      </c>
      <c r="AQ209">
        <v>0</v>
      </c>
      <c r="AR209">
        <v>0</v>
      </c>
      <c r="AS209">
        <v>0</v>
      </c>
      <c r="AT209">
        <v>0</v>
      </c>
      <c r="AU209" s="1656"/>
      <c r="BC209" s="1657"/>
      <c r="BH209" s="1658"/>
      <c r="BP209" s="1659"/>
      <c r="BU209" s="1660"/>
      <c r="CC209" s="1661"/>
    </row>
    <row r="210" spans="1:87" ht="15.75" thickBot="1" x14ac:dyDescent="0.3">
      <c r="A210" s="89" t="s">
        <v>1121</v>
      </c>
      <c r="B210" s="89"/>
      <c r="C210" s="89"/>
      <c r="D210" s="89"/>
      <c r="E210" s="89"/>
      <c r="F210" s="89"/>
      <c r="G210" s="89"/>
      <c r="H210" s="1662"/>
      <c r="P210" s="1663"/>
      <c r="U210" s="1664"/>
      <c r="AC210" s="1665"/>
      <c r="AH210" s="1666"/>
      <c r="AP210" s="1667"/>
      <c r="AU210" s="1668"/>
      <c r="BC210" s="1669"/>
      <c r="BH210" s="1670"/>
      <c r="BP210" s="1671"/>
      <c r="BU210" s="1672"/>
      <c r="CC210" s="1673"/>
    </row>
    <row r="211" spans="1:87" x14ac:dyDescent="0.25">
      <c r="A211" s="1674" t="s">
        <v>1122</v>
      </c>
      <c r="B211">
        <v>1.21</v>
      </c>
      <c r="C211">
        <v>1.57</v>
      </c>
      <c r="H211" s="1675">
        <v>0</v>
      </c>
      <c r="I211">
        <v>3</v>
      </c>
      <c r="J211">
        <v>2</v>
      </c>
      <c r="K211">
        <v>0</v>
      </c>
      <c r="L211">
        <v>0</v>
      </c>
      <c r="M211">
        <v>0</v>
      </c>
      <c r="N211">
        <v>1</v>
      </c>
      <c r="O211">
        <v>1</v>
      </c>
      <c r="P211" s="1676">
        <v>0</v>
      </c>
      <c r="Q211">
        <v>1</v>
      </c>
      <c r="R211">
        <v>0</v>
      </c>
      <c r="S211">
        <v>0</v>
      </c>
      <c r="T211">
        <v>0</v>
      </c>
      <c r="U211" s="1677">
        <v>1</v>
      </c>
      <c r="V211">
        <v>2</v>
      </c>
      <c r="W211">
        <v>1</v>
      </c>
      <c r="X211">
        <v>0</v>
      </c>
      <c r="Y211">
        <v>0</v>
      </c>
      <c r="Z211">
        <v>0</v>
      </c>
      <c r="AA211">
        <v>8</v>
      </c>
      <c r="AB211">
        <v>2</v>
      </c>
      <c r="AC211" s="1678">
        <v>0</v>
      </c>
      <c r="AD211">
        <v>0</v>
      </c>
      <c r="AE211">
        <v>0</v>
      </c>
      <c r="AF211">
        <v>0</v>
      </c>
      <c r="AG211">
        <v>0</v>
      </c>
      <c r="AH211" s="1679"/>
      <c r="AP211" s="1680"/>
      <c r="AU211" s="1681"/>
      <c r="BC211" s="1682"/>
      <c r="BH211" s="1683"/>
      <c r="BP211" s="1684"/>
      <c r="BU211" s="1685"/>
      <c r="CC211" s="1686"/>
    </row>
    <row r="212" spans="1:87" x14ac:dyDescent="0.25">
      <c r="A212" s="1687" t="s">
        <v>1123</v>
      </c>
      <c r="B212">
        <v>1.1499999999999999</v>
      </c>
      <c r="C212">
        <v>1.39</v>
      </c>
      <c r="H212" s="1688">
        <v>0</v>
      </c>
      <c r="I212">
        <v>6</v>
      </c>
      <c r="J212">
        <v>0</v>
      </c>
      <c r="K212">
        <v>0</v>
      </c>
      <c r="L212">
        <v>0</v>
      </c>
      <c r="M212">
        <v>1</v>
      </c>
      <c r="N212">
        <v>1</v>
      </c>
      <c r="O212">
        <v>0</v>
      </c>
      <c r="P212" s="1689">
        <v>1</v>
      </c>
      <c r="Q212">
        <v>0</v>
      </c>
      <c r="R212">
        <v>0</v>
      </c>
      <c r="S212">
        <v>0</v>
      </c>
      <c r="T212">
        <v>0</v>
      </c>
      <c r="U212" s="1690">
        <v>0</v>
      </c>
      <c r="V212">
        <v>1</v>
      </c>
      <c r="W212">
        <v>2</v>
      </c>
      <c r="X212">
        <v>0</v>
      </c>
      <c r="Y212">
        <v>0</v>
      </c>
      <c r="Z212">
        <v>1</v>
      </c>
      <c r="AA212">
        <v>6</v>
      </c>
      <c r="AB212">
        <v>2</v>
      </c>
      <c r="AC212" s="1691">
        <v>1</v>
      </c>
      <c r="AD212">
        <v>2</v>
      </c>
      <c r="AE212">
        <v>0</v>
      </c>
      <c r="AF212">
        <v>0</v>
      </c>
      <c r="AG212">
        <v>0</v>
      </c>
      <c r="AH212" s="1692"/>
      <c r="AP212" s="1693"/>
      <c r="AU212" s="1694"/>
      <c r="BC212" s="1695"/>
      <c r="BH212" s="1696"/>
      <c r="BP212" s="1697"/>
      <c r="BU212" s="1698"/>
      <c r="CC212" s="1699"/>
    </row>
    <row r="213" spans="1:87" x14ac:dyDescent="0.25">
      <c r="A213" s="40" t="s">
        <v>1124</v>
      </c>
      <c r="B213" s="40"/>
      <c r="C213" s="40"/>
      <c r="D213" s="40"/>
      <c r="E213" s="40"/>
      <c r="F213" s="40"/>
      <c r="G213" s="40"/>
      <c r="H213" s="1700"/>
      <c r="P213" s="1701"/>
      <c r="U213" s="1702"/>
      <c r="AC213" s="1703"/>
      <c r="AH213" s="1704"/>
      <c r="AP213" s="1705"/>
      <c r="AU213" s="1706"/>
      <c r="BC213" s="1707"/>
      <c r="BH213" s="1708"/>
      <c r="BP213" s="1709"/>
      <c r="BU213" s="1710"/>
      <c r="CC213" s="1711"/>
    </row>
    <row r="214" spans="1:87" x14ac:dyDescent="0.25">
      <c r="A214" s="1712" t="s">
        <v>1125</v>
      </c>
      <c r="B214">
        <v>0.96</v>
      </c>
      <c r="C214">
        <v>1.33</v>
      </c>
      <c r="D214">
        <v>0.98</v>
      </c>
      <c r="H214" s="1713">
        <v>0</v>
      </c>
      <c r="I214">
        <v>2</v>
      </c>
      <c r="J214">
        <v>0</v>
      </c>
      <c r="K214">
        <v>0</v>
      </c>
      <c r="L214">
        <v>0</v>
      </c>
      <c r="M214">
        <v>0</v>
      </c>
      <c r="N214">
        <v>2</v>
      </c>
      <c r="O214">
        <v>0</v>
      </c>
      <c r="P214" s="1714">
        <v>1</v>
      </c>
      <c r="Q214">
        <v>0</v>
      </c>
      <c r="R214">
        <v>0</v>
      </c>
      <c r="S214">
        <v>0</v>
      </c>
      <c r="T214">
        <v>0</v>
      </c>
      <c r="U214" s="1715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4</v>
      </c>
      <c r="AB214">
        <v>1</v>
      </c>
      <c r="AC214" s="1716">
        <v>0</v>
      </c>
      <c r="AD214">
        <v>0</v>
      </c>
      <c r="AE214">
        <v>0</v>
      </c>
      <c r="AF214">
        <v>0</v>
      </c>
      <c r="AG214">
        <v>0</v>
      </c>
      <c r="AH214" s="1717">
        <v>1</v>
      </c>
      <c r="AI214">
        <v>2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0</v>
      </c>
      <c r="AP214" s="1718">
        <v>0</v>
      </c>
      <c r="AQ214">
        <v>0</v>
      </c>
      <c r="AR214">
        <v>0</v>
      </c>
      <c r="AS214">
        <v>0</v>
      </c>
      <c r="AT214">
        <v>0</v>
      </c>
      <c r="AU214" s="1719"/>
      <c r="BC214" s="1720"/>
      <c r="BH214" s="1721"/>
      <c r="BP214" s="1722"/>
      <c r="BU214" s="1723"/>
      <c r="CC214" s="1724"/>
    </row>
    <row r="215" spans="1:87" x14ac:dyDescent="0.25">
      <c r="A215" s="1725" t="s">
        <v>1126</v>
      </c>
      <c r="B215">
        <v>0.56000000000000005</v>
      </c>
      <c r="C215">
        <v>1.17</v>
      </c>
      <c r="D215">
        <v>0.7</v>
      </c>
      <c r="H215" s="1726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 s="1727">
        <v>0</v>
      </c>
      <c r="Q215">
        <v>0</v>
      </c>
      <c r="R215">
        <v>0</v>
      </c>
      <c r="S215">
        <v>0</v>
      </c>
      <c r="T215">
        <v>0</v>
      </c>
      <c r="U215" s="1728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0</v>
      </c>
      <c r="AC215" s="1729">
        <v>0</v>
      </c>
      <c r="AD215">
        <v>0</v>
      </c>
      <c r="AE215">
        <v>0</v>
      </c>
      <c r="AF215">
        <v>0</v>
      </c>
      <c r="AG215">
        <v>0</v>
      </c>
      <c r="AH215" s="1730">
        <v>1</v>
      </c>
      <c r="AI215">
        <v>0</v>
      </c>
      <c r="AJ215">
        <v>0</v>
      </c>
      <c r="AK215">
        <v>0</v>
      </c>
      <c r="AL215">
        <v>0</v>
      </c>
      <c r="AM215">
        <v>1</v>
      </c>
      <c r="AN215">
        <v>0</v>
      </c>
      <c r="AO215">
        <v>0</v>
      </c>
      <c r="AP215" s="1731">
        <v>0</v>
      </c>
      <c r="AQ215">
        <v>0</v>
      </c>
      <c r="AR215">
        <v>0</v>
      </c>
      <c r="AS215">
        <v>0</v>
      </c>
      <c r="AT215">
        <v>0</v>
      </c>
      <c r="AU215" s="1732"/>
      <c r="BC215" s="1733"/>
      <c r="BH215" s="1734"/>
      <c r="BP215" s="1735"/>
      <c r="BU215" s="1736"/>
      <c r="CC215" s="1737"/>
    </row>
    <row r="216" spans="1:87" x14ac:dyDescent="0.25">
      <c r="A216" s="1738" t="s">
        <v>1128</v>
      </c>
      <c r="B216">
        <v>1.19</v>
      </c>
      <c r="C216">
        <v>0.81</v>
      </c>
      <c r="D216">
        <v>1.08</v>
      </c>
      <c r="H216" s="1739">
        <v>2</v>
      </c>
      <c r="I216">
        <v>5</v>
      </c>
      <c r="J216">
        <v>0</v>
      </c>
      <c r="K216">
        <v>1</v>
      </c>
      <c r="L216">
        <v>0</v>
      </c>
      <c r="M216">
        <v>1</v>
      </c>
      <c r="N216">
        <v>1</v>
      </c>
      <c r="O216">
        <v>2</v>
      </c>
      <c r="P216" s="1740">
        <v>0</v>
      </c>
      <c r="Q216">
        <v>0</v>
      </c>
      <c r="R216">
        <v>0</v>
      </c>
      <c r="S216">
        <v>0</v>
      </c>
      <c r="T216">
        <v>0</v>
      </c>
      <c r="U216" s="1741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  <c r="AC216" s="1742">
        <v>0</v>
      </c>
      <c r="AD216">
        <v>0</v>
      </c>
      <c r="AE216">
        <v>0</v>
      </c>
      <c r="AF216">
        <v>0</v>
      </c>
      <c r="AG216">
        <v>0</v>
      </c>
      <c r="AH216" s="1743">
        <v>1</v>
      </c>
      <c r="AI216">
        <v>0</v>
      </c>
      <c r="AJ216">
        <v>1</v>
      </c>
      <c r="AK216">
        <v>1</v>
      </c>
      <c r="AL216">
        <v>0</v>
      </c>
      <c r="AM216">
        <v>0</v>
      </c>
      <c r="AN216">
        <v>4</v>
      </c>
      <c r="AO216">
        <v>1</v>
      </c>
      <c r="AP216" s="1744">
        <v>0</v>
      </c>
      <c r="AQ216">
        <v>0</v>
      </c>
      <c r="AR216">
        <v>0</v>
      </c>
      <c r="AS216">
        <v>0</v>
      </c>
      <c r="AT216">
        <v>0</v>
      </c>
      <c r="AU216" s="1745"/>
      <c r="BC216" s="1746"/>
      <c r="BH216" s="1747"/>
      <c r="BP216" s="1748"/>
      <c r="BU216" s="1749"/>
      <c r="CC216" s="1750"/>
    </row>
    <row r="217" spans="1:87" x14ac:dyDescent="0.25">
      <c r="A217" s="1751" t="s">
        <v>1129</v>
      </c>
      <c r="B217">
        <v>0.82</v>
      </c>
      <c r="C217">
        <v>0.78</v>
      </c>
      <c r="D217">
        <v>0.75</v>
      </c>
      <c r="H217" s="1752">
        <v>2</v>
      </c>
      <c r="I217">
        <v>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s="1753">
        <v>0</v>
      </c>
      <c r="Q217">
        <v>0</v>
      </c>
      <c r="R217">
        <v>0</v>
      </c>
      <c r="S217">
        <v>0</v>
      </c>
      <c r="T217">
        <v>0</v>
      </c>
      <c r="U217" s="1754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5</v>
      </c>
      <c r="AB217">
        <v>1</v>
      </c>
      <c r="AC217" s="1755">
        <v>1</v>
      </c>
      <c r="AD217">
        <v>0</v>
      </c>
      <c r="AE217">
        <v>0</v>
      </c>
      <c r="AF217">
        <v>0</v>
      </c>
      <c r="AG217">
        <v>0</v>
      </c>
      <c r="AH217" s="1756">
        <v>1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1</v>
      </c>
      <c r="AO217">
        <v>0</v>
      </c>
      <c r="AP217" s="1757">
        <v>0</v>
      </c>
      <c r="AQ217">
        <v>0</v>
      </c>
      <c r="AR217">
        <v>0</v>
      </c>
      <c r="AS217">
        <v>0</v>
      </c>
      <c r="AT217">
        <v>0</v>
      </c>
      <c r="AU217" s="1758"/>
      <c r="BC217" s="1759"/>
      <c r="BH217" s="1760"/>
      <c r="BP217" s="1761"/>
      <c r="BU217" s="1762"/>
      <c r="CC217" s="1763"/>
    </row>
    <row r="218" spans="1:87" x14ac:dyDescent="0.25">
      <c r="A218" s="1764" t="s">
        <v>1130</v>
      </c>
      <c r="B218">
        <v>1.38</v>
      </c>
      <c r="C218">
        <v>1.18</v>
      </c>
      <c r="H218" s="1765">
        <v>1</v>
      </c>
      <c r="I218">
        <v>6</v>
      </c>
      <c r="J218">
        <v>1</v>
      </c>
      <c r="K218">
        <v>1</v>
      </c>
      <c r="L218">
        <v>0</v>
      </c>
      <c r="M218">
        <v>0</v>
      </c>
      <c r="N218">
        <v>2</v>
      </c>
      <c r="O218">
        <v>0</v>
      </c>
      <c r="P218" s="1766">
        <v>0</v>
      </c>
      <c r="Q218">
        <v>0</v>
      </c>
      <c r="R218">
        <v>0</v>
      </c>
      <c r="S218">
        <v>0</v>
      </c>
      <c r="T218">
        <v>0</v>
      </c>
      <c r="U218" s="1767">
        <v>0</v>
      </c>
      <c r="V218">
        <v>1</v>
      </c>
      <c r="W218">
        <v>1</v>
      </c>
      <c r="X218">
        <v>0</v>
      </c>
      <c r="Y218">
        <v>0</v>
      </c>
      <c r="Z218">
        <v>0</v>
      </c>
      <c r="AA218">
        <v>3</v>
      </c>
      <c r="AB218">
        <v>0</v>
      </c>
      <c r="AC218" s="1768">
        <v>0</v>
      </c>
      <c r="AD218">
        <v>1</v>
      </c>
      <c r="AE218">
        <v>0</v>
      </c>
      <c r="AF218">
        <v>0</v>
      </c>
      <c r="AG218">
        <v>0</v>
      </c>
      <c r="AH218" s="1769"/>
      <c r="AP218" s="1770"/>
      <c r="AU218" s="1771"/>
      <c r="BC218" s="1772"/>
      <c r="BH218" s="1773"/>
      <c r="BP218" s="1774"/>
      <c r="BU218" s="1775"/>
      <c r="CC218" s="1776"/>
    </row>
    <row r="219" spans="1:87" x14ac:dyDescent="0.25">
      <c r="A219" s="40" t="s">
        <v>1152</v>
      </c>
      <c r="B219" s="40"/>
      <c r="C219" s="40"/>
      <c r="D219" s="40"/>
      <c r="E219" s="40"/>
      <c r="F219" s="40"/>
      <c r="G219" s="40"/>
      <c r="H219" s="1833"/>
      <c r="P219" s="1834"/>
      <c r="U219" s="1835"/>
      <c r="AC219" s="1836"/>
      <c r="AH219" s="1837"/>
      <c r="AP219" s="1838"/>
      <c r="AU219" s="1839"/>
      <c r="BC219" s="1840"/>
      <c r="BH219" s="1841"/>
      <c r="BP219" s="1842"/>
      <c r="BU219" s="1843"/>
      <c r="CC219" s="1844"/>
    </row>
    <row r="220" spans="1:87" x14ac:dyDescent="0.25">
      <c r="A220" s="1845" t="s">
        <v>1153</v>
      </c>
      <c r="B220">
        <v>1.62</v>
      </c>
      <c r="C220">
        <v>1.06</v>
      </c>
      <c r="D220">
        <v>1.02</v>
      </c>
      <c r="H220" s="1846">
        <v>0</v>
      </c>
      <c r="I220">
        <v>6</v>
      </c>
      <c r="J220">
        <v>3</v>
      </c>
      <c r="K220">
        <v>1</v>
      </c>
      <c r="L220">
        <v>0</v>
      </c>
      <c r="M220">
        <v>0</v>
      </c>
      <c r="N220">
        <v>3</v>
      </c>
      <c r="O220">
        <v>0</v>
      </c>
      <c r="P220" s="1847">
        <v>1</v>
      </c>
      <c r="Q220">
        <v>0</v>
      </c>
      <c r="R220">
        <v>0</v>
      </c>
      <c r="S220">
        <v>0</v>
      </c>
      <c r="T220">
        <v>0</v>
      </c>
      <c r="U220" s="1848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6</v>
      </c>
      <c r="AB220">
        <v>0</v>
      </c>
      <c r="AC220" s="1849">
        <v>1</v>
      </c>
      <c r="AD220">
        <v>0</v>
      </c>
      <c r="AE220">
        <v>0</v>
      </c>
      <c r="AF220">
        <v>0</v>
      </c>
      <c r="AG220">
        <v>0</v>
      </c>
      <c r="AH220" s="1850">
        <v>1</v>
      </c>
      <c r="AI220">
        <v>3</v>
      </c>
      <c r="AJ220">
        <v>1</v>
      </c>
      <c r="AK220">
        <v>0</v>
      </c>
      <c r="AL220">
        <v>0</v>
      </c>
      <c r="AM220">
        <v>0</v>
      </c>
      <c r="AN220">
        <v>5</v>
      </c>
      <c r="AO220">
        <v>1</v>
      </c>
      <c r="AP220" s="1851">
        <v>1</v>
      </c>
      <c r="AQ220">
        <v>0</v>
      </c>
      <c r="AR220">
        <v>0</v>
      </c>
      <c r="AS220">
        <v>0</v>
      </c>
      <c r="AT220">
        <v>0</v>
      </c>
      <c r="AU220" s="1852"/>
      <c r="BC220" s="1853"/>
      <c r="BH220" s="1854"/>
      <c r="BP220" s="1855"/>
      <c r="BU220" s="1856"/>
      <c r="CC220" s="1857"/>
    </row>
    <row r="221" spans="1:87" x14ac:dyDescent="0.25">
      <c r="A221" s="1858" t="s">
        <v>1154</v>
      </c>
      <c r="B221">
        <v>0.9</v>
      </c>
      <c r="C221">
        <v>1.25</v>
      </c>
      <c r="D221">
        <v>0.81</v>
      </c>
      <c r="H221" s="1859">
        <v>1</v>
      </c>
      <c r="I221">
        <v>1</v>
      </c>
      <c r="J221">
        <v>2</v>
      </c>
      <c r="K221">
        <v>0</v>
      </c>
      <c r="L221">
        <v>0</v>
      </c>
      <c r="M221">
        <v>0</v>
      </c>
      <c r="N221">
        <v>2</v>
      </c>
      <c r="O221">
        <v>0</v>
      </c>
      <c r="P221" s="1860">
        <v>1</v>
      </c>
      <c r="Q221">
        <v>1</v>
      </c>
      <c r="R221">
        <v>0</v>
      </c>
      <c r="S221">
        <v>0</v>
      </c>
      <c r="T221">
        <v>0</v>
      </c>
      <c r="U221" s="1861">
        <v>0</v>
      </c>
      <c r="V221">
        <v>0</v>
      </c>
      <c r="W221">
        <v>0</v>
      </c>
      <c r="X221">
        <v>1</v>
      </c>
      <c r="Y221">
        <v>0</v>
      </c>
      <c r="Z221">
        <v>0</v>
      </c>
      <c r="AA221">
        <v>6</v>
      </c>
      <c r="AB221">
        <v>0</v>
      </c>
      <c r="AC221" s="1862">
        <v>0</v>
      </c>
      <c r="AD221">
        <v>0</v>
      </c>
      <c r="AE221">
        <v>0</v>
      </c>
      <c r="AF221">
        <v>0</v>
      </c>
      <c r="AG221">
        <v>0</v>
      </c>
      <c r="AH221" s="1863">
        <v>2</v>
      </c>
      <c r="AI221">
        <v>0</v>
      </c>
      <c r="AJ221">
        <v>2</v>
      </c>
      <c r="AK221">
        <v>0</v>
      </c>
      <c r="AL221">
        <v>0</v>
      </c>
      <c r="AM221">
        <v>0</v>
      </c>
      <c r="AN221">
        <v>2</v>
      </c>
      <c r="AO221">
        <v>2</v>
      </c>
      <c r="AP221" s="1864">
        <v>0</v>
      </c>
      <c r="AQ221">
        <v>0</v>
      </c>
      <c r="AR221">
        <v>0</v>
      </c>
      <c r="AS221">
        <v>0</v>
      </c>
      <c r="AT221">
        <v>0</v>
      </c>
      <c r="AU221" s="1865"/>
      <c r="BC221" s="1866"/>
      <c r="BH221" s="1867"/>
      <c r="BP221" s="1868"/>
      <c r="BU221" s="1869"/>
      <c r="CC221" s="1870"/>
      <c r="CI221" t="s">
        <v>1168</v>
      </c>
    </row>
    <row r="222" spans="1:87" x14ac:dyDescent="0.25">
      <c r="A222" s="1871" t="s">
        <v>1155</v>
      </c>
      <c r="B222">
        <v>1</v>
      </c>
      <c r="C222">
        <v>0.93</v>
      </c>
      <c r="D222">
        <v>1.23</v>
      </c>
      <c r="H222" s="1872">
        <v>0</v>
      </c>
      <c r="I222">
        <v>3</v>
      </c>
      <c r="J222">
        <v>0</v>
      </c>
      <c r="K222">
        <v>0</v>
      </c>
      <c r="L222">
        <v>0</v>
      </c>
      <c r="M222">
        <v>0</v>
      </c>
      <c r="N222">
        <v>2</v>
      </c>
      <c r="O222">
        <v>0</v>
      </c>
      <c r="P222" s="1873">
        <v>0</v>
      </c>
      <c r="Q222">
        <v>0</v>
      </c>
      <c r="R222">
        <v>0</v>
      </c>
      <c r="S222">
        <v>0</v>
      </c>
      <c r="T222">
        <v>0</v>
      </c>
      <c r="U222" s="1874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0</v>
      </c>
      <c r="AC222" s="1875">
        <v>0</v>
      </c>
      <c r="AD222">
        <v>0</v>
      </c>
      <c r="AE222">
        <v>0</v>
      </c>
      <c r="AF222">
        <v>0</v>
      </c>
      <c r="AG222">
        <v>0</v>
      </c>
      <c r="AH222" s="1876">
        <v>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6</v>
      </c>
      <c r="AO222">
        <v>1</v>
      </c>
      <c r="AP222" s="1877">
        <v>0</v>
      </c>
      <c r="AQ222">
        <v>1</v>
      </c>
      <c r="AR222">
        <v>0</v>
      </c>
      <c r="AS222">
        <v>0</v>
      </c>
      <c r="AT222">
        <v>0</v>
      </c>
      <c r="AU222" s="1878"/>
      <c r="BC222" s="1879"/>
      <c r="BH222" s="1880"/>
      <c r="BP222" s="1881"/>
      <c r="BU222" s="1882"/>
      <c r="CC222" s="1883"/>
    </row>
    <row r="223" spans="1:87" x14ac:dyDescent="0.25">
      <c r="A223" s="1884" t="s">
        <v>1156</v>
      </c>
      <c r="B223">
        <v>1.23</v>
      </c>
      <c r="C223">
        <v>1.31</v>
      </c>
      <c r="D223">
        <v>1.35</v>
      </c>
      <c r="H223" s="1885">
        <v>1</v>
      </c>
      <c r="I223">
        <v>6</v>
      </c>
      <c r="J223">
        <v>2</v>
      </c>
      <c r="K223">
        <v>0</v>
      </c>
      <c r="L223">
        <v>0</v>
      </c>
      <c r="M223">
        <v>0</v>
      </c>
      <c r="N223">
        <v>2</v>
      </c>
      <c r="O223">
        <v>2</v>
      </c>
      <c r="P223" s="1886">
        <v>0</v>
      </c>
      <c r="Q223">
        <v>0</v>
      </c>
      <c r="R223">
        <v>0</v>
      </c>
      <c r="S223">
        <v>0</v>
      </c>
      <c r="T223">
        <v>0</v>
      </c>
      <c r="U223" s="1887">
        <v>0</v>
      </c>
      <c r="V223">
        <v>1</v>
      </c>
      <c r="W223">
        <v>2</v>
      </c>
      <c r="X223">
        <v>0</v>
      </c>
      <c r="Y223">
        <v>0</v>
      </c>
      <c r="Z223">
        <v>0</v>
      </c>
      <c r="AA223">
        <v>5</v>
      </c>
      <c r="AB223">
        <v>0</v>
      </c>
      <c r="AC223" s="1888">
        <v>1</v>
      </c>
      <c r="AD223">
        <v>0</v>
      </c>
      <c r="AE223">
        <v>0</v>
      </c>
      <c r="AF223">
        <v>0</v>
      </c>
      <c r="AG223">
        <v>0</v>
      </c>
      <c r="AH223" s="1889">
        <v>1</v>
      </c>
      <c r="AI223">
        <v>2</v>
      </c>
      <c r="AJ223">
        <v>0</v>
      </c>
      <c r="AK223">
        <v>0</v>
      </c>
      <c r="AL223">
        <v>0</v>
      </c>
      <c r="AM223">
        <v>0</v>
      </c>
      <c r="AN223">
        <v>4</v>
      </c>
      <c r="AO223">
        <v>0</v>
      </c>
      <c r="AP223" s="1890">
        <v>0</v>
      </c>
      <c r="AQ223">
        <v>0</v>
      </c>
      <c r="AR223">
        <v>0</v>
      </c>
      <c r="AS223">
        <v>0</v>
      </c>
      <c r="AT223">
        <v>0</v>
      </c>
      <c r="AU223" s="1891"/>
      <c r="BC223" s="1892"/>
      <c r="BH223" s="1893"/>
      <c r="BP223" s="1894"/>
      <c r="BU223" s="1895"/>
      <c r="CC223" s="1896"/>
    </row>
    <row r="224" spans="1:87" x14ac:dyDescent="0.25">
      <c r="A224" s="1897" t="s">
        <v>1158</v>
      </c>
      <c r="B224">
        <v>0.83</v>
      </c>
      <c r="C224">
        <v>1.43</v>
      </c>
      <c r="D224">
        <v>1.29</v>
      </c>
      <c r="H224" s="1898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 s="1899">
        <v>0</v>
      </c>
      <c r="Q224">
        <v>0</v>
      </c>
      <c r="R224">
        <v>0</v>
      </c>
      <c r="S224">
        <v>0</v>
      </c>
      <c r="T224">
        <v>0</v>
      </c>
      <c r="U224" s="1900">
        <v>1</v>
      </c>
      <c r="V224">
        <v>1</v>
      </c>
      <c r="W224">
        <v>1</v>
      </c>
      <c r="X224">
        <v>0</v>
      </c>
      <c r="Y224">
        <v>0</v>
      </c>
      <c r="Z224">
        <v>2</v>
      </c>
      <c r="AA224">
        <v>3</v>
      </c>
      <c r="AB224">
        <v>0</v>
      </c>
      <c r="AC224" s="1901">
        <v>2</v>
      </c>
      <c r="AD224">
        <v>0</v>
      </c>
      <c r="AE224">
        <v>0</v>
      </c>
      <c r="AF224">
        <v>0</v>
      </c>
      <c r="AG224">
        <v>0</v>
      </c>
      <c r="AH224" s="1902">
        <v>0</v>
      </c>
      <c r="AI224">
        <v>2</v>
      </c>
      <c r="AJ224">
        <v>1</v>
      </c>
      <c r="AK224">
        <v>1</v>
      </c>
      <c r="AL224">
        <v>0</v>
      </c>
      <c r="AM224">
        <v>0</v>
      </c>
      <c r="AN224">
        <v>2</v>
      </c>
      <c r="AO224">
        <v>2</v>
      </c>
      <c r="AP224" s="1903">
        <v>1</v>
      </c>
      <c r="AQ224">
        <v>0</v>
      </c>
      <c r="AR224">
        <v>0</v>
      </c>
      <c r="AS224">
        <v>0</v>
      </c>
      <c r="AT224">
        <v>0</v>
      </c>
      <c r="AU224" s="1904"/>
      <c r="BC224" s="1905"/>
      <c r="BH224" s="1906"/>
      <c r="BP224" s="1907"/>
      <c r="BU224" s="1908"/>
      <c r="CC224" s="1909"/>
    </row>
    <row r="225" spans="1:123" x14ac:dyDescent="0.25">
      <c r="A225" s="40" t="s">
        <v>1146</v>
      </c>
      <c r="B225" s="40"/>
      <c r="C225" s="40"/>
      <c r="D225" s="40"/>
      <c r="E225" s="40"/>
      <c r="F225" s="40"/>
      <c r="G225" s="40"/>
      <c r="H225" s="1910"/>
      <c r="P225" s="1911"/>
      <c r="U225" s="1912"/>
      <c r="AC225" s="1913"/>
      <c r="AH225" s="1914"/>
      <c r="AP225" s="1915"/>
      <c r="AU225" s="1916"/>
      <c r="BC225" s="1917"/>
      <c r="BH225" s="1918"/>
      <c r="BP225" s="1919"/>
      <c r="BU225" s="1920"/>
      <c r="CC225" s="1921"/>
    </row>
    <row r="226" spans="1:123" x14ac:dyDescent="0.25">
      <c r="A226" s="1922" t="s">
        <v>1159</v>
      </c>
      <c r="B226">
        <v>0.27</v>
      </c>
      <c r="C226">
        <v>0.37</v>
      </c>
      <c r="D226">
        <v>0.62</v>
      </c>
      <c r="H226" s="1923">
        <v>0</v>
      </c>
      <c r="I226">
        <v>2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1</v>
      </c>
      <c r="P226" s="1924">
        <v>1</v>
      </c>
      <c r="Q226">
        <v>0</v>
      </c>
      <c r="R226">
        <v>0</v>
      </c>
      <c r="S226">
        <v>0</v>
      </c>
      <c r="T226">
        <v>0</v>
      </c>
      <c r="U226" s="1925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2</v>
      </c>
      <c r="AB226">
        <v>1</v>
      </c>
      <c r="AC226" s="1926">
        <v>0</v>
      </c>
      <c r="AD226">
        <v>0</v>
      </c>
      <c r="AE226">
        <v>0</v>
      </c>
      <c r="AF226">
        <v>0</v>
      </c>
      <c r="AG226">
        <v>0</v>
      </c>
      <c r="AH226" s="1927">
        <v>0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3</v>
      </c>
      <c r="AO226">
        <v>0</v>
      </c>
      <c r="AP226" s="1928">
        <v>0</v>
      </c>
      <c r="AQ226">
        <v>0</v>
      </c>
      <c r="AR226">
        <v>0</v>
      </c>
      <c r="AS226">
        <v>0</v>
      </c>
      <c r="AT226">
        <v>0</v>
      </c>
      <c r="AU226" s="1929"/>
      <c r="BC226" s="1930"/>
      <c r="BH226" s="1931"/>
      <c r="BP226" s="1932"/>
      <c r="BU226" s="1933"/>
      <c r="CC226" s="1934"/>
    </row>
    <row r="227" spans="1:123" x14ac:dyDescent="0.25">
      <c r="A227" s="1935" t="s">
        <v>1160</v>
      </c>
      <c r="B227">
        <v>1.1599999999999999</v>
      </c>
      <c r="C227">
        <v>1.1399999999999999</v>
      </c>
      <c r="D227">
        <v>0.88</v>
      </c>
      <c r="H227" s="1936">
        <v>0</v>
      </c>
      <c r="I227">
        <v>5</v>
      </c>
      <c r="J227">
        <v>0</v>
      </c>
      <c r="K227">
        <v>0</v>
      </c>
      <c r="L227">
        <v>0</v>
      </c>
      <c r="M227">
        <v>0</v>
      </c>
      <c r="N227">
        <v>3</v>
      </c>
      <c r="O227">
        <v>0</v>
      </c>
      <c r="P227" s="1937">
        <v>0</v>
      </c>
      <c r="Q227">
        <v>0</v>
      </c>
      <c r="R227">
        <v>0</v>
      </c>
      <c r="S227">
        <v>0</v>
      </c>
      <c r="T227">
        <v>0</v>
      </c>
      <c r="U227" s="1938">
        <v>2</v>
      </c>
      <c r="V227">
        <v>2</v>
      </c>
      <c r="W227">
        <v>0</v>
      </c>
      <c r="X227">
        <v>0</v>
      </c>
      <c r="Y227">
        <v>0</v>
      </c>
      <c r="Z227">
        <v>0</v>
      </c>
      <c r="AA227">
        <v>8</v>
      </c>
      <c r="AB227">
        <v>1</v>
      </c>
      <c r="AC227" s="1939">
        <v>1</v>
      </c>
      <c r="AD227">
        <v>0</v>
      </c>
      <c r="AE227">
        <v>0</v>
      </c>
      <c r="AF227">
        <v>0</v>
      </c>
      <c r="AG227">
        <v>0</v>
      </c>
      <c r="AH227" s="1940">
        <v>0</v>
      </c>
      <c r="AI227">
        <v>2</v>
      </c>
      <c r="AJ227">
        <v>0</v>
      </c>
      <c r="AK227">
        <v>0</v>
      </c>
      <c r="AL227">
        <v>0</v>
      </c>
      <c r="AM227">
        <v>0</v>
      </c>
      <c r="AN227">
        <v>2</v>
      </c>
      <c r="AO227">
        <v>0</v>
      </c>
      <c r="AP227" s="1941">
        <v>0</v>
      </c>
      <c r="AQ227">
        <v>0</v>
      </c>
      <c r="AR227">
        <v>0</v>
      </c>
      <c r="AS227">
        <v>0</v>
      </c>
      <c r="AT227">
        <v>0</v>
      </c>
      <c r="AU227" s="1942"/>
      <c r="BC227" s="1943"/>
      <c r="BH227" s="1944"/>
      <c r="BP227" s="1945"/>
      <c r="BU227" s="1946"/>
      <c r="CC227" s="1947"/>
    </row>
    <row r="228" spans="1:123" x14ac:dyDescent="0.25">
      <c r="A228" s="40" t="s">
        <v>1169</v>
      </c>
      <c r="B228" s="40"/>
      <c r="C228" s="40"/>
      <c r="D228" s="40"/>
      <c r="E228" s="40"/>
      <c r="F228" s="40"/>
      <c r="G228" s="40"/>
      <c r="H228" s="2000"/>
      <c r="P228" s="2001"/>
      <c r="U228" s="2002"/>
      <c r="AC228" s="2003"/>
      <c r="AH228" s="2004"/>
      <c r="AP228" s="2005"/>
      <c r="AU228" s="2006"/>
      <c r="BC228" s="2007"/>
      <c r="BH228" s="2008"/>
      <c r="BP228" s="2009"/>
      <c r="BU228" s="2010"/>
      <c r="CC228" s="2011"/>
    </row>
    <row r="229" spans="1:123" x14ac:dyDescent="0.25">
      <c r="A229" s="2012" t="s">
        <v>1170</v>
      </c>
      <c r="B229">
        <v>0.91</v>
      </c>
      <c r="C229">
        <v>1.1499999999999999</v>
      </c>
      <c r="D229">
        <v>1.1200000000000001</v>
      </c>
      <c r="H229" s="2013">
        <v>2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1</v>
      </c>
      <c r="O229">
        <v>0</v>
      </c>
      <c r="P229" s="2014">
        <v>0</v>
      </c>
      <c r="Q229">
        <v>0</v>
      </c>
      <c r="R229">
        <v>0</v>
      </c>
      <c r="S229">
        <v>0</v>
      </c>
      <c r="T229">
        <v>0</v>
      </c>
      <c r="U229" s="2015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2</v>
      </c>
      <c r="AB229">
        <v>0</v>
      </c>
      <c r="AC229" s="2016">
        <v>0</v>
      </c>
      <c r="AD229">
        <v>1</v>
      </c>
      <c r="AE229">
        <v>0</v>
      </c>
      <c r="AF229">
        <v>0</v>
      </c>
      <c r="AG229">
        <v>0</v>
      </c>
      <c r="AH229" s="2017">
        <v>1</v>
      </c>
      <c r="AI229">
        <v>0</v>
      </c>
      <c r="AJ229">
        <v>1</v>
      </c>
      <c r="AK229">
        <v>0</v>
      </c>
      <c r="AL229">
        <v>0</v>
      </c>
      <c r="AM229">
        <v>0</v>
      </c>
      <c r="AN229">
        <v>1</v>
      </c>
      <c r="AO229">
        <v>2</v>
      </c>
      <c r="AP229" s="2018">
        <v>0</v>
      </c>
      <c r="AQ229">
        <v>0</v>
      </c>
      <c r="AR229">
        <v>0</v>
      </c>
      <c r="AS229">
        <v>0</v>
      </c>
      <c r="AT229">
        <v>0</v>
      </c>
      <c r="AU229" s="2019"/>
      <c r="BC229" s="2020"/>
      <c r="BH229" s="2021"/>
      <c r="BP229" s="2022"/>
      <c r="BU229" s="2023"/>
      <c r="CC229" s="2024"/>
    </row>
    <row r="230" spans="1:123" x14ac:dyDescent="0.25">
      <c r="A230" s="2025" t="s">
        <v>1172</v>
      </c>
      <c r="B230">
        <v>1.77</v>
      </c>
      <c r="C230">
        <v>1.59</v>
      </c>
      <c r="D230">
        <v>0.77</v>
      </c>
      <c r="H230" s="2026">
        <v>1</v>
      </c>
      <c r="I230">
        <v>5</v>
      </c>
      <c r="J230">
        <v>2</v>
      </c>
      <c r="K230">
        <v>0</v>
      </c>
      <c r="L230">
        <v>0</v>
      </c>
      <c r="M230">
        <v>0</v>
      </c>
      <c r="N230">
        <v>0</v>
      </c>
      <c r="O230">
        <v>1</v>
      </c>
      <c r="P230" s="2027">
        <v>0</v>
      </c>
      <c r="Q230">
        <v>0</v>
      </c>
      <c r="R230">
        <v>0</v>
      </c>
      <c r="S230">
        <v>0</v>
      </c>
      <c r="T230">
        <v>0</v>
      </c>
      <c r="U230" s="2028">
        <v>0</v>
      </c>
      <c r="V230">
        <v>1</v>
      </c>
      <c r="W230">
        <v>1</v>
      </c>
      <c r="X230">
        <v>0</v>
      </c>
      <c r="Y230">
        <v>0</v>
      </c>
      <c r="Z230">
        <v>0</v>
      </c>
      <c r="AA230">
        <v>4</v>
      </c>
      <c r="AB230">
        <v>0</v>
      </c>
      <c r="AC230" s="2029">
        <v>0</v>
      </c>
      <c r="AD230">
        <v>0</v>
      </c>
      <c r="AE230">
        <v>0</v>
      </c>
      <c r="AF230">
        <v>0</v>
      </c>
      <c r="AG230">
        <v>0</v>
      </c>
      <c r="AH230" s="20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 s="2031">
        <v>0</v>
      </c>
      <c r="AQ230">
        <v>1</v>
      </c>
      <c r="AR230">
        <v>0</v>
      </c>
      <c r="AS230">
        <v>0</v>
      </c>
      <c r="AT230">
        <v>0</v>
      </c>
      <c r="AU230" s="2032"/>
      <c r="BC230" s="2033"/>
      <c r="BH230" s="2034"/>
      <c r="BP230" s="2035"/>
      <c r="BU230" s="2036"/>
      <c r="CC230" s="2037"/>
    </row>
    <row r="231" spans="1:123" x14ac:dyDescent="0.25">
      <c r="A231" s="2038" t="s">
        <v>1174</v>
      </c>
      <c r="B231">
        <v>1.33</v>
      </c>
      <c r="C231">
        <v>1.3</v>
      </c>
      <c r="D231">
        <v>0.82</v>
      </c>
      <c r="H231" s="2039">
        <v>2</v>
      </c>
      <c r="I231">
        <v>7</v>
      </c>
      <c r="J231">
        <v>0</v>
      </c>
      <c r="K231">
        <v>0</v>
      </c>
      <c r="L231">
        <v>0</v>
      </c>
      <c r="M231">
        <v>0</v>
      </c>
      <c r="N231">
        <v>2</v>
      </c>
      <c r="O231">
        <v>1</v>
      </c>
      <c r="P231" s="2040">
        <v>0</v>
      </c>
      <c r="Q231">
        <v>0</v>
      </c>
      <c r="R231">
        <v>0</v>
      </c>
      <c r="S231">
        <v>0</v>
      </c>
      <c r="T231">
        <v>0</v>
      </c>
      <c r="U231" s="2041">
        <v>1</v>
      </c>
      <c r="V231">
        <v>0</v>
      </c>
      <c r="W231">
        <v>3</v>
      </c>
      <c r="X231">
        <v>0</v>
      </c>
      <c r="Y231">
        <v>0</v>
      </c>
      <c r="Z231">
        <v>0</v>
      </c>
      <c r="AA231">
        <v>9</v>
      </c>
      <c r="AB231">
        <v>0</v>
      </c>
      <c r="AC231" s="2042">
        <v>1</v>
      </c>
      <c r="AD231">
        <v>0</v>
      </c>
      <c r="AE231">
        <v>0</v>
      </c>
      <c r="AF231">
        <v>0</v>
      </c>
      <c r="AG231">
        <v>0</v>
      </c>
      <c r="AH231" s="2043">
        <v>1</v>
      </c>
      <c r="AI231">
        <v>1</v>
      </c>
      <c r="AJ231">
        <v>1</v>
      </c>
      <c r="AK231">
        <v>0</v>
      </c>
      <c r="AL231">
        <v>0</v>
      </c>
      <c r="AM231">
        <v>1</v>
      </c>
      <c r="AN231">
        <v>2</v>
      </c>
      <c r="AO231">
        <v>1</v>
      </c>
      <c r="AP231" s="2044">
        <v>0</v>
      </c>
      <c r="AQ231">
        <v>0</v>
      </c>
      <c r="AR231">
        <v>0</v>
      </c>
      <c r="AS231">
        <v>0</v>
      </c>
      <c r="AT231">
        <v>0</v>
      </c>
      <c r="AU231" s="2045"/>
      <c r="BC231" s="2046"/>
      <c r="BH231" s="2047"/>
      <c r="BP231" s="2048"/>
      <c r="BU231" s="2049"/>
      <c r="CC231" s="2050"/>
    </row>
    <row r="232" spans="1:123" x14ac:dyDescent="0.25">
      <c r="A232" s="2051" t="s">
        <v>1176</v>
      </c>
      <c r="B232">
        <v>0.67</v>
      </c>
      <c r="C232">
        <v>0.99</v>
      </c>
      <c r="D232">
        <v>0.85</v>
      </c>
      <c r="H232" s="205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 s="2053">
        <v>0</v>
      </c>
      <c r="Q232">
        <v>0</v>
      </c>
      <c r="R232">
        <v>0</v>
      </c>
      <c r="S232">
        <v>0</v>
      </c>
      <c r="T232">
        <v>0</v>
      </c>
      <c r="U232" s="2054">
        <v>2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3</v>
      </c>
      <c r="AB232">
        <v>0</v>
      </c>
      <c r="AC232" s="2055">
        <v>1</v>
      </c>
      <c r="AD232">
        <v>0</v>
      </c>
      <c r="AE232">
        <v>0</v>
      </c>
      <c r="AF232">
        <v>0</v>
      </c>
      <c r="AG232">
        <v>0</v>
      </c>
      <c r="AH232" s="2056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4</v>
      </c>
      <c r="AO232">
        <v>1</v>
      </c>
      <c r="AP232" s="2057">
        <v>2</v>
      </c>
      <c r="AQ232">
        <v>1</v>
      </c>
      <c r="AR232">
        <v>0</v>
      </c>
      <c r="AS232">
        <v>0</v>
      </c>
      <c r="AT232">
        <v>0</v>
      </c>
      <c r="AU232" s="2058"/>
      <c r="BC232" s="2059"/>
      <c r="BH232" s="2060"/>
      <c r="BP232" s="2061"/>
      <c r="BU232" s="2062"/>
      <c r="CC232" s="2063"/>
    </row>
    <row r="233" spans="1:123" x14ac:dyDescent="0.25">
      <c r="A233" s="2064" t="s">
        <v>1178</v>
      </c>
      <c r="B233">
        <v>1.22</v>
      </c>
      <c r="C233">
        <v>1.05</v>
      </c>
      <c r="D233">
        <v>0.88</v>
      </c>
      <c r="H233" s="2065">
        <v>1</v>
      </c>
      <c r="I233">
        <v>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 s="2066">
        <v>1</v>
      </c>
      <c r="Q233">
        <v>0</v>
      </c>
      <c r="R233">
        <v>0</v>
      </c>
      <c r="S233">
        <v>0</v>
      </c>
      <c r="T233">
        <v>0</v>
      </c>
      <c r="U233" s="2067">
        <v>1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7</v>
      </c>
      <c r="AB233">
        <v>1</v>
      </c>
      <c r="AC233" s="2068">
        <v>1</v>
      </c>
      <c r="AD233">
        <v>0</v>
      </c>
      <c r="AE233">
        <v>0</v>
      </c>
      <c r="AF233">
        <v>0</v>
      </c>
      <c r="AG233">
        <v>0</v>
      </c>
      <c r="AH233" s="2069">
        <v>0</v>
      </c>
      <c r="AI233">
        <v>0</v>
      </c>
      <c r="AJ233">
        <v>1</v>
      </c>
      <c r="AK233">
        <v>0</v>
      </c>
      <c r="AL233">
        <v>0</v>
      </c>
      <c r="AM233">
        <v>0</v>
      </c>
      <c r="AN233">
        <v>1</v>
      </c>
      <c r="AO233">
        <v>0</v>
      </c>
      <c r="AP233" s="2070">
        <v>0</v>
      </c>
      <c r="AQ233">
        <v>0</v>
      </c>
      <c r="AR233">
        <v>0</v>
      </c>
      <c r="AS233">
        <v>0</v>
      </c>
      <c r="AT233">
        <v>0</v>
      </c>
      <c r="AU233" s="2071"/>
      <c r="BC233" s="2072"/>
      <c r="BH233" s="2073"/>
      <c r="BP233" s="2074"/>
      <c r="BU233" s="2075"/>
      <c r="CC233" s="2076"/>
    </row>
    <row r="234" spans="1:123" x14ac:dyDescent="0.25">
      <c r="A234" s="2077" t="s">
        <v>1180</v>
      </c>
      <c r="B234">
        <v>1.41</v>
      </c>
      <c r="C234">
        <v>1.73</v>
      </c>
      <c r="D234">
        <v>1.49</v>
      </c>
      <c r="H234" s="2078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4</v>
      </c>
      <c r="O234">
        <v>1</v>
      </c>
      <c r="P234" s="2079">
        <v>0</v>
      </c>
      <c r="Q234">
        <v>0</v>
      </c>
      <c r="R234">
        <v>0</v>
      </c>
      <c r="S234">
        <v>0</v>
      </c>
      <c r="T234">
        <v>0</v>
      </c>
      <c r="U234" s="2080">
        <v>0</v>
      </c>
      <c r="V234">
        <v>1</v>
      </c>
      <c r="W234">
        <v>1</v>
      </c>
      <c r="X234">
        <v>0</v>
      </c>
      <c r="Y234">
        <v>0</v>
      </c>
      <c r="Z234">
        <v>0</v>
      </c>
      <c r="AA234">
        <v>1</v>
      </c>
      <c r="AB234">
        <v>1</v>
      </c>
      <c r="AC234" s="2081">
        <v>0</v>
      </c>
      <c r="AD234">
        <v>0</v>
      </c>
      <c r="AE234">
        <v>0</v>
      </c>
      <c r="AF234">
        <v>0</v>
      </c>
      <c r="AG234">
        <v>0</v>
      </c>
      <c r="AH234" s="2082">
        <v>0</v>
      </c>
      <c r="AI234">
        <v>2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 s="2083">
        <v>0</v>
      </c>
      <c r="AQ234">
        <v>0</v>
      </c>
      <c r="AR234">
        <v>0</v>
      </c>
      <c r="AS234">
        <v>0</v>
      </c>
      <c r="AT234">
        <v>0</v>
      </c>
      <c r="AU234" s="2084"/>
      <c r="BC234" s="2085"/>
      <c r="BH234" s="2086"/>
      <c r="BP234" s="2087"/>
      <c r="BU234" s="2088"/>
      <c r="CC234" s="2089"/>
    </row>
    <row r="235" spans="1:123" x14ac:dyDescent="0.25">
      <c r="A235" s="2090" t="s">
        <v>1182</v>
      </c>
      <c r="B235">
        <v>1.37</v>
      </c>
      <c r="C235">
        <v>0.98</v>
      </c>
      <c r="D235">
        <v>1.2</v>
      </c>
      <c r="H235" s="2091">
        <v>0</v>
      </c>
      <c r="I235">
        <v>4</v>
      </c>
      <c r="J235">
        <v>1</v>
      </c>
      <c r="K235">
        <v>1</v>
      </c>
      <c r="L235">
        <v>0</v>
      </c>
      <c r="M235">
        <v>0</v>
      </c>
      <c r="N235">
        <v>2</v>
      </c>
      <c r="O235">
        <v>2</v>
      </c>
      <c r="P235" s="2092">
        <v>1</v>
      </c>
      <c r="Q235">
        <v>0</v>
      </c>
      <c r="R235">
        <v>0</v>
      </c>
      <c r="S235">
        <v>0</v>
      </c>
      <c r="T235">
        <v>0</v>
      </c>
      <c r="U235" s="2093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0</v>
      </c>
      <c r="AC235" s="2094">
        <v>0</v>
      </c>
      <c r="AD235">
        <v>0</v>
      </c>
      <c r="AE235">
        <v>0</v>
      </c>
      <c r="AF235">
        <v>0</v>
      </c>
      <c r="AG235">
        <v>0</v>
      </c>
      <c r="AH235" s="2095">
        <v>0</v>
      </c>
      <c r="AI235">
        <v>1</v>
      </c>
      <c r="AJ235">
        <v>0</v>
      </c>
      <c r="AK235">
        <v>2</v>
      </c>
      <c r="AL235">
        <v>0</v>
      </c>
      <c r="AM235">
        <v>0</v>
      </c>
      <c r="AN235">
        <v>2</v>
      </c>
      <c r="AO235">
        <v>0</v>
      </c>
      <c r="AP235" s="2096">
        <v>2</v>
      </c>
      <c r="AQ235">
        <v>1</v>
      </c>
      <c r="AR235">
        <v>0</v>
      </c>
      <c r="AS235">
        <v>0</v>
      </c>
      <c r="AT235">
        <v>0</v>
      </c>
      <c r="AU235" s="2097"/>
      <c r="BC235" s="2098"/>
      <c r="BH235" s="2099"/>
      <c r="BP235" s="2100"/>
      <c r="BU235" s="2101"/>
      <c r="CC235" s="2102"/>
    </row>
    <row r="236" spans="1:123" ht="15.75" customHeight="1" x14ac:dyDescent="0.25">
      <c r="A236" s="35"/>
      <c r="B236" s="36">
        <f>AVERAGE(B3:B235)</f>
        <v>1.1793264248704665</v>
      </c>
      <c r="C236" s="36">
        <f t="shared" ref="C236:G236" si="27">AVERAGE(C3:C235)</f>
        <v>1.1759562841530053</v>
      </c>
      <c r="D236" s="36">
        <f t="shared" si="27"/>
        <v>1.146691176470588</v>
      </c>
      <c r="E236" s="36">
        <f t="shared" si="27"/>
        <v>0.66500000000000004</v>
      </c>
      <c r="F236" s="36">
        <f t="shared" si="27"/>
        <v>1.3018181818181818</v>
      </c>
      <c r="G236" s="36">
        <f t="shared" si="27"/>
        <v>0.90166666666666673</v>
      </c>
      <c r="H236" s="47">
        <f>AVERAGE(H3:H235)</f>
        <v>0.68452380952380953</v>
      </c>
      <c r="I236" s="36">
        <f t="shared" ref="I236:AM236" si="28">AVERAGE(I3:I235)</f>
        <v>2.3398692810457518</v>
      </c>
      <c r="J236" s="36">
        <f t="shared" si="28"/>
        <v>0.91503267973856206</v>
      </c>
      <c r="K236" s="36">
        <f t="shared" si="28"/>
        <v>0.12418300653594772</v>
      </c>
      <c r="L236" s="36">
        <f t="shared" si="28"/>
        <v>3.2679738562091505E-2</v>
      </c>
      <c r="M236" s="36">
        <f t="shared" si="28"/>
        <v>0.15032679738562091</v>
      </c>
      <c r="N236" s="36">
        <f t="shared" si="28"/>
        <v>1.9673202614379084</v>
      </c>
      <c r="O236" s="36">
        <f t="shared" si="28"/>
        <v>0.45751633986928103</v>
      </c>
      <c r="P236" s="67">
        <f t="shared" si="28"/>
        <v>0.16339869281045752</v>
      </c>
      <c r="Q236" s="36">
        <f t="shared" si="28"/>
        <v>0.1111111111111111</v>
      </c>
      <c r="R236" s="36">
        <f t="shared" si="28"/>
        <v>5.8823529411764705E-2</v>
      </c>
      <c r="S236" s="36">
        <f t="shared" si="28"/>
        <v>0</v>
      </c>
      <c r="T236" s="36">
        <f t="shared" si="28"/>
        <v>0</v>
      </c>
      <c r="U236" s="53">
        <f t="shared" si="28"/>
        <v>0.39160839160839161</v>
      </c>
      <c r="V236" s="36">
        <f t="shared" si="28"/>
        <v>0.8601398601398601</v>
      </c>
      <c r="W236" s="36">
        <f t="shared" si="28"/>
        <v>0.8380281690140845</v>
      </c>
      <c r="X236" s="36">
        <f t="shared" si="28"/>
        <v>0.19580419580419581</v>
      </c>
      <c r="Y236" s="36">
        <f t="shared" si="28"/>
        <v>6.993006993006993E-3</v>
      </c>
      <c r="Z236" s="36">
        <f t="shared" si="28"/>
        <v>0.19580419580419581</v>
      </c>
      <c r="AA236" s="36">
        <f t="shared" si="28"/>
        <v>3.0419580419580421</v>
      </c>
      <c r="AB236" s="36">
        <f t="shared" si="28"/>
        <v>0.41258741258741261</v>
      </c>
      <c r="AC236" s="52">
        <f t="shared" si="28"/>
        <v>0.34265734265734266</v>
      </c>
      <c r="AD236" s="36">
        <f t="shared" si="28"/>
        <v>0.25174825174825177</v>
      </c>
      <c r="AE236" s="36">
        <f t="shared" si="28"/>
        <v>0.11188811188811189</v>
      </c>
      <c r="AF236" s="36">
        <f t="shared" si="28"/>
        <v>6.993006993006993E-3</v>
      </c>
      <c r="AG236" s="36">
        <f t="shared" si="28"/>
        <v>0</v>
      </c>
      <c r="AH236" s="57">
        <f t="shared" si="28"/>
        <v>0.75</v>
      </c>
      <c r="AI236" s="36">
        <f t="shared" si="28"/>
        <v>1.95</v>
      </c>
      <c r="AJ236" s="36">
        <f t="shared" si="28"/>
        <v>0.93</v>
      </c>
      <c r="AK236" s="36">
        <f t="shared" si="28"/>
        <v>0.19</v>
      </c>
      <c r="AL236" s="36">
        <f t="shared" si="28"/>
        <v>0.04</v>
      </c>
      <c r="AM236" s="36">
        <f t="shared" si="28"/>
        <v>0.22</v>
      </c>
      <c r="AN236" s="36">
        <f t="shared" ref="AN236:BS236" si="29">AVERAGE(AN3:AN235)</f>
        <v>2.65</v>
      </c>
      <c r="AO236" s="36">
        <f t="shared" si="29"/>
        <v>0.5</v>
      </c>
      <c r="AP236" s="60">
        <f t="shared" si="29"/>
        <v>0.25</v>
      </c>
      <c r="AQ236" s="36">
        <f t="shared" si="29"/>
        <v>0.13</v>
      </c>
      <c r="AR236" s="36">
        <f t="shared" si="29"/>
        <v>0.08</v>
      </c>
      <c r="AS236" s="36">
        <f t="shared" si="29"/>
        <v>0.01</v>
      </c>
      <c r="AT236" s="36">
        <f t="shared" si="29"/>
        <v>0</v>
      </c>
      <c r="AU236" s="6">
        <f t="shared" si="29"/>
        <v>0</v>
      </c>
      <c r="AV236" s="36">
        <f t="shared" si="29"/>
        <v>0.75</v>
      </c>
      <c r="AW236" s="36">
        <f t="shared" si="29"/>
        <v>0.25</v>
      </c>
      <c r="AX236" s="36">
        <f t="shared" si="29"/>
        <v>0.25</v>
      </c>
      <c r="AY236" s="36">
        <f t="shared" si="29"/>
        <v>0</v>
      </c>
      <c r="AZ236" s="36">
        <f t="shared" si="29"/>
        <v>0</v>
      </c>
      <c r="BA236" s="36">
        <f t="shared" si="29"/>
        <v>1</v>
      </c>
      <c r="BB236" s="36">
        <f t="shared" si="29"/>
        <v>0</v>
      </c>
      <c r="BC236" s="13">
        <f t="shared" si="29"/>
        <v>0</v>
      </c>
      <c r="BD236" s="36">
        <f t="shared" si="29"/>
        <v>0</v>
      </c>
      <c r="BE236" s="36">
        <f t="shared" si="29"/>
        <v>0</v>
      </c>
      <c r="BF236" s="36">
        <f t="shared" si="29"/>
        <v>0</v>
      </c>
      <c r="BG236" s="36">
        <f t="shared" si="29"/>
        <v>0</v>
      </c>
      <c r="BH236" s="59">
        <f t="shared" si="29"/>
        <v>0.81818181818181823</v>
      </c>
      <c r="BI236" s="36">
        <f t="shared" si="29"/>
        <v>2.1818181818181817</v>
      </c>
      <c r="BJ236" s="36">
        <f t="shared" si="29"/>
        <v>1.2727272727272727</v>
      </c>
      <c r="BK236" s="36">
        <f t="shared" si="29"/>
        <v>0.27272727272727271</v>
      </c>
      <c r="BL236" s="36">
        <f t="shared" si="29"/>
        <v>0</v>
      </c>
      <c r="BM236" s="36">
        <f t="shared" si="29"/>
        <v>0.81818181818181823</v>
      </c>
      <c r="BN236" s="36">
        <f t="shared" si="29"/>
        <v>2.3636363636363638</v>
      </c>
      <c r="BO236" s="36">
        <f t="shared" si="29"/>
        <v>0.36363636363636365</v>
      </c>
      <c r="BP236" s="60">
        <f t="shared" si="29"/>
        <v>9.0909090909090912E-2</v>
      </c>
      <c r="BQ236" s="36">
        <f t="shared" si="29"/>
        <v>0.18181818181818182</v>
      </c>
      <c r="BR236" s="36">
        <f t="shared" si="29"/>
        <v>0</v>
      </c>
      <c r="BS236" s="36">
        <f t="shared" si="29"/>
        <v>0</v>
      </c>
      <c r="BT236" s="36">
        <f t="shared" ref="BT236:CG236" si="30">AVERAGE(BT3:BT235)</f>
        <v>0</v>
      </c>
      <c r="BU236" s="48">
        <f t="shared" si="30"/>
        <v>0.16666666666666666</v>
      </c>
      <c r="BV236" s="48">
        <f t="shared" si="30"/>
        <v>1.6666666666666667</v>
      </c>
      <c r="BW236" s="48">
        <f t="shared" si="30"/>
        <v>0.66666666666666663</v>
      </c>
      <c r="BX236" s="48">
        <f t="shared" si="30"/>
        <v>0</v>
      </c>
      <c r="BY236" s="48">
        <f t="shared" si="30"/>
        <v>0</v>
      </c>
      <c r="BZ236" s="48">
        <f t="shared" si="30"/>
        <v>0</v>
      </c>
      <c r="CA236" s="48">
        <f t="shared" si="30"/>
        <v>2</v>
      </c>
      <c r="CB236" s="48">
        <f t="shared" si="30"/>
        <v>0.16666666666666666</v>
      </c>
      <c r="CC236" s="13">
        <f t="shared" si="30"/>
        <v>0.33333333333333331</v>
      </c>
      <c r="CD236" s="48">
        <f t="shared" si="30"/>
        <v>0</v>
      </c>
      <c r="CE236" s="48">
        <f t="shared" si="30"/>
        <v>0</v>
      </c>
      <c r="CF236" s="48">
        <f t="shared" si="30"/>
        <v>0</v>
      </c>
      <c r="CG236" s="48">
        <f t="shared" si="30"/>
        <v>0</v>
      </c>
      <c r="CH236" s="35"/>
      <c r="CI236" s="35"/>
      <c r="CJ236" s="35"/>
      <c r="CK236" s="35"/>
      <c r="CL236" s="35"/>
      <c r="CM236" s="35"/>
      <c r="CN236" s="35"/>
      <c r="CO236" s="35"/>
      <c r="CP236" s="35"/>
      <c r="CQ236" s="35"/>
      <c r="CR236" s="35"/>
      <c r="CS236" s="35"/>
      <c r="CT236" s="35"/>
      <c r="CU236" s="35"/>
      <c r="CV236" s="35"/>
      <c r="CW236" s="35"/>
      <c r="CX236" s="35"/>
      <c r="CY236" s="35"/>
      <c r="CZ236" s="35"/>
      <c r="DA236" s="35"/>
      <c r="DB236" s="35"/>
      <c r="DC236" s="35"/>
      <c r="DD236" s="35"/>
      <c r="DE236" s="35"/>
      <c r="DF236" s="35"/>
      <c r="DG236" s="35"/>
      <c r="DH236" s="35"/>
      <c r="DI236" s="35"/>
      <c r="DJ236" s="35"/>
      <c r="DK236" s="35"/>
      <c r="DL236" s="35"/>
      <c r="DM236" s="35"/>
      <c r="DN236" s="35"/>
      <c r="DO236" s="35"/>
      <c r="DP236" s="35"/>
      <c r="DQ236" s="35"/>
      <c r="DR236" s="35"/>
      <c r="DS236" s="35"/>
    </row>
  </sheetData>
  <mergeCells count="34">
    <mergeCell ref="EF1:EK1"/>
    <mergeCell ref="EF3:EK3"/>
    <mergeCell ref="CJ4:CO4"/>
    <mergeCell ref="CP4:CU4"/>
    <mergeCell ref="CV4:DA4"/>
    <mergeCell ref="DN1:DS1"/>
    <mergeCell ref="CJ3:CO3"/>
    <mergeCell ref="CJ1:CO1"/>
    <mergeCell ref="CP1:CU1"/>
    <mergeCell ref="CV1:DA1"/>
    <mergeCell ref="DB1:DG1"/>
    <mergeCell ref="DH1:DM1"/>
    <mergeCell ref="DT4:DY4"/>
    <mergeCell ref="CJ6:CO6"/>
    <mergeCell ref="CP6:CU6"/>
    <mergeCell ref="CV6:DA6"/>
    <mergeCell ref="DB6:DG6"/>
    <mergeCell ref="DH6:DM6"/>
    <mergeCell ref="DN6:DS6"/>
    <mergeCell ref="CP3:CU3"/>
    <mergeCell ref="CV3:DA3"/>
    <mergeCell ref="DB3:DG3"/>
    <mergeCell ref="DH3:DM3"/>
    <mergeCell ref="DB4:DG4"/>
    <mergeCell ref="DH4:DM4"/>
    <mergeCell ref="DN4:DS4"/>
    <mergeCell ref="DN3:DS3"/>
    <mergeCell ref="DT6:DY6"/>
    <mergeCell ref="DZ3:EE3"/>
    <mergeCell ref="DZ1:EE1"/>
    <mergeCell ref="DT1:DY1"/>
    <mergeCell ref="DT3:DY3"/>
    <mergeCell ref="DZ4:EE4"/>
    <mergeCell ref="DZ6:EE6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9DD9-646A-4DAD-B193-8E581533CB77}">
  <dimension ref="A1:DY4"/>
  <sheetViews>
    <sheetView workbookViewId="0">
      <selection activeCell="L18" sqref="L18"/>
    </sheetView>
  </sheetViews>
  <sheetFormatPr defaultColWidth="12.28515625" defaultRowHeight="15" x14ac:dyDescent="0.25"/>
  <cols>
    <col min="1" max="1" width="14" style="1554" customWidth="1"/>
    <col min="2" max="2" width="10.140625" style="1554" customWidth="1"/>
    <col min="3" max="3" width="11.140625" style="1554" customWidth="1"/>
    <col min="4" max="4" width="8.5703125" style="1554" customWidth="1"/>
    <col min="5" max="6" width="10" style="1554" customWidth="1"/>
    <col min="7" max="7" width="8.42578125" style="1554" customWidth="1"/>
    <col min="8" max="8" width="5" style="1554" customWidth="1"/>
    <col min="9" max="9" width="6" style="1554" customWidth="1"/>
    <col min="10" max="10" width="4.140625" style="1554" customWidth="1"/>
    <col min="11" max="11" width="6.140625" style="1554" customWidth="1"/>
    <col min="12" max="12" width="5.5703125" style="1554" customWidth="1"/>
    <col min="13" max="15" width="7.85546875" style="1554" customWidth="1"/>
    <col min="16" max="16" width="7.140625" style="1554" customWidth="1"/>
    <col min="17" max="17" width="7" style="1554" customWidth="1"/>
    <col min="18" max="18" width="7.85546875" style="1554" customWidth="1"/>
    <col min="19" max="19" width="9.85546875" style="1554" customWidth="1"/>
    <col min="20" max="20" width="9.140625" style="1554" customWidth="1"/>
    <col min="21" max="21" width="6.85546875" style="1554" customWidth="1"/>
    <col min="22" max="22" width="6.7109375" style="1554" customWidth="1"/>
    <col min="23" max="23" width="4.140625" style="1554" customWidth="1"/>
    <col min="24" max="24" width="5.140625" style="1554" customWidth="1"/>
    <col min="25" max="25" width="5.7109375" style="1554" customWidth="1"/>
    <col min="26" max="26" width="8" style="1554" customWidth="1"/>
    <col min="27" max="27" width="7.85546875" style="1554" customWidth="1"/>
    <col min="28" max="28" width="6.42578125" style="1554" customWidth="1"/>
    <col min="29" max="29" width="6.7109375" style="1554" customWidth="1"/>
    <col min="30" max="30" width="6.42578125" style="1554" customWidth="1"/>
    <col min="31" max="31" width="7.140625" style="1554" customWidth="1"/>
    <col min="32" max="32" width="10.140625" style="1554" customWidth="1"/>
    <col min="33" max="33" width="8.7109375" style="1554" customWidth="1"/>
    <col min="34" max="34" width="5.7109375" style="1554" customWidth="1"/>
    <col min="35" max="35" width="6.28515625" style="1554" customWidth="1"/>
    <col min="36" max="36" width="5.140625" style="1554" customWidth="1"/>
    <col min="37" max="37" width="6.5703125" style="1554" customWidth="1"/>
    <col min="38" max="38" width="6" style="1554" customWidth="1"/>
    <col min="39" max="39" width="8" style="1554" customWidth="1"/>
    <col min="40" max="87" width="12.28515625" style="1554"/>
    <col min="88" max="129" width="9.5703125" style="1554" customWidth="1"/>
    <col min="130" max="16384" width="12.28515625" style="1554"/>
  </cols>
  <sheetData>
    <row r="1" spans="1:129" ht="15.7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2208" t="s">
        <v>1104</v>
      </c>
      <c r="CK1" s="2208"/>
      <c r="CL1" s="2208"/>
      <c r="CM1" s="2208"/>
      <c r="CN1" s="2208"/>
      <c r="CO1" s="2208"/>
      <c r="CP1" s="2203" t="s">
        <v>1116</v>
      </c>
      <c r="CQ1" s="2204"/>
      <c r="CR1" s="2204"/>
      <c r="CS1" s="2204"/>
      <c r="CT1" s="2204"/>
      <c r="CU1" s="2204"/>
      <c r="CV1" s="2209" t="s">
        <v>1105</v>
      </c>
      <c r="CW1" s="2209"/>
      <c r="CX1" s="2209"/>
      <c r="CY1" s="2209"/>
      <c r="CZ1" s="2209"/>
      <c r="DA1" s="2209"/>
      <c r="DB1" s="2200" t="s">
        <v>1106</v>
      </c>
      <c r="DC1" s="2200"/>
      <c r="DD1" s="2200"/>
      <c r="DE1" s="2200"/>
      <c r="DF1" s="2200"/>
      <c r="DG1" s="2200"/>
      <c r="DH1" s="2209" t="s">
        <v>1108</v>
      </c>
      <c r="DI1" s="2209"/>
      <c r="DJ1" s="2209"/>
      <c r="DK1" s="2209"/>
      <c r="DL1" s="2209"/>
      <c r="DM1" s="2209"/>
      <c r="DN1" s="2205" t="s">
        <v>997</v>
      </c>
      <c r="DO1" s="2205"/>
      <c r="DP1" s="2205"/>
      <c r="DQ1" s="2205"/>
      <c r="DR1" s="2205"/>
      <c r="DS1" s="2205"/>
      <c r="DT1" s="2205" t="s">
        <v>998</v>
      </c>
      <c r="DU1" s="2205"/>
      <c r="DV1" s="2205"/>
      <c r="DW1" s="2205"/>
      <c r="DX1" s="2205"/>
      <c r="DY1" s="2205"/>
    </row>
    <row r="2" spans="1:129" x14ac:dyDescent="0.25">
      <c r="A2" s="44" t="s">
        <v>1110</v>
      </c>
      <c r="B2" s="44"/>
      <c r="C2" s="44"/>
      <c r="D2" s="44"/>
      <c r="E2" s="44"/>
      <c r="F2" s="1560"/>
      <c r="N2" s="1561"/>
      <c r="S2" s="1562"/>
      <c r="AA2" s="1563"/>
      <c r="AF2" s="1564"/>
      <c r="AN2" s="1565"/>
      <c r="AS2" s="1555"/>
      <c r="AT2" s="1555"/>
      <c r="AU2" s="1555"/>
      <c r="AV2" s="1555"/>
      <c r="AW2" s="1555"/>
      <c r="AX2" s="1555"/>
      <c r="AY2" s="1555"/>
      <c r="AZ2" s="1555"/>
      <c r="BA2" s="1555"/>
      <c r="BB2" s="1555"/>
      <c r="BC2" s="1555"/>
      <c r="BD2" s="1555"/>
      <c r="BE2" s="1555"/>
      <c r="BF2" s="1555"/>
      <c r="BG2" s="1555"/>
      <c r="BH2" s="1555"/>
      <c r="BI2" s="1555"/>
      <c r="BJ2" s="1555"/>
      <c r="BK2" s="1555"/>
      <c r="BL2" s="1555"/>
      <c r="BM2" s="1555"/>
      <c r="BN2" s="1555"/>
      <c r="BO2" s="1555"/>
      <c r="BP2" s="1555"/>
      <c r="BQ2" s="1555"/>
      <c r="BR2" s="1555"/>
      <c r="BS2" s="1555"/>
      <c r="BT2" s="1555"/>
      <c r="BU2" s="1555"/>
      <c r="BV2" s="1555"/>
      <c r="BW2" s="1555"/>
      <c r="BX2" s="1555"/>
      <c r="BY2" s="1555"/>
      <c r="BZ2" s="1555"/>
      <c r="CA2" s="1555"/>
      <c r="CB2" s="1555"/>
      <c r="CC2" s="1555"/>
      <c r="CD2" s="1555"/>
      <c r="CE2" s="1555"/>
      <c r="CF2" s="1555"/>
      <c r="CG2" s="1555"/>
      <c r="CH2" s="1555"/>
      <c r="CI2" s="1555"/>
      <c r="CJ2" s="1" t="e">
        <f>AVERAGE(#REF!)</f>
        <v>#REF!</v>
      </c>
      <c r="CK2" s="1" t="e">
        <f>AVERAGE(#REF!)</f>
        <v>#REF!</v>
      </c>
      <c r="CL2" s="1" t="e">
        <f>AVERAGE(#REF!)</f>
        <v>#REF!</v>
      </c>
      <c r="CM2" s="1" t="e">
        <f>AVERAGE(#REF!)</f>
        <v>#REF!</v>
      </c>
      <c r="CN2" s="1" t="e">
        <f>AVERAGE(#REF!)</f>
        <v>#REF!</v>
      </c>
      <c r="CO2" s="1" t="e">
        <f>AVERAGE(#REF!)</f>
        <v>#REF!</v>
      </c>
      <c r="CP2" s="1">
        <f>AVERAGE(B3)</f>
        <v>1.55</v>
      </c>
      <c r="CQ2" s="1">
        <f>AVERAGE(C3)</f>
        <v>1.35</v>
      </c>
      <c r="CR2" s="1" t="e">
        <f t="shared" ref="CR2:CS2" si="0">AVERAGE(D3)</f>
        <v>#DIV/0!</v>
      </c>
      <c r="CS2" s="1" t="e">
        <f t="shared" si="0"/>
        <v>#DIV/0!</v>
      </c>
      <c r="CT2" s="1" t="e">
        <f>AVERAGE(#REF!)</f>
        <v>#REF!</v>
      </c>
      <c r="CU2" s="1" t="e">
        <f>AVERAGE(#REF!)</f>
        <v>#REF!</v>
      </c>
      <c r="CV2" s="1" t="e">
        <f>AVERAGE(#REF!)</f>
        <v>#REF!</v>
      </c>
      <c r="CW2" s="1" t="e">
        <f>AVERAGE(#REF!)</f>
        <v>#REF!</v>
      </c>
      <c r="CX2" s="1" t="e">
        <f>AVERAGE(#REF!)</f>
        <v>#REF!</v>
      </c>
      <c r="CY2" s="1" t="e">
        <f>AVERAGE(#REF!)</f>
        <v>#REF!</v>
      </c>
      <c r="CZ2" s="1" t="e">
        <f>AVERAGE(#REF!)</f>
        <v>#REF!</v>
      </c>
      <c r="DA2" s="1" t="e">
        <f>AVERAGE(#REF!)</f>
        <v>#REF!</v>
      </c>
      <c r="DB2" s="1" t="e">
        <f>AVERAGE(#REF!)</f>
        <v>#REF!</v>
      </c>
      <c r="DC2" s="1" t="e">
        <f>AVERAGE(#REF!)</f>
        <v>#REF!</v>
      </c>
      <c r="DD2" s="1" t="e">
        <f>AVERAGE(#REF!)</f>
        <v>#REF!</v>
      </c>
      <c r="DE2" s="1" t="e">
        <f>AVERAGE(#REF!)</f>
        <v>#REF!</v>
      </c>
      <c r="DF2" s="1" t="e">
        <f>AVERAGE(#REF!)</f>
        <v>#REF!</v>
      </c>
      <c r="DG2" s="1" t="e">
        <f>AVERAGE(#REF!)</f>
        <v>#REF!</v>
      </c>
      <c r="DH2" s="1" t="e">
        <f>AVERAGE(#REF!)</f>
        <v>#REF!</v>
      </c>
      <c r="DI2" s="1" t="e">
        <f>AVERAGE(#REF!)</f>
        <v>#REF!</v>
      </c>
      <c r="DJ2" s="1" t="e">
        <f>AVERAGE(#REF!)</f>
        <v>#REF!</v>
      </c>
      <c r="DK2" s="1" t="e">
        <f>AVERAGE(#REF!)</f>
        <v>#REF!</v>
      </c>
      <c r="DL2" s="1" t="e">
        <f>AVERAGE(#REF!)</f>
        <v>#REF!</v>
      </c>
      <c r="DM2" s="1" t="e">
        <f>AVERAGE(#REF!)</f>
        <v>#REF!</v>
      </c>
      <c r="DN2" s="1" t="e">
        <f>AVERAGE(#REF!)</f>
        <v>#REF!</v>
      </c>
      <c r="DO2" s="1" t="e">
        <f>AVERAGE(#REF!)</f>
        <v>#REF!</v>
      </c>
      <c r="DP2" s="1" t="e">
        <f>AVERAGE(#REF!)</f>
        <v>#REF!</v>
      </c>
      <c r="DQ2" s="1" t="e">
        <f>AVERAGE(#REF!)</f>
        <v>#REF!</v>
      </c>
      <c r="DR2" s="1" t="e">
        <f>AVERAGE(#REF!)</f>
        <v>#REF!</v>
      </c>
      <c r="DS2" s="1" t="e">
        <f>AVERAGE(#REF!)</f>
        <v>#REF!</v>
      </c>
      <c r="DT2" s="1" t="e">
        <f>AVERAGE(#REF!)</f>
        <v>#REF!</v>
      </c>
      <c r="DU2" s="1" t="e">
        <f>AVERAGE(#REF!)</f>
        <v>#REF!</v>
      </c>
      <c r="DV2" s="1" t="e">
        <f>AVERAGE(#REF!)</f>
        <v>#REF!</v>
      </c>
      <c r="DW2" s="1" t="e">
        <f>AVERAGE(#REF!)</f>
        <v>#REF!</v>
      </c>
      <c r="DX2" s="1" t="e">
        <f>AVERAGE(#REF!)</f>
        <v>#REF!</v>
      </c>
      <c r="DY2" s="1" t="e">
        <f>AVERAGE(#REF!)</f>
        <v>#REF!</v>
      </c>
    </row>
    <row r="3" spans="1:129" x14ac:dyDescent="0.25">
      <c r="A3" s="1566" t="s">
        <v>324</v>
      </c>
      <c r="B3" s="1554">
        <v>1.55</v>
      </c>
      <c r="C3" s="1554">
        <v>1.35</v>
      </c>
      <c r="F3" s="1567">
        <v>0</v>
      </c>
      <c r="G3" s="1554">
        <v>1</v>
      </c>
      <c r="H3" s="1554">
        <v>0</v>
      </c>
      <c r="I3" s="1554">
        <v>1</v>
      </c>
      <c r="J3" s="1554">
        <v>0</v>
      </c>
      <c r="K3" s="1554">
        <v>0</v>
      </c>
      <c r="L3" s="1554">
        <v>7</v>
      </c>
      <c r="M3" s="1554">
        <v>0</v>
      </c>
      <c r="N3" s="1568">
        <v>0</v>
      </c>
      <c r="O3" s="1554">
        <v>0</v>
      </c>
      <c r="P3" s="1554">
        <v>0</v>
      </c>
      <c r="Q3" s="1554">
        <v>0</v>
      </c>
      <c r="R3" s="1554">
        <v>0</v>
      </c>
      <c r="S3" s="1569">
        <v>1</v>
      </c>
      <c r="T3" s="1554">
        <v>1</v>
      </c>
      <c r="U3" s="1554">
        <v>1</v>
      </c>
      <c r="V3" s="1554">
        <v>1</v>
      </c>
      <c r="W3" s="1554">
        <v>0</v>
      </c>
      <c r="X3" s="1554">
        <v>1</v>
      </c>
      <c r="Y3" s="1554">
        <v>5</v>
      </c>
      <c r="Z3" s="1554">
        <v>0</v>
      </c>
      <c r="AA3" s="1570">
        <v>0</v>
      </c>
      <c r="AB3" s="1554">
        <v>0</v>
      </c>
      <c r="AC3" s="1554">
        <v>0</v>
      </c>
      <c r="AD3" s="1554">
        <v>1</v>
      </c>
      <c r="AE3" s="1554">
        <v>0</v>
      </c>
      <c r="AF3" s="1571"/>
      <c r="AN3" s="1572"/>
      <c r="AS3" s="1555"/>
      <c r="AT3" s="1555"/>
      <c r="AU3" s="1555"/>
      <c r="AV3" s="1555"/>
      <c r="AW3" s="1555"/>
      <c r="AX3" s="1555"/>
      <c r="AY3" s="1555"/>
      <c r="AZ3" s="1555"/>
      <c r="BA3" s="1555"/>
      <c r="BB3" s="1555"/>
      <c r="BC3" s="1555"/>
      <c r="BD3" s="1555"/>
      <c r="BE3" s="1555"/>
      <c r="BF3" s="1555"/>
      <c r="BG3" s="1555"/>
      <c r="BH3" s="1555"/>
      <c r="BI3" s="1555"/>
      <c r="BJ3" s="1555"/>
      <c r="BK3" s="1555"/>
      <c r="BL3" s="1555"/>
      <c r="BM3" s="1555"/>
      <c r="BN3" s="1555"/>
      <c r="BO3" s="1555"/>
      <c r="BP3" s="1555"/>
      <c r="BQ3" s="1555"/>
      <c r="BR3" s="1555"/>
      <c r="BS3" s="1555"/>
      <c r="BT3" s="1555"/>
      <c r="BU3" s="1555"/>
      <c r="BV3" s="1555"/>
      <c r="BW3" s="1555"/>
      <c r="BX3" s="1555"/>
      <c r="BY3" s="1555"/>
      <c r="BZ3" s="1555"/>
      <c r="CA3" s="1555"/>
      <c r="CB3" s="1555"/>
      <c r="CC3" s="1555"/>
      <c r="CD3" s="1555"/>
      <c r="CE3" s="1555"/>
      <c r="CF3" s="1555"/>
      <c r="CG3" s="1555"/>
      <c r="CH3" s="1555"/>
      <c r="CI3" s="1555"/>
      <c r="CJ3" s="2184" t="e">
        <f>_xlfn.AGGREGATE(1,6,CJ2:CO2)</f>
        <v>#DIV/0!</v>
      </c>
      <c r="CK3" s="2184"/>
      <c r="CL3" s="2184"/>
      <c r="CM3" s="2184"/>
      <c r="CN3" s="2184"/>
      <c r="CO3" s="2184"/>
      <c r="CP3" s="2184">
        <f t="shared" ref="CP3" si="1">_xlfn.AGGREGATE(1,6,CP2:CU2)</f>
        <v>1.4500000000000002</v>
      </c>
      <c r="CQ3" s="2184"/>
      <c r="CR3" s="2184"/>
      <c r="CS3" s="2184"/>
      <c r="CT3" s="2184"/>
      <c r="CU3" s="2184"/>
      <c r="CV3" s="2184" t="e">
        <f t="shared" ref="CV3" si="2">_xlfn.AGGREGATE(1,6,CV2:DA2)</f>
        <v>#DIV/0!</v>
      </c>
      <c r="CW3" s="2184"/>
      <c r="CX3" s="2184"/>
      <c r="CY3" s="2184"/>
      <c r="CZ3" s="2184"/>
      <c r="DA3" s="2184"/>
      <c r="DB3" s="2184" t="e">
        <f t="shared" ref="DB3" si="3">_xlfn.AGGREGATE(1,6,DB2:DG2)</f>
        <v>#DIV/0!</v>
      </c>
      <c r="DC3" s="2184"/>
      <c r="DD3" s="2184"/>
      <c r="DE3" s="2184"/>
      <c r="DF3" s="2184"/>
      <c r="DG3" s="2184"/>
      <c r="DH3" s="2184" t="e">
        <f t="shared" ref="DH3" si="4">_xlfn.AGGREGATE(1,6,DH2:DM2)</f>
        <v>#DIV/0!</v>
      </c>
      <c r="DI3" s="2184"/>
      <c r="DJ3" s="2184"/>
      <c r="DK3" s="2184"/>
      <c r="DL3" s="2184"/>
      <c r="DM3" s="2184"/>
      <c r="DN3" s="2184" t="e">
        <f t="shared" ref="DN3" si="5">_xlfn.AGGREGATE(1,6,DN2:DS2)</f>
        <v>#DIV/0!</v>
      </c>
      <c r="DO3" s="2184"/>
      <c r="DP3" s="2184"/>
      <c r="DQ3" s="2184"/>
      <c r="DR3" s="2184"/>
      <c r="DS3" s="2184"/>
      <c r="DT3" s="2184" t="e">
        <f t="shared" ref="DT3" si="6">_xlfn.AGGREGATE(1,6,DT2:DY2)</f>
        <v>#DIV/0!</v>
      </c>
      <c r="DU3" s="2184"/>
      <c r="DV3" s="2184"/>
      <c r="DW3" s="2184"/>
      <c r="DX3" s="2184"/>
      <c r="DY3" s="2184"/>
    </row>
    <row r="4" spans="1:129" ht="15.75" customHeight="1" x14ac:dyDescent="0.25">
      <c r="B4" s="1555">
        <f>AVERAGE(B3:B3)</f>
        <v>1.55</v>
      </c>
      <c r="C4" s="1555">
        <f t="shared" ref="C4:E4" si="7">AVERAGE(C3:C3)</f>
        <v>1.35</v>
      </c>
      <c r="D4" s="1555" t="e">
        <f t="shared" si="7"/>
        <v>#DIV/0!</v>
      </c>
      <c r="E4" s="1555" t="e">
        <f t="shared" si="7"/>
        <v>#DIV/0!</v>
      </c>
      <c r="F4" s="1555">
        <f>AVERAGE(F3:F3)</f>
        <v>0</v>
      </c>
      <c r="G4" s="1555">
        <f t="shared" ref="G4:AR4" si="8">AVERAGE(G3:G3)</f>
        <v>1</v>
      </c>
      <c r="H4" s="1555">
        <f t="shared" si="8"/>
        <v>0</v>
      </c>
      <c r="I4" s="1555">
        <f t="shared" si="8"/>
        <v>1</v>
      </c>
      <c r="J4" s="1555">
        <f t="shared" si="8"/>
        <v>0</v>
      </c>
      <c r="K4" s="1555">
        <f t="shared" si="8"/>
        <v>0</v>
      </c>
      <c r="L4" s="1555">
        <f t="shared" si="8"/>
        <v>7</v>
      </c>
      <c r="M4" s="1555">
        <f t="shared" si="8"/>
        <v>0</v>
      </c>
      <c r="N4" s="1555">
        <f t="shared" si="8"/>
        <v>0</v>
      </c>
      <c r="O4" s="1555">
        <f t="shared" si="8"/>
        <v>0</v>
      </c>
      <c r="P4" s="1555">
        <f t="shared" si="8"/>
        <v>0</v>
      </c>
      <c r="Q4" s="1555">
        <f t="shared" si="8"/>
        <v>0</v>
      </c>
      <c r="R4" s="1555">
        <f t="shared" si="8"/>
        <v>0</v>
      </c>
      <c r="S4" s="1555">
        <f t="shared" si="8"/>
        <v>1</v>
      </c>
      <c r="T4" s="1555">
        <f t="shared" si="8"/>
        <v>1</v>
      </c>
      <c r="U4" s="1555">
        <f t="shared" si="8"/>
        <v>1</v>
      </c>
      <c r="V4" s="1555">
        <f t="shared" si="8"/>
        <v>1</v>
      </c>
      <c r="W4" s="1555">
        <f t="shared" si="8"/>
        <v>0</v>
      </c>
      <c r="X4" s="1555">
        <f t="shared" si="8"/>
        <v>1</v>
      </c>
      <c r="Y4" s="1555">
        <f t="shared" si="8"/>
        <v>5</v>
      </c>
      <c r="Z4" s="1555">
        <f t="shared" si="8"/>
        <v>0</v>
      </c>
      <c r="AA4" s="1555">
        <f t="shared" si="8"/>
        <v>0</v>
      </c>
      <c r="AB4" s="1555">
        <f t="shared" si="8"/>
        <v>0</v>
      </c>
      <c r="AC4" s="1555">
        <f t="shared" si="8"/>
        <v>0</v>
      </c>
      <c r="AD4" s="1555">
        <f t="shared" si="8"/>
        <v>1</v>
      </c>
      <c r="AE4" s="1555">
        <f t="shared" si="8"/>
        <v>0</v>
      </c>
      <c r="AF4" s="1555" t="e">
        <f t="shared" si="8"/>
        <v>#DIV/0!</v>
      </c>
      <c r="AG4" s="1555" t="e">
        <f t="shared" si="8"/>
        <v>#DIV/0!</v>
      </c>
      <c r="AH4" s="1555" t="e">
        <f t="shared" si="8"/>
        <v>#DIV/0!</v>
      </c>
      <c r="AI4" s="1555" t="e">
        <f t="shared" si="8"/>
        <v>#DIV/0!</v>
      </c>
      <c r="AJ4" s="1555" t="e">
        <f t="shared" si="8"/>
        <v>#DIV/0!</v>
      </c>
      <c r="AK4" s="1555" t="e">
        <f t="shared" si="8"/>
        <v>#DIV/0!</v>
      </c>
      <c r="AL4" s="1555" t="e">
        <f t="shared" si="8"/>
        <v>#DIV/0!</v>
      </c>
      <c r="AM4" s="1555" t="e">
        <f t="shared" si="8"/>
        <v>#DIV/0!</v>
      </c>
      <c r="AN4" s="1555" t="e">
        <f t="shared" si="8"/>
        <v>#DIV/0!</v>
      </c>
      <c r="AO4" s="1555" t="e">
        <f t="shared" si="8"/>
        <v>#DIV/0!</v>
      </c>
      <c r="AP4" s="1555" t="e">
        <f t="shared" si="8"/>
        <v>#DIV/0!</v>
      </c>
      <c r="AQ4" s="1555" t="e">
        <f t="shared" si="8"/>
        <v>#DIV/0!</v>
      </c>
      <c r="AR4" s="1555" t="e">
        <f t="shared" si="8"/>
        <v>#DIV/0!</v>
      </c>
      <c r="AS4" s="1555"/>
      <c r="AT4" s="1555"/>
      <c r="AU4" s="1555"/>
      <c r="AV4" s="1555"/>
      <c r="AW4" s="1555"/>
      <c r="AX4" s="1555"/>
      <c r="AY4" s="1555"/>
      <c r="AZ4" s="1555"/>
      <c r="BA4" s="1555"/>
      <c r="BB4" s="1555"/>
      <c r="BC4" s="1555"/>
      <c r="BD4" s="1555"/>
      <c r="BE4" s="1555"/>
      <c r="BF4" s="1555"/>
      <c r="BG4" s="1555"/>
      <c r="BH4" s="1555"/>
      <c r="BI4" s="1555"/>
      <c r="BJ4" s="1555"/>
      <c r="BK4" s="1555"/>
      <c r="BL4" s="1555"/>
      <c r="BM4" s="1555"/>
      <c r="BN4" s="1555"/>
      <c r="BO4" s="1555"/>
      <c r="BP4" s="1555"/>
      <c r="BQ4" s="1555"/>
      <c r="BR4" s="1555"/>
      <c r="BS4" s="1555"/>
      <c r="BT4" s="1555"/>
      <c r="BU4" s="1555"/>
      <c r="BV4" s="1555"/>
      <c r="BW4" s="1555"/>
      <c r="BX4" s="1555"/>
      <c r="BY4" s="1555"/>
      <c r="BZ4" s="1555"/>
      <c r="CA4" s="1555"/>
      <c r="CB4" s="1555"/>
      <c r="CC4" s="1555"/>
      <c r="CD4" s="1555"/>
      <c r="CE4" s="1555"/>
      <c r="CF4" s="1555"/>
      <c r="CG4" s="1555"/>
      <c r="CH4" s="1555"/>
      <c r="CI4" s="1555"/>
      <c r="CJ4" s="2200" t="s">
        <v>1103</v>
      </c>
      <c r="CK4" s="2200"/>
      <c r="CL4" s="2200"/>
      <c r="CM4" s="2200"/>
      <c r="CN4" s="2200"/>
      <c r="CO4" s="2200"/>
      <c r="CP4" s="2204" t="s">
        <v>993</v>
      </c>
      <c r="CQ4" s="2204"/>
      <c r="CR4" s="2204"/>
      <c r="CS4" s="2204"/>
      <c r="CT4" s="2204"/>
      <c r="CU4" s="2204"/>
      <c r="CV4" s="2205" t="s">
        <v>994</v>
      </c>
      <c r="CW4" s="2205"/>
      <c r="CX4" s="2205"/>
      <c r="CY4" s="2205"/>
      <c r="CZ4" s="2205"/>
      <c r="DA4" s="2205"/>
      <c r="DB4" s="2200" t="s">
        <v>1107</v>
      </c>
      <c r="DC4" s="2200"/>
      <c r="DD4" s="2200"/>
      <c r="DE4" s="2200"/>
      <c r="DF4" s="2200"/>
      <c r="DG4" s="2200"/>
      <c r="DH4" s="2205" t="s">
        <v>996</v>
      </c>
      <c r="DI4" s="2205"/>
      <c r="DJ4" s="2205"/>
      <c r="DK4" s="2205"/>
      <c r="DL4" s="2205"/>
      <c r="DM4" s="2205"/>
      <c r="DN4" s="2206" t="s">
        <v>1109</v>
      </c>
      <c r="DO4" s="2205"/>
      <c r="DP4" s="2205"/>
      <c r="DQ4" s="2205"/>
      <c r="DR4" s="2205"/>
      <c r="DS4" s="2205"/>
    </row>
  </sheetData>
  <mergeCells count="20">
    <mergeCell ref="DN4:DS4"/>
    <mergeCell ref="CJ4:CO4"/>
    <mergeCell ref="CP4:CU4"/>
    <mergeCell ref="CV4:DA4"/>
    <mergeCell ref="DB4:DG4"/>
    <mergeCell ref="DH4:DM4"/>
    <mergeCell ref="DT1:DY1"/>
    <mergeCell ref="CJ3:CO3"/>
    <mergeCell ref="CP3:CU3"/>
    <mergeCell ref="CV3:DA3"/>
    <mergeCell ref="DB3:DG3"/>
    <mergeCell ref="DH3:DM3"/>
    <mergeCell ref="DN3:DS3"/>
    <mergeCell ref="DT3:DY3"/>
    <mergeCell ref="CJ1:CO1"/>
    <mergeCell ref="CP1:CU1"/>
    <mergeCell ref="CV1:DA1"/>
    <mergeCell ref="DB1:DG1"/>
    <mergeCell ref="DH1:DM1"/>
    <mergeCell ref="DN1:D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2180" t="s">
        <v>0</v>
      </c>
      <c r="C1" s="2181"/>
      <c r="D1" s="2182" t="s">
        <v>1</v>
      </c>
      <c r="E1" s="2181"/>
      <c r="F1" s="2183" t="s">
        <v>177</v>
      </c>
      <c r="G1" s="2181"/>
      <c r="H1" s="2180" t="s">
        <v>174</v>
      </c>
      <c r="I1" s="2181"/>
      <c r="J1" s="2182" t="s">
        <v>175</v>
      </c>
      <c r="K1" s="2181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2184" t="str">
        <f>"Mirage"&amp;" "&amp;H5/SUM(H5:I5)*100</f>
        <v>Mirage 25</v>
      </c>
      <c r="I3" s="2185"/>
      <c r="J3" s="2184" t="str">
        <f>"Inferno"&amp;" "&amp;ROUND(J5/SUM(J5:K5)*100,0)</f>
        <v>Inferno 40</v>
      </c>
      <c r="K3" s="2185"/>
      <c r="L3" s="2184" t="str">
        <f>"Overpass"&amp;" "&amp;ROUND(L5/SUM(L5:M5)*100,0)</f>
        <v>Overpass 67</v>
      </c>
      <c r="M3" s="2185"/>
      <c r="N3" s="2184" t="str">
        <f>"Vertigo"&amp;" "&amp;ROUND(N5/SUM(N5:O5)*100,0)</f>
        <v>Vertigo 80</v>
      </c>
      <c r="O3" s="2185"/>
      <c r="P3" s="2184" t="str">
        <f>"Ancient"&amp;" "&amp;ROUND(P5/SUM(P5:Q5)*100,0)</f>
        <v>Ancient 50</v>
      </c>
      <c r="Q3" s="2185"/>
      <c r="R3" s="2184" t="str">
        <f>"Anubis"&amp;" "&amp;ROUND(R5/SUM(R5:S5)*100,0)</f>
        <v>Anubis 67</v>
      </c>
      <c r="S3" s="2185"/>
      <c r="T3" s="2184" t="str">
        <f>"Dust II"&amp;" "&amp;ROUND(T5/SUM(T5:U5)*100,0)</f>
        <v>Dust II 100</v>
      </c>
      <c r="U3" s="2185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2184" t="s">
        <v>206</v>
      </c>
      <c r="I7" s="2185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1"/>
      <c r="C16" s="21"/>
      <c r="D16" s="21"/>
      <c r="E16" s="21"/>
      <c r="F16" s="21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2"/>
      <c r="C21" s="22"/>
      <c r="D21" s="22"/>
      <c r="E21" s="22"/>
      <c r="F21" s="22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3"/>
      <c r="C28" s="23"/>
      <c r="D28" s="23"/>
      <c r="E28" s="23"/>
      <c r="F28" s="23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1"/>
      <c r="C31" s="21"/>
      <c r="D31" s="21"/>
      <c r="E31" s="21"/>
      <c r="F31" s="21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2"/>
      <c r="C36" s="22"/>
      <c r="D36" s="22"/>
      <c r="E36" s="22"/>
      <c r="F36" s="22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1"/>
      <c r="C41" s="21"/>
      <c r="D41" s="21"/>
      <c r="E41" s="21"/>
      <c r="F41" s="21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4" t="str">
        <f>CONCATENATE(SUM(B50:B90),"/",SUM(C50:C90),"/",SUM(D50:D90))</f>
        <v>474/152/499</v>
      </c>
      <c r="C44" s="24" t="str">
        <f>CONCATENATE(SUM(E50:E90),"/",SUM(F50:F90),"/",SUM(G50:G90))</f>
        <v>503/109/400</v>
      </c>
      <c r="D44" s="24" t="str">
        <f>CONCATENATE(SUM(H50:H90),"/",SUM(I50:I90),"/",SUM(J50:J90))</f>
        <v>154/61/155</v>
      </c>
      <c r="E44" s="24" t="str">
        <f>CONCATENATE(SUM(K50:K90),"/",SUM(L50:L90),"/",SUM(M50:M90))</f>
        <v>416/96/357</v>
      </c>
      <c r="F44" s="24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5">
        <f t="shared" ref="B50:B90" si="0">IFERROR(VALUE(MID(B3,1,FIND("/",B3)-1)),0)</f>
        <v>3</v>
      </c>
      <c r="C50" s="24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6">
        <f t="shared" ref="E50:E90" si="3">IFERROR(VALUE(MID(C3,1,FIND("/",C3)-1)),0)</f>
        <v>4</v>
      </c>
      <c r="F50" s="24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7">
        <f t="shared" ref="H50:H90" si="6">IFERROR(VALUE(MID(D3,1,FIND("/",D3)-1)),0)</f>
        <v>0</v>
      </c>
      <c r="I50" s="24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8">
        <f t="shared" ref="K50:K90" si="9">IFERROR(VALUE(MID(E3,1,FIND("/",E3)-1)),0)</f>
        <v>1</v>
      </c>
      <c r="L50" s="24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29">
        <f t="shared" ref="N50:N90" si="12">IFERROR(VALUE(MID(F3,1,FIND("/",F3)-1)),0)</f>
        <v>0</v>
      </c>
      <c r="O50" s="24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5">
        <f t="shared" si="0"/>
        <v>20</v>
      </c>
      <c r="C51" s="24">
        <f t="shared" si="1"/>
        <v>5</v>
      </c>
      <c r="D51" s="1">
        <f t="shared" si="2"/>
        <v>17</v>
      </c>
      <c r="E51" s="26">
        <f t="shared" si="3"/>
        <v>12</v>
      </c>
      <c r="F51" s="24">
        <f t="shared" si="4"/>
        <v>4</v>
      </c>
      <c r="G51" s="1">
        <f t="shared" si="5"/>
        <v>11</v>
      </c>
      <c r="H51" s="27">
        <f t="shared" si="6"/>
        <v>0</v>
      </c>
      <c r="I51" s="24">
        <f t="shared" si="7"/>
        <v>0</v>
      </c>
      <c r="J51" s="1">
        <f t="shared" si="8"/>
        <v>0</v>
      </c>
      <c r="K51" s="28">
        <f t="shared" si="9"/>
        <v>17</v>
      </c>
      <c r="L51" s="24">
        <f t="shared" si="10"/>
        <v>5</v>
      </c>
      <c r="M51" s="1">
        <f t="shared" si="11"/>
        <v>18</v>
      </c>
      <c r="N51" s="29">
        <f t="shared" si="12"/>
        <v>0</v>
      </c>
      <c r="O51" s="24">
        <f t="shared" si="13"/>
        <v>0</v>
      </c>
      <c r="P51" s="1">
        <f t="shared" si="14"/>
        <v>0</v>
      </c>
    </row>
    <row r="52" spans="2:18" ht="15.75" customHeight="1" x14ac:dyDescent="0.25">
      <c r="B52" s="25">
        <f t="shared" si="0"/>
        <v>12</v>
      </c>
      <c r="C52" s="24">
        <f t="shared" si="1"/>
        <v>5</v>
      </c>
      <c r="D52" s="1">
        <f t="shared" si="2"/>
        <v>16</v>
      </c>
      <c r="E52" s="26">
        <f t="shared" si="3"/>
        <v>12</v>
      </c>
      <c r="F52" s="24">
        <f t="shared" si="4"/>
        <v>5</v>
      </c>
      <c r="G52" s="1">
        <f t="shared" si="5"/>
        <v>15</v>
      </c>
      <c r="H52" s="27">
        <f t="shared" si="6"/>
        <v>0</v>
      </c>
      <c r="I52" s="24">
        <f t="shared" si="7"/>
        <v>0</v>
      </c>
      <c r="J52" s="1">
        <f t="shared" si="8"/>
        <v>0</v>
      </c>
      <c r="K52" s="28">
        <f t="shared" si="9"/>
        <v>7</v>
      </c>
      <c r="L52" s="24">
        <f t="shared" si="10"/>
        <v>3</v>
      </c>
      <c r="M52" s="1">
        <f t="shared" si="11"/>
        <v>16</v>
      </c>
      <c r="N52" s="29">
        <f t="shared" si="12"/>
        <v>0</v>
      </c>
      <c r="O52" s="24">
        <f t="shared" si="13"/>
        <v>0</v>
      </c>
      <c r="P52" s="1">
        <f t="shared" si="14"/>
        <v>0</v>
      </c>
      <c r="R52" s="24">
        <f>FIND("/",B3)</f>
        <v>2</v>
      </c>
    </row>
    <row r="53" spans="2:18" ht="15.75" customHeight="1" x14ac:dyDescent="0.25">
      <c r="B53" s="25">
        <f t="shared" si="0"/>
        <v>21</v>
      </c>
      <c r="C53" s="24">
        <f t="shared" si="1"/>
        <v>4</v>
      </c>
      <c r="D53" s="1">
        <f t="shared" si="2"/>
        <v>15</v>
      </c>
      <c r="E53" s="26">
        <f t="shared" si="3"/>
        <v>15</v>
      </c>
      <c r="F53" s="24">
        <f t="shared" si="4"/>
        <v>6</v>
      </c>
      <c r="G53" s="1">
        <f t="shared" si="5"/>
        <v>13</v>
      </c>
      <c r="H53" s="27">
        <f t="shared" si="6"/>
        <v>0</v>
      </c>
      <c r="I53" s="24">
        <f t="shared" si="7"/>
        <v>0</v>
      </c>
      <c r="J53" s="1">
        <f t="shared" si="8"/>
        <v>0</v>
      </c>
      <c r="K53" s="28">
        <f t="shared" si="9"/>
        <v>18</v>
      </c>
      <c r="L53" s="24">
        <f t="shared" si="10"/>
        <v>4</v>
      </c>
      <c r="M53" s="1">
        <f t="shared" si="11"/>
        <v>16</v>
      </c>
      <c r="N53" s="29">
        <f t="shared" si="12"/>
        <v>0</v>
      </c>
      <c r="O53" s="24">
        <f t="shared" si="13"/>
        <v>0</v>
      </c>
      <c r="P53" s="1">
        <f t="shared" si="14"/>
        <v>0</v>
      </c>
      <c r="R53" s="24">
        <f>FIND("/",B3,FIND("/",B3)+1)</f>
        <v>4</v>
      </c>
    </row>
    <row r="54" spans="2:18" ht="15.75" customHeight="1" x14ac:dyDescent="0.25">
      <c r="B54" s="25">
        <f t="shared" si="0"/>
        <v>22</v>
      </c>
      <c r="C54" s="24">
        <f t="shared" si="1"/>
        <v>3</v>
      </c>
      <c r="D54" s="1">
        <f t="shared" si="2"/>
        <v>15</v>
      </c>
      <c r="E54" s="26">
        <f t="shared" si="3"/>
        <v>7</v>
      </c>
      <c r="F54" s="24">
        <f t="shared" si="4"/>
        <v>7</v>
      </c>
      <c r="G54" s="1">
        <f t="shared" si="5"/>
        <v>17</v>
      </c>
      <c r="H54" s="27">
        <f t="shared" si="6"/>
        <v>0</v>
      </c>
      <c r="I54" s="24">
        <f t="shared" si="7"/>
        <v>0</v>
      </c>
      <c r="J54" s="1">
        <f t="shared" si="8"/>
        <v>0</v>
      </c>
      <c r="K54" s="28">
        <f t="shared" si="9"/>
        <v>17</v>
      </c>
      <c r="L54" s="24">
        <f t="shared" si="10"/>
        <v>11</v>
      </c>
      <c r="M54" s="1">
        <f t="shared" si="11"/>
        <v>0</v>
      </c>
      <c r="N54" s="29">
        <f t="shared" si="12"/>
        <v>0</v>
      </c>
      <c r="O54" s="24">
        <f t="shared" si="13"/>
        <v>0</v>
      </c>
      <c r="P54" s="1">
        <f t="shared" si="14"/>
        <v>0</v>
      </c>
      <c r="R54" s="24">
        <f>FIND("/",B4,FIND("/",B3,FIND("/",B3)+1)+1)</f>
        <v>5</v>
      </c>
    </row>
    <row r="55" spans="2:18" ht="15.75" customHeight="1" x14ac:dyDescent="0.25">
      <c r="B55" s="25">
        <f t="shared" si="0"/>
        <v>0</v>
      </c>
      <c r="C55" s="24">
        <f t="shared" si="1"/>
        <v>0</v>
      </c>
      <c r="D55" s="1">
        <f t="shared" si="2"/>
        <v>0</v>
      </c>
      <c r="E55" s="26">
        <f t="shared" si="3"/>
        <v>0</v>
      </c>
      <c r="F55" s="24">
        <f t="shared" si="4"/>
        <v>0</v>
      </c>
      <c r="G55" s="1">
        <f t="shared" si="5"/>
        <v>0</v>
      </c>
      <c r="H55" s="27">
        <f t="shared" si="6"/>
        <v>0</v>
      </c>
      <c r="I55" s="24">
        <f t="shared" si="7"/>
        <v>0</v>
      </c>
      <c r="J55" s="1">
        <f t="shared" si="8"/>
        <v>0</v>
      </c>
      <c r="K55" s="28">
        <f t="shared" si="9"/>
        <v>0</v>
      </c>
      <c r="L55" s="24">
        <f t="shared" si="10"/>
        <v>0</v>
      </c>
      <c r="M55" s="1">
        <f t="shared" si="11"/>
        <v>0</v>
      </c>
      <c r="N55" s="29">
        <f t="shared" si="12"/>
        <v>0</v>
      </c>
      <c r="O55" s="24">
        <f t="shared" si="13"/>
        <v>0</v>
      </c>
      <c r="P55" s="1">
        <f t="shared" si="14"/>
        <v>0</v>
      </c>
      <c r="R55" s="24" t="e">
        <f>FIND("/",B5,FIND("/",B5,FIND("/",B5)+2)+1)</f>
        <v>#VALUE!</v>
      </c>
    </row>
    <row r="56" spans="2:18" ht="15.75" customHeight="1" x14ac:dyDescent="0.25">
      <c r="B56" s="25">
        <f t="shared" si="0"/>
        <v>5</v>
      </c>
      <c r="C56" s="24">
        <f t="shared" si="1"/>
        <v>2</v>
      </c>
      <c r="D56" s="1">
        <f t="shared" si="2"/>
        <v>18</v>
      </c>
      <c r="E56" s="26">
        <f t="shared" si="3"/>
        <v>0</v>
      </c>
      <c r="F56" s="24">
        <f t="shared" si="4"/>
        <v>0</v>
      </c>
      <c r="G56" s="1">
        <f t="shared" si="5"/>
        <v>0</v>
      </c>
      <c r="H56" s="27">
        <f t="shared" si="6"/>
        <v>12</v>
      </c>
      <c r="I56" s="24">
        <f t="shared" si="7"/>
        <v>9</v>
      </c>
      <c r="J56" s="1">
        <f t="shared" si="8"/>
        <v>15</v>
      </c>
      <c r="K56" s="28">
        <f t="shared" si="9"/>
        <v>24</v>
      </c>
      <c r="L56" s="24">
        <f t="shared" si="10"/>
        <v>1</v>
      </c>
      <c r="M56" s="1">
        <f t="shared" si="11"/>
        <v>14</v>
      </c>
      <c r="N56" s="29">
        <f t="shared" si="12"/>
        <v>0</v>
      </c>
      <c r="O56" s="24">
        <f t="shared" si="13"/>
        <v>0</v>
      </c>
      <c r="P56" s="1">
        <f t="shared" si="14"/>
        <v>0</v>
      </c>
    </row>
    <row r="57" spans="2:18" ht="15.75" customHeight="1" x14ac:dyDescent="0.25">
      <c r="B57" s="25">
        <f t="shared" si="0"/>
        <v>5</v>
      </c>
      <c r="C57" s="24">
        <f t="shared" si="1"/>
        <v>3</v>
      </c>
      <c r="D57" s="1">
        <f t="shared" si="2"/>
        <v>15</v>
      </c>
      <c r="E57" s="26">
        <f t="shared" si="3"/>
        <v>0</v>
      </c>
      <c r="F57" s="24">
        <f t="shared" si="4"/>
        <v>0</v>
      </c>
      <c r="G57" s="1">
        <f t="shared" si="5"/>
        <v>0</v>
      </c>
      <c r="H57" s="27">
        <f t="shared" si="6"/>
        <v>11</v>
      </c>
      <c r="I57" s="24">
        <f t="shared" si="7"/>
        <v>4</v>
      </c>
      <c r="J57" s="1">
        <f t="shared" si="8"/>
        <v>13</v>
      </c>
      <c r="K57" s="28">
        <f t="shared" si="9"/>
        <v>5</v>
      </c>
      <c r="L57" s="24">
        <f t="shared" si="10"/>
        <v>4</v>
      </c>
      <c r="M57" s="1">
        <f t="shared" si="11"/>
        <v>15</v>
      </c>
      <c r="N57" s="29">
        <f t="shared" si="12"/>
        <v>0</v>
      </c>
      <c r="O57" s="24">
        <f t="shared" si="13"/>
        <v>0</v>
      </c>
      <c r="P57" s="1">
        <f t="shared" si="14"/>
        <v>0</v>
      </c>
    </row>
    <row r="58" spans="2:18" ht="15.75" customHeight="1" x14ac:dyDescent="0.25">
      <c r="B58" s="25">
        <f t="shared" si="0"/>
        <v>11</v>
      </c>
      <c r="C58" s="24">
        <f t="shared" si="1"/>
        <v>3</v>
      </c>
      <c r="D58" s="1">
        <f t="shared" si="2"/>
        <v>16</v>
      </c>
      <c r="E58" s="26">
        <f t="shared" si="3"/>
        <v>12</v>
      </c>
      <c r="F58" s="24">
        <f t="shared" si="4"/>
        <v>3</v>
      </c>
      <c r="G58" s="1">
        <f t="shared" si="5"/>
        <v>16</v>
      </c>
      <c r="H58" s="27">
        <f t="shared" si="6"/>
        <v>9</v>
      </c>
      <c r="I58" s="24">
        <f t="shared" si="7"/>
        <v>3</v>
      </c>
      <c r="J58" s="1">
        <f t="shared" si="8"/>
        <v>15</v>
      </c>
      <c r="K58" s="28">
        <f t="shared" si="9"/>
        <v>16</v>
      </c>
      <c r="L58" s="24">
        <f t="shared" si="10"/>
        <v>3</v>
      </c>
      <c r="M58" s="1">
        <f t="shared" si="11"/>
        <v>15</v>
      </c>
      <c r="N58" s="29">
        <f t="shared" si="12"/>
        <v>6</v>
      </c>
      <c r="O58" s="24">
        <f t="shared" si="13"/>
        <v>3</v>
      </c>
      <c r="P58" s="1">
        <f t="shared" si="14"/>
        <v>16</v>
      </c>
    </row>
    <row r="59" spans="2:18" ht="15.75" customHeight="1" x14ac:dyDescent="0.25">
      <c r="B59" s="25">
        <f t="shared" si="0"/>
        <v>17</v>
      </c>
      <c r="C59" s="24">
        <f t="shared" si="1"/>
        <v>4</v>
      </c>
      <c r="D59" s="1">
        <f t="shared" si="2"/>
        <v>12</v>
      </c>
      <c r="E59" s="26">
        <f t="shared" si="3"/>
        <v>14</v>
      </c>
      <c r="F59" s="24">
        <f t="shared" si="4"/>
        <v>6</v>
      </c>
      <c r="G59" s="1">
        <f t="shared" si="5"/>
        <v>12</v>
      </c>
      <c r="H59" s="27">
        <f t="shared" si="6"/>
        <v>14</v>
      </c>
      <c r="I59" s="24">
        <f t="shared" si="7"/>
        <v>6</v>
      </c>
      <c r="J59" s="1">
        <f t="shared" si="8"/>
        <v>15</v>
      </c>
      <c r="K59" s="28">
        <f t="shared" si="9"/>
        <v>19</v>
      </c>
      <c r="L59" s="24">
        <f t="shared" si="10"/>
        <v>2</v>
      </c>
      <c r="M59" s="1">
        <f t="shared" si="11"/>
        <v>15</v>
      </c>
      <c r="N59" s="29">
        <f t="shared" si="12"/>
        <v>13</v>
      </c>
      <c r="O59" s="24">
        <f t="shared" si="13"/>
        <v>4</v>
      </c>
      <c r="P59" s="1">
        <f t="shared" si="14"/>
        <v>14</v>
      </c>
    </row>
    <row r="60" spans="2:18" ht="15.75" customHeight="1" x14ac:dyDescent="0.25">
      <c r="B60" s="25">
        <f t="shared" si="0"/>
        <v>12</v>
      </c>
      <c r="C60" s="24">
        <f t="shared" si="1"/>
        <v>4</v>
      </c>
      <c r="D60" s="1">
        <f t="shared" si="2"/>
        <v>13</v>
      </c>
      <c r="E60" s="26">
        <f t="shared" si="3"/>
        <v>7</v>
      </c>
      <c r="F60" s="24">
        <f t="shared" si="4"/>
        <v>1</v>
      </c>
      <c r="G60" s="1">
        <f t="shared" si="5"/>
        <v>13</v>
      </c>
      <c r="H60" s="27">
        <f t="shared" si="6"/>
        <v>8</v>
      </c>
      <c r="I60" s="24">
        <f t="shared" si="7"/>
        <v>2</v>
      </c>
      <c r="J60" s="1">
        <f t="shared" si="8"/>
        <v>13</v>
      </c>
      <c r="K60" s="28">
        <f t="shared" si="9"/>
        <v>6</v>
      </c>
      <c r="L60" s="24">
        <f t="shared" si="10"/>
        <v>4</v>
      </c>
      <c r="M60" s="1">
        <f t="shared" si="11"/>
        <v>14</v>
      </c>
      <c r="N60" s="29">
        <f t="shared" si="12"/>
        <v>2</v>
      </c>
      <c r="O60" s="24">
        <f t="shared" si="13"/>
        <v>2</v>
      </c>
      <c r="P60" s="1">
        <f t="shared" si="14"/>
        <v>14</v>
      </c>
    </row>
    <row r="61" spans="2:18" ht="15.75" customHeight="1" x14ac:dyDescent="0.25">
      <c r="B61" s="25">
        <f t="shared" si="0"/>
        <v>16</v>
      </c>
      <c r="C61" s="24">
        <f t="shared" si="1"/>
        <v>6</v>
      </c>
      <c r="D61" s="1">
        <f t="shared" si="2"/>
        <v>13</v>
      </c>
      <c r="E61" s="26">
        <f t="shared" si="3"/>
        <v>21</v>
      </c>
      <c r="F61" s="24">
        <f t="shared" si="4"/>
        <v>5</v>
      </c>
      <c r="G61" s="1">
        <f t="shared" si="5"/>
        <v>7</v>
      </c>
      <c r="H61" s="27">
        <f t="shared" si="6"/>
        <v>14</v>
      </c>
      <c r="I61" s="24">
        <f t="shared" si="7"/>
        <v>8</v>
      </c>
      <c r="J61" s="1">
        <f t="shared" si="8"/>
        <v>15</v>
      </c>
      <c r="K61" s="28">
        <f t="shared" si="9"/>
        <v>26</v>
      </c>
      <c r="L61" s="24">
        <f t="shared" si="10"/>
        <v>2</v>
      </c>
      <c r="M61" s="1">
        <f t="shared" si="11"/>
        <v>12</v>
      </c>
      <c r="N61" s="29">
        <f t="shared" si="12"/>
        <v>8</v>
      </c>
      <c r="O61" s="24">
        <f t="shared" si="13"/>
        <v>4</v>
      </c>
      <c r="P61" s="1">
        <f t="shared" si="14"/>
        <v>15</v>
      </c>
    </row>
    <row r="62" spans="2:18" ht="15.75" customHeight="1" x14ac:dyDescent="0.25">
      <c r="B62" s="25">
        <f t="shared" si="0"/>
        <v>10</v>
      </c>
      <c r="C62" s="24">
        <f t="shared" si="1"/>
        <v>9</v>
      </c>
      <c r="D62" s="1">
        <f t="shared" si="2"/>
        <v>11</v>
      </c>
      <c r="E62" s="26">
        <f t="shared" si="3"/>
        <v>14</v>
      </c>
      <c r="F62" s="24">
        <f t="shared" si="4"/>
        <v>2</v>
      </c>
      <c r="G62" s="1">
        <f t="shared" si="5"/>
        <v>16</v>
      </c>
      <c r="H62" s="27">
        <f t="shared" si="6"/>
        <v>16</v>
      </c>
      <c r="I62" s="24">
        <f t="shared" si="7"/>
        <v>6</v>
      </c>
      <c r="J62" s="1">
        <f t="shared" si="8"/>
        <v>8</v>
      </c>
      <c r="K62" s="28">
        <f t="shared" si="9"/>
        <v>27</v>
      </c>
      <c r="L62" s="24">
        <f t="shared" si="10"/>
        <v>6</v>
      </c>
      <c r="M62" s="1">
        <f t="shared" si="11"/>
        <v>10</v>
      </c>
      <c r="N62" s="29">
        <f t="shared" si="12"/>
        <v>9</v>
      </c>
      <c r="O62" s="24">
        <f t="shared" si="13"/>
        <v>4</v>
      </c>
      <c r="P62" s="1">
        <f t="shared" si="14"/>
        <v>9</v>
      </c>
    </row>
    <row r="63" spans="2:18" ht="15.75" customHeight="1" x14ac:dyDescent="0.25">
      <c r="B63" s="25">
        <f t="shared" si="0"/>
        <v>0</v>
      </c>
      <c r="C63" s="24">
        <f t="shared" si="1"/>
        <v>0</v>
      </c>
      <c r="D63" s="1">
        <f t="shared" si="2"/>
        <v>0</v>
      </c>
      <c r="E63" s="26">
        <f t="shared" si="3"/>
        <v>0</v>
      </c>
      <c r="F63" s="24">
        <f t="shared" si="4"/>
        <v>0</v>
      </c>
      <c r="G63" s="1">
        <f t="shared" si="5"/>
        <v>0</v>
      </c>
      <c r="H63" s="27">
        <f t="shared" si="6"/>
        <v>0</v>
      </c>
      <c r="I63" s="24">
        <f t="shared" si="7"/>
        <v>0</v>
      </c>
      <c r="J63" s="1">
        <f t="shared" si="8"/>
        <v>0</v>
      </c>
      <c r="K63" s="28">
        <f t="shared" si="9"/>
        <v>0</v>
      </c>
      <c r="L63" s="24">
        <f t="shared" si="10"/>
        <v>0</v>
      </c>
      <c r="M63" s="1">
        <f t="shared" si="11"/>
        <v>0</v>
      </c>
      <c r="N63" s="29">
        <f t="shared" si="12"/>
        <v>0</v>
      </c>
      <c r="O63" s="24">
        <f t="shared" si="13"/>
        <v>0</v>
      </c>
      <c r="P63" s="1">
        <f t="shared" si="14"/>
        <v>0</v>
      </c>
    </row>
    <row r="64" spans="2:18" ht="15.75" customHeight="1" x14ac:dyDescent="0.25">
      <c r="B64" s="25">
        <f t="shared" si="0"/>
        <v>15</v>
      </c>
      <c r="C64" s="24">
        <f t="shared" si="1"/>
        <v>8</v>
      </c>
      <c r="D64" s="1">
        <f t="shared" si="2"/>
        <v>22</v>
      </c>
      <c r="E64" s="26">
        <f t="shared" si="3"/>
        <v>25</v>
      </c>
      <c r="F64" s="24">
        <f t="shared" si="4"/>
        <v>6</v>
      </c>
      <c r="G64" s="1">
        <f t="shared" si="5"/>
        <v>23</v>
      </c>
      <c r="H64" s="27">
        <f t="shared" si="6"/>
        <v>0</v>
      </c>
      <c r="I64" s="24">
        <f t="shared" si="7"/>
        <v>0</v>
      </c>
      <c r="J64" s="1">
        <f t="shared" si="8"/>
        <v>0</v>
      </c>
      <c r="K64" s="28">
        <f t="shared" si="9"/>
        <v>21</v>
      </c>
      <c r="L64" s="24">
        <f t="shared" si="10"/>
        <v>6</v>
      </c>
      <c r="M64" s="1">
        <f t="shared" si="11"/>
        <v>20</v>
      </c>
      <c r="N64" s="29">
        <f t="shared" si="12"/>
        <v>0</v>
      </c>
      <c r="O64" s="24">
        <f t="shared" si="13"/>
        <v>0</v>
      </c>
      <c r="P64" s="1">
        <f t="shared" si="14"/>
        <v>0</v>
      </c>
    </row>
    <row r="65" spans="2:16" ht="15.75" customHeight="1" x14ac:dyDescent="0.25">
      <c r="B65" s="25">
        <f t="shared" si="0"/>
        <v>10</v>
      </c>
      <c r="C65" s="24">
        <f t="shared" si="1"/>
        <v>3</v>
      </c>
      <c r="D65" s="1">
        <f t="shared" si="2"/>
        <v>17</v>
      </c>
      <c r="E65" s="26">
        <f t="shared" si="3"/>
        <v>18</v>
      </c>
      <c r="F65" s="24">
        <f t="shared" si="4"/>
        <v>1</v>
      </c>
      <c r="G65" s="1">
        <f t="shared" si="5"/>
        <v>15</v>
      </c>
      <c r="H65" s="27">
        <f t="shared" si="6"/>
        <v>0</v>
      </c>
      <c r="I65" s="24">
        <f t="shared" si="7"/>
        <v>0</v>
      </c>
      <c r="J65" s="1">
        <f t="shared" si="8"/>
        <v>0</v>
      </c>
      <c r="K65" s="28">
        <f t="shared" si="9"/>
        <v>18</v>
      </c>
      <c r="L65" s="24">
        <f t="shared" si="10"/>
        <v>2</v>
      </c>
      <c r="M65" s="1">
        <f t="shared" si="11"/>
        <v>18</v>
      </c>
      <c r="N65" s="29">
        <f t="shared" si="12"/>
        <v>0</v>
      </c>
      <c r="O65" s="24">
        <f t="shared" si="13"/>
        <v>0</v>
      </c>
      <c r="P65" s="1">
        <f t="shared" si="14"/>
        <v>0</v>
      </c>
    </row>
    <row r="66" spans="2:16" ht="15.75" customHeight="1" x14ac:dyDescent="0.25">
      <c r="B66" s="25">
        <f t="shared" si="0"/>
        <v>20</v>
      </c>
      <c r="C66" s="24">
        <f t="shared" si="1"/>
        <v>4</v>
      </c>
      <c r="D66" s="1">
        <f t="shared" si="2"/>
        <v>16</v>
      </c>
      <c r="E66" s="26">
        <f t="shared" si="3"/>
        <v>15</v>
      </c>
      <c r="F66" s="24">
        <f t="shared" si="4"/>
        <v>2</v>
      </c>
      <c r="G66" s="1">
        <f t="shared" si="5"/>
        <v>10</v>
      </c>
      <c r="H66" s="27">
        <f t="shared" si="6"/>
        <v>0</v>
      </c>
      <c r="I66" s="24">
        <f t="shared" si="7"/>
        <v>0</v>
      </c>
      <c r="J66" s="1">
        <f t="shared" si="8"/>
        <v>0</v>
      </c>
      <c r="K66" s="28">
        <f t="shared" si="9"/>
        <v>13</v>
      </c>
      <c r="L66" s="24">
        <f t="shared" si="10"/>
        <v>3</v>
      </c>
      <c r="M66" s="1">
        <f t="shared" si="11"/>
        <v>12</v>
      </c>
      <c r="N66" s="29">
        <f t="shared" si="12"/>
        <v>0</v>
      </c>
      <c r="O66" s="24">
        <f t="shared" si="13"/>
        <v>0</v>
      </c>
      <c r="P66" s="1">
        <f t="shared" si="14"/>
        <v>0</v>
      </c>
    </row>
    <row r="67" spans="2:16" ht="15.75" customHeight="1" x14ac:dyDescent="0.25">
      <c r="B67" s="25">
        <f t="shared" si="0"/>
        <v>12</v>
      </c>
      <c r="C67" s="24">
        <f t="shared" si="1"/>
        <v>10</v>
      </c>
      <c r="D67" s="1">
        <v>20</v>
      </c>
      <c r="E67" s="26">
        <f t="shared" si="3"/>
        <v>24</v>
      </c>
      <c r="F67" s="24">
        <f t="shared" si="4"/>
        <v>2</v>
      </c>
      <c r="G67" s="1">
        <f t="shared" si="5"/>
        <v>16</v>
      </c>
      <c r="H67" s="27">
        <f t="shared" si="6"/>
        <v>0</v>
      </c>
      <c r="I67" s="24">
        <f t="shared" si="7"/>
        <v>0</v>
      </c>
      <c r="J67" s="1">
        <f t="shared" si="8"/>
        <v>0</v>
      </c>
      <c r="K67" s="28">
        <f t="shared" si="9"/>
        <v>12</v>
      </c>
      <c r="L67" s="24">
        <f t="shared" si="10"/>
        <v>2</v>
      </c>
      <c r="M67" s="1">
        <f t="shared" si="11"/>
        <v>16</v>
      </c>
      <c r="N67" s="29">
        <f t="shared" si="12"/>
        <v>0</v>
      </c>
      <c r="O67" s="24">
        <f t="shared" si="13"/>
        <v>0</v>
      </c>
      <c r="P67" s="1">
        <f t="shared" si="14"/>
        <v>0</v>
      </c>
    </row>
    <row r="68" spans="2:16" ht="15.75" customHeight="1" x14ac:dyDescent="0.25">
      <c r="B68" s="25">
        <f t="shared" si="0"/>
        <v>0</v>
      </c>
      <c r="C68" s="24">
        <f t="shared" si="1"/>
        <v>0</v>
      </c>
      <c r="D68" s="1">
        <f t="shared" ref="D68:D90" si="15">IFERROR(VALUE(MID(B21,FIND("/",B21)+3,FIND("/",B21,FIND("/",B21)+1)-FIND("/",B21))),0)</f>
        <v>0</v>
      </c>
      <c r="E68" s="26">
        <f t="shared" si="3"/>
        <v>0</v>
      </c>
      <c r="F68" s="24">
        <f t="shared" si="4"/>
        <v>0</v>
      </c>
      <c r="G68" s="1">
        <f t="shared" si="5"/>
        <v>0</v>
      </c>
      <c r="H68" s="27">
        <f t="shared" si="6"/>
        <v>0</v>
      </c>
      <c r="I68" s="24">
        <f t="shared" si="7"/>
        <v>0</v>
      </c>
      <c r="J68" s="1">
        <f t="shared" si="8"/>
        <v>0</v>
      </c>
      <c r="K68" s="28">
        <f t="shared" si="9"/>
        <v>0</v>
      </c>
      <c r="L68" s="24">
        <f t="shared" si="10"/>
        <v>0</v>
      </c>
      <c r="M68" s="1">
        <f t="shared" si="11"/>
        <v>0</v>
      </c>
      <c r="N68" s="29">
        <f t="shared" si="12"/>
        <v>0</v>
      </c>
      <c r="O68" s="24">
        <f t="shared" si="13"/>
        <v>0</v>
      </c>
      <c r="P68" s="1">
        <f t="shared" si="14"/>
        <v>0</v>
      </c>
    </row>
    <row r="69" spans="2:16" ht="15.75" customHeight="1" x14ac:dyDescent="0.25">
      <c r="B69" s="25">
        <f t="shared" si="0"/>
        <v>13</v>
      </c>
      <c r="C69" s="24">
        <f t="shared" si="1"/>
        <v>7</v>
      </c>
      <c r="D69" s="1">
        <f t="shared" si="15"/>
        <v>17</v>
      </c>
      <c r="E69" s="26">
        <f t="shared" si="3"/>
        <v>24</v>
      </c>
      <c r="F69" s="24">
        <f t="shared" si="4"/>
        <v>3</v>
      </c>
      <c r="G69" s="1">
        <f t="shared" si="5"/>
        <v>15</v>
      </c>
      <c r="H69" s="27">
        <f t="shared" si="6"/>
        <v>0</v>
      </c>
      <c r="I69" s="24">
        <f t="shared" si="7"/>
        <v>0</v>
      </c>
      <c r="J69" s="1">
        <f t="shared" si="8"/>
        <v>0</v>
      </c>
      <c r="K69" s="28">
        <f t="shared" si="9"/>
        <v>14</v>
      </c>
      <c r="L69" s="24">
        <f t="shared" si="10"/>
        <v>4</v>
      </c>
      <c r="M69" s="1">
        <f t="shared" si="11"/>
        <v>17</v>
      </c>
      <c r="N69" s="29">
        <f t="shared" si="12"/>
        <v>0</v>
      </c>
      <c r="O69" s="24">
        <f t="shared" si="13"/>
        <v>0</v>
      </c>
      <c r="P69" s="1">
        <f t="shared" si="14"/>
        <v>0</v>
      </c>
    </row>
    <row r="70" spans="2:16" ht="15.75" customHeight="1" x14ac:dyDescent="0.25">
      <c r="B70" s="25">
        <f t="shared" si="0"/>
        <v>13</v>
      </c>
      <c r="C70" s="24">
        <f t="shared" si="1"/>
        <v>3</v>
      </c>
      <c r="D70" s="1">
        <f t="shared" si="15"/>
        <v>11</v>
      </c>
      <c r="E70" s="26">
        <f t="shared" si="3"/>
        <v>14</v>
      </c>
      <c r="F70" s="24">
        <f t="shared" si="4"/>
        <v>2</v>
      </c>
      <c r="G70" s="1">
        <f t="shared" si="5"/>
        <v>7</v>
      </c>
      <c r="H70" s="27">
        <f t="shared" si="6"/>
        <v>0</v>
      </c>
      <c r="I70" s="24">
        <f t="shared" si="7"/>
        <v>0</v>
      </c>
      <c r="J70" s="1">
        <f t="shared" si="8"/>
        <v>0</v>
      </c>
      <c r="K70" s="28">
        <f t="shared" si="9"/>
        <v>17</v>
      </c>
      <c r="L70" s="24">
        <f t="shared" si="10"/>
        <v>1</v>
      </c>
      <c r="M70" s="1">
        <f t="shared" si="11"/>
        <v>10</v>
      </c>
      <c r="N70" s="29">
        <f t="shared" si="12"/>
        <v>0</v>
      </c>
      <c r="O70" s="24">
        <f t="shared" si="13"/>
        <v>0</v>
      </c>
      <c r="P70" s="1">
        <f t="shared" si="14"/>
        <v>0</v>
      </c>
    </row>
    <row r="71" spans="2:16" ht="15.75" customHeight="1" x14ac:dyDescent="0.25">
      <c r="B71" s="25">
        <f t="shared" si="0"/>
        <v>12</v>
      </c>
      <c r="C71" s="24">
        <f t="shared" si="1"/>
        <v>3</v>
      </c>
      <c r="D71" s="1">
        <f t="shared" si="15"/>
        <v>17</v>
      </c>
      <c r="E71" s="26">
        <f t="shared" si="3"/>
        <v>15</v>
      </c>
      <c r="F71" s="24">
        <f t="shared" si="4"/>
        <v>2</v>
      </c>
      <c r="G71" s="1">
        <f t="shared" si="5"/>
        <v>15</v>
      </c>
      <c r="H71" s="27">
        <f t="shared" si="6"/>
        <v>0</v>
      </c>
      <c r="I71" s="24">
        <f t="shared" si="7"/>
        <v>0</v>
      </c>
      <c r="J71" s="1">
        <f t="shared" si="8"/>
        <v>0</v>
      </c>
      <c r="K71" s="28">
        <f t="shared" si="9"/>
        <v>9</v>
      </c>
      <c r="L71" s="24">
        <f t="shared" si="10"/>
        <v>3</v>
      </c>
      <c r="M71" s="1">
        <f t="shared" si="11"/>
        <v>16</v>
      </c>
      <c r="N71" s="29">
        <f t="shared" si="12"/>
        <v>0</v>
      </c>
      <c r="O71" s="24">
        <f t="shared" si="13"/>
        <v>0</v>
      </c>
      <c r="P71" s="1">
        <f t="shared" si="14"/>
        <v>0</v>
      </c>
    </row>
    <row r="72" spans="2:16" ht="15.75" customHeight="1" x14ac:dyDescent="0.25">
      <c r="B72" s="25">
        <f t="shared" si="0"/>
        <v>16</v>
      </c>
      <c r="C72" s="24">
        <f t="shared" si="1"/>
        <v>6</v>
      </c>
      <c r="D72" s="1">
        <f t="shared" si="15"/>
        <v>12</v>
      </c>
      <c r="E72" s="26">
        <f t="shared" si="3"/>
        <v>15</v>
      </c>
      <c r="F72" s="24">
        <f t="shared" si="4"/>
        <v>6</v>
      </c>
      <c r="G72" s="1">
        <f t="shared" si="5"/>
        <v>9</v>
      </c>
      <c r="H72" s="27">
        <f t="shared" si="6"/>
        <v>0</v>
      </c>
      <c r="I72" s="24">
        <f t="shared" si="7"/>
        <v>0</v>
      </c>
      <c r="J72" s="1">
        <f t="shared" si="8"/>
        <v>0</v>
      </c>
      <c r="K72" s="28">
        <f t="shared" si="9"/>
        <v>15</v>
      </c>
      <c r="L72" s="24">
        <f t="shared" si="10"/>
        <v>6</v>
      </c>
      <c r="M72" s="1">
        <f t="shared" si="11"/>
        <v>13</v>
      </c>
      <c r="N72" s="29">
        <f t="shared" si="12"/>
        <v>0</v>
      </c>
      <c r="O72" s="24">
        <f t="shared" si="13"/>
        <v>0</v>
      </c>
      <c r="P72" s="1">
        <f t="shared" si="14"/>
        <v>0</v>
      </c>
    </row>
    <row r="73" spans="2:16" ht="15.75" customHeight="1" x14ac:dyDescent="0.25">
      <c r="B73" s="25">
        <f t="shared" si="0"/>
        <v>28</v>
      </c>
      <c r="C73" s="24">
        <f t="shared" si="1"/>
        <v>4</v>
      </c>
      <c r="D73" s="1">
        <f t="shared" si="15"/>
        <v>16</v>
      </c>
      <c r="E73" s="26">
        <f t="shared" si="3"/>
        <v>20</v>
      </c>
      <c r="F73" s="24">
        <f t="shared" si="4"/>
        <v>6</v>
      </c>
      <c r="G73" s="1">
        <f t="shared" si="5"/>
        <v>13</v>
      </c>
      <c r="H73" s="27">
        <f t="shared" si="6"/>
        <v>0</v>
      </c>
      <c r="I73" s="24">
        <f t="shared" si="7"/>
        <v>0</v>
      </c>
      <c r="J73" s="1">
        <f t="shared" si="8"/>
        <v>0</v>
      </c>
      <c r="K73" s="28">
        <f t="shared" si="9"/>
        <v>21</v>
      </c>
      <c r="L73" s="24">
        <f t="shared" si="10"/>
        <v>5</v>
      </c>
      <c r="M73" s="1">
        <f t="shared" si="11"/>
        <v>18</v>
      </c>
      <c r="N73" s="29">
        <f t="shared" si="12"/>
        <v>0</v>
      </c>
      <c r="O73" s="24">
        <f t="shared" si="13"/>
        <v>0</v>
      </c>
      <c r="P73" s="1">
        <f t="shared" si="14"/>
        <v>0</v>
      </c>
    </row>
    <row r="74" spans="2:16" ht="15.75" customHeight="1" x14ac:dyDescent="0.25">
      <c r="B74" s="25">
        <f t="shared" si="0"/>
        <v>12</v>
      </c>
      <c r="C74" s="24">
        <f t="shared" si="1"/>
        <v>7</v>
      </c>
      <c r="D74" s="1">
        <f t="shared" si="15"/>
        <v>9</v>
      </c>
      <c r="E74" s="26">
        <f t="shared" si="3"/>
        <v>19</v>
      </c>
      <c r="F74" s="24">
        <f t="shared" si="4"/>
        <v>1</v>
      </c>
      <c r="G74" s="1">
        <f t="shared" si="5"/>
        <v>5</v>
      </c>
      <c r="H74" s="27">
        <f t="shared" si="6"/>
        <v>0</v>
      </c>
      <c r="I74" s="24">
        <f t="shared" si="7"/>
        <v>0</v>
      </c>
      <c r="J74" s="1">
        <f t="shared" si="8"/>
        <v>0</v>
      </c>
      <c r="K74" s="28">
        <f t="shared" si="9"/>
        <v>18</v>
      </c>
      <c r="L74" s="24">
        <f t="shared" si="10"/>
        <v>5</v>
      </c>
      <c r="M74" s="1">
        <f t="shared" si="11"/>
        <v>10</v>
      </c>
      <c r="N74" s="29">
        <f t="shared" si="12"/>
        <v>0</v>
      </c>
      <c r="O74" s="24">
        <f t="shared" si="13"/>
        <v>0</v>
      </c>
      <c r="P74" s="1">
        <f t="shared" si="14"/>
        <v>0</v>
      </c>
    </row>
    <row r="75" spans="2:16" ht="15.75" customHeight="1" x14ac:dyDescent="0.25">
      <c r="B75" s="25">
        <f t="shared" si="0"/>
        <v>0</v>
      </c>
      <c r="C75" s="24">
        <f t="shared" si="1"/>
        <v>0</v>
      </c>
      <c r="D75" s="1">
        <f t="shared" si="15"/>
        <v>0</v>
      </c>
      <c r="E75" s="26">
        <f t="shared" si="3"/>
        <v>0</v>
      </c>
      <c r="F75" s="24">
        <f t="shared" si="4"/>
        <v>0</v>
      </c>
      <c r="G75" s="1">
        <f t="shared" si="5"/>
        <v>0</v>
      </c>
      <c r="H75" s="27">
        <f t="shared" si="6"/>
        <v>0</v>
      </c>
      <c r="I75" s="24">
        <f t="shared" si="7"/>
        <v>0</v>
      </c>
      <c r="J75" s="1">
        <f t="shared" si="8"/>
        <v>0</v>
      </c>
      <c r="K75" s="28">
        <f t="shared" si="9"/>
        <v>0</v>
      </c>
      <c r="L75" s="24">
        <f t="shared" si="10"/>
        <v>0</v>
      </c>
      <c r="M75" s="1">
        <f t="shared" si="11"/>
        <v>0</v>
      </c>
      <c r="N75" s="29">
        <f t="shared" si="12"/>
        <v>0</v>
      </c>
      <c r="O75" s="24">
        <f t="shared" si="13"/>
        <v>0</v>
      </c>
      <c r="P75" s="1">
        <f t="shared" si="14"/>
        <v>0</v>
      </c>
    </row>
    <row r="76" spans="2:16" ht="15.75" customHeight="1" x14ac:dyDescent="0.25">
      <c r="B76" s="25">
        <f t="shared" si="0"/>
        <v>21</v>
      </c>
      <c r="C76" s="24">
        <f t="shared" si="1"/>
        <v>7</v>
      </c>
      <c r="D76" s="1">
        <f t="shared" si="15"/>
        <v>18</v>
      </c>
      <c r="E76" s="26">
        <f t="shared" si="3"/>
        <v>16</v>
      </c>
      <c r="F76" s="24">
        <f t="shared" si="4"/>
        <v>9</v>
      </c>
      <c r="G76" s="1">
        <f t="shared" si="5"/>
        <v>15</v>
      </c>
      <c r="H76" s="27">
        <f t="shared" si="6"/>
        <v>0</v>
      </c>
      <c r="I76" s="24">
        <f t="shared" si="7"/>
        <v>0</v>
      </c>
      <c r="J76" s="1">
        <f t="shared" si="8"/>
        <v>0</v>
      </c>
      <c r="K76" s="28">
        <f t="shared" si="9"/>
        <v>0</v>
      </c>
      <c r="L76" s="24">
        <f t="shared" si="10"/>
        <v>0</v>
      </c>
      <c r="M76" s="1">
        <f t="shared" si="11"/>
        <v>0</v>
      </c>
      <c r="N76" s="29">
        <f t="shared" si="12"/>
        <v>0</v>
      </c>
      <c r="O76" s="24">
        <f t="shared" si="13"/>
        <v>0</v>
      </c>
      <c r="P76" s="1">
        <f t="shared" si="14"/>
        <v>0</v>
      </c>
    </row>
    <row r="77" spans="2:16" ht="15.75" customHeight="1" x14ac:dyDescent="0.25">
      <c r="B77" s="25">
        <f t="shared" si="0"/>
        <v>6</v>
      </c>
      <c r="C77" s="24">
        <f t="shared" si="1"/>
        <v>2</v>
      </c>
      <c r="D77" s="1">
        <f t="shared" si="15"/>
        <v>15</v>
      </c>
      <c r="E77" s="26">
        <f t="shared" si="3"/>
        <v>19</v>
      </c>
      <c r="F77" s="24">
        <f t="shared" si="4"/>
        <v>0</v>
      </c>
      <c r="G77" s="1">
        <f t="shared" si="5"/>
        <v>14</v>
      </c>
      <c r="H77" s="27">
        <f t="shared" si="6"/>
        <v>0</v>
      </c>
      <c r="I77" s="24">
        <f t="shared" si="7"/>
        <v>0</v>
      </c>
      <c r="J77" s="1">
        <f t="shared" si="8"/>
        <v>0</v>
      </c>
      <c r="K77" s="28">
        <f t="shared" si="9"/>
        <v>0</v>
      </c>
      <c r="L77" s="24">
        <f t="shared" si="10"/>
        <v>0</v>
      </c>
      <c r="M77" s="1">
        <f t="shared" si="11"/>
        <v>0</v>
      </c>
      <c r="N77" s="29">
        <f t="shared" si="12"/>
        <v>0</v>
      </c>
      <c r="O77" s="24">
        <f t="shared" si="13"/>
        <v>0</v>
      </c>
      <c r="P77" s="1">
        <f t="shared" si="14"/>
        <v>0</v>
      </c>
    </row>
    <row r="78" spans="2:16" ht="15.75" customHeight="1" x14ac:dyDescent="0.25">
      <c r="B78" s="25">
        <f t="shared" si="0"/>
        <v>0</v>
      </c>
      <c r="C78" s="24">
        <f t="shared" si="1"/>
        <v>0</v>
      </c>
      <c r="D78" s="1">
        <f t="shared" si="15"/>
        <v>0</v>
      </c>
      <c r="E78" s="26">
        <f t="shared" si="3"/>
        <v>0</v>
      </c>
      <c r="F78" s="24">
        <f t="shared" si="4"/>
        <v>0</v>
      </c>
      <c r="G78" s="1">
        <f t="shared" si="5"/>
        <v>0</v>
      </c>
      <c r="H78" s="27">
        <f t="shared" si="6"/>
        <v>0</v>
      </c>
      <c r="I78" s="24">
        <f t="shared" si="7"/>
        <v>0</v>
      </c>
      <c r="J78" s="1">
        <f t="shared" si="8"/>
        <v>0</v>
      </c>
      <c r="K78" s="28">
        <f t="shared" si="9"/>
        <v>0</v>
      </c>
      <c r="L78" s="24">
        <f t="shared" si="10"/>
        <v>0</v>
      </c>
      <c r="M78" s="1">
        <f t="shared" si="11"/>
        <v>0</v>
      </c>
      <c r="N78" s="29">
        <f t="shared" si="12"/>
        <v>0</v>
      </c>
      <c r="O78" s="24">
        <f t="shared" si="13"/>
        <v>0</v>
      </c>
      <c r="P78" s="1">
        <f t="shared" si="14"/>
        <v>0</v>
      </c>
    </row>
    <row r="79" spans="2:16" ht="15.75" customHeight="1" x14ac:dyDescent="0.25">
      <c r="B79" s="25">
        <f t="shared" si="0"/>
        <v>12</v>
      </c>
      <c r="C79" s="24">
        <f t="shared" si="1"/>
        <v>3</v>
      </c>
      <c r="D79" s="1">
        <f t="shared" si="15"/>
        <v>14</v>
      </c>
      <c r="E79" s="26">
        <f t="shared" si="3"/>
        <v>17</v>
      </c>
      <c r="F79" s="24">
        <f t="shared" si="4"/>
        <v>4</v>
      </c>
      <c r="G79" s="1">
        <f t="shared" si="5"/>
        <v>8</v>
      </c>
      <c r="H79" s="27">
        <f t="shared" si="6"/>
        <v>9</v>
      </c>
      <c r="I79" s="24">
        <f t="shared" si="7"/>
        <v>5</v>
      </c>
      <c r="J79" s="1">
        <f t="shared" si="8"/>
        <v>10</v>
      </c>
      <c r="K79" s="28">
        <f t="shared" si="9"/>
        <v>0</v>
      </c>
      <c r="L79" s="24">
        <f t="shared" si="10"/>
        <v>0</v>
      </c>
      <c r="M79" s="1">
        <f t="shared" si="11"/>
        <v>0</v>
      </c>
      <c r="N79" s="29">
        <f t="shared" si="12"/>
        <v>0</v>
      </c>
      <c r="O79" s="24">
        <f t="shared" si="13"/>
        <v>0</v>
      </c>
      <c r="P79" s="1">
        <f t="shared" si="14"/>
        <v>0</v>
      </c>
    </row>
    <row r="80" spans="2:16" ht="15.75" customHeight="1" x14ac:dyDescent="0.25">
      <c r="B80" s="25">
        <f t="shared" si="0"/>
        <v>20</v>
      </c>
      <c r="C80" s="24">
        <f t="shared" si="1"/>
        <v>4</v>
      </c>
      <c r="D80" s="1">
        <f t="shared" si="15"/>
        <v>25</v>
      </c>
      <c r="E80" s="26">
        <f t="shared" si="3"/>
        <v>22</v>
      </c>
      <c r="F80" s="24">
        <f t="shared" si="4"/>
        <v>4</v>
      </c>
      <c r="G80" s="1">
        <f t="shared" si="5"/>
        <v>20</v>
      </c>
      <c r="H80" s="27">
        <f t="shared" si="6"/>
        <v>23</v>
      </c>
      <c r="I80" s="24">
        <f t="shared" si="7"/>
        <v>10</v>
      </c>
      <c r="J80" s="1">
        <v>23</v>
      </c>
      <c r="K80" s="28">
        <f t="shared" si="9"/>
        <v>0</v>
      </c>
      <c r="L80" s="24">
        <f t="shared" si="10"/>
        <v>0</v>
      </c>
      <c r="M80" s="1">
        <f t="shared" si="11"/>
        <v>0</v>
      </c>
      <c r="N80" s="29">
        <f t="shared" si="12"/>
        <v>0</v>
      </c>
      <c r="O80" s="24">
        <f t="shared" si="13"/>
        <v>0</v>
      </c>
      <c r="P80" s="1">
        <f t="shared" si="14"/>
        <v>0</v>
      </c>
    </row>
    <row r="81" spans="2:16" ht="15.75" customHeight="1" x14ac:dyDescent="0.25">
      <c r="B81" s="25">
        <f t="shared" si="0"/>
        <v>17</v>
      </c>
      <c r="C81" s="24">
        <f t="shared" si="1"/>
        <v>2</v>
      </c>
      <c r="D81" s="1">
        <f t="shared" si="15"/>
        <v>14</v>
      </c>
      <c r="E81" s="26">
        <f t="shared" si="3"/>
        <v>21</v>
      </c>
      <c r="F81" s="24">
        <f t="shared" si="4"/>
        <v>2</v>
      </c>
      <c r="G81" s="1">
        <f t="shared" si="5"/>
        <v>9</v>
      </c>
      <c r="H81" s="27">
        <f t="shared" si="6"/>
        <v>28</v>
      </c>
      <c r="I81" s="24">
        <f t="shared" si="7"/>
        <v>5</v>
      </c>
      <c r="J81" s="1">
        <f t="shared" ref="J81:J90" si="16">IFERROR(VALUE(MID(D34,FIND("/",D34)+3,FIND("/",D34,FIND("/",D34)+1)-FIND("/",D34))),0)</f>
        <v>10</v>
      </c>
      <c r="K81" s="28">
        <f t="shared" si="9"/>
        <v>0</v>
      </c>
      <c r="L81" s="24">
        <f t="shared" si="10"/>
        <v>0</v>
      </c>
      <c r="M81" s="1">
        <f t="shared" si="11"/>
        <v>0</v>
      </c>
      <c r="N81" s="29">
        <f t="shared" si="12"/>
        <v>0</v>
      </c>
      <c r="O81" s="24">
        <f t="shared" si="13"/>
        <v>0</v>
      </c>
      <c r="P81" s="1">
        <f t="shared" si="14"/>
        <v>0</v>
      </c>
    </row>
    <row r="82" spans="2:16" ht="15.75" customHeight="1" x14ac:dyDescent="0.25">
      <c r="B82" s="25">
        <f t="shared" si="0"/>
        <v>11</v>
      </c>
      <c r="C82" s="24">
        <f t="shared" si="1"/>
        <v>2</v>
      </c>
      <c r="D82" s="1">
        <f t="shared" si="15"/>
        <v>19</v>
      </c>
      <c r="E82" s="26">
        <f t="shared" si="3"/>
        <v>14</v>
      </c>
      <c r="F82" s="24">
        <f t="shared" si="4"/>
        <v>2</v>
      </c>
      <c r="G82" s="1">
        <f t="shared" si="5"/>
        <v>15</v>
      </c>
      <c r="H82" s="27">
        <f t="shared" si="6"/>
        <v>10</v>
      </c>
      <c r="I82" s="24">
        <f t="shared" si="7"/>
        <v>3</v>
      </c>
      <c r="J82" s="1">
        <f t="shared" si="16"/>
        <v>18</v>
      </c>
      <c r="K82" s="28">
        <f t="shared" si="9"/>
        <v>0</v>
      </c>
      <c r="L82" s="24">
        <f t="shared" si="10"/>
        <v>0</v>
      </c>
      <c r="M82" s="1">
        <f t="shared" si="11"/>
        <v>0</v>
      </c>
      <c r="N82" s="29">
        <f t="shared" si="12"/>
        <v>0</v>
      </c>
      <c r="O82" s="24">
        <f t="shared" si="13"/>
        <v>0</v>
      </c>
      <c r="P82" s="1">
        <f t="shared" si="14"/>
        <v>0</v>
      </c>
    </row>
    <row r="83" spans="2:16" ht="15.75" customHeight="1" x14ac:dyDescent="0.25">
      <c r="B83" s="25">
        <f t="shared" si="0"/>
        <v>0</v>
      </c>
      <c r="C83" s="24">
        <f t="shared" si="1"/>
        <v>0</v>
      </c>
      <c r="D83" s="1">
        <f t="shared" si="15"/>
        <v>0</v>
      </c>
      <c r="E83" s="26">
        <f t="shared" si="3"/>
        <v>0</v>
      </c>
      <c r="F83" s="24">
        <f t="shared" si="4"/>
        <v>0</v>
      </c>
      <c r="G83" s="1">
        <f t="shared" si="5"/>
        <v>0</v>
      </c>
      <c r="H83" s="27">
        <f t="shared" si="6"/>
        <v>0</v>
      </c>
      <c r="I83" s="24">
        <f t="shared" si="7"/>
        <v>0</v>
      </c>
      <c r="J83" s="1">
        <f t="shared" si="16"/>
        <v>0</v>
      </c>
      <c r="K83" s="28">
        <f t="shared" si="9"/>
        <v>0</v>
      </c>
      <c r="L83" s="24">
        <f t="shared" si="10"/>
        <v>0</v>
      </c>
      <c r="M83" s="1">
        <f t="shared" si="11"/>
        <v>0</v>
      </c>
      <c r="N83" s="29">
        <f t="shared" si="12"/>
        <v>0</v>
      </c>
      <c r="O83" s="24">
        <f t="shared" si="13"/>
        <v>0</v>
      </c>
      <c r="P83" s="1">
        <f t="shared" si="14"/>
        <v>0</v>
      </c>
    </row>
    <row r="84" spans="2:16" ht="15.75" customHeight="1" x14ac:dyDescent="0.25">
      <c r="B84" s="25">
        <f t="shared" si="0"/>
        <v>11</v>
      </c>
      <c r="C84" s="24">
        <f t="shared" si="1"/>
        <v>4</v>
      </c>
      <c r="D84" s="1">
        <f t="shared" si="15"/>
        <v>10</v>
      </c>
      <c r="E84" s="26">
        <f t="shared" si="3"/>
        <v>16</v>
      </c>
      <c r="F84" s="24">
        <f t="shared" si="4"/>
        <v>1</v>
      </c>
      <c r="G84" s="1">
        <f t="shared" si="5"/>
        <v>7</v>
      </c>
      <c r="H84" s="27">
        <f t="shared" si="6"/>
        <v>0</v>
      </c>
      <c r="I84" s="24">
        <f t="shared" si="7"/>
        <v>0</v>
      </c>
      <c r="J84" s="1">
        <f t="shared" si="16"/>
        <v>0</v>
      </c>
      <c r="K84" s="28">
        <f t="shared" si="9"/>
        <v>16</v>
      </c>
      <c r="L84" s="24">
        <f t="shared" si="10"/>
        <v>6</v>
      </c>
      <c r="M84" s="1">
        <f t="shared" si="11"/>
        <v>12</v>
      </c>
      <c r="N84" s="29">
        <f t="shared" si="12"/>
        <v>0</v>
      </c>
      <c r="O84" s="24">
        <f t="shared" si="13"/>
        <v>0</v>
      </c>
      <c r="P84" s="1">
        <f t="shared" si="14"/>
        <v>0</v>
      </c>
    </row>
    <row r="85" spans="2:16" ht="15.75" customHeight="1" x14ac:dyDescent="0.25">
      <c r="B85" s="25">
        <f t="shared" si="0"/>
        <v>10</v>
      </c>
      <c r="C85" s="24">
        <f t="shared" si="1"/>
        <v>7</v>
      </c>
      <c r="D85" s="1">
        <f t="shared" si="15"/>
        <v>15</v>
      </c>
      <c r="E85" s="26">
        <f t="shared" si="3"/>
        <v>20</v>
      </c>
      <c r="F85" s="24">
        <f t="shared" si="4"/>
        <v>4</v>
      </c>
      <c r="G85" s="1">
        <f t="shared" si="5"/>
        <v>14</v>
      </c>
      <c r="H85" s="27">
        <f t="shared" si="6"/>
        <v>0</v>
      </c>
      <c r="I85" s="24">
        <f t="shared" si="7"/>
        <v>0</v>
      </c>
      <c r="J85" s="1">
        <f t="shared" si="16"/>
        <v>0</v>
      </c>
      <c r="K85" s="28">
        <f t="shared" si="9"/>
        <v>23</v>
      </c>
      <c r="L85" s="24">
        <f t="shared" si="10"/>
        <v>3</v>
      </c>
      <c r="M85" s="1">
        <f t="shared" si="11"/>
        <v>18</v>
      </c>
      <c r="N85" s="29">
        <f t="shared" si="12"/>
        <v>0</v>
      </c>
      <c r="O85" s="24">
        <f t="shared" si="13"/>
        <v>0</v>
      </c>
      <c r="P85" s="1">
        <f t="shared" si="14"/>
        <v>0</v>
      </c>
    </row>
    <row r="86" spans="2:16" ht="15.75" customHeight="1" x14ac:dyDescent="0.25">
      <c r="B86" s="25">
        <f t="shared" si="0"/>
        <v>17</v>
      </c>
      <c r="C86" s="24">
        <f t="shared" si="1"/>
        <v>9</v>
      </c>
      <c r="D86" s="1">
        <f t="shared" si="15"/>
        <v>18</v>
      </c>
      <c r="E86" s="26">
        <f t="shared" si="3"/>
        <v>21</v>
      </c>
      <c r="F86" s="24">
        <f t="shared" si="4"/>
        <v>5</v>
      </c>
      <c r="G86" s="1">
        <f t="shared" si="5"/>
        <v>16</v>
      </c>
      <c r="H86" s="27">
        <f t="shared" si="6"/>
        <v>0</v>
      </c>
      <c r="I86" s="24">
        <f t="shared" si="7"/>
        <v>0</v>
      </c>
      <c r="J86" s="1">
        <f t="shared" si="16"/>
        <v>0</v>
      </c>
      <c r="K86" s="28">
        <f t="shared" si="9"/>
        <v>18</v>
      </c>
      <c r="L86" s="24">
        <f t="shared" si="10"/>
        <v>2</v>
      </c>
      <c r="M86" s="1">
        <f t="shared" si="11"/>
        <v>16</v>
      </c>
      <c r="N86" s="29">
        <f t="shared" si="12"/>
        <v>0</v>
      </c>
      <c r="O86" s="24">
        <f t="shared" si="13"/>
        <v>0</v>
      </c>
      <c r="P86" s="1">
        <f t="shared" si="14"/>
        <v>0</v>
      </c>
    </row>
    <row r="87" spans="2:16" ht="15.75" customHeight="1" x14ac:dyDescent="0.25">
      <c r="B87" s="25">
        <f t="shared" si="0"/>
        <v>5</v>
      </c>
      <c r="C87" s="24">
        <f t="shared" si="1"/>
        <v>3</v>
      </c>
      <c r="D87" s="1">
        <f t="shared" si="15"/>
        <v>16</v>
      </c>
      <c r="E87" s="26">
        <f t="shared" si="3"/>
        <v>9</v>
      </c>
      <c r="F87" s="24">
        <f t="shared" si="4"/>
        <v>2</v>
      </c>
      <c r="G87" s="1">
        <f t="shared" si="5"/>
        <v>15</v>
      </c>
      <c r="H87" s="27">
        <f t="shared" si="6"/>
        <v>0</v>
      </c>
      <c r="I87" s="24">
        <f t="shared" si="7"/>
        <v>0</v>
      </c>
      <c r="J87" s="1">
        <f t="shared" si="16"/>
        <v>0</v>
      </c>
      <c r="K87" s="28">
        <f t="shared" si="9"/>
        <v>18</v>
      </c>
      <c r="L87" s="24">
        <f t="shared" si="10"/>
        <v>2</v>
      </c>
      <c r="M87" s="1">
        <f t="shared" si="11"/>
        <v>16</v>
      </c>
      <c r="N87" s="29">
        <f t="shared" si="12"/>
        <v>0</v>
      </c>
      <c r="O87" s="24">
        <f t="shared" si="13"/>
        <v>0</v>
      </c>
      <c r="P87" s="1">
        <f t="shared" si="14"/>
        <v>0</v>
      </c>
    </row>
    <row r="88" spans="2:16" ht="15.75" customHeight="1" x14ac:dyDescent="0.25">
      <c r="B88" s="25">
        <f t="shared" si="0"/>
        <v>0</v>
      </c>
      <c r="C88" s="24">
        <f t="shared" si="1"/>
        <v>0</v>
      </c>
      <c r="D88" s="1">
        <f t="shared" si="15"/>
        <v>0</v>
      </c>
      <c r="E88" s="26">
        <f t="shared" si="3"/>
        <v>0</v>
      </c>
      <c r="F88" s="24">
        <f t="shared" si="4"/>
        <v>0</v>
      </c>
      <c r="G88" s="1">
        <f t="shared" si="5"/>
        <v>0</v>
      </c>
      <c r="H88" s="27">
        <f t="shared" si="6"/>
        <v>0</v>
      </c>
      <c r="I88" s="24">
        <f t="shared" si="7"/>
        <v>0</v>
      </c>
      <c r="J88" s="1">
        <f t="shared" si="16"/>
        <v>0</v>
      </c>
      <c r="K88" s="28">
        <f t="shared" si="9"/>
        <v>0</v>
      </c>
      <c r="L88" s="24">
        <f t="shared" si="10"/>
        <v>0</v>
      </c>
      <c r="M88" s="1">
        <f t="shared" si="11"/>
        <v>0</v>
      </c>
      <c r="N88" s="29">
        <f t="shared" si="12"/>
        <v>0</v>
      </c>
      <c r="O88" s="24">
        <f t="shared" si="13"/>
        <v>0</v>
      </c>
      <c r="P88" s="1">
        <f t="shared" si="14"/>
        <v>0</v>
      </c>
    </row>
    <row r="89" spans="2:16" ht="15.75" customHeight="1" x14ac:dyDescent="0.25">
      <c r="B89" s="25">
        <f t="shared" si="0"/>
        <v>22</v>
      </c>
      <c r="C89" s="24">
        <f t="shared" si="1"/>
        <v>5</v>
      </c>
      <c r="D89" s="1">
        <f t="shared" si="15"/>
        <v>12</v>
      </c>
      <c r="E89" s="26">
        <f t="shared" si="3"/>
        <v>14</v>
      </c>
      <c r="F89" s="24">
        <f t="shared" si="4"/>
        <v>4</v>
      </c>
      <c r="G89" s="1">
        <f t="shared" si="5"/>
        <v>14</v>
      </c>
      <c r="H89" s="27">
        <f t="shared" si="6"/>
        <v>0</v>
      </c>
      <c r="I89" s="24">
        <f t="shared" si="7"/>
        <v>0</v>
      </c>
      <c r="J89" s="1">
        <f t="shared" si="16"/>
        <v>0</v>
      </c>
      <c r="K89" s="28">
        <f t="shared" si="9"/>
        <v>0</v>
      </c>
      <c r="L89" s="24">
        <f t="shared" si="10"/>
        <v>0</v>
      </c>
      <c r="M89" s="1">
        <f t="shared" si="11"/>
        <v>0</v>
      </c>
      <c r="N89" s="29">
        <f t="shared" si="12"/>
        <v>0</v>
      </c>
      <c r="O89" s="24">
        <f t="shared" si="13"/>
        <v>0</v>
      </c>
      <c r="P89" s="1">
        <f t="shared" si="14"/>
        <v>0</v>
      </c>
    </row>
    <row r="90" spans="2:16" ht="15.75" customHeight="1" x14ac:dyDescent="0.25">
      <c r="B90" s="25">
        <f t="shared" si="0"/>
        <v>17</v>
      </c>
      <c r="C90" s="24">
        <f t="shared" si="1"/>
        <v>0</v>
      </c>
      <c r="D90" s="1">
        <f t="shared" si="15"/>
        <v>4</v>
      </c>
      <c r="E90" s="26">
        <f t="shared" si="3"/>
        <v>7</v>
      </c>
      <c r="F90" s="24">
        <f t="shared" si="4"/>
        <v>2</v>
      </c>
      <c r="G90" s="1">
        <f t="shared" si="5"/>
        <v>5</v>
      </c>
      <c r="H90" s="27">
        <f t="shared" si="6"/>
        <v>0</v>
      </c>
      <c r="I90" s="24">
        <f t="shared" si="7"/>
        <v>0</v>
      </c>
      <c r="J90" s="1">
        <f t="shared" si="16"/>
        <v>0</v>
      </c>
      <c r="K90" s="28">
        <f t="shared" si="9"/>
        <v>0</v>
      </c>
      <c r="L90" s="24">
        <f t="shared" si="10"/>
        <v>0</v>
      </c>
      <c r="M90" s="1">
        <f t="shared" si="11"/>
        <v>0</v>
      </c>
      <c r="N90" s="29">
        <f t="shared" si="12"/>
        <v>0</v>
      </c>
      <c r="O90" s="24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  <vt:lpstr>Faceit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2025-10-11T07:14:22Z</dcterms:modified>
</cp:coreProperties>
</file>