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Project\My\stats-bot_v2-2\stats-bot_v2-app\src\main\resources\"/>
    </mc:Choice>
  </mc:AlternateContent>
  <xr:revisionPtr revIDLastSave="0" documentId="13_ncr:1_{1A0A327F-621F-4251-8DC5-5255918E0FCE}" xr6:coauthVersionLast="45" xr6:coauthVersionMax="47" xr10:uidLastSave="{00000000-0000-0000-0000-000000000000}"/>
  <bookViews>
    <workbookView xWindow="-120" yWindow="-120" windowWidth="29040" windowHeight="15720" firstSheet="3" activeTab="13" xr2:uid="{00000000-000D-0000-FFFF-FFFF00000000}"/>
  </bookViews>
  <sheets>
    <sheet name="2021" sheetId="1" r:id="rId1"/>
    <sheet name="TOP 2021" sheetId="2" r:id="rId2"/>
    <sheet name="2022" sheetId="3" r:id="rId3"/>
    <sheet name="Tournament 2022" sheetId="4" r:id="rId4"/>
    <sheet name="Faceit 2022" sheetId="5" r:id="rId5"/>
    <sheet name="2023" sheetId="6" r:id="rId6"/>
    <sheet name="2023 CS2 (KD)" sheetId="7" r:id="rId7"/>
    <sheet name="2024 pr" sheetId="8" r:id="rId8"/>
    <sheet name="2024 mm" sheetId="9" r:id="rId9"/>
    <sheet name="2x2 2024" sheetId="10" r:id="rId10"/>
    <sheet name="MVP all time" sheetId="11" r:id="rId11"/>
    <sheet name="2х2 2025" sheetId="12" r:id="rId12"/>
    <sheet name="Premier 2025" sheetId="13" r:id="rId13"/>
    <sheet name="2025 mm" sheetId="14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A2" i="14" l="1"/>
  <c r="EB2" i="14"/>
  <c r="EC2" i="14"/>
  <c r="ED2" i="14"/>
  <c r="EE2" i="14"/>
  <c r="DZ2" i="14"/>
  <c r="DU2" i="14"/>
  <c r="DV2" i="14"/>
  <c r="DW2" i="14"/>
  <c r="DX2" i="14"/>
  <c r="DY2" i="14"/>
  <c r="DT2" i="14"/>
  <c r="DU5" i="14"/>
  <c r="DV5" i="14"/>
  <c r="DW5" i="14"/>
  <c r="DX5" i="14"/>
  <c r="DY5" i="14"/>
  <c r="DT5" i="14"/>
  <c r="DO2" i="14"/>
  <c r="DP2" i="14"/>
  <c r="DQ2" i="14"/>
  <c r="DR2" i="14"/>
  <c r="DS2" i="14"/>
  <c r="DN2" i="14"/>
  <c r="DO5" i="14"/>
  <c r="DP5" i="14"/>
  <c r="DQ5" i="14"/>
  <c r="DR5" i="14"/>
  <c r="DS5" i="14"/>
  <c r="DN5" i="14"/>
  <c r="DI5" i="14"/>
  <c r="DJ5" i="14"/>
  <c r="DK5" i="14"/>
  <c r="DL5" i="14"/>
  <c r="DM5" i="14"/>
  <c r="DH5" i="14"/>
  <c r="DI2" i="14"/>
  <c r="DJ2" i="14"/>
  <c r="DK2" i="14"/>
  <c r="DL2" i="14"/>
  <c r="DM2" i="14"/>
  <c r="DH2" i="14"/>
  <c r="DC2" i="14"/>
  <c r="DD2" i="14"/>
  <c r="DE2" i="14"/>
  <c r="DF2" i="14"/>
  <c r="DG2" i="14"/>
  <c r="DB2" i="14"/>
  <c r="DC5" i="14"/>
  <c r="DD5" i="14"/>
  <c r="DE5" i="14"/>
  <c r="DF5" i="14"/>
  <c r="DG5" i="14"/>
  <c r="DB5" i="14"/>
  <c r="CW5" i="14"/>
  <c r="CX5" i="14"/>
  <c r="CY5" i="14"/>
  <c r="CZ5" i="14"/>
  <c r="DA5" i="14"/>
  <c r="CV5" i="14"/>
  <c r="CW2" i="14"/>
  <c r="CX2" i="14"/>
  <c r="CY2" i="14"/>
  <c r="CZ2" i="14"/>
  <c r="DA2" i="14"/>
  <c r="CV2" i="14"/>
  <c r="CQ2" i="14"/>
  <c r="CR2" i="14"/>
  <c r="CS2" i="14"/>
  <c r="CT2" i="14"/>
  <c r="CU2" i="14"/>
  <c r="CP2" i="14"/>
  <c r="CQ5" i="14"/>
  <c r="CR5" i="14"/>
  <c r="CS5" i="14"/>
  <c r="CT5" i="14"/>
  <c r="CU5" i="14"/>
  <c r="CP5" i="14"/>
  <c r="CK5" i="14"/>
  <c r="CL5" i="14"/>
  <c r="CM5" i="14"/>
  <c r="CN5" i="14"/>
  <c r="CO5" i="14"/>
  <c r="CJ5" i="14"/>
  <c r="CK2" i="14"/>
  <c r="CL2" i="14"/>
  <c r="CM2" i="14"/>
  <c r="CN2" i="14"/>
  <c r="CO2" i="14"/>
  <c r="CJ2" i="14"/>
  <c r="C205" i="14"/>
  <c r="B205" i="14"/>
  <c r="DO5" i="13"/>
  <c r="DP5" i="13"/>
  <c r="DQ5" i="13"/>
  <c r="DR5" i="13"/>
  <c r="DS5" i="13"/>
  <c r="CW2" i="13"/>
  <c r="CX2" i="13"/>
  <c r="CY2" i="13"/>
  <c r="CZ2" i="13"/>
  <c r="DA2" i="13"/>
  <c r="B61" i="13"/>
  <c r="M4" i="12"/>
  <c r="L4" i="12"/>
  <c r="I4" i="12"/>
  <c r="H4" i="12"/>
  <c r="J4" i="12" l="1"/>
  <c r="K4" i="12"/>
  <c r="DN5" i="13"/>
  <c r="DI2" i="13"/>
  <c r="DJ2" i="13"/>
  <c r="DK2" i="13"/>
  <c r="DL2" i="13"/>
  <c r="DM2" i="13"/>
  <c r="DC5" i="13"/>
  <c r="DD5" i="13"/>
  <c r="DE5" i="13"/>
  <c r="DF5" i="13"/>
  <c r="DG5" i="13"/>
  <c r="DC2" i="13"/>
  <c r="DD2" i="13"/>
  <c r="DE2" i="13"/>
  <c r="DF2" i="13"/>
  <c r="DG2" i="13"/>
  <c r="CV2" i="13"/>
  <c r="CQ5" i="13"/>
  <c r="CR5" i="13"/>
  <c r="CS5" i="13"/>
  <c r="CT5" i="13"/>
  <c r="CU5" i="13"/>
  <c r="CQ2" i="13"/>
  <c r="CR2" i="13"/>
  <c r="CS2" i="13"/>
  <c r="CT2" i="13"/>
  <c r="CU2" i="13"/>
  <c r="CJ5" i="13"/>
  <c r="CK5" i="13"/>
  <c r="CL5" i="13"/>
  <c r="CM5" i="13"/>
  <c r="CN5" i="13"/>
  <c r="CO5" i="13"/>
  <c r="CP2" i="13"/>
  <c r="CK2" i="13"/>
  <c r="CL2" i="13"/>
  <c r="CM2" i="13"/>
  <c r="CN2" i="13"/>
  <c r="CO2" i="13"/>
  <c r="CJ2" i="13"/>
  <c r="DB2" i="13"/>
  <c r="DB3" i="13"/>
  <c r="DH2" i="13"/>
  <c r="DN2" i="13"/>
  <c r="DO2" i="13"/>
  <c r="DP2" i="13"/>
  <c r="DQ2" i="13"/>
  <c r="DR2" i="13"/>
  <c r="DS2" i="13"/>
  <c r="DT2" i="13"/>
  <c r="DU2" i="13"/>
  <c r="DV2" i="13"/>
  <c r="DW2" i="13"/>
  <c r="DX2" i="13"/>
  <c r="DY2" i="13"/>
  <c r="DN3" i="13"/>
  <c r="DT3" i="13"/>
  <c r="CP5" i="13"/>
  <c r="CV5" i="13"/>
  <c r="CW5" i="13"/>
  <c r="CX5" i="13"/>
  <c r="CY5" i="13"/>
  <c r="CZ5" i="13"/>
  <c r="DA5" i="13"/>
  <c r="DB5" i="13"/>
  <c r="DB6" i="13"/>
  <c r="DH5" i="13"/>
  <c r="DI5" i="13"/>
  <c r="DJ5" i="13"/>
  <c r="DK5" i="13"/>
  <c r="DL5" i="13"/>
  <c r="DM5" i="13"/>
  <c r="CP6" i="13"/>
  <c r="CV6" i="13"/>
  <c r="DH6" i="13"/>
  <c r="N4" i="12"/>
  <c r="O4" i="12"/>
  <c r="CJ3" i="13" l="1"/>
  <c r="DH3" i="13"/>
  <c r="CP3" i="13"/>
  <c r="DN6" i="13"/>
  <c r="CV3" i="13"/>
  <c r="CJ6" i="13"/>
  <c r="AL4" i="12" l="1"/>
  <c r="AM4" i="12"/>
  <c r="AK4" i="12"/>
  <c r="AJ4" i="12"/>
  <c r="AG4" i="12"/>
  <c r="AH4" i="12"/>
  <c r="AI4" i="12"/>
  <c r="AF4" i="12"/>
  <c r="S4" i="12"/>
  <c r="R4" i="12"/>
  <c r="Q4" i="12"/>
  <c r="P4" i="12"/>
  <c r="X4" i="12"/>
  <c r="W4" i="12"/>
  <c r="V4" i="12"/>
  <c r="U4" i="12"/>
  <c r="T4" i="12"/>
  <c r="AJ5" i="12" l="1"/>
  <c r="AF5" i="12"/>
  <c r="DZ3" i="14"/>
  <c r="DT6" i="14" l="1"/>
  <c r="DN6" i="14"/>
  <c r="AC4" i="12" l="1"/>
  <c r="AD4" i="12"/>
  <c r="AE4" i="12"/>
  <c r="Y4" i="12"/>
  <c r="Z4" i="12"/>
  <c r="AA4" i="12"/>
  <c r="DH3" i="14" l="1"/>
  <c r="CP3" i="14"/>
  <c r="AB4" i="12"/>
  <c r="CJ3" i="14" l="1"/>
  <c r="CJ6" i="14" l="1"/>
  <c r="DT3" i="14" l="1"/>
  <c r="X5" i="12"/>
  <c r="DH6" i="14"/>
  <c r="DB6" i="14"/>
  <c r="CV6" i="14"/>
  <c r="CP6" i="14"/>
  <c r="DN3" i="14"/>
  <c r="DB3" i="14"/>
  <c r="CV3" i="14"/>
  <c r="I15" i="11"/>
  <c r="I14" i="11"/>
  <c r="I13" i="11"/>
  <c r="W12" i="11"/>
  <c r="V12" i="11"/>
  <c r="I12" i="11"/>
  <c r="I11" i="11"/>
  <c r="I10" i="11"/>
  <c r="D290" i="10"/>
  <c r="C290" i="10"/>
  <c r="B290" i="10"/>
  <c r="AA4" i="10"/>
  <c r="Y4" i="10"/>
  <c r="X4" i="10"/>
  <c r="V4" i="10"/>
  <c r="U4" i="10"/>
  <c r="T4" i="10"/>
  <c r="S4" i="10"/>
  <c r="R4" i="10"/>
  <c r="Q4" i="10"/>
  <c r="P4" i="10"/>
  <c r="O4" i="10"/>
  <c r="N4" i="10"/>
  <c r="M4" i="10"/>
  <c r="L4" i="10"/>
  <c r="K4" i="10"/>
  <c r="J4" i="10"/>
  <c r="I4" i="10"/>
  <c r="H4" i="10"/>
  <c r="G4" i="10"/>
  <c r="F4" i="10"/>
  <c r="BS62" i="9"/>
  <c r="BR62" i="9"/>
  <c r="BQ62" i="9"/>
  <c r="BP62" i="9"/>
  <c r="BO62" i="9"/>
  <c r="BN62" i="9"/>
  <c r="BM62" i="9"/>
  <c r="BL62" i="9"/>
  <c r="BK62" i="9"/>
  <c r="BJ62" i="9"/>
  <c r="BI62" i="9"/>
  <c r="BH62" i="9"/>
  <c r="BG62" i="9"/>
  <c r="BF62" i="9"/>
  <c r="BE62" i="9"/>
  <c r="BD62" i="9"/>
  <c r="BC62" i="9"/>
  <c r="BB62" i="9"/>
  <c r="BA62" i="9"/>
  <c r="AZ62" i="9"/>
  <c r="AY62" i="9"/>
  <c r="AX62" i="9"/>
  <c r="AW62" i="9"/>
  <c r="AV62" i="9"/>
  <c r="AU62" i="9"/>
  <c r="AT62" i="9"/>
  <c r="AS62" i="9"/>
  <c r="AR62" i="9"/>
  <c r="AQ62" i="9"/>
  <c r="AP62" i="9"/>
  <c r="AO62" i="9"/>
  <c r="AN62" i="9"/>
  <c r="AM62" i="9"/>
  <c r="AL62" i="9"/>
  <c r="AK62" i="9"/>
  <c r="AJ62" i="9"/>
  <c r="AI62" i="9"/>
  <c r="AH62" i="9"/>
  <c r="AG62" i="9"/>
  <c r="AF62" i="9"/>
  <c r="AE62" i="9"/>
  <c r="AD62" i="9"/>
  <c r="AC62" i="9"/>
  <c r="AB62" i="9"/>
  <c r="AA62" i="9"/>
  <c r="Z62" i="9"/>
  <c r="Y62" i="9"/>
  <c r="X62" i="9"/>
  <c r="W62" i="9"/>
  <c r="V62" i="9"/>
  <c r="U62" i="9"/>
  <c r="T62" i="9"/>
  <c r="S62" i="9"/>
  <c r="R62" i="9"/>
  <c r="Q62" i="9"/>
  <c r="P62" i="9"/>
  <c r="O62" i="9"/>
  <c r="N62" i="9"/>
  <c r="M62" i="9"/>
  <c r="L62" i="9"/>
  <c r="K62" i="9"/>
  <c r="J62" i="9"/>
  <c r="I62" i="9"/>
  <c r="H62" i="9"/>
  <c r="G62" i="9"/>
  <c r="F62" i="9"/>
  <c r="E62" i="9"/>
  <c r="D62" i="9"/>
  <c r="C62" i="9"/>
  <c r="B62" i="9"/>
  <c r="D5" i="8"/>
  <c r="C5" i="8"/>
  <c r="B5" i="8"/>
  <c r="P90" i="7"/>
  <c r="O90" i="7"/>
  <c r="N90" i="7"/>
  <c r="M90" i="7"/>
  <c r="L90" i="7"/>
  <c r="K90" i="7"/>
  <c r="J90" i="7"/>
  <c r="I90" i="7"/>
  <c r="H90" i="7"/>
  <c r="G90" i="7"/>
  <c r="F90" i="7"/>
  <c r="E90" i="7"/>
  <c r="D90" i="7"/>
  <c r="C90" i="7"/>
  <c r="B90" i="7"/>
  <c r="P89" i="7"/>
  <c r="O89" i="7"/>
  <c r="N89" i="7"/>
  <c r="M89" i="7"/>
  <c r="L89" i="7"/>
  <c r="K89" i="7"/>
  <c r="J89" i="7"/>
  <c r="I89" i="7"/>
  <c r="H89" i="7"/>
  <c r="G89" i="7"/>
  <c r="F89" i="7"/>
  <c r="E89" i="7"/>
  <c r="D89" i="7"/>
  <c r="C89" i="7"/>
  <c r="B89" i="7"/>
  <c r="P88" i="7"/>
  <c r="O88" i="7"/>
  <c r="N88" i="7"/>
  <c r="M88" i="7"/>
  <c r="L88" i="7"/>
  <c r="K88" i="7"/>
  <c r="J88" i="7"/>
  <c r="I88" i="7"/>
  <c r="H88" i="7"/>
  <c r="G88" i="7"/>
  <c r="F88" i="7"/>
  <c r="E88" i="7"/>
  <c r="D88" i="7"/>
  <c r="C88" i="7"/>
  <c r="B88" i="7"/>
  <c r="P87" i="7"/>
  <c r="O87" i="7"/>
  <c r="N87" i="7"/>
  <c r="M87" i="7"/>
  <c r="L87" i="7"/>
  <c r="K87" i="7"/>
  <c r="J87" i="7"/>
  <c r="I87" i="7"/>
  <c r="H87" i="7"/>
  <c r="G87" i="7"/>
  <c r="F87" i="7"/>
  <c r="E87" i="7"/>
  <c r="D87" i="7"/>
  <c r="C87" i="7"/>
  <c r="B87" i="7"/>
  <c r="P86" i="7"/>
  <c r="O86" i="7"/>
  <c r="N86" i="7"/>
  <c r="M86" i="7"/>
  <c r="L86" i="7"/>
  <c r="K86" i="7"/>
  <c r="J86" i="7"/>
  <c r="I86" i="7"/>
  <c r="H86" i="7"/>
  <c r="G86" i="7"/>
  <c r="F86" i="7"/>
  <c r="E86" i="7"/>
  <c r="D86" i="7"/>
  <c r="C86" i="7"/>
  <c r="B86" i="7"/>
  <c r="P85" i="7"/>
  <c r="O85" i="7"/>
  <c r="N85" i="7"/>
  <c r="M85" i="7"/>
  <c r="L85" i="7"/>
  <c r="K85" i="7"/>
  <c r="J85" i="7"/>
  <c r="I85" i="7"/>
  <c r="H85" i="7"/>
  <c r="G85" i="7"/>
  <c r="F85" i="7"/>
  <c r="E85" i="7"/>
  <c r="D85" i="7"/>
  <c r="C85" i="7"/>
  <c r="B85" i="7"/>
  <c r="P84" i="7"/>
  <c r="O84" i="7"/>
  <c r="N84" i="7"/>
  <c r="M84" i="7"/>
  <c r="L84" i="7"/>
  <c r="K84" i="7"/>
  <c r="J84" i="7"/>
  <c r="I84" i="7"/>
  <c r="H84" i="7"/>
  <c r="G84" i="7"/>
  <c r="F84" i="7"/>
  <c r="E84" i="7"/>
  <c r="D84" i="7"/>
  <c r="C84" i="7"/>
  <c r="B84" i="7"/>
  <c r="P83" i="7"/>
  <c r="O83" i="7"/>
  <c r="N83" i="7"/>
  <c r="M83" i="7"/>
  <c r="L83" i="7"/>
  <c r="K83" i="7"/>
  <c r="J83" i="7"/>
  <c r="I83" i="7"/>
  <c r="H83" i="7"/>
  <c r="G83" i="7"/>
  <c r="F83" i="7"/>
  <c r="E83" i="7"/>
  <c r="D83" i="7"/>
  <c r="C83" i="7"/>
  <c r="B83" i="7"/>
  <c r="P82" i="7"/>
  <c r="O82" i="7"/>
  <c r="N82" i="7"/>
  <c r="M82" i="7"/>
  <c r="L82" i="7"/>
  <c r="K82" i="7"/>
  <c r="J82" i="7"/>
  <c r="I82" i="7"/>
  <c r="H82" i="7"/>
  <c r="G82" i="7"/>
  <c r="F82" i="7"/>
  <c r="E82" i="7"/>
  <c r="D82" i="7"/>
  <c r="C82" i="7"/>
  <c r="B82" i="7"/>
  <c r="P81" i="7"/>
  <c r="O81" i="7"/>
  <c r="N81" i="7"/>
  <c r="M81" i="7"/>
  <c r="L81" i="7"/>
  <c r="K81" i="7"/>
  <c r="J81" i="7"/>
  <c r="I81" i="7"/>
  <c r="H81" i="7"/>
  <c r="G81" i="7"/>
  <c r="F81" i="7"/>
  <c r="E81" i="7"/>
  <c r="D81" i="7"/>
  <c r="C81" i="7"/>
  <c r="B81" i="7"/>
  <c r="P80" i="7"/>
  <c r="O80" i="7"/>
  <c r="N80" i="7"/>
  <c r="M80" i="7"/>
  <c r="L80" i="7"/>
  <c r="K80" i="7"/>
  <c r="I80" i="7"/>
  <c r="H80" i="7"/>
  <c r="G80" i="7"/>
  <c r="F80" i="7"/>
  <c r="E80" i="7"/>
  <c r="D80" i="7"/>
  <c r="C80" i="7"/>
  <c r="B80" i="7"/>
  <c r="P79" i="7"/>
  <c r="O79" i="7"/>
  <c r="N79" i="7"/>
  <c r="M79" i="7"/>
  <c r="L79" i="7"/>
  <c r="K79" i="7"/>
  <c r="J79" i="7"/>
  <c r="I79" i="7"/>
  <c r="H79" i="7"/>
  <c r="G79" i="7"/>
  <c r="F79" i="7"/>
  <c r="E79" i="7"/>
  <c r="D79" i="7"/>
  <c r="C79" i="7"/>
  <c r="B79" i="7"/>
  <c r="P78" i="7"/>
  <c r="O78" i="7"/>
  <c r="N78" i="7"/>
  <c r="M78" i="7"/>
  <c r="L78" i="7"/>
  <c r="K78" i="7"/>
  <c r="J78" i="7"/>
  <c r="I78" i="7"/>
  <c r="H78" i="7"/>
  <c r="G78" i="7"/>
  <c r="F78" i="7"/>
  <c r="E78" i="7"/>
  <c r="D78" i="7"/>
  <c r="C78" i="7"/>
  <c r="B78" i="7"/>
  <c r="P77" i="7"/>
  <c r="O77" i="7"/>
  <c r="N77" i="7"/>
  <c r="M77" i="7"/>
  <c r="L77" i="7"/>
  <c r="K77" i="7"/>
  <c r="J77" i="7"/>
  <c r="I77" i="7"/>
  <c r="H77" i="7"/>
  <c r="G77" i="7"/>
  <c r="F77" i="7"/>
  <c r="E77" i="7"/>
  <c r="D77" i="7"/>
  <c r="C77" i="7"/>
  <c r="B77" i="7"/>
  <c r="P76" i="7"/>
  <c r="O76" i="7"/>
  <c r="N76" i="7"/>
  <c r="M76" i="7"/>
  <c r="L76" i="7"/>
  <c r="K76" i="7"/>
  <c r="J76" i="7"/>
  <c r="I76" i="7"/>
  <c r="H76" i="7"/>
  <c r="G76" i="7"/>
  <c r="F76" i="7"/>
  <c r="E76" i="7"/>
  <c r="D76" i="7"/>
  <c r="C76" i="7"/>
  <c r="B76" i="7"/>
  <c r="P75" i="7"/>
  <c r="O75" i="7"/>
  <c r="N75" i="7"/>
  <c r="M75" i="7"/>
  <c r="L75" i="7"/>
  <c r="K75" i="7"/>
  <c r="J75" i="7"/>
  <c r="I75" i="7"/>
  <c r="H75" i="7"/>
  <c r="G75" i="7"/>
  <c r="F75" i="7"/>
  <c r="E75" i="7"/>
  <c r="D75" i="7"/>
  <c r="C75" i="7"/>
  <c r="B75" i="7"/>
  <c r="P74" i="7"/>
  <c r="O74" i="7"/>
  <c r="N74" i="7"/>
  <c r="M74" i="7"/>
  <c r="L74" i="7"/>
  <c r="K74" i="7"/>
  <c r="J74" i="7"/>
  <c r="I74" i="7"/>
  <c r="H74" i="7"/>
  <c r="G74" i="7"/>
  <c r="F74" i="7"/>
  <c r="E74" i="7"/>
  <c r="D74" i="7"/>
  <c r="C74" i="7"/>
  <c r="B74" i="7"/>
  <c r="P73" i="7"/>
  <c r="O73" i="7"/>
  <c r="N73" i="7"/>
  <c r="M73" i="7"/>
  <c r="L73" i="7"/>
  <c r="K73" i="7"/>
  <c r="J73" i="7"/>
  <c r="I73" i="7"/>
  <c r="H73" i="7"/>
  <c r="G73" i="7"/>
  <c r="F73" i="7"/>
  <c r="E73" i="7"/>
  <c r="D73" i="7"/>
  <c r="C73" i="7"/>
  <c r="B73" i="7"/>
  <c r="P72" i="7"/>
  <c r="O72" i="7"/>
  <c r="N72" i="7"/>
  <c r="M72" i="7"/>
  <c r="L72" i="7"/>
  <c r="K72" i="7"/>
  <c r="J72" i="7"/>
  <c r="I72" i="7"/>
  <c r="H72" i="7"/>
  <c r="G72" i="7"/>
  <c r="F72" i="7"/>
  <c r="E72" i="7"/>
  <c r="D72" i="7"/>
  <c r="C72" i="7"/>
  <c r="B72" i="7"/>
  <c r="P71" i="7"/>
  <c r="O71" i="7"/>
  <c r="N71" i="7"/>
  <c r="M71" i="7"/>
  <c r="L71" i="7"/>
  <c r="K71" i="7"/>
  <c r="J71" i="7"/>
  <c r="I71" i="7"/>
  <c r="H71" i="7"/>
  <c r="G71" i="7"/>
  <c r="F71" i="7"/>
  <c r="E71" i="7"/>
  <c r="D71" i="7"/>
  <c r="C71" i="7"/>
  <c r="B71" i="7"/>
  <c r="P70" i="7"/>
  <c r="O70" i="7"/>
  <c r="N70" i="7"/>
  <c r="M70" i="7"/>
  <c r="L70" i="7"/>
  <c r="K70" i="7"/>
  <c r="J70" i="7"/>
  <c r="I70" i="7"/>
  <c r="H70" i="7"/>
  <c r="G70" i="7"/>
  <c r="F70" i="7"/>
  <c r="E70" i="7"/>
  <c r="D70" i="7"/>
  <c r="C70" i="7"/>
  <c r="B70" i="7"/>
  <c r="P69" i="7"/>
  <c r="O69" i="7"/>
  <c r="N69" i="7"/>
  <c r="M69" i="7"/>
  <c r="L69" i="7"/>
  <c r="K69" i="7"/>
  <c r="J69" i="7"/>
  <c r="I69" i="7"/>
  <c r="H69" i="7"/>
  <c r="G69" i="7"/>
  <c r="F69" i="7"/>
  <c r="E69" i="7"/>
  <c r="D69" i="7"/>
  <c r="C69" i="7"/>
  <c r="B69" i="7"/>
  <c r="P68" i="7"/>
  <c r="O68" i="7"/>
  <c r="N68" i="7"/>
  <c r="M68" i="7"/>
  <c r="L68" i="7"/>
  <c r="K68" i="7"/>
  <c r="J68" i="7"/>
  <c r="I68" i="7"/>
  <c r="H68" i="7"/>
  <c r="G68" i="7"/>
  <c r="F68" i="7"/>
  <c r="E68" i="7"/>
  <c r="D68" i="7"/>
  <c r="C68" i="7"/>
  <c r="B68" i="7"/>
  <c r="P67" i="7"/>
  <c r="O67" i="7"/>
  <c r="N67" i="7"/>
  <c r="M67" i="7"/>
  <c r="L67" i="7"/>
  <c r="K67" i="7"/>
  <c r="J67" i="7"/>
  <c r="I67" i="7"/>
  <c r="H67" i="7"/>
  <c r="G67" i="7"/>
  <c r="F67" i="7"/>
  <c r="E67" i="7"/>
  <c r="C67" i="7"/>
  <c r="B67" i="7"/>
  <c r="P66" i="7"/>
  <c r="O66" i="7"/>
  <c r="N66" i="7"/>
  <c r="M66" i="7"/>
  <c r="L66" i="7"/>
  <c r="K66" i="7"/>
  <c r="J66" i="7"/>
  <c r="I66" i="7"/>
  <c r="H66" i="7"/>
  <c r="G66" i="7"/>
  <c r="F66" i="7"/>
  <c r="E66" i="7"/>
  <c r="D66" i="7"/>
  <c r="C66" i="7"/>
  <c r="B66" i="7"/>
  <c r="P65" i="7"/>
  <c r="O65" i="7"/>
  <c r="N65" i="7"/>
  <c r="M65" i="7"/>
  <c r="L65" i="7"/>
  <c r="K65" i="7"/>
  <c r="J65" i="7"/>
  <c r="I65" i="7"/>
  <c r="H65" i="7"/>
  <c r="G65" i="7"/>
  <c r="F65" i="7"/>
  <c r="E65" i="7"/>
  <c r="D65" i="7"/>
  <c r="C65" i="7"/>
  <c r="B65" i="7"/>
  <c r="P64" i="7"/>
  <c r="O64" i="7"/>
  <c r="N64" i="7"/>
  <c r="M64" i="7"/>
  <c r="L64" i="7"/>
  <c r="K64" i="7"/>
  <c r="J64" i="7"/>
  <c r="I64" i="7"/>
  <c r="H64" i="7"/>
  <c r="G64" i="7"/>
  <c r="F64" i="7"/>
  <c r="E64" i="7"/>
  <c r="D64" i="7"/>
  <c r="C64" i="7"/>
  <c r="B64" i="7"/>
  <c r="P63" i="7"/>
  <c r="O63" i="7"/>
  <c r="N63" i="7"/>
  <c r="M63" i="7"/>
  <c r="L63" i="7"/>
  <c r="K63" i="7"/>
  <c r="J63" i="7"/>
  <c r="I63" i="7"/>
  <c r="H63" i="7"/>
  <c r="G63" i="7"/>
  <c r="F63" i="7"/>
  <c r="E63" i="7"/>
  <c r="D63" i="7"/>
  <c r="C63" i="7"/>
  <c r="B63" i="7"/>
  <c r="P62" i="7"/>
  <c r="O62" i="7"/>
  <c r="N62" i="7"/>
  <c r="M62" i="7"/>
  <c r="L62" i="7"/>
  <c r="K62" i="7"/>
  <c r="J62" i="7"/>
  <c r="I62" i="7"/>
  <c r="H62" i="7"/>
  <c r="G62" i="7"/>
  <c r="F62" i="7"/>
  <c r="E62" i="7"/>
  <c r="D62" i="7"/>
  <c r="C62" i="7"/>
  <c r="B62" i="7"/>
  <c r="P61" i="7"/>
  <c r="O61" i="7"/>
  <c r="N61" i="7"/>
  <c r="M61" i="7"/>
  <c r="L61" i="7"/>
  <c r="K61" i="7"/>
  <c r="J61" i="7"/>
  <c r="I61" i="7"/>
  <c r="H61" i="7"/>
  <c r="G61" i="7"/>
  <c r="F61" i="7"/>
  <c r="E61" i="7"/>
  <c r="D61" i="7"/>
  <c r="C61" i="7"/>
  <c r="B61" i="7"/>
  <c r="P60" i="7"/>
  <c r="O60" i="7"/>
  <c r="N60" i="7"/>
  <c r="M60" i="7"/>
  <c r="L60" i="7"/>
  <c r="K60" i="7"/>
  <c r="J60" i="7"/>
  <c r="I60" i="7"/>
  <c r="H60" i="7"/>
  <c r="G60" i="7"/>
  <c r="F60" i="7"/>
  <c r="E60" i="7"/>
  <c r="D60" i="7"/>
  <c r="C60" i="7"/>
  <c r="B60" i="7"/>
  <c r="P59" i="7"/>
  <c r="O59" i="7"/>
  <c r="N59" i="7"/>
  <c r="M59" i="7"/>
  <c r="L59" i="7"/>
  <c r="K59" i="7"/>
  <c r="J59" i="7"/>
  <c r="I59" i="7"/>
  <c r="H59" i="7"/>
  <c r="G59" i="7"/>
  <c r="F59" i="7"/>
  <c r="E59" i="7"/>
  <c r="D59" i="7"/>
  <c r="C59" i="7"/>
  <c r="B59" i="7"/>
  <c r="P58" i="7"/>
  <c r="O58" i="7"/>
  <c r="N58" i="7"/>
  <c r="M58" i="7"/>
  <c r="L58" i="7"/>
  <c r="K58" i="7"/>
  <c r="J58" i="7"/>
  <c r="I58" i="7"/>
  <c r="H58" i="7"/>
  <c r="G58" i="7"/>
  <c r="F58" i="7"/>
  <c r="E58" i="7"/>
  <c r="D58" i="7"/>
  <c r="C58" i="7"/>
  <c r="B58" i="7"/>
  <c r="P57" i="7"/>
  <c r="O57" i="7"/>
  <c r="N57" i="7"/>
  <c r="M57" i="7"/>
  <c r="L57" i="7"/>
  <c r="K57" i="7"/>
  <c r="J57" i="7"/>
  <c r="I57" i="7"/>
  <c r="H57" i="7"/>
  <c r="G57" i="7"/>
  <c r="F57" i="7"/>
  <c r="E57" i="7"/>
  <c r="D57" i="7"/>
  <c r="C57" i="7"/>
  <c r="B57" i="7"/>
  <c r="P56" i="7"/>
  <c r="O56" i="7"/>
  <c r="N56" i="7"/>
  <c r="M56" i="7"/>
  <c r="L56" i="7"/>
  <c r="K56" i="7"/>
  <c r="J56" i="7"/>
  <c r="I56" i="7"/>
  <c r="H56" i="7"/>
  <c r="G56" i="7"/>
  <c r="F56" i="7"/>
  <c r="E56" i="7"/>
  <c r="D56" i="7"/>
  <c r="C56" i="7"/>
  <c r="B56" i="7"/>
  <c r="R55" i="7"/>
  <c r="P55" i="7"/>
  <c r="O55" i="7"/>
  <c r="N55" i="7"/>
  <c r="M55" i="7"/>
  <c r="L55" i="7"/>
  <c r="K55" i="7"/>
  <c r="J55" i="7"/>
  <c r="I55" i="7"/>
  <c r="H55" i="7"/>
  <c r="G55" i="7"/>
  <c r="F55" i="7"/>
  <c r="E55" i="7"/>
  <c r="D55" i="7"/>
  <c r="C55" i="7"/>
  <c r="B55" i="7"/>
  <c r="R54" i="7"/>
  <c r="P54" i="7"/>
  <c r="O54" i="7"/>
  <c r="N54" i="7"/>
  <c r="M54" i="7"/>
  <c r="L54" i="7"/>
  <c r="K54" i="7"/>
  <c r="J54" i="7"/>
  <c r="I54" i="7"/>
  <c r="H54" i="7"/>
  <c r="G54" i="7"/>
  <c r="F54" i="7"/>
  <c r="E54" i="7"/>
  <c r="D54" i="7"/>
  <c r="C54" i="7"/>
  <c r="B54" i="7"/>
  <c r="R53" i="7"/>
  <c r="P53" i="7"/>
  <c r="O53" i="7"/>
  <c r="N53" i="7"/>
  <c r="M53" i="7"/>
  <c r="L53" i="7"/>
  <c r="K53" i="7"/>
  <c r="J53" i="7"/>
  <c r="I53" i="7"/>
  <c r="H53" i="7"/>
  <c r="G53" i="7"/>
  <c r="F53" i="7"/>
  <c r="E53" i="7"/>
  <c r="D53" i="7"/>
  <c r="C53" i="7"/>
  <c r="B53" i="7"/>
  <c r="R52" i="7"/>
  <c r="P52" i="7"/>
  <c r="O52" i="7"/>
  <c r="N52" i="7"/>
  <c r="M52" i="7"/>
  <c r="L52" i="7"/>
  <c r="K52" i="7"/>
  <c r="J52" i="7"/>
  <c r="I52" i="7"/>
  <c r="H52" i="7"/>
  <c r="G52" i="7"/>
  <c r="F52" i="7"/>
  <c r="E52" i="7"/>
  <c r="D52" i="7"/>
  <c r="C52" i="7"/>
  <c r="B52" i="7"/>
  <c r="P51" i="7"/>
  <c r="O51" i="7"/>
  <c r="N51" i="7"/>
  <c r="M51" i="7"/>
  <c r="L51" i="7"/>
  <c r="K51" i="7"/>
  <c r="J51" i="7"/>
  <c r="I51" i="7"/>
  <c r="H51" i="7"/>
  <c r="G51" i="7"/>
  <c r="F51" i="7"/>
  <c r="E51" i="7"/>
  <c r="D51" i="7"/>
  <c r="C51" i="7"/>
  <c r="B51" i="7"/>
  <c r="P50" i="7"/>
  <c r="O50" i="7"/>
  <c r="N50" i="7"/>
  <c r="M50" i="7"/>
  <c r="L50" i="7"/>
  <c r="K50" i="7"/>
  <c r="J50" i="7"/>
  <c r="I50" i="7"/>
  <c r="H50" i="7"/>
  <c r="D45" i="7" s="1"/>
  <c r="G50" i="7"/>
  <c r="F50" i="7"/>
  <c r="E50" i="7"/>
  <c r="D50" i="7"/>
  <c r="C50" i="7"/>
  <c r="B50" i="7"/>
  <c r="T3" i="7"/>
  <c r="R3" i="7"/>
  <c r="P3" i="7"/>
  <c r="N3" i="7"/>
  <c r="L3" i="7"/>
  <c r="J3" i="7"/>
  <c r="H3" i="7"/>
  <c r="BF148" i="6"/>
  <c r="BE148" i="6"/>
  <c r="BD148" i="6"/>
  <c r="BC148" i="6"/>
  <c r="BB148" i="6"/>
  <c r="BA148" i="6"/>
  <c r="AZ148" i="6"/>
  <c r="AY148" i="6"/>
  <c r="AX148" i="6"/>
  <c r="AW148" i="6"/>
  <c r="AV148" i="6"/>
  <c r="AU148" i="6"/>
  <c r="AT148" i="6"/>
  <c r="AS148" i="6"/>
  <c r="AR148" i="6"/>
  <c r="AQ148" i="6"/>
  <c r="AP148" i="6"/>
  <c r="AO148" i="6"/>
  <c r="AN148" i="6"/>
  <c r="AM148" i="6"/>
  <c r="AL148" i="6"/>
  <c r="AK148" i="6"/>
  <c r="AJ148" i="6"/>
  <c r="AI148" i="6"/>
  <c r="AH148" i="6"/>
  <c r="AG148" i="6"/>
  <c r="AF148" i="6"/>
  <c r="AE148" i="6"/>
  <c r="AD148" i="6"/>
  <c r="AC148" i="6"/>
  <c r="AB148" i="6"/>
  <c r="AA148" i="6"/>
  <c r="Z148" i="6"/>
  <c r="Y148" i="6"/>
  <c r="X148" i="6"/>
  <c r="W148" i="6"/>
  <c r="V148" i="6"/>
  <c r="U148" i="6"/>
  <c r="T148" i="6"/>
  <c r="S148" i="6"/>
  <c r="R148" i="6"/>
  <c r="Q148" i="6"/>
  <c r="P148" i="6"/>
  <c r="O148" i="6"/>
  <c r="N148" i="6"/>
  <c r="M148" i="6"/>
  <c r="L148" i="6"/>
  <c r="K148" i="6"/>
  <c r="J148" i="6"/>
  <c r="I148" i="6"/>
  <c r="H148" i="6"/>
  <c r="G148" i="6"/>
  <c r="F148" i="6"/>
  <c r="E148" i="6"/>
  <c r="D148" i="6"/>
  <c r="C148" i="6"/>
  <c r="B148" i="6"/>
  <c r="BF147" i="6"/>
  <c r="BE147" i="6"/>
  <c r="BD147" i="6"/>
  <c r="BC147" i="6"/>
  <c r="BB147" i="6"/>
  <c r="BA147" i="6"/>
  <c r="AZ147" i="6"/>
  <c r="AY147" i="6"/>
  <c r="AX147" i="6"/>
  <c r="AW147" i="6"/>
  <c r="AV147" i="6"/>
  <c r="AU147" i="6"/>
  <c r="AT147" i="6"/>
  <c r="AS147" i="6"/>
  <c r="AR147" i="6"/>
  <c r="AQ147" i="6"/>
  <c r="AP147" i="6"/>
  <c r="AO147" i="6"/>
  <c r="AN147" i="6"/>
  <c r="AM147" i="6"/>
  <c r="AL147" i="6"/>
  <c r="AK147" i="6"/>
  <c r="AJ147" i="6"/>
  <c r="AI147" i="6"/>
  <c r="AH147" i="6"/>
  <c r="AG147" i="6"/>
  <c r="AF147" i="6"/>
  <c r="AE147" i="6"/>
  <c r="AD147" i="6"/>
  <c r="AC147" i="6"/>
  <c r="AB147" i="6"/>
  <c r="AA147" i="6"/>
  <c r="Z147" i="6"/>
  <c r="Y147" i="6"/>
  <c r="X147" i="6"/>
  <c r="W147" i="6"/>
  <c r="V147" i="6"/>
  <c r="U147" i="6"/>
  <c r="T147" i="6"/>
  <c r="S147" i="6"/>
  <c r="R147" i="6"/>
  <c r="Q147" i="6"/>
  <c r="P147" i="6"/>
  <c r="O147" i="6"/>
  <c r="N147" i="6"/>
  <c r="M147" i="6"/>
  <c r="L147" i="6"/>
  <c r="K147" i="6"/>
  <c r="J147" i="6"/>
  <c r="I147" i="6"/>
  <c r="H147" i="6"/>
  <c r="G147" i="6"/>
  <c r="F147" i="6"/>
  <c r="E147" i="6"/>
  <c r="D147" i="6"/>
  <c r="C147" i="6"/>
  <c r="B147" i="6"/>
  <c r="F109" i="5"/>
  <c r="E109" i="5"/>
  <c r="D109" i="5"/>
  <c r="C109" i="5"/>
  <c r="B109" i="5"/>
  <c r="F108" i="5"/>
  <c r="E108" i="5"/>
  <c r="D108" i="5"/>
  <c r="C108" i="5"/>
  <c r="B108" i="5"/>
  <c r="BS105" i="5"/>
  <c r="BR105" i="5"/>
  <c r="BQ105" i="5"/>
  <c r="BP105" i="5"/>
  <c r="BO105" i="5"/>
  <c r="BN105" i="5"/>
  <c r="BM105" i="5"/>
  <c r="BL105" i="5"/>
  <c r="BK105" i="5"/>
  <c r="BJ105" i="5"/>
  <c r="BI105" i="5"/>
  <c r="BH105" i="5"/>
  <c r="BG105" i="5"/>
  <c r="BF105" i="5"/>
  <c r="BE105" i="5"/>
  <c r="BD105" i="5"/>
  <c r="BC105" i="5"/>
  <c r="BB105" i="5"/>
  <c r="BA105" i="5"/>
  <c r="AZ105" i="5"/>
  <c r="AY105" i="5"/>
  <c r="AX105" i="5"/>
  <c r="AW105" i="5"/>
  <c r="AV105" i="5"/>
  <c r="AU105" i="5"/>
  <c r="AT105" i="5"/>
  <c r="AS105" i="5"/>
  <c r="AR105" i="5"/>
  <c r="AQ105" i="5"/>
  <c r="AP105" i="5"/>
  <c r="AO105" i="5"/>
  <c r="AN105" i="5"/>
  <c r="AM105" i="5"/>
  <c r="AL105" i="5"/>
  <c r="AK105" i="5"/>
  <c r="AJ105" i="5"/>
  <c r="AI105" i="5"/>
  <c r="AH105" i="5"/>
  <c r="AG105" i="5"/>
  <c r="AF105" i="5"/>
  <c r="AE105" i="5"/>
  <c r="AD105" i="5"/>
  <c r="AC105" i="5"/>
  <c r="AB105" i="5"/>
  <c r="AA105" i="5"/>
  <c r="Z105" i="5"/>
  <c r="Y105" i="5"/>
  <c r="X105" i="5"/>
  <c r="W105" i="5"/>
  <c r="V105" i="5"/>
  <c r="U105" i="5"/>
  <c r="T105" i="5"/>
  <c r="S105" i="5"/>
  <c r="R105" i="5"/>
  <c r="Q105" i="5"/>
  <c r="P105" i="5"/>
  <c r="O105" i="5"/>
  <c r="N105" i="5"/>
  <c r="M105" i="5"/>
  <c r="L105" i="5"/>
  <c r="K105" i="5"/>
  <c r="J105" i="5"/>
  <c r="I105" i="5"/>
  <c r="H105" i="5"/>
  <c r="G105" i="5"/>
  <c r="F105" i="5"/>
  <c r="E105" i="5"/>
  <c r="D105" i="5"/>
  <c r="C105" i="5"/>
  <c r="B105" i="5"/>
  <c r="BS104" i="5"/>
  <c r="BR104" i="5"/>
  <c r="BQ104" i="5"/>
  <c r="BP104" i="5"/>
  <c r="BO104" i="5"/>
  <c r="BN104" i="5"/>
  <c r="BM104" i="5"/>
  <c r="BL104" i="5"/>
  <c r="BK104" i="5"/>
  <c r="BJ104" i="5"/>
  <c r="BI104" i="5"/>
  <c r="BH104" i="5"/>
  <c r="BG104" i="5"/>
  <c r="BF104" i="5"/>
  <c r="BE104" i="5"/>
  <c r="BD104" i="5"/>
  <c r="BC104" i="5"/>
  <c r="BB104" i="5"/>
  <c r="BA104" i="5"/>
  <c r="AZ104" i="5"/>
  <c r="AY104" i="5"/>
  <c r="AX104" i="5"/>
  <c r="AW104" i="5"/>
  <c r="AV104" i="5"/>
  <c r="AU104" i="5"/>
  <c r="AT104" i="5"/>
  <c r="AS104" i="5"/>
  <c r="AR104" i="5"/>
  <c r="AQ104" i="5"/>
  <c r="AP104" i="5"/>
  <c r="AO104" i="5"/>
  <c r="AN104" i="5"/>
  <c r="AM104" i="5"/>
  <c r="AL104" i="5"/>
  <c r="AK104" i="5"/>
  <c r="AJ104" i="5"/>
  <c r="AI104" i="5"/>
  <c r="AH104" i="5"/>
  <c r="AG104" i="5"/>
  <c r="AF104" i="5"/>
  <c r="AE104" i="5"/>
  <c r="AD104" i="5"/>
  <c r="AC104" i="5"/>
  <c r="AB104" i="5"/>
  <c r="AA104" i="5"/>
  <c r="Z104" i="5"/>
  <c r="Y104" i="5"/>
  <c r="X104" i="5"/>
  <c r="W104" i="5"/>
  <c r="V104" i="5"/>
  <c r="U104" i="5"/>
  <c r="T104" i="5"/>
  <c r="S104" i="5"/>
  <c r="R104" i="5"/>
  <c r="Q104" i="5"/>
  <c r="P104" i="5"/>
  <c r="O104" i="5"/>
  <c r="N104" i="5"/>
  <c r="M104" i="5"/>
  <c r="L104" i="5"/>
  <c r="K104" i="5"/>
  <c r="J104" i="5"/>
  <c r="I104" i="5"/>
  <c r="H104" i="5"/>
  <c r="G104" i="5"/>
  <c r="F104" i="5"/>
  <c r="E104" i="5"/>
  <c r="D104" i="5"/>
  <c r="C104" i="5"/>
  <c r="B104" i="5"/>
  <c r="K7" i="4"/>
  <c r="J8" i="4" s="1"/>
  <c r="J7" i="4"/>
  <c r="I7" i="4"/>
  <c r="H7" i="4"/>
  <c r="H8" i="4" s="1"/>
  <c r="G7" i="4"/>
  <c r="F7" i="4"/>
  <c r="F8" i="4" s="1"/>
  <c r="E7" i="4"/>
  <c r="D7" i="4"/>
  <c r="D8" i="4" s="1"/>
  <c r="C7" i="4"/>
  <c r="B8" i="4" s="1"/>
  <c r="B7" i="4"/>
  <c r="F37" i="3"/>
  <c r="E37" i="3"/>
  <c r="D37" i="3"/>
  <c r="C37" i="3"/>
  <c r="B37" i="3"/>
  <c r="F36" i="3"/>
  <c r="E36" i="3"/>
  <c r="D36" i="3"/>
  <c r="C36" i="3"/>
  <c r="B36" i="3"/>
  <c r="BS35" i="3"/>
  <c r="BR35" i="3"/>
  <c r="BQ35" i="3"/>
  <c r="BP35" i="3"/>
  <c r="BO35" i="3"/>
  <c r="BN35" i="3"/>
  <c r="BM35" i="3"/>
  <c r="BL35" i="3"/>
  <c r="BK35" i="3"/>
  <c r="BJ35" i="3"/>
  <c r="BI35" i="3"/>
  <c r="BH35" i="3"/>
  <c r="BG35" i="3"/>
  <c r="BF35" i="3"/>
  <c r="BE35" i="3"/>
  <c r="BD35" i="3"/>
  <c r="BC35" i="3"/>
  <c r="BB35" i="3"/>
  <c r="BA35" i="3"/>
  <c r="AZ35" i="3"/>
  <c r="AY35" i="3"/>
  <c r="AX35" i="3"/>
  <c r="AW35" i="3"/>
  <c r="AV35" i="3"/>
  <c r="AU35" i="3"/>
  <c r="AT35" i="3"/>
  <c r="AS35" i="3"/>
  <c r="AR35" i="3"/>
  <c r="AQ35" i="3"/>
  <c r="AP35" i="3"/>
  <c r="AO35" i="3"/>
  <c r="AN35" i="3"/>
  <c r="AM35" i="3"/>
  <c r="AL35" i="3"/>
  <c r="AK35" i="3"/>
  <c r="AJ35" i="3"/>
  <c r="AI35" i="3"/>
  <c r="AH35" i="3"/>
  <c r="AG35" i="3"/>
  <c r="AF35" i="3"/>
  <c r="AE35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B35" i="3"/>
  <c r="BS34" i="3"/>
  <c r="BR34" i="3"/>
  <c r="BQ34" i="3"/>
  <c r="BP34" i="3"/>
  <c r="BO34" i="3"/>
  <c r="BN34" i="3"/>
  <c r="BM34" i="3"/>
  <c r="BL34" i="3"/>
  <c r="BK34" i="3"/>
  <c r="BJ34" i="3"/>
  <c r="BI34" i="3"/>
  <c r="BH34" i="3"/>
  <c r="BG34" i="3"/>
  <c r="BF34" i="3"/>
  <c r="BE34" i="3"/>
  <c r="BD34" i="3"/>
  <c r="BC34" i="3"/>
  <c r="BB34" i="3"/>
  <c r="BA34" i="3"/>
  <c r="AZ34" i="3"/>
  <c r="AY34" i="3"/>
  <c r="AX34" i="3"/>
  <c r="AW34" i="3"/>
  <c r="AV34" i="3"/>
  <c r="AU34" i="3"/>
  <c r="AT34" i="3"/>
  <c r="AS34" i="3"/>
  <c r="AR34" i="3"/>
  <c r="AQ34" i="3"/>
  <c r="AP34" i="3"/>
  <c r="AO34" i="3"/>
  <c r="AN34" i="3"/>
  <c r="AM34" i="3"/>
  <c r="AL34" i="3"/>
  <c r="AK34" i="3"/>
  <c r="AJ34" i="3"/>
  <c r="AI34" i="3"/>
  <c r="AH34" i="3"/>
  <c r="AG34" i="3"/>
  <c r="AF34" i="3"/>
  <c r="AE34" i="3"/>
  <c r="AD34" i="3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C34" i="3"/>
  <c r="B34" i="3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R4" i="11" s="1"/>
  <c r="C6" i="2"/>
  <c r="Q5" i="2"/>
  <c r="P5" i="2"/>
  <c r="O5" i="2"/>
  <c r="N5" i="2"/>
  <c r="M5" i="2"/>
  <c r="L5" i="2"/>
  <c r="K5" i="2"/>
  <c r="J5" i="2"/>
  <c r="I5" i="2"/>
  <c r="H5" i="2"/>
  <c r="G5" i="2"/>
  <c r="F5" i="2"/>
  <c r="E5" i="2"/>
  <c r="Q4" i="2"/>
  <c r="P4" i="2"/>
  <c r="O4" i="2"/>
  <c r="N4" i="2"/>
  <c r="M4" i="2"/>
  <c r="L4" i="2"/>
  <c r="K4" i="2"/>
  <c r="J4" i="2"/>
  <c r="I4" i="2"/>
  <c r="H4" i="2"/>
  <c r="G4" i="2"/>
  <c r="F4" i="2"/>
  <c r="E4" i="2"/>
  <c r="Q3" i="2"/>
  <c r="P3" i="2"/>
  <c r="O3" i="2"/>
  <c r="N3" i="2"/>
  <c r="M3" i="2"/>
  <c r="L3" i="2"/>
  <c r="K3" i="2"/>
  <c r="J3" i="2"/>
  <c r="I3" i="2"/>
  <c r="H3" i="2"/>
  <c r="G3" i="2"/>
  <c r="F3" i="2"/>
  <c r="E3" i="2"/>
  <c r="Q2" i="2"/>
  <c r="P2" i="2"/>
  <c r="O2" i="2"/>
  <c r="N2" i="2"/>
  <c r="M2" i="2"/>
  <c r="L2" i="2"/>
  <c r="K2" i="2"/>
  <c r="J2" i="2"/>
  <c r="I2" i="2"/>
  <c r="H2" i="2"/>
  <c r="G2" i="2"/>
  <c r="F2" i="2"/>
  <c r="E2" i="2"/>
  <c r="C2" i="2"/>
  <c r="F196" i="1"/>
  <c r="C5" i="2" s="1"/>
  <c r="E196" i="1"/>
  <c r="D196" i="1"/>
  <c r="C3" i="2" s="1"/>
  <c r="C196" i="1"/>
  <c r="B196" i="1"/>
  <c r="BS195" i="1"/>
  <c r="BR195" i="1"/>
  <c r="BQ195" i="1"/>
  <c r="BP195" i="1"/>
  <c r="BO195" i="1"/>
  <c r="BN195" i="1"/>
  <c r="BM195" i="1"/>
  <c r="BL195" i="1"/>
  <c r="BK195" i="1"/>
  <c r="BJ195" i="1"/>
  <c r="BI195" i="1"/>
  <c r="BH195" i="1"/>
  <c r="BG195" i="1"/>
  <c r="BF195" i="1"/>
  <c r="BE195" i="1"/>
  <c r="BD195" i="1"/>
  <c r="BC195" i="1"/>
  <c r="BB195" i="1"/>
  <c r="BA195" i="1"/>
  <c r="AZ195" i="1"/>
  <c r="AY195" i="1"/>
  <c r="AX195" i="1"/>
  <c r="AW195" i="1"/>
  <c r="AV195" i="1"/>
  <c r="AU195" i="1"/>
  <c r="AT195" i="1"/>
  <c r="AS195" i="1"/>
  <c r="AR195" i="1"/>
  <c r="AQ195" i="1"/>
  <c r="AP195" i="1"/>
  <c r="AO195" i="1"/>
  <c r="AN195" i="1"/>
  <c r="AM195" i="1"/>
  <c r="AL195" i="1"/>
  <c r="AK195" i="1"/>
  <c r="AJ195" i="1"/>
  <c r="AI195" i="1"/>
  <c r="AH195" i="1"/>
  <c r="AG195" i="1"/>
  <c r="AF195" i="1"/>
  <c r="AE195" i="1"/>
  <c r="AD195" i="1"/>
  <c r="AC195" i="1"/>
  <c r="AB195" i="1"/>
  <c r="AA195" i="1"/>
  <c r="Z195" i="1"/>
  <c r="Y195" i="1"/>
  <c r="X195" i="1"/>
  <c r="W195" i="1"/>
  <c r="V195" i="1"/>
  <c r="U195" i="1"/>
  <c r="T195" i="1"/>
  <c r="S195" i="1"/>
  <c r="R195" i="1"/>
  <c r="Q195" i="1"/>
  <c r="P195" i="1"/>
  <c r="O195" i="1"/>
  <c r="N195" i="1"/>
  <c r="M195" i="1"/>
  <c r="L195" i="1"/>
  <c r="K195" i="1"/>
  <c r="J195" i="1"/>
  <c r="I195" i="1"/>
  <c r="H195" i="1"/>
  <c r="G195" i="1"/>
  <c r="F195" i="1"/>
  <c r="E195" i="1"/>
  <c r="D195" i="1"/>
  <c r="C195" i="1"/>
  <c r="B195" i="1"/>
  <c r="BS194" i="1"/>
  <c r="W14" i="11" s="1"/>
  <c r="BR194" i="1"/>
  <c r="V14" i="11" s="1"/>
  <c r="BQ194" i="1"/>
  <c r="U14" i="11" s="1"/>
  <c r="BP194" i="1"/>
  <c r="BO194" i="1"/>
  <c r="BN194" i="1"/>
  <c r="BM194" i="1"/>
  <c r="BL194" i="1"/>
  <c r="BK194" i="1"/>
  <c r="O14" i="11" s="1"/>
  <c r="BJ194" i="1"/>
  <c r="BI194" i="1"/>
  <c r="BH194" i="1"/>
  <c r="BG194" i="1"/>
  <c r="K14" i="11" s="1"/>
  <c r="BF194" i="1"/>
  <c r="BE194" i="1"/>
  <c r="BD194" i="1"/>
  <c r="BC194" i="1"/>
  <c r="BB194" i="1"/>
  <c r="BA194" i="1"/>
  <c r="AZ194" i="1"/>
  <c r="AY194" i="1"/>
  <c r="AX194" i="1"/>
  <c r="AW194" i="1"/>
  <c r="AV194" i="1"/>
  <c r="AU194" i="1"/>
  <c r="AT194" i="1"/>
  <c r="AS194" i="1"/>
  <c r="W11" i="11" s="1"/>
  <c r="AR194" i="1"/>
  <c r="AQ194" i="1"/>
  <c r="AP194" i="1"/>
  <c r="AO194" i="1"/>
  <c r="AN194" i="1"/>
  <c r="AM194" i="1"/>
  <c r="AL194" i="1"/>
  <c r="AK194" i="1"/>
  <c r="AJ194" i="1"/>
  <c r="AI194" i="1"/>
  <c r="AH194" i="1"/>
  <c r="AG194" i="1"/>
  <c r="AF194" i="1"/>
  <c r="AE194" i="1"/>
  <c r="AD194" i="1"/>
  <c r="AC194" i="1"/>
  <c r="AB194" i="1"/>
  <c r="AA194" i="1"/>
  <c r="Z194" i="1"/>
  <c r="Y194" i="1"/>
  <c r="X194" i="1"/>
  <c r="W194" i="1"/>
  <c r="V194" i="1"/>
  <c r="U194" i="1"/>
  <c r="T194" i="1"/>
  <c r="S194" i="1"/>
  <c r="R194" i="1"/>
  <c r="Q194" i="1"/>
  <c r="P194" i="1"/>
  <c r="O194" i="1"/>
  <c r="N194" i="1"/>
  <c r="M194" i="1"/>
  <c r="L194" i="1"/>
  <c r="K194" i="1"/>
  <c r="J194" i="1"/>
  <c r="I194" i="1"/>
  <c r="H194" i="1"/>
  <c r="G194" i="1"/>
  <c r="F194" i="1"/>
  <c r="D5" i="2" s="1"/>
  <c r="S4" i="11" s="1"/>
  <c r="E194" i="1"/>
  <c r="D194" i="1"/>
  <c r="D3" i="2" s="1"/>
  <c r="P4" i="11" s="1"/>
  <c r="C194" i="1"/>
  <c r="D2" i="2" s="1"/>
  <c r="O4" i="11" s="1"/>
  <c r="B194" i="1"/>
  <c r="D4" i="2" s="1"/>
  <c r="Q4" i="11" s="1"/>
  <c r="W13" i="11" l="1"/>
  <c r="C200" i="1"/>
  <c r="V8" i="11"/>
  <c r="U8" i="11"/>
  <c r="B45" i="7"/>
  <c r="F45" i="7"/>
  <c r="E45" i="7"/>
  <c r="W8" i="11"/>
  <c r="D42" i="3"/>
  <c r="T8" i="11"/>
  <c r="C45" i="7"/>
  <c r="O13" i="11"/>
  <c r="D113" i="5"/>
  <c r="P5" i="12"/>
  <c r="T5" i="12"/>
  <c r="L5" i="12"/>
  <c r="H5" i="12"/>
  <c r="AB5" i="12"/>
  <c r="B44" i="7"/>
  <c r="C4" i="2"/>
  <c r="C44" i="7"/>
  <c r="D44" i="7"/>
  <c r="F44" i="7"/>
  <c r="E44" i="7"/>
  <c r="CG205" i="14"/>
  <c r="CF205" i="14"/>
  <c r="CE205" i="14"/>
  <c r="CD205" i="14"/>
  <c r="CC205" i="14"/>
  <c r="CB205" i="14"/>
  <c r="CA205" i="14"/>
  <c r="BZ205" i="14"/>
  <c r="BY205" i="14"/>
  <c r="BX205" i="14"/>
  <c r="BW205" i="14"/>
  <c r="BV205" i="14"/>
  <c r="BU205" i="14"/>
  <c r="BT205" i="14"/>
  <c r="BS205" i="14"/>
  <c r="BR205" i="14"/>
  <c r="BQ205" i="14"/>
  <c r="BP205" i="14"/>
  <c r="BO205" i="14"/>
  <c r="BN205" i="14"/>
  <c r="BM205" i="14"/>
  <c r="BL205" i="14"/>
  <c r="BK205" i="14"/>
  <c r="BJ205" i="14"/>
  <c r="BI205" i="14"/>
  <c r="BH205" i="14"/>
  <c r="BG205" i="14"/>
  <c r="BF205" i="14"/>
  <c r="BE205" i="14"/>
  <c r="BD205" i="14"/>
  <c r="BC205" i="14"/>
  <c r="BB205" i="14"/>
  <c r="BA205" i="14"/>
  <c r="AZ205" i="14"/>
  <c r="AY205" i="14"/>
  <c r="AX205" i="14"/>
  <c r="AW205" i="14"/>
  <c r="AV205" i="14"/>
  <c r="AU205" i="14"/>
  <c r="AT205" i="14"/>
  <c r="AS205" i="14"/>
  <c r="AR205" i="14"/>
  <c r="AQ205" i="14"/>
  <c r="AP205" i="14"/>
  <c r="AO205" i="14"/>
  <c r="AN205" i="14"/>
  <c r="AM205" i="14"/>
  <c r="AL205" i="14"/>
  <c r="AK205" i="14"/>
  <c r="AJ205" i="14"/>
  <c r="AI205" i="14"/>
  <c r="AH205" i="14"/>
  <c r="AG205" i="14"/>
  <c r="AF205" i="14"/>
  <c r="AE205" i="14"/>
  <c r="AD205" i="14"/>
  <c r="AC205" i="14"/>
  <c r="AB205" i="14"/>
  <c r="AA205" i="14"/>
  <c r="Z205" i="14"/>
  <c r="Y205" i="14"/>
  <c r="X205" i="14"/>
  <c r="W205" i="14"/>
  <c r="V205" i="14"/>
  <c r="U205" i="14"/>
  <c r="T205" i="14"/>
  <c r="S205" i="14"/>
  <c r="R205" i="14"/>
  <c r="Q205" i="14"/>
  <c r="P205" i="14"/>
  <c r="O205" i="14"/>
  <c r="N205" i="14"/>
  <c r="M205" i="14"/>
  <c r="L205" i="14"/>
  <c r="K205" i="14"/>
  <c r="J205" i="14"/>
  <c r="I205" i="14"/>
  <c r="H205" i="14"/>
  <c r="G205" i="14"/>
  <c r="F205" i="14"/>
  <c r="E205" i="14"/>
  <c r="D205" i="14"/>
  <c r="AR61" i="13"/>
  <c r="AQ61" i="13"/>
  <c r="AP61" i="13"/>
  <c r="AO61" i="13"/>
  <c r="AN61" i="13"/>
  <c r="AM61" i="13"/>
  <c r="AL61" i="13"/>
  <c r="AK61" i="13"/>
  <c r="AJ61" i="13"/>
  <c r="AI61" i="13"/>
  <c r="AH61" i="13"/>
  <c r="AG61" i="13"/>
  <c r="AF61" i="13"/>
  <c r="AE61" i="13"/>
  <c r="AD61" i="13"/>
  <c r="AC61" i="13"/>
  <c r="AB61" i="13"/>
  <c r="AA61" i="13"/>
  <c r="Z61" i="13"/>
  <c r="Y61" i="13"/>
  <c r="X61" i="13"/>
  <c r="W61" i="13"/>
  <c r="V61" i="13"/>
  <c r="U61" i="13"/>
  <c r="T61" i="13"/>
  <c r="S61" i="13"/>
  <c r="R61" i="13"/>
  <c r="Q61" i="13"/>
  <c r="P61" i="13"/>
  <c r="O61" i="13"/>
  <c r="N61" i="13"/>
  <c r="M61" i="13"/>
  <c r="L61" i="13"/>
  <c r="K61" i="13"/>
  <c r="J61" i="13"/>
  <c r="I61" i="13"/>
  <c r="H61" i="13"/>
  <c r="G61" i="13"/>
  <c r="F61" i="13"/>
  <c r="E61" i="13"/>
  <c r="D61" i="13"/>
  <c r="C61" i="13"/>
  <c r="E219" i="12"/>
  <c r="D219" i="12"/>
  <c r="C219" i="12"/>
  <c r="B219" i="12"/>
</calcChain>
</file>

<file path=xl/sharedStrings.xml><?xml version="1.0" encoding="utf-8"?>
<sst xmlns="http://schemas.openxmlformats.org/spreadsheetml/2006/main" count="2216" uniqueCount="1129">
  <si>
    <t>Geraque</t>
  </si>
  <si>
    <t>BlackVision</t>
  </si>
  <si>
    <t>tilt</t>
  </si>
  <si>
    <t>Lackich</t>
  </si>
  <si>
    <t>Nekit</t>
  </si>
  <si>
    <t>Smoke kill</t>
  </si>
  <si>
    <t>open kill</t>
  </si>
  <si>
    <t>3 kill</t>
  </si>
  <si>
    <t>4 kill</t>
  </si>
  <si>
    <t>ace</t>
  </si>
  <si>
    <t>flash</t>
  </si>
  <si>
    <t>trade</t>
  </si>
  <si>
    <t>prostrel</t>
  </si>
  <si>
    <t>1vs1</t>
  </si>
  <si>
    <t>1vs2</t>
  </si>
  <si>
    <t>1vs3</t>
  </si>
  <si>
    <t>1vs4</t>
  </si>
  <si>
    <t>1vs5</t>
  </si>
  <si>
    <t>1 map</t>
  </si>
  <si>
    <t>2 map</t>
  </si>
  <si>
    <t>3 map</t>
  </si>
  <si>
    <t>4 map</t>
  </si>
  <si>
    <t>5 map</t>
  </si>
  <si>
    <t>6 map</t>
  </si>
  <si>
    <t>7 map</t>
  </si>
  <si>
    <t>8 map</t>
  </si>
  <si>
    <t>9 map</t>
  </si>
  <si>
    <t>10 map</t>
  </si>
  <si>
    <t>11 map</t>
  </si>
  <si>
    <t>12 map</t>
  </si>
  <si>
    <t>13 map</t>
  </si>
  <si>
    <t>14 map</t>
  </si>
  <si>
    <t>15 map</t>
  </si>
  <si>
    <t>16 map</t>
  </si>
  <si>
    <t>17 map</t>
  </si>
  <si>
    <t>18 map</t>
  </si>
  <si>
    <t>19 map</t>
  </si>
  <si>
    <t>20 map</t>
  </si>
  <si>
    <t>21 map</t>
  </si>
  <si>
    <t>22 map</t>
  </si>
  <si>
    <t>23 map</t>
  </si>
  <si>
    <t>24 map</t>
  </si>
  <si>
    <t>25 map</t>
  </si>
  <si>
    <t>26 map</t>
  </si>
  <si>
    <t>27 map</t>
  </si>
  <si>
    <t>28 map</t>
  </si>
  <si>
    <t>29 map</t>
  </si>
  <si>
    <t>30 map</t>
  </si>
  <si>
    <t>31 map</t>
  </si>
  <si>
    <t>32 map</t>
  </si>
  <si>
    <t>33 map</t>
  </si>
  <si>
    <t>34 map</t>
  </si>
  <si>
    <t>35 map</t>
  </si>
  <si>
    <t>36 map</t>
  </si>
  <si>
    <t>37 map</t>
  </si>
  <si>
    <t>38 map</t>
  </si>
  <si>
    <t>39 map</t>
  </si>
  <si>
    <t>40 map</t>
  </si>
  <si>
    <t>41 map</t>
  </si>
  <si>
    <t>42 map</t>
  </si>
  <si>
    <t>43 map</t>
  </si>
  <si>
    <t>44 map</t>
  </si>
  <si>
    <t>45 map</t>
  </si>
  <si>
    <t>46 map</t>
  </si>
  <si>
    <t>47 map</t>
  </si>
  <si>
    <t>48 map</t>
  </si>
  <si>
    <t>49 map</t>
  </si>
  <si>
    <t>50 map</t>
  </si>
  <si>
    <t>51 map</t>
  </si>
  <si>
    <t>52 map</t>
  </si>
  <si>
    <t>53 map</t>
  </si>
  <si>
    <t>54 map</t>
  </si>
  <si>
    <t>55 map</t>
  </si>
  <si>
    <t>56 map</t>
  </si>
  <si>
    <t>57 map</t>
  </si>
  <si>
    <t>58 map</t>
  </si>
  <si>
    <t>59 map</t>
  </si>
  <si>
    <t>60 map</t>
  </si>
  <si>
    <t>61 map</t>
  </si>
  <si>
    <t>62 map</t>
  </si>
  <si>
    <t>63 map</t>
  </si>
  <si>
    <t>64 map</t>
  </si>
  <si>
    <t>65 map</t>
  </si>
  <si>
    <t>66 map</t>
  </si>
  <si>
    <t>Desmond</t>
  </si>
  <si>
    <t>67 map</t>
  </si>
  <si>
    <t>68 map</t>
  </si>
  <si>
    <t>69 map</t>
  </si>
  <si>
    <t>70 map</t>
  </si>
  <si>
    <t>71 map</t>
  </si>
  <si>
    <t>72 map</t>
  </si>
  <si>
    <t>73 map</t>
  </si>
  <si>
    <t>74 map</t>
  </si>
  <si>
    <t>75 map</t>
  </si>
  <si>
    <t>76 map</t>
  </si>
  <si>
    <t>77 map</t>
  </si>
  <si>
    <t>78 map</t>
  </si>
  <si>
    <t>79 map</t>
  </si>
  <si>
    <t>80 map</t>
  </si>
  <si>
    <t>81 map</t>
  </si>
  <si>
    <t>82 map</t>
  </si>
  <si>
    <t>83 map</t>
  </si>
  <si>
    <t>84 map</t>
  </si>
  <si>
    <t>85 map</t>
  </si>
  <si>
    <t>86 map</t>
  </si>
  <si>
    <t>87 map</t>
  </si>
  <si>
    <t>88 map</t>
  </si>
  <si>
    <t>89 map</t>
  </si>
  <si>
    <t>90 map</t>
  </si>
  <si>
    <t>91 map</t>
  </si>
  <si>
    <t>92 map</t>
  </si>
  <si>
    <t>93 map</t>
  </si>
  <si>
    <t>94 map</t>
  </si>
  <si>
    <t>95 map</t>
  </si>
  <si>
    <t>96 map</t>
  </si>
  <si>
    <t>97 map</t>
  </si>
  <si>
    <t>98 map</t>
  </si>
  <si>
    <t>99 map</t>
  </si>
  <si>
    <t>100 map</t>
  </si>
  <si>
    <t>101 map</t>
  </si>
  <si>
    <t>102 map</t>
  </si>
  <si>
    <t>103 map</t>
  </si>
  <si>
    <t>104 map</t>
  </si>
  <si>
    <t>105 map</t>
  </si>
  <si>
    <t>106 map</t>
  </si>
  <si>
    <t>107 map</t>
  </si>
  <si>
    <t>108 map</t>
  </si>
  <si>
    <t>109 map</t>
  </si>
  <si>
    <t>110 map</t>
  </si>
  <si>
    <t>111 map</t>
  </si>
  <si>
    <t>112 map</t>
  </si>
  <si>
    <t>113 map</t>
  </si>
  <si>
    <t>114 map</t>
  </si>
  <si>
    <t>115 map</t>
  </si>
  <si>
    <t>116 map</t>
  </si>
  <si>
    <t>117 map</t>
  </si>
  <si>
    <t>118 map</t>
  </si>
  <si>
    <t>119 map</t>
  </si>
  <si>
    <t>120 map</t>
  </si>
  <si>
    <t>08,11,2021</t>
  </si>
  <si>
    <t>121 map</t>
  </si>
  <si>
    <t>122 map</t>
  </si>
  <si>
    <t>123 map</t>
  </si>
  <si>
    <t>124 map</t>
  </si>
  <si>
    <t>125 map</t>
  </si>
  <si>
    <t>126 map</t>
  </si>
  <si>
    <t>127 map</t>
  </si>
  <si>
    <t>128 map</t>
  </si>
  <si>
    <t>129 map</t>
  </si>
  <si>
    <t>130 map</t>
  </si>
  <si>
    <t>131 map</t>
  </si>
  <si>
    <t>132 map</t>
  </si>
  <si>
    <t>133 map</t>
  </si>
  <si>
    <t>134 map</t>
  </si>
  <si>
    <t>135 map</t>
  </si>
  <si>
    <t>136 map</t>
  </si>
  <si>
    <t>137 map</t>
  </si>
  <si>
    <t>All map</t>
  </si>
  <si>
    <t>last 3 m.</t>
  </si>
  <si>
    <t>maps</t>
  </si>
  <si>
    <t>Place</t>
  </si>
  <si>
    <t>Nickname</t>
  </si>
  <si>
    <t>Maps</t>
  </si>
  <si>
    <t>Rating 2.0</t>
  </si>
  <si>
    <t>Open kill</t>
  </si>
  <si>
    <t>Ace</t>
  </si>
  <si>
    <t>Flash assist</t>
  </si>
  <si>
    <t>Trade</t>
  </si>
  <si>
    <t>Wallbang</t>
  </si>
  <si>
    <t>I</t>
  </si>
  <si>
    <t>II</t>
  </si>
  <si>
    <t>III</t>
  </si>
  <si>
    <t>IV</t>
  </si>
  <si>
    <t>V</t>
  </si>
  <si>
    <t>Lakich</t>
  </si>
  <si>
    <t>221w33</t>
  </si>
  <si>
    <t>трен</t>
  </si>
  <si>
    <t>Tilt</t>
  </si>
  <si>
    <t>Kill</t>
  </si>
  <si>
    <t>Death</t>
  </si>
  <si>
    <t xml:space="preserve"> 2 map</t>
  </si>
  <si>
    <t>last 20</t>
  </si>
  <si>
    <t>B4one</t>
  </si>
  <si>
    <t>Gloxinia</t>
  </si>
  <si>
    <t xml:space="preserve">7 map </t>
  </si>
  <si>
    <t>31.04.2023</t>
  </si>
  <si>
    <t>lem</t>
  </si>
  <si>
    <t>avg rating</t>
  </si>
  <si>
    <t>yong4n</t>
  </si>
  <si>
    <t>3/1/1</t>
  </si>
  <si>
    <t>4/0/0</t>
  </si>
  <si>
    <t>1/1/0</t>
  </si>
  <si>
    <t>20/5/17</t>
  </si>
  <si>
    <t>12/4/11</t>
  </si>
  <si>
    <t>17/5/18</t>
  </si>
  <si>
    <t>Win</t>
  </si>
  <si>
    <t>Lose</t>
  </si>
  <si>
    <t>12/5/16</t>
  </si>
  <si>
    <t>12/5/15</t>
  </si>
  <si>
    <t>7/3/16</t>
  </si>
  <si>
    <t>21/4/15</t>
  </si>
  <si>
    <t>15/6/13</t>
  </si>
  <si>
    <t>18/4/16</t>
  </si>
  <si>
    <t>22/3/15</t>
  </si>
  <si>
    <t>7/7/17</t>
  </si>
  <si>
    <t>17/11/14</t>
  </si>
  <si>
    <t>My stats</t>
  </si>
  <si>
    <t>Inferno</t>
  </si>
  <si>
    <t>5/2/18</t>
  </si>
  <si>
    <t>12/9/15</t>
  </si>
  <si>
    <t>24/1/14</t>
  </si>
  <si>
    <t>Mirage</t>
  </si>
  <si>
    <t>5/3/15</t>
  </si>
  <si>
    <t>11/4/13</t>
  </si>
  <si>
    <t>5/4/15</t>
  </si>
  <si>
    <t>11/3/16</t>
  </si>
  <si>
    <t>12/3/16</t>
  </si>
  <si>
    <t>9/3/15</t>
  </si>
  <si>
    <t>16/3/15</t>
  </si>
  <si>
    <t>6/3/16</t>
  </si>
  <si>
    <t>17/4/12</t>
  </si>
  <si>
    <t>14/6/12</t>
  </si>
  <si>
    <t>14/6/15</t>
  </si>
  <si>
    <t>19/2/15</t>
  </si>
  <si>
    <t>13/4/14</t>
  </si>
  <si>
    <t>12/4/13</t>
  </si>
  <si>
    <t>7/1/13</t>
  </si>
  <si>
    <t>8/2/13</t>
  </si>
  <si>
    <t>6/4/14</t>
  </si>
  <si>
    <t>2/2/14</t>
  </si>
  <si>
    <t>16/6/13</t>
  </si>
  <si>
    <t>21/5/7</t>
  </si>
  <si>
    <t>14/8/15</t>
  </si>
  <si>
    <t>26/2/12</t>
  </si>
  <si>
    <t>8/4/15</t>
  </si>
  <si>
    <t>10/9/11</t>
  </si>
  <si>
    <t>14/2/16</t>
  </si>
  <si>
    <t>16/6/8</t>
  </si>
  <si>
    <t>27/6/10</t>
  </si>
  <si>
    <t>9/4/9</t>
  </si>
  <si>
    <t>15/8/22</t>
  </si>
  <si>
    <t>25/6/23</t>
  </si>
  <si>
    <t>21/6/20</t>
  </si>
  <si>
    <t>10/3/17</t>
  </si>
  <si>
    <t>18/1/15</t>
  </si>
  <si>
    <t>18/2/18</t>
  </si>
  <si>
    <t>20/4/16</t>
  </si>
  <si>
    <t>15/2/10</t>
  </si>
  <si>
    <t>13/3/12</t>
  </si>
  <si>
    <t>12/10/20</t>
  </si>
  <si>
    <t>24/2/16</t>
  </si>
  <si>
    <t>12/2/16</t>
  </si>
  <si>
    <t>13/7/17</t>
  </si>
  <si>
    <t>24/3/15</t>
  </si>
  <si>
    <t>14/4/17</t>
  </si>
  <si>
    <t>13/3/11</t>
  </si>
  <si>
    <t>14/2/7</t>
  </si>
  <si>
    <t>17/1/10</t>
  </si>
  <si>
    <t>12/3/17</t>
  </si>
  <si>
    <t>15/2/15</t>
  </si>
  <si>
    <t>9/3/16</t>
  </si>
  <si>
    <t>16/6/12</t>
  </si>
  <si>
    <t>15/6/9</t>
  </si>
  <si>
    <t>28/4/16</t>
  </si>
  <si>
    <t>20/6/13</t>
  </si>
  <si>
    <t>21/5/18</t>
  </si>
  <si>
    <t>12/7/9</t>
  </si>
  <si>
    <t>19/1/5</t>
  </si>
  <si>
    <t>18/5/10</t>
  </si>
  <si>
    <t>21/7/18</t>
  </si>
  <si>
    <t>16/9/15</t>
  </si>
  <si>
    <t>6/2/15</t>
  </si>
  <si>
    <t>19/0/14</t>
  </si>
  <si>
    <t>12/3/14</t>
  </si>
  <si>
    <t>17/4/8</t>
  </si>
  <si>
    <t>9/5/10</t>
  </si>
  <si>
    <t>20/4/25</t>
  </si>
  <si>
    <t>22/4/20</t>
  </si>
  <si>
    <t>23/10/23</t>
  </si>
  <si>
    <t>17/2/14</t>
  </si>
  <si>
    <t>21/2/9</t>
  </si>
  <si>
    <t>28/5/10</t>
  </si>
  <si>
    <t>11/2/19</t>
  </si>
  <si>
    <t>14/2/15</t>
  </si>
  <si>
    <t>10/3/18</t>
  </si>
  <si>
    <t>11/4/10</t>
  </si>
  <si>
    <t>16/1/7</t>
  </si>
  <si>
    <t>10/7/15</t>
  </si>
  <si>
    <t>20/4/14</t>
  </si>
  <si>
    <t>23/3/18</t>
  </si>
  <si>
    <t>17/9/18</t>
  </si>
  <si>
    <t>21/5/16</t>
  </si>
  <si>
    <t>18/2/16</t>
  </si>
  <si>
    <t>5/3/16</t>
  </si>
  <si>
    <t>9/2/15</t>
  </si>
  <si>
    <t>22/5/12</t>
  </si>
  <si>
    <t>14/4/14</t>
  </si>
  <si>
    <t>17/0/4</t>
  </si>
  <si>
    <t>7/2/5</t>
  </si>
  <si>
    <t>KAD</t>
  </si>
  <si>
    <t>K/D</t>
  </si>
  <si>
    <t>1 map (ver)</t>
  </si>
  <si>
    <t>2 map (over)</t>
  </si>
  <si>
    <t>nick</t>
  </si>
  <si>
    <t>rang</t>
  </si>
  <si>
    <t>win</t>
  </si>
  <si>
    <t>k/d</t>
  </si>
  <si>
    <t>matches</t>
  </si>
  <si>
    <t>date</t>
  </si>
  <si>
    <t>geraque</t>
  </si>
  <si>
    <t>silver 2 91%</t>
  </si>
  <si>
    <t>unfunmind</t>
  </si>
  <si>
    <t>Gloxinia321231</t>
  </si>
  <si>
    <t>silver 3 88%</t>
  </si>
  <si>
    <t>gold 1 56%</t>
  </si>
  <si>
    <t>platinum 1 47%</t>
  </si>
  <si>
    <t>platinum 2 53%</t>
  </si>
  <si>
    <t>platinum 2 32%</t>
  </si>
  <si>
    <t>diamond 1 56%</t>
  </si>
  <si>
    <t>diamond 2 61%</t>
  </si>
  <si>
    <t>platinum 2 23%</t>
  </si>
  <si>
    <t>platinum 2 29%</t>
  </si>
  <si>
    <t>diamond 2 13%</t>
  </si>
  <si>
    <t>KopFire</t>
  </si>
  <si>
    <t>1 map (mir)</t>
  </si>
  <si>
    <t>2 map (mir)</t>
  </si>
  <si>
    <t>3 map (mir)</t>
  </si>
  <si>
    <t>4 map (mir)</t>
  </si>
  <si>
    <t>5 map (mir)</t>
  </si>
  <si>
    <t>6 map (mir)</t>
  </si>
  <si>
    <t>7 map (nuke)</t>
  </si>
  <si>
    <t>8 map (mir)</t>
  </si>
  <si>
    <t>9 map (ver)</t>
  </si>
  <si>
    <t>10 map (mir)</t>
  </si>
  <si>
    <t>11 map (off)</t>
  </si>
  <si>
    <t>12 map (mir)</t>
  </si>
  <si>
    <t>13 map (off)</t>
  </si>
  <si>
    <t>14 map (dust)</t>
  </si>
  <si>
    <t>15 map (inf)</t>
  </si>
  <si>
    <t>16 map (mir)</t>
  </si>
  <si>
    <t>17 map (anu)</t>
  </si>
  <si>
    <t>18 map (dust)</t>
  </si>
  <si>
    <t>19 map (ver)</t>
  </si>
  <si>
    <t>20 map (off)</t>
  </si>
  <si>
    <t>21 map (ver)</t>
  </si>
  <si>
    <t>22 map (ver)</t>
  </si>
  <si>
    <t>23 map (mir)</t>
  </si>
  <si>
    <t>24 map (off)</t>
  </si>
  <si>
    <t>25 map (nuke)</t>
  </si>
  <si>
    <t>26 map (inf)</t>
  </si>
  <si>
    <t>27 map (inf)</t>
  </si>
  <si>
    <t>28 map (mir)</t>
  </si>
  <si>
    <t>29 map (anc)</t>
  </si>
  <si>
    <t>30 map (off)</t>
  </si>
  <si>
    <t>31 map (over)</t>
  </si>
  <si>
    <t>32 map (ver)</t>
  </si>
  <si>
    <t>33 map (over)</t>
  </si>
  <si>
    <t>34 map (off)</t>
  </si>
  <si>
    <t>35 map (inf)</t>
  </si>
  <si>
    <t>36 map (mir)</t>
  </si>
  <si>
    <t>37 map (off)</t>
  </si>
  <si>
    <t>38 map (off)</t>
  </si>
  <si>
    <t>39 map (dust)</t>
  </si>
  <si>
    <t>40 map (over)</t>
  </si>
  <si>
    <t>41 map (dust)</t>
  </si>
  <si>
    <t>42 map (anu)</t>
  </si>
  <si>
    <t>43 map (ther)</t>
  </si>
  <si>
    <t>44 map (anc)</t>
  </si>
  <si>
    <t>45 map (ver)</t>
  </si>
  <si>
    <t>46 map (off)</t>
  </si>
  <si>
    <t>47 map (anu)</t>
  </si>
  <si>
    <t>Максимум за день</t>
  </si>
  <si>
    <t>1 map (inf)</t>
  </si>
  <si>
    <t>overpass (52)</t>
  </si>
  <si>
    <t>inferno (58)</t>
  </si>
  <si>
    <t>vertigo (49)</t>
  </si>
  <si>
    <t>nuke (58)</t>
  </si>
  <si>
    <t>memento (20)</t>
  </si>
  <si>
    <t>assembly (17)</t>
  </si>
  <si>
    <t>palais(2)</t>
  </si>
  <si>
    <t>whistle(1)</t>
  </si>
  <si>
    <t>2 map (inf)</t>
  </si>
  <si>
    <t>3 map (over)</t>
  </si>
  <si>
    <t>4 map (ver)</t>
  </si>
  <si>
    <t>5 map (ver)</t>
  </si>
  <si>
    <t>6 map (ver)</t>
  </si>
  <si>
    <t>7 map (over)</t>
  </si>
  <si>
    <t>8 map (inf)</t>
  </si>
  <si>
    <t>9 map (inf)</t>
  </si>
  <si>
    <t>10 map (inf)</t>
  </si>
  <si>
    <t>11 map (nuke)</t>
  </si>
  <si>
    <t>12 map (inf)</t>
  </si>
  <si>
    <t>13 map (ver)</t>
  </si>
  <si>
    <t>14 map (ver)</t>
  </si>
  <si>
    <t>15 map (over)</t>
  </si>
  <si>
    <t>16 map (over)</t>
  </si>
  <si>
    <t>17 map(nuke)</t>
  </si>
  <si>
    <t>18 map(over)</t>
  </si>
  <si>
    <t>19 map(inf)</t>
  </si>
  <si>
    <t>20 map(ver)</t>
  </si>
  <si>
    <t>21 map(ver)</t>
  </si>
  <si>
    <t>22 map (over)</t>
  </si>
  <si>
    <t>23 map (nuke)</t>
  </si>
  <si>
    <t>24 map (ver)</t>
  </si>
  <si>
    <t>25 map (inf)</t>
  </si>
  <si>
    <t>26 map (over)</t>
  </si>
  <si>
    <t>27 map (ver)</t>
  </si>
  <si>
    <t>28 map (over)</t>
  </si>
  <si>
    <t>29 map (over)</t>
  </si>
  <si>
    <t>30 map (ver)</t>
  </si>
  <si>
    <t>31 map (nuke)</t>
  </si>
  <si>
    <t>32 map (over)</t>
  </si>
  <si>
    <t>33 map (inf)</t>
  </si>
  <si>
    <t>34 map (inf)</t>
  </si>
  <si>
    <t>35 map (vert)</t>
  </si>
  <si>
    <t>36 map (vert)</t>
  </si>
  <si>
    <t>37 map (inf)</t>
  </si>
  <si>
    <t>38 map (nuke)</t>
  </si>
  <si>
    <t>39 map (nuke)</t>
  </si>
  <si>
    <t>40 map (nuke)</t>
  </si>
  <si>
    <t>41 map (inf)</t>
  </si>
  <si>
    <t>42 map (nuke)</t>
  </si>
  <si>
    <t>43 map (ver)</t>
  </si>
  <si>
    <t>44 map (ver)</t>
  </si>
  <si>
    <t>45 map (over)</t>
  </si>
  <si>
    <t>46 map (over)</t>
  </si>
  <si>
    <t>47 map (inf)</t>
  </si>
  <si>
    <t>48 map (vert)</t>
  </si>
  <si>
    <t>49 map (inf)</t>
  </si>
  <si>
    <t>50 map (over)</t>
  </si>
  <si>
    <t>51 map (nuke)</t>
  </si>
  <si>
    <t>52 map (inf)</t>
  </si>
  <si>
    <t>53 map (over)</t>
  </si>
  <si>
    <t>54 map (inf)</t>
  </si>
  <si>
    <t>55 map (over)</t>
  </si>
  <si>
    <t>56 map (inf)</t>
  </si>
  <si>
    <t>57 map (inf)</t>
  </si>
  <si>
    <t>58 map (over)</t>
  </si>
  <si>
    <t>59 map (over)</t>
  </si>
  <si>
    <t>60 map (over)</t>
  </si>
  <si>
    <t>61 map (ver)</t>
  </si>
  <si>
    <t>62 map (nuke)</t>
  </si>
  <si>
    <t>63 map (nuke)</t>
  </si>
  <si>
    <t>64 map (over)</t>
  </si>
  <si>
    <t>65 map (ver)</t>
  </si>
  <si>
    <t>66 map (nuke)</t>
  </si>
  <si>
    <t>67 map (ver)</t>
  </si>
  <si>
    <t>68 map (nuke)</t>
  </si>
  <si>
    <t>69 map (over)</t>
  </si>
  <si>
    <t>70 map (ver)</t>
  </si>
  <si>
    <t>71 map (nuke)</t>
  </si>
  <si>
    <t>72 map (ver)</t>
  </si>
  <si>
    <t>73 map (nuke)</t>
  </si>
  <si>
    <t>74 map (nuke)</t>
  </si>
  <si>
    <t>75 map (nuke)</t>
  </si>
  <si>
    <t>76 map (nuke)</t>
  </si>
  <si>
    <t>77 map (ver)</t>
  </si>
  <si>
    <t>78 map (inf)</t>
  </si>
  <si>
    <t>79 map (nuke)</t>
  </si>
  <si>
    <t>80 map (inf)</t>
  </si>
  <si>
    <t>81 map (nuke)</t>
  </si>
  <si>
    <t>82 map (ver)</t>
  </si>
  <si>
    <t>83 map (nuke)</t>
  </si>
  <si>
    <t>84 map (ver)</t>
  </si>
  <si>
    <t>85 map (nuke)</t>
  </si>
  <si>
    <t>86 map (ver)</t>
  </si>
  <si>
    <t>87 map (over)</t>
  </si>
  <si>
    <t>88 map (inf)</t>
  </si>
  <si>
    <t>89 map (inf)</t>
  </si>
  <si>
    <t>90 map (nuke)</t>
  </si>
  <si>
    <t>91 map (nuke)</t>
  </si>
  <si>
    <t>92 map (nuke)</t>
  </si>
  <si>
    <t>93 map (over)</t>
  </si>
  <si>
    <t>94 map (ver)</t>
  </si>
  <si>
    <t>95 map (over)</t>
  </si>
  <si>
    <t>96 map (inf)</t>
  </si>
  <si>
    <t>97 map (nuke)</t>
  </si>
  <si>
    <t>98 map (inf)</t>
  </si>
  <si>
    <t>99 map (nuke)</t>
  </si>
  <si>
    <t>100 map (over)</t>
  </si>
  <si>
    <t>101 map (over)</t>
  </si>
  <si>
    <t>102 map (inf)</t>
  </si>
  <si>
    <t>103 map (inf)</t>
  </si>
  <si>
    <t>104 map (nuke)</t>
  </si>
  <si>
    <t>105 map (mem)</t>
  </si>
  <si>
    <t>106 map (ver)</t>
  </si>
  <si>
    <t>107 map (mem)</t>
  </si>
  <si>
    <t>108 map (inf)</t>
  </si>
  <si>
    <t>109 map (ver)</t>
  </si>
  <si>
    <t>110 map (nuke)</t>
  </si>
  <si>
    <t>111 map (over)</t>
  </si>
  <si>
    <t>112 map (nuke)</t>
  </si>
  <si>
    <t>113 map (over)</t>
  </si>
  <si>
    <t>114 map (ver)</t>
  </si>
  <si>
    <t>115 map (inf)</t>
  </si>
  <si>
    <t>116 map (inf)</t>
  </si>
  <si>
    <t>117 map (inf)</t>
  </si>
  <si>
    <t>118 map (inf)</t>
  </si>
  <si>
    <t>119 map (inf)</t>
  </si>
  <si>
    <t>120 map (inf)</t>
  </si>
  <si>
    <t>121 map (inf)</t>
  </si>
  <si>
    <t>122 map (inf)</t>
  </si>
  <si>
    <t>123 map (ass)</t>
  </si>
  <si>
    <t>124 map (inf)</t>
  </si>
  <si>
    <t>125 map (mem)</t>
  </si>
  <si>
    <t>126 map (inf)</t>
  </si>
  <si>
    <t>127 map (inf)</t>
  </si>
  <si>
    <t>128 map (mem)</t>
  </si>
  <si>
    <t>129 map (nuke)</t>
  </si>
  <si>
    <t>130 map (nuke)</t>
  </si>
  <si>
    <t>131 map (nuke)</t>
  </si>
  <si>
    <t>132 map (ass)</t>
  </si>
  <si>
    <t>133 map (over)</t>
  </si>
  <si>
    <t>134 map (ver)</t>
  </si>
  <si>
    <t>135 map (over)</t>
  </si>
  <si>
    <t>136 map (ver)</t>
  </si>
  <si>
    <t>137 map (ass)</t>
  </si>
  <si>
    <t>138 map (over)</t>
  </si>
  <si>
    <t>139 map (ass)</t>
  </si>
  <si>
    <t>140 map (ass)</t>
  </si>
  <si>
    <t>141 map (ver)</t>
  </si>
  <si>
    <t>142 map (nuke)</t>
  </si>
  <si>
    <t>143 map (inf)</t>
  </si>
  <si>
    <t>144 map (mem)</t>
  </si>
  <si>
    <t>145 map (over)</t>
  </si>
  <si>
    <t>146 map (ass)</t>
  </si>
  <si>
    <t>147 map (inf)</t>
  </si>
  <si>
    <t>148 map (inf)</t>
  </si>
  <si>
    <t>149 map (ver)</t>
  </si>
  <si>
    <t>150 map (nuke)</t>
  </si>
  <si>
    <t>151 map (nuke)</t>
  </si>
  <si>
    <t>152 map (inf)</t>
  </si>
  <si>
    <t>153 map (nuke)</t>
  </si>
  <si>
    <t>154 map (ass)</t>
  </si>
  <si>
    <t>155 map (over)</t>
  </si>
  <si>
    <t>156 map (over)</t>
  </si>
  <si>
    <t>157 map (inf)</t>
  </si>
  <si>
    <t>158 map (nuke)</t>
  </si>
  <si>
    <t>159 map (inf)</t>
  </si>
  <si>
    <t>160 map (over)</t>
  </si>
  <si>
    <t>161 map (over)</t>
  </si>
  <si>
    <t>162 map (over)</t>
  </si>
  <si>
    <t>163 map (ver)</t>
  </si>
  <si>
    <t>164 map (mem)</t>
  </si>
  <si>
    <t>165 map (over)</t>
  </si>
  <si>
    <t>166 map (inf)</t>
  </si>
  <si>
    <t>167 map (over)</t>
  </si>
  <si>
    <t>168 map (over)</t>
  </si>
  <si>
    <t>169 map (inf)</t>
  </si>
  <si>
    <t>170 map (nuke)</t>
  </si>
  <si>
    <t>171 map (inf)</t>
  </si>
  <si>
    <t>172 map (over)</t>
  </si>
  <si>
    <t>173 map (mem)</t>
  </si>
  <si>
    <t>174 map (inf)</t>
  </si>
  <si>
    <t>175 map (ver)</t>
  </si>
  <si>
    <t>176 map (ass)</t>
  </si>
  <si>
    <t>177 map (mem)</t>
  </si>
  <si>
    <t>178 map (inf)</t>
  </si>
  <si>
    <t>179 map (inf)</t>
  </si>
  <si>
    <t>180 map (nuke)</t>
  </si>
  <si>
    <t>181 map (ass)</t>
  </si>
  <si>
    <t>182 map (over)</t>
  </si>
  <si>
    <t>183 map (mem)</t>
  </si>
  <si>
    <t>184 map (inf)</t>
  </si>
  <si>
    <t>185 map (ver)</t>
  </si>
  <si>
    <t>186 map (ass)</t>
  </si>
  <si>
    <t>187 map (nuke)</t>
  </si>
  <si>
    <t>188 map (nuke)</t>
  </si>
  <si>
    <t>189 map (mem)</t>
  </si>
  <si>
    <t>190 map (nuke)</t>
  </si>
  <si>
    <t>191 map (ver)</t>
  </si>
  <si>
    <t>192 map (ver)</t>
  </si>
  <si>
    <t>193 map (ver)</t>
  </si>
  <si>
    <t>194 map (over)</t>
  </si>
  <si>
    <t>195 map (inf)</t>
  </si>
  <si>
    <t>196 map (ass)</t>
  </si>
  <si>
    <t>197 map (nuke)</t>
  </si>
  <si>
    <t>198 map (ass)</t>
  </si>
  <si>
    <t>199 map (nuke)</t>
  </si>
  <si>
    <t>200 map (ver)</t>
  </si>
  <si>
    <t>201 map (inf)</t>
  </si>
  <si>
    <t>202 map (over)</t>
  </si>
  <si>
    <t>203 map (nuke)</t>
  </si>
  <si>
    <t>204 map (mem)</t>
  </si>
  <si>
    <t>205 map (ass)</t>
  </si>
  <si>
    <t>206 map (mem)</t>
  </si>
  <si>
    <t>207 map (inf)</t>
  </si>
  <si>
    <t>208 map (inf)</t>
  </si>
  <si>
    <t>209 map (mem)</t>
  </si>
  <si>
    <t>210 map (ver)</t>
  </si>
  <si>
    <t>211 map (nuke)</t>
  </si>
  <si>
    <t>212 map (mem)</t>
  </si>
  <si>
    <t>213 map (inf)</t>
  </si>
  <si>
    <t>214 map (over)</t>
  </si>
  <si>
    <t>215 map (nuke)</t>
  </si>
  <si>
    <t>216 map (over)</t>
  </si>
  <si>
    <t>217 map (nuke)</t>
  </si>
  <si>
    <t>218 map (mem)</t>
  </si>
  <si>
    <t>219 map (over)</t>
  </si>
  <si>
    <t>220 map (mem)</t>
  </si>
  <si>
    <t>221 map (ver)</t>
  </si>
  <si>
    <t>222 map (over)</t>
  </si>
  <si>
    <t>223 map (nuke)</t>
  </si>
  <si>
    <t>224 map (ver)</t>
  </si>
  <si>
    <t>225 map (inf)</t>
  </si>
  <si>
    <t>226 map (over)</t>
  </si>
  <si>
    <t>227 map (ver)</t>
  </si>
  <si>
    <t>228 map (ver)</t>
  </si>
  <si>
    <t>229 map (ass)</t>
  </si>
  <si>
    <t>230 map (nuke)</t>
  </si>
  <si>
    <t>231 map (nuke)</t>
  </si>
  <si>
    <t>232 map (mem)</t>
  </si>
  <si>
    <t>233 map (inf)</t>
  </si>
  <si>
    <t>234 map (over)</t>
  </si>
  <si>
    <t>235 map (ver)</t>
  </si>
  <si>
    <t>236 map (ver)</t>
  </si>
  <si>
    <t>237 map (ver)</t>
  </si>
  <si>
    <t>238 map (mem)</t>
  </si>
  <si>
    <t>239 map (mem)</t>
  </si>
  <si>
    <t>240 map (inf)</t>
  </si>
  <si>
    <t>241 map (inf)</t>
  </si>
  <si>
    <t>242 map (nuke)</t>
  </si>
  <si>
    <t>243 map (over)</t>
  </si>
  <si>
    <t>244 map (over)</t>
  </si>
  <si>
    <t>245 map (mem)</t>
  </si>
  <si>
    <t>246 map (ver)</t>
  </si>
  <si>
    <t>247 map (nuke)</t>
  </si>
  <si>
    <t>248 map (nuke)</t>
  </si>
  <si>
    <t>249 map (nuke)</t>
  </si>
  <si>
    <t>250 map (ass)</t>
  </si>
  <si>
    <t>251 map (mem)</t>
  </si>
  <si>
    <t>252 map (ass)</t>
  </si>
  <si>
    <t>253 map (ass)</t>
  </si>
  <si>
    <t>254 map (inf)</t>
  </si>
  <si>
    <t>255 map (nuke)</t>
  </si>
  <si>
    <t>256 map (nuke)</t>
  </si>
  <si>
    <t>257 map (pal)</t>
  </si>
  <si>
    <t>258 map (pal)</t>
  </si>
  <si>
    <t>259 map (ver)</t>
  </si>
  <si>
    <t>260 map (whi)</t>
  </si>
  <si>
    <t>261 map (over)</t>
  </si>
  <si>
    <t>2018 (k/d)</t>
  </si>
  <si>
    <t>2019 (k/d)</t>
  </si>
  <si>
    <t>2020 (my formula*)</t>
  </si>
  <si>
    <t>2021 (rating 2.0)</t>
  </si>
  <si>
    <t>2022 (rating 2.0)</t>
  </si>
  <si>
    <t>2023 (rating 2.0)</t>
  </si>
  <si>
    <t>2024 (rating 2.0)</t>
  </si>
  <si>
    <t>VI</t>
  </si>
  <si>
    <t>ВЗ*</t>
  </si>
  <si>
    <t>Mvforever01</t>
  </si>
  <si>
    <t>All time</t>
  </si>
  <si>
    <t>Score*</t>
  </si>
  <si>
    <t>0,07/21</t>
  </si>
  <si>
    <t>0,5/159</t>
  </si>
  <si>
    <t>0,7/201</t>
  </si>
  <si>
    <t>0,12/37</t>
  </si>
  <si>
    <t>0,012/4</t>
  </si>
  <si>
    <t>0,34/100</t>
  </si>
  <si>
    <t>3,5/966</t>
  </si>
  <si>
    <t>0,49/145</t>
  </si>
  <si>
    <t>0,36/107</t>
  </si>
  <si>
    <t>0,16/47</t>
  </si>
  <si>
    <t>0,083/19</t>
  </si>
  <si>
    <t>0,004/2</t>
  </si>
  <si>
    <t>0,002/1</t>
  </si>
  <si>
    <t>0,36/83</t>
  </si>
  <si>
    <t>2,21/594</t>
  </si>
  <si>
    <t>1,02/239</t>
  </si>
  <si>
    <t>0,18/48</t>
  </si>
  <si>
    <t>0,018/5</t>
  </si>
  <si>
    <t>0,83/193</t>
  </si>
  <si>
    <t>2,21/571</t>
  </si>
  <si>
    <t>0,83/212</t>
  </si>
  <si>
    <t>0,4/93</t>
  </si>
  <si>
    <t>0,16/44</t>
  </si>
  <si>
    <t>0,059/11</t>
  </si>
  <si>
    <t>0,01/3</t>
  </si>
  <si>
    <t>0,32/109</t>
  </si>
  <si>
    <t>2,35/810</t>
  </si>
  <si>
    <t>0,75/259</t>
  </si>
  <si>
    <t>0,12/42</t>
  </si>
  <si>
    <t>0,009/3</t>
  </si>
  <si>
    <t>0,25/87</t>
  </si>
  <si>
    <t>1,77/609</t>
  </si>
  <si>
    <t>0,48/166</t>
  </si>
  <si>
    <t>0,15/51</t>
  </si>
  <si>
    <t>0,05/17</t>
  </si>
  <si>
    <t>0,015/5</t>
  </si>
  <si>
    <t>0,19/21</t>
  </si>
  <si>
    <t>1,91/141</t>
  </si>
  <si>
    <t>0,7/71</t>
  </si>
  <si>
    <t>0,04/7</t>
  </si>
  <si>
    <t>0,44/49</t>
  </si>
  <si>
    <t>1,75/166</t>
  </si>
  <si>
    <t>1,1/69</t>
  </si>
  <si>
    <t>0,26/23</t>
  </si>
  <si>
    <t>0,04/6</t>
  </si>
  <si>
    <t>0,045/6</t>
  </si>
  <si>
    <t>0,005/1</t>
  </si>
  <si>
    <t>1,44/17</t>
  </si>
  <si>
    <t>0,51/7</t>
  </si>
  <si>
    <t>0,13/2</t>
  </si>
  <si>
    <t>1,13/15</t>
  </si>
  <si>
    <t>2,61/34</t>
  </si>
  <si>
    <t>0,58/8</t>
  </si>
  <si>
    <t>0,06/1</t>
  </si>
  <si>
    <t>*Score=</t>
  </si>
  <si>
    <t>Сумма мест с конца(пример, если в текущем году было всего 5 мест и ты занял 1, то ты получаешь 5 очков, за 2 место 4 очка и тд)</t>
  </si>
  <si>
    <t xml:space="preserve">*my formula = </t>
  </si>
  <si>
    <t>(adr/2,2+kpr*50+headshot%/3+flash/5+surviving*50)/100</t>
  </si>
  <si>
    <t>*Вне зачёта (слишком мало игр)</t>
  </si>
  <si>
    <t>WolfSMXL</t>
  </si>
  <si>
    <t>1 akk</t>
  </si>
  <si>
    <t>1 map (nuke)</t>
  </si>
  <si>
    <t>2 map (whi)</t>
  </si>
  <si>
    <t>3 map (nuke)</t>
  </si>
  <si>
    <t>4 map (inf)</t>
  </si>
  <si>
    <t>5 map (pal)</t>
  </si>
  <si>
    <t>6 map (inf)</t>
  </si>
  <si>
    <t>7 map (ver)</t>
  </si>
  <si>
    <t>2 akk</t>
  </si>
  <si>
    <t>11 map (inf)</t>
  </si>
  <si>
    <t>12 map (ver)</t>
  </si>
  <si>
    <t>13 map (inf)</t>
  </si>
  <si>
    <t>14 map (inf)</t>
  </si>
  <si>
    <t>15 map (nuke)</t>
  </si>
  <si>
    <t>16 map (whi)</t>
  </si>
  <si>
    <t>17 map (whi)</t>
  </si>
  <si>
    <t>18 map (over)</t>
  </si>
  <si>
    <t>3 akk</t>
  </si>
  <si>
    <t>19 map (inf)</t>
  </si>
  <si>
    <t>20 map (over)</t>
  </si>
  <si>
    <t>24 map (nuke)</t>
  </si>
  <si>
    <t>26 map (whi)</t>
  </si>
  <si>
    <t>27 map (nuke)</t>
  </si>
  <si>
    <t>28 map (pal)</t>
  </si>
  <si>
    <t>29 map (nuke)</t>
  </si>
  <si>
    <t>30 map (pal)</t>
  </si>
  <si>
    <t>33 map (ver)</t>
  </si>
  <si>
    <t>34 map (over)</t>
  </si>
  <si>
    <t>35 map (over)</t>
  </si>
  <si>
    <t>2 akk, c 44 map 3 akk</t>
  </si>
  <si>
    <t>36 map (inf)</t>
  </si>
  <si>
    <t>37 map (whi)</t>
  </si>
  <si>
    <t>39 map (ver)</t>
  </si>
  <si>
    <t>40 map (pal)</t>
  </si>
  <si>
    <t>41 map (over)</t>
  </si>
  <si>
    <t>10, 8 lvl - ничья</t>
  </si>
  <si>
    <t>42 map (ver)</t>
  </si>
  <si>
    <t>43 map (over)</t>
  </si>
  <si>
    <t>44 map (inf)</t>
  </si>
  <si>
    <t>48 map (inf)</t>
  </si>
  <si>
    <t>49 map (nuke)</t>
  </si>
  <si>
    <t>50 map (pal)</t>
  </si>
  <si>
    <t>51 map (pal)</t>
  </si>
  <si>
    <t>52 map (ver)</t>
  </si>
  <si>
    <t>53 map (inf)</t>
  </si>
  <si>
    <t>54 map (nuke)</t>
  </si>
  <si>
    <t>1 akk, с 58 map 3 akk</t>
  </si>
  <si>
    <t>55 map (nuke)</t>
  </si>
  <si>
    <t>56 map (ver)</t>
  </si>
  <si>
    <t>57 map (over)</t>
  </si>
  <si>
    <t>58 map (inf)</t>
  </si>
  <si>
    <t>59 map (pal)</t>
  </si>
  <si>
    <t>60 map (whi)</t>
  </si>
  <si>
    <t>61 map (nuke)</t>
  </si>
  <si>
    <t>62 map (inf)</t>
  </si>
  <si>
    <t>63 map (pal)</t>
  </si>
  <si>
    <t>64 map (whi)</t>
  </si>
  <si>
    <t>10, 9 lvl - ничья</t>
  </si>
  <si>
    <t>67 map (whi)</t>
  </si>
  <si>
    <t>68 map (inf)</t>
  </si>
  <si>
    <t>10, 8 lvl - луз</t>
  </si>
  <si>
    <t>69 map (vert)</t>
  </si>
  <si>
    <t>70 map (inf)</t>
  </si>
  <si>
    <t>71 map (over)</t>
  </si>
  <si>
    <t>72 map (pal)</t>
  </si>
  <si>
    <t>73 map (over)</t>
  </si>
  <si>
    <t>74 map (inf)</t>
  </si>
  <si>
    <t>75 map (whi)</t>
  </si>
  <si>
    <t>76 map (vert)</t>
  </si>
  <si>
    <t>77 map (pal)</t>
  </si>
  <si>
    <t>78 map (nuke)</t>
  </si>
  <si>
    <t>79 map (over)</t>
  </si>
  <si>
    <t>80 map (pal)</t>
  </si>
  <si>
    <t>81 map (over)</t>
  </si>
  <si>
    <t>82 map (over)</t>
  </si>
  <si>
    <t>83 map (vert)</t>
  </si>
  <si>
    <t>84 map (vert)</t>
  </si>
  <si>
    <t>10, 9 lvl - вин</t>
  </si>
  <si>
    <t>86 map (inf)</t>
  </si>
  <si>
    <t>87 map (vert)</t>
  </si>
  <si>
    <t>88 map (nuke)</t>
  </si>
  <si>
    <t>89 map (pal)</t>
  </si>
  <si>
    <t>90 map (inf)</t>
  </si>
  <si>
    <t>91 map (pal)</t>
  </si>
  <si>
    <t>92 map (pal)</t>
  </si>
  <si>
    <t>93 map (nuke)</t>
  </si>
  <si>
    <t>94 map (inf)</t>
  </si>
  <si>
    <t>95 map (pal)</t>
  </si>
  <si>
    <t>97 map (whi)</t>
  </si>
  <si>
    <t>98 map (nuke)</t>
  </si>
  <si>
    <t>99 map (over)</t>
  </si>
  <si>
    <t>100 map (vert)</t>
  </si>
  <si>
    <t>101 map (inf)</t>
  </si>
  <si>
    <t>102 map (nuke)</t>
  </si>
  <si>
    <t>103 map (nuke)</t>
  </si>
  <si>
    <t>104 map (over)</t>
  </si>
  <si>
    <t>105 map (inf)</t>
  </si>
  <si>
    <t>106 map (pal)</t>
  </si>
  <si>
    <t>107 map (vert)</t>
  </si>
  <si>
    <t>108 map (whi)</t>
  </si>
  <si>
    <t>109 map (vert)</t>
  </si>
  <si>
    <t>110 map (whi)</t>
  </si>
  <si>
    <t>111 map (inf)</t>
  </si>
  <si>
    <t>112 map (whi)</t>
  </si>
  <si>
    <t>113 map (nuke)</t>
  </si>
  <si>
    <t>114 map (pal)</t>
  </si>
  <si>
    <t>115 map (over)</t>
  </si>
  <si>
    <t>116 map (vert)</t>
  </si>
  <si>
    <t>117 map (nuke)</t>
  </si>
  <si>
    <t>121 map (nuke)</t>
  </si>
  <si>
    <t>122 map (over)</t>
  </si>
  <si>
    <t>123 map (vert)</t>
  </si>
  <si>
    <t>124 map (whi)</t>
  </si>
  <si>
    <t>125 map (nuke)</t>
  </si>
  <si>
    <t>1 map (mirage)</t>
  </si>
  <si>
    <t>2 map (anu)</t>
  </si>
  <si>
    <t>Wesdia</t>
  </si>
  <si>
    <t>Chelicopukich</t>
  </si>
  <si>
    <t>3 akk, 1 akk c 4 map</t>
  </si>
  <si>
    <t>1 map (dust)</t>
  </si>
  <si>
    <t>2 map (anc)</t>
  </si>
  <si>
    <t>3 map (off)</t>
  </si>
  <si>
    <t>2 akk, с 8 мап 3 akk</t>
  </si>
  <si>
    <t>5 map (off)</t>
  </si>
  <si>
    <t>7 map (mir)</t>
  </si>
  <si>
    <t>8 map (dust)</t>
  </si>
  <si>
    <t>9 map (train)</t>
  </si>
  <si>
    <t>10 map (anc)</t>
  </si>
  <si>
    <t>1 akk, с 17 map 2 akk</t>
  </si>
  <si>
    <t>12 map (train)</t>
  </si>
  <si>
    <t>13 map (mir)</t>
  </si>
  <si>
    <t>14 map (nuke)</t>
  </si>
  <si>
    <t>15 map (dust)</t>
  </si>
  <si>
    <t>16 map (italy)</t>
  </si>
  <si>
    <t>17 map (anc)</t>
  </si>
  <si>
    <t>18 map (inf)</t>
  </si>
  <si>
    <t>19 map (off)</t>
  </si>
  <si>
    <t>20 map (anu)</t>
  </si>
  <si>
    <t>3 akk, с 24 map 1 akk</t>
  </si>
  <si>
    <t>20 map (dust)</t>
  </si>
  <si>
    <t>21 map (nuke)</t>
  </si>
  <si>
    <t>22 map (mir)</t>
  </si>
  <si>
    <t>23 map (off)</t>
  </si>
  <si>
    <t>24 map (anu)</t>
  </si>
  <si>
    <t>2 akk, с 26 map 3 akk</t>
  </si>
  <si>
    <t>25 map (edin)</t>
  </si>
  <si>
    <t>26 map (mir)</t>
  </si>
  <si>
    <t>27 map (off)</t>
  </si>
  <si>
    <t>28 map (nuke)</t>
  </si>
  <si>
    <t>1 akk, с 32 map 2 akk</t>
  </si>
  <si>
    <t>29 map (ver)</t>
  </si>
  <si>
    <t>30 map (anc)</t>
  </si>
  <si>
    <t>31 map (anu)</t>
  </si>
  <si>
    <t>32 map (mir)</t>
  </si>
  <si>
    <t>33 map (nuke)</t>
  </si>
  <si>
    <t>34 map (dust)</t>
  </si>
  <si>
    <t>35 map (dust)</t>
  </si>
  <si>
    <t>36 map (edin)</t>
  </si>
  <si>
    <t>37 map (nuke)</t>
  </si>
  <si>
    <t>39 map (inf)</t>
  </si>
  <si>
    <t>40 map (mir)</t>
  </si>
  <si>
    <t>42 map (mir)</t>
  </si>
  <si>
    <t>43 map (dust)</t>
  </si>
  <si>
    <t>44 map (off)</t>
  </si>
  <si>
    <t>45 map (anc)</t>
  </si>
  <si>
    <t>46 map (edin)</t>
  </si>
  <si>
    <t>47 map (dust)</t>
  </si>
  <si>
    <t>48 map (train)</t>
  </si>
  <si>
    <t>50 map (mir)</t>
  </si>
  <si>
    <t>51 map (off)</t>
  </si>
  <si>
    <t>52 map (off)</t>
  </si>
  <si>
    <t>54 map (dust)</t>
  </si>
  <si>
    <t>55 map (mir)</t>
  </si>
  <si>
    <t>56 map (anu)</t>
  </si>
  <si>
    <t>57 map (anc)</t>
  </si>
  <si>
    <t>58 map (bas)</t>
  </si>
  <si>
    <t>59 map (anu)</t>
  </si>
  <si>
    <t>60 map (dust)</t>
  </si>
  <si>
    <t>61 map (mir)</t>
  </si>
  <si>
    <t>62 map (anc)</t>
  </si>
  <si>
    <t>63 map (anu)</t>
  </si>
  <si>
    <t>64 map (train)</t>
  </si>
  <si>
    <t>65 map (vert)</t>
  </si>
  <si>
    <t>66 map (dust)</t>
  </si>
  <si>
    <t>67 map (dust)</t>
  </si>
  <si>
    <t>68 map (mir)</t>
  </si>
  <si>
    <t>15.03.2025</t>
  </si>
  <si>
    <t>127 map (nuke)</t>
  </si>
  <si>
    <t>128 map (over)</t>
  </si>
  <si>
    <t>129 map (inf)</t>
  </si>
  <si>
    <t>130 map (over)</t>
  </si>
  <si>
    <t>131 map (pal)</t>
  </si>
  <si>
    <t>132 map (whi)</t>
  </si>
  <si>
    <t>134 map (over)</t>
  </si>
  <si>
    <t>136 map (vert)</t>
  </si>
  <si>
    <t>137 map (over)</t>
  </si>
  <si>
    <t>10, 10 lvl - draw</t>
  </si>
  <si>
    <t>69 map (dust)</t>
  </si>
  <si>
    <t>138 map (nuke)</t>
  </si>
  <si>
    <t>23.03.2025</t>
  </si>
  <si>
    <t>139 map (vert)</t>
  </si>
  <si>
    <t>140 map (over)</t>
  </si>
  <si>
    <t>141 map (nuke)</t>
  </si>
  <si>
    <t>143 map (nuke)</t>
  </si>
  <si>
    <t>144 map (nuke)</t>
  </si>
  <si>
    <t>145 map (nuke)</t>
  </si>
  <si>
    <t>146 map (inf)</t>
  </si>
  <si>
    <t>147 map (pal)</t>
  </si>
  <si>
    <t>70 map (mir)</t>
  </si>
  <si>
    <t>29.03.2025</t>
  </si>
  <si>
    <t>71 map (vert)</t>
  </si>
  <si>
    <t>72 map (off)</t>
  </si>
  <si>
    <t>73 map (dust)</t>
  </si>
  <si>
    <t>75 map (mir)</t>
  </si>
  <si>
    <t>05.04.2025</t>
  </si>
  <si>
    <t>77 map (nuke)</t>
  </si>
  <si>
    <t>79 map (off)</t>
  </si>
  <si>
    <t>80 map (mir)</t>
  </si>
  <si>
    <t>81 map (inf)</t>
  </si>
  <si>
    <t>82 map (mir)</t>
  </si>
  <si>
    <t>83 map (anu)</t>
  </si>
  <si>
    <t>84 map (nuke)</t>
  </si>
  <si>
    <t>85 map (off)</t>
  </si>
  <si>
    <t>86 map (dust)</t>
  </si>
  <si>
    <t>12.04.2025</t>
  </si>
  <si>
    <t>148 map (vert)</t>
  </si>
  <si>
    <t>149 map (inf)</t>
  </si>
  <si>
    <t>151 map (inf)</t>
  </si>
  <si>
    <t>153 map (vert)</t>
  </si>
  <si>
    <t>13.04.2025</t>
  </si>
  <si>
    <t>154 map (nuke)</t>
  </si>
  <si>
    <t>18.04.2025</t>
  </si>
  <si>
    <t>155 map (whi)</t>
  </si>
  <si>
    <t>19.04.2025</t>
  </si>
  <si>
    <t>157 map (pal)</t>
  </si>
  <si>
    <t>palais (20)</t>
  </si>
  <si>
    <t>160 map (vert)</t>
  </si>
  <si>
    <t>161 map (whi)</t>
  </si>
  <si>
    <t>whistle (17)</t>
  </si>
  <si>
    <t>93 map (dust)</t>
  </si>
  <si>
    <t>ITALY (2/0/0)</t>
  </si>
  <si>
    <t>10, 10 lvl - win</t>
  </si>
  <si>
    <t>87 map (mir)</t>
  </si>
  <si>
    <t>88 map (dust)</t>
  </si>
  <si>
    <t>89 map (nuke)</t>
  </si>
  <si>
    <t>90 map (mir)</t>
  </si>
  <si>
    <t>91 map (edin)</t>
  </si>
  <si>
    <t>Против 8б 10б 10б 10, 4</t>
  </si>
  <si>
    <t>92 map (anu)</t>
  </si>
  <si>
    <t>Против 10, 9, 4, 9 и 4 лвл</t>
  </si>
  <si>
    <t>94 map (off)</t>
  </si>
  <si>
    <t>95 map (train)</t>
  </si>
  <si>
    <t>96 map (over)</t>
  </si>
  <si>
    <t>97 map (mir)</t>
  </si>
  <si>
    <t>98 map (vert)</t>
  </si>
  <si>
    <t>99 map (dust)</t>
  </si>
  <si>
    <t>100 map (off)</t>
  </si>
  <si>
    <t>101 map (vert)</t>
  </si>
  <si>
    <t>102 map (dust)</t>
  </si>
  <si>
    <t>103 map (mir)</t>
  </si>
  <si>
    <t>104 map (off)</t>
  </si>
  <si>
    <t>105 map (train)</t>
  </si>
  <si>
    <t>106 map (anc)</t>
  </si>
  <si>
    <t>107 map (italy)</t>
  </si>
  <si>
    <t>108 map (train)</t>
  </si>
  <si>
    <t>109 map (anc)</t>
  </si>
  <si>
    <t>110 map (vert)</t>
  </si>
  <si>
    <t>111 map (mir)</t>
  </si>
  <si>
    <t>112 map (bas)</t>
  </si>
  <si>
    <t>114 map (anu)</t>
  </si>
  <si>
    <t>116 map (dust)</t>
  </si>
  <si>
    <t>03.05.2025</t>
  </si>
  <si>
    <t>118 map (mir)</t>
  </si>
  <si>
    <t>119 map (dust)</t>
  </si>
  <si>
    <t>120 map (edin)</t>
  </si>
  <si>
    <t>121 map (dust)</t>
  </si>
  <si>
    <t>122 map (vert)</t>
  </si>
  <si>
    <t>123 map (anc)</t>
  </si>
  <si>
    <t>124 map (off)</t>
  </si>
  <si>
    <t>125 map (train)</t>
  </si>
  <si>
    <t>5 map (inf)</t>
  </si>
  <si>
    <t>04.05.2025</t>
  </si>
  <si>
    <t>8 map (train)</t>
  </si>
  <si>
    <t>9 map (dust)</t>
  </si>
  <si>
    <t>11 map (anu)</t>
  </si>
  <si>
    <t>EDIN (3/2/0)</t>
  </si>
  <si>
    <t>BASALT (1/0/0)</t>
  </si>
  <si>
    <t>OFFICE (0/0/0)</t>
  </si>
  <si>
    <t>VERTIGO (0/0/0)</t>
  </si>
  <si>
    <t>ANUBIS (1/1/0)</t>
  </si>
  <si>
    <t>ITALY (0/0/0)</t>
  </si>
  <si>
    <t>EDIN (0/0/0)</t>
  </si>
  <si>
    <t>BASALT (0/0/0)</t>
  </si>
  <si>
    <t>10.08.2025</t>
  </si>
  <si>
    <t>162 map (bre)</t>
  </si>
  <si>
    <t>13.08.2025</t>
  </si>
  <si>
    <t>163 map (inf)</t>
  </si>
  <si>
    <t>164 map (vert)</t>
  </si>
  <si>
    <t>165 map (bre)</t>
  </si>
  <si>
    <t>167 map (inf)</t>
  </si>
  <si>
    <t>168 map (nuke)</t>
  </si>
  <si>
    <t>169 map (over)</t>
  </si>
  <si>
    <t>16.08.2025</t>
  </si>
  <si>
    <t>170 map (bre)</t>
  </si>
  <si>
    <t>171 map (dog)</t>
  </si>
  <si>
    <t>vertigo (30)</t>
  </si>
  <si>
    <t>172 map (nuke)</t>
  </si>
  <si>
    <t>173 map (inf)</t>
  </si>
  <si>
    <t>174 map (nuke)</t>
  </si>
  <si>
    <t>175 map (nuke)</t>
  </si>
  <si>
    <t>176 map (over)</t>
  </si>
  <si>
    <t>OVERPASS (26)</t>
  </si>
  <si>
    <t>126 map (dust)</t>
  </si>
  <si>
    <t>127 map (age)</t>
  </si>
  <si>
    <t>128 map (age)</t>
  </si>
  <si>
    <t>129 map (gra)</t>
  </si>
  <si>
    <t>130 map (age)</t>
  </si>
  <si>
    <t>131 map (age)</t>
  </si>
  <si>
    <t>132 map (anc)</t>
  </si>
  <si>
    <t>133 map (anu)</t>
  </si>
  <si>
    <t>12 map (dust)</t>
  </si>
  <si>
    <t>14 map (mir)</t>
  </si>
  <si>
    <t>16 map (anc)</t>
  </si>
  <si>
    <t>17 map (mir)</t>
  </si>
  <si>
    <t>18 map (mir)</t>
  </si>
  <si>
    <t>brewery (3)</t>
  </si>
  <si>
    <t>dogtown (1)</t>
  </si>
  <si>
    <t>10, 9 lvl - lose</t>
  </si>
  <si>
    <t>17.08.2025</t>
  </si>
  <si>
    <t>19 map (mir)</t>
  </si>
  <si>
    <t>21 map (mir)</t>
  </si>
  <si>
    <t>23 map (dust)</t>
  </si>
  <si>
    <t>22.08.2025</t>
  </si>
  <si>
    <t>24.08.2025</t>
  </si>
  <si>
    <t>29.08.2025</t>
  </si>
  <si>
    <t>140 map (gra)</t>
  </si>
  <si>
    <t>GRAIL (1/2/1)</t>
  </si>
  <si>
    <t>23.08.2025</t>
  </si>
  <si>
    <t>24 map (dust)</t>
  </si>
  <si>
    <t>25 map (over)</t>
  </si>
  <si>
    <t>27 map (mir)</t>
  </si>
  <si>
    <t>28 map (dust)</t>
  </si>
  <si>
    <t>29 map (dust)</t>
  </si>
  <si>
    <t>30 map (mir)</t>
  </si>
  <si>
    <t>31 map (train)</t>
  </si>
  <si>
    <t>35 map (mir)</t>
  </si>
  <si>
    <t>177 map (nuke)</t>
  </si>
  <si>
    <t>180 map (inf)</t>
  </si>
  <si>
    <t>181 map (inf)</t>
  </si>
  <si>
    <t>10, 5, 9, 6, def - lose</t>
  </si>
  <si>
    <t>9, 8, 10, def, 8 - lose</t>
  </si>
  <si>
    <t>10, 10, 6, 9, def - lose</t>
  </si>
  <si>
    <t>9 lvl x3, 5 lvl, 4 lvl - win</t>
  </si>
  <si>
    <t>134 map (mir)</t>
  </si>
  <si>
    <t>135 map (anu)</t>
  </si>
  <si>
    <t>136 map (anc)</t>
  </si>
  <si>
    <t>137 map (train)</t>
  </si>
  <si>
    <t>138 map (anu)</t>
  </si>
  <si>
    <t>139 map (gra)</t>
  </si>
  <si>
    <t>141 map (dust)</t>
  </si>
  <si>
    <t>142 map (off)</t>
  </si>
  <si>
    <t>143 map (gra)</t>
  </si>
  <si>
    <t>DUST (6/4/0)</t>
  </si>
  <si>
    <t>MIRAGE (8/8/0)</t>
  </si>
  <si>
    <t>06.09.2025</t>
  </si>
  <si>
    <t>NUKE (0/0/1)</t>
  </si>
  <si>
    <t>ANCIENT (1/1/0)</t>
  </si>
  <si>
    <t>TRAIN (1/2/0)</t>
  </si>
  <si>
    <t>37 map (mir)</t>
  </si>
  <si>
    <t>38 map (dust)</t>
  </si>
  <si>
    <t>41 map (anc)</t>
  </si>
  <si>
    <t>42 map (over)</t>
  </si>
  <si>
    <t>43 map (train)</t>
  </si>
  <si>
    <t>07.09.2025</t>
  </si>
  <si>
    <t>144 map (dust)</t>
  </si>
  <si>
    <t>145 map (train)</t>
  </si>
  <si>
    <t>146 map (anc)</t>
  </si>
  <si>
    <t>ANCIENT (8/3/3)</t>
  </si>
  <si>
    <t>INFERNO (6/3/0)</t>
  </si>
  <si>
    <t>VERTIGO (7/4/0)</t>
  </si>
  <si>
    <t>149 map (mir)</t>
  </si>
  <si>
    <t>NUKE (3/6/1)</t>
  </si>
  <si>
    <t>151 map (anu)</t>
  </si>
  <si>
    <t>152 map (off)</t>
  </si>
  <si>
    <t>12.09.2025</t>
  </si>
  <si>
    <t>182 map (nuke)</t>
  </si>
  <si>
    <t>183 map (inf)</t>
  </si>
  <si>
    <t>17.09.2025</t>
  </si>
  <si>
    <t>inferno (47)</t>
  </si>
  <si>
    <t>185 map (nuke)</t>
  </si>
  <si>
    <t>nuke (42)</t>
  </si>
  <si>
    <t>153 map (off)</t>
  </si>
  <si>
    <t>154 map (train)</t>
  </si>
  <si>
    <t>155 map (train)</t>
  </si>
  <si>
    <t>156 map (mir)</t>
  </si>
  <si>
    <t>157 map (over)</t>
  </si>
  <si>
    <t>OVERPASS (0/3/0)</t>
  </si>
  <si>
    <t>158 map (train)</t>
  </si>
  <si>
    <t>159 map (dust)</t>
  </si>
  <si>
    <t>160 map (train)</t>
  </si>
  <si>
    <t>TRAIN (7/4/2)</t>
  </si>
  <si>
    <t>161 map (anu)</t>
  </si>
  <si>
    <t>162 map (mir)</t>
  </si>
  <si>
    <t>MIRAGE (14/9/2)</t>
  </si>
  <si>
    <t>163 map (age)</t>
  </si>
  <si>
    <t>AGENCY (3/2/0)</t>
  </si>
  <si>
    <t>164 map (off)</t>
  </si>
  <si>
    <t>165 map (off)</t>
  </si>
  <si>
    <t>OFFICE (9/9/3)</t>
  </si>
  <si>
    <t>166 map (anu)</t>
  </si>
  <si>
    <t>ANUBIS (8/6/0)</t>
  </si>
  <si>
    <t>167 map (dust)</t>
  </si>
  <si>
    <t>DUST (13/12/2)</t>
  </si>
  <si>
    <t>13.09.2025</t>
  </si>
  <si>
    <t>INFERNO (2/3/2)</t>
  </si>
  <si>
    <t>OVERPASS (3/2/0)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</si>
</sst>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"/>
  </numFmts>
  <fonts count="22" x14ac:knownFonts="1">
    <font>
      <sz val="11"/>
      <color theme="1"/>
      <name val="Calibri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scheme val="minor"/>
    </font>
    <font>
      <sz val="11"/>
      <color rgb="FF006100"/>
      <name val="Calibri"/>
    </font>
    <font>
      <sz val="11"/>
      <color rgb="FF9C6500"/>
      <name val="Calibri"/>
    </font>
    <font>
      <sz val="11"/>
      <color rgb="FF9C0006"/>
      <name val="Calibri"/>
    </font>
    <font>
      <sz val="11"/>
      <color theme="0"/>
      <name val="Calibri"/>
    </font>
    <font>
      <sz val="11"/>
      <color theme="1"/>
      <name val="Calibri"/>
    </font>
    <font>
      <sz val="11"/>
      <name val="Calibri"/>
    </font>
    <font>
      <b/>
      <sz val="11"/>
      <color rgb="FF3F3F3F"/>
      <name val="Calibri"/>
    </font>
    <font>
      <b/>
      <sz val="11"/>
      <color theme="1"/>
      <name val="Calibri"/>
    </font>
    <font>
      <b/>
      <sz val="11"/>
      <color rgb="FFFA7D00"/>
      <name val="Calibri"/>
    </font>
    <font>
      <sz val="11"/>
      <color rgb="FF000000"/>
      <name val="Calibri"/>
    </font>
    <font>
      <sz val="11"/>
      <color rgb="FF9C5700"/>
      <name val="Calibri"/>
    </font>
    <font>
      <sz val="11"/>
      <color rgb="FFFFFFFF"/>
      <name val="Calibri"/>
    </font>
    <font>
      <sz val="11"/>
      <color theme="1"/>
      <name val="Calibri"/>
      <family val="2"/>
      <charset val="204"/>
    </font>
    <font>
      <sz val="11"/>
      <color rgb="FF006100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C6EFCE"/>
        <bgColor rgb="FFC6EFCE"/>
      </patternFill>
    </fill>
    <fill>
      <patternFill patternType="solid">
        <fgColor rgb="FFFFEB9C"/>
        <bgColor rgb="FFFFEB9C"/>
      </patternFill>
    </fill>
    <fill>
      <patternFill patternType="solid">
        <fgColor rgb="FFFFC7CE"/>
        <bgColor rgb="FFFFC7CE"/>
      </patternFill>
    </fill>
    <fill>
      <patternFill patternType="solid">
        <fgColor theme="8"/>
        <bgColor theme="8"/>
      </patternFill>
    </fill>
    <fill>
      <patternFill patternType="solid">
        <fgColor rgb="FFE2EFD9"/>
        <bgColor rgb="FFE2EFD9"/>
      </patternFill>
    </fill>
    <fill>
      <patternFill patternType="solid">
        <fgColor rgb="FFFFFFCC"/>
        <bgColor rgb="FFFFFFCC"/>
      </patternFill>
    </fill>
    <fill>
      <patternFill patternType="solid">
        <fgColor theme="4"/>
        <bgColor theme="4"/>
      </patternFill>
    </fill>
    <fill>
      <patternFill patternType="solid">
        <fgColor rgb="FFC5E0B3"/>
        <bgColor rgb="FFC5E0B3"/>
      </patternFill>
    </fill>
    <fill>
      <patternFill patternType="solid">
        <fgColor rgb="FFF2F2F2"/>
        <bgColor rgb="FFF2F2F2"/>
      </patternFill>
    </fill>
    <fill>
      <patternFill patternType="solid">
        <fgColor rgb="FF8EAADB"/>
        <bgColor rgb="FF8EAADB"/>
      </patternFill>
    </fill>
    <fill>
      <patternFill patternType="solid">
        <fgColor rgb="FFD9E1F2"/>
        <bgColor rgb="FFD9E1F2"/>
      </patternFill>
    </fill>
    <fill>
      <patternFill patternType="solid">
        <fgColor rgb="FF4472C4"/>
        <bgColor rgb="FF4472C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4472C4"/>
      </patternFill>
    </fill>
    <fill>
      <patternFill patternType="solid">
        <fgColor rgb="FFE2EFD9"/>
      </patternFill>
    </fill>
    <fill>
      <patternFill patternType="solid">
        <fgColor rgb="FFD9E1F2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E2EFD9"/>
        <bgColor indexed="64"/>
      </patternFill>
    </fill>
  </fills>
  <borders count="28">
    <border>
      <left/>
      <right/>
      <top/>
      <bottom/>
      <diagonal/>
    </border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/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5">
    <xf numFmtId="0" fontId="0" fillId="0" borderId="0"/>
    <xf numFmtId="0" fontId="19" fillId="14" borderId="0" applyNumberFormat="0" applyBorder="0" applyAlignment="0" applyProtection="0"/>
    <xf numFmtId="0" fontId="5" fillId="17" borderId="2" applyNumberFormat="0" applyFont="0" applyAlignment="0" applyProtection="0"/>
    <xf numFmtId="0" fontId="20" fillId="15" borderId="0" applyNumberFormat="0" applyBorder="0" applyAlignment="0" applyProtection="0"/>
    <xf numFmtId="0" fontId="21" fillId="16" borderId="0" applyNumberFormat="0" applyBorder="0" applyAlignment="0" applyProtection="0"/>
  </cellStyleXfs>
  <cellXfs count="1603">
    <xf numFmtId="0" fontId="0" fillId="0" borderId="0" xfId="0"/>
    <xf numFmtId="0" fontId="5" fillId="0" borderId="0" xfId="0" applyFont="1"/>
    <xf numFmtId="0" fontId="6" fillId="2" borderId="1" xfId="0" applyFont="1" applyFill="1" applyBorder="1"/>
    <xf numFmtId="0" fontId="6" fillId="2" borderId="2" xfId="0" applyFont="1" applyFill="1" applyBorder="1"/>
    <xf numFmtId="0" fontId="7" fillId="3" borderId="1" xfId="0" applyFont="1" applyFill="1" applyBorder="1"/>
    <xf numFmtId="0" fontId="7" fillId="3" borderId="2" xfId="0" applyFont="1" applyFill="1" applyBorder="1"/>
    <xf numFmtId="0" fontId="8" fillId="4" borderId="1" xfId="0" applyFont="1" applyFill="1" applyBorder="1"/>
    <xf numFmtId="0" fontId="8" fillId="4" borderId="2" xfId="0" applyFont="1" applyFill="1" applyBorder="1"/>
    <xf numFmtId="0" fontId="9" fillId="5" borderId="1" xfId="0" applyFont="1" applyFill="1" applyBorder="1"/>
    <xf numFmtId="0" fontId="9" fillId="5" borderId="2" xfId="0" applyFont="1" applyFill="1" applyBorder="1"/>
    <xf numFmtId="0" fontId="10" fillId="6" borderId="1" xfId="0" applyFont="1" applyFill="1" applyBorder="1"/>
    <xf numFmtId="0" fontId="10" fillId="6" borderId="2" xfId="0" applyFont="1" applyFill="1" applyBorder="1"/>
    <xf numFmtId="14" fontId="6" fillId="2" borderId="1" xfId="0" applyNumberFormat="1" applyFont="1" applyFill="1" applyBorder="1"/>
    <xf numFmtId="0" fontId="10" fillId="7" borderId="2" xfId="0" applyFont="1" applyFill="1" applyBorder="1"/>
    <xf numFmtId="14" fontId="8" fillId="4" borderId="1" xfId="0" applyNumberFormat="1" applyFont="1" applyFill="1" applyBorder="1"/>
    <xf numFmtId="14" fontId="7" fillId="3" borderId="1" xfId="0" applyNumberFormat="1" applyFont="1" applyFill="1" applyBorder="1"/>
    <xf numFmtId="2" fontId="10" fillId="0" borderId="0" xfId="0" applyNumberFormat="1" applyFont="1"/>
    <xf numFmtId="14" fontId="10" fillId="0" borderId="0" xfId="0" applyNumberFormat="1" applyFont="1"/>
    <xf numFmtId="14" fontId="9" fillId="8" borderId="1" xfId="0" applyNumberFormat="1" applyFont="1" applyFill="1" applyBorder="1"/>
    <xf numFmtId="0" fontId="9" fillId="8" borderId="1" xfId="0" applyFont="1" applyFill="1" applyBorder="1"/>
    <xf numFmtId="49" fontId="10" fillId="0" borderId="0" xfId="0" applyNumberFormat="1" applyFont="1"/>
    <xf numFmtId="49" fontId="7" fillId="3" borderId="1" xfId="0" applyNumberFormat="1" applyFont="1" applyFill="1" applyBorder="1"/>
    <xf numFmtId="49" fontId="6" fillId="2" borderId="1" xfId="0" applyNumberFormat="1" applyFont="1" applyFill="1" applyBorder="1"/>
    <xf numFmtId="49" fontId="8" fillId="4" borderId="1" xfId="0" applyNumberFormat="1" applyFont="1" applyFill="1" applyBorder="1"/>
    <xf numFmtId="0" fontId="10" fillId="0" borderId="0" xfId="0" applyFont="1"/>
    <xf numFmtId="2" fontId="6" fillId="2" borderId="1" xfId="0" applyNumberFormat="1" applyFont="1" applyFill="1" applyBorder="1"/>
    <xf numFmtId="2" fontId="7" fillId="3" borderId="1" xfId="0" applyNumberFormat="1" applyFont="1" applyFill="1" applyBorder="1"/>
    <xf numFmtId="2" fontId="8" fillId="4" borderId="1" xfId="0" applyNumberFormat="1" applyFont="1" applyFill="1" applyBorder="1"/>
    <xf numFmtId="2" fontId="9" fillId="5" borderId="1" xfId="0" applyNumberFormat="1" applyFont="1" applyFill="1" applyBorder="1"/>
    <xf numFmtId="2" fontId="10" fillId="9" borderId="1" xfId="0" applyNumberFormat="1" applyFont="1" applyFill="1" applyBorder="1"/>
    <xf numFmtId="0" fontId="12" fillId="10" borderId="16" xfId="0" applyFont="1" applyFill="1" applyBorder="1"/>
    <xf numFmtId="0" fontId="10" fillId="11" borderId="1" xfId="0" applyFont="1" applyFill="1" applyBorder="1"/>
    <xf numFmtId="0" fontId="13" fillId="0" borderId="17" xfId="0" applyFont="1" applyBorder="1"/>
    <xf numFmtId="0" fontId="14" fillId="10" borderId="18" xfId="0" applyFont="1" applyFill="1" applyBorder="1"/>
    <xf numFmtId="164" fontId="7" fillId="3" borderId="1" xfId="0" applyNumberFormat="1" applyFont="1" applyFill="1" applyBorder="1"/>
    <xf numFmtId="0" fontId="15" fillId="0" borderId="0" xfId="0" applyFont="1"/>
    <xf numFmtId="0" fontId="15" fillId="0" borderId="0" xfId="0" applyFont="1" applyAlignment="1">
      <alignment horizontal="right"/>
    </xf>
    <xf numFmtId="0" fontId="15" fillId="4" borderId="0" xfId="0" applyFont="1" applyFill="1"/>
    <xf numFmtId="0" fontId="15" fillId="2" borderId="0" xfId="0" applyFont="1" applyFill="1"/>
    <xf numFmtId="164" fontId="15" fillId="4" borderId="0" xfId="0" applyNumberFormat="1" applyFont="1" applyFill="1"/>
    <xf numFmtId="164" fontId="16" fillId="3" borderId="0" xfId="0" applyNumberFormat="1" applyFont="1" applyFill="1"/>
    <xf numFmtId="0" fontId="16" fillId="3" borderId="0" xfId="0" applyFont="1" applyFill="1"/>
    <xf numFmtId="0" fontId="15" fillId="3" borderId="0" xfId="0" applyFont="1" applyFill="1"/>
    <xf numFmtId="0" fontId="9" fillId="5" borderId="0" xfId="0" applyFont="1" applyFill="1"/>
    <xf numFmtId="164" fontId="15" fillId="2" borderId="0" xfId="0" applyNumberFormat="1" applyFont="1" applyFill="1"/>
    <xf numFmtId="0" fontId="7" fillId="2" borderId="1" xfId="0" applyFont="1" applyFill="1" applyBorder="1"/>
    <xf numFmtId="0" fontId="17" fillId="5" borderId="1" xfId="0" applyFont="1" applyFill="1" applyBorder="1"/>
    <xf numFmtId="0" fontId="6" fillId="2" borderId="0" xfId="0" applyFont="1" applyFill="1"/>
    <xf numFmtId="0" fontId="15" fillId="12" borderId="0" xfId="0" applyFont="1" applyFill="1"/>
    <xf numFmtId="0" fontId="15" fillId="12" borderId="2" xfId="0" applyFont="1" applyFill="1" applyBorder="1"/>
    <xf numFmtId="164" fontId="15" fillId="3" borderId="0" xfId="0" applyNumberFormat="1" applyFont="1" applyFill="1"/>
    <xf numFmtId="0" fontId="7" fillId="3" borderId="16" xfId="0" applyFont="1" applyFill="1" applyBorder="1"/>
    <xf numFmtId="0" fontId="15" fillId="7" borderId="2" xfId="0" applyFont="1" applyFill="1" applyBorder="1"/>
    <xf numFmtId="0" fontId="7" fillId="3" borderId="0" xfId="0" applyFont="1" applyFill="1"/>
    <xf numFmtId="0" fontId="6" fillId="2" borderId="0" xfId="0" applyFont="1" applyFill="1" applyAlignment="1">
      <alignment horizontal="right"/>
    </xf>
    <xf numFmtId="0" fontId="15" fillId="7" borderId="22" xfId="0" applyFont="1" applyFill="1" applyBorder="1" applyAlignment="1">
      <alignment horizontal="right"/>
    </xf>
    <xf numFmtId="0" fontId="7" fillId="3" borderId="0" xfId="0" applyFont="1" applyFill="1" applyAlignment="1">
      <alignment horizontal="right"/>
    </xf>
    <xf numFmtId="0" fontId="17" fillId="13" borderId="0" xfId="0" applyFont="1" applyFill="1"/>
    <xf numFmtId="0" fontId="8" fillId="4" borderId="0" xfId="0" applyFont="1" applyFill="1"/>
    <xf numFmtId="0" fontId="15" fillId="6" borderId="0" xfId="0" applyFont="1" applyFill="1"/>
    <xf numFmtId="0" fontId="15" fillId="7" borderId="22" xfId="0" applyFont="1" applyFill="1" applyBorder="1"/>
    <xf numFmtId="0" fontId="8" fillId="4" borderId="0" xfId="0" applyFont="1" applyFill="1" applyAlignment="1">
      <alignment horizontal="right"/>
    </xf>
    <xf numFmtId="0" fontId="15" fillId="12" borderId="0" xfId="0" applyFont="1" applyFill="1" applyAlignment="1">
      <alignment horizontal="right"/>
    </xf>
    <xf numFmtId="0" fontId="0" fillId="14" borderId="0" xfId="0" applyFill="1"/>
    <xf numFmtId="0" fontId="0" fillId="15" borderId="0" xfId="0" applyFill="1"/>
    <xf numFmtId="0" fontId="0" fillId="16" borderId="0" xfId="0" applyFill="1"/>
    <xf numFmtId="0" fontId="19" fillId="14" borderId="0" xfId="1" applyAlignment="1"/>
    <xf numFmtId="0" fontId="15" fillId="17" borderId="2" xfId="2" applyFont="1" applyAlignment="1"/>
    <xf numFmtId="0" fontId="20" fillId="15" borderId="0" xfId="3" applyAlignment="1"/>
    <xf numFmtId="0" fontId="4" fillId="16" borderId="0" xfId="0" applyFont="1" applyFill="1"/>
    <xf numFmtId="0" fontId="0" fillId="0" borderId="0" xfId="0"/>
    <xf numFmtId="0" fontId="0" fillId="14" borderId="0" xfId="0" applyFill="1"/>
    <xf numFmtId="0" fontId="0" fillId="14" borderId="0" xfId="0" applyFill="1"/>
    <xf numFmtId="0" fontId="0" fillId="16" borderId="0" xfId="0" applyFill="1"/>
    <xf numFmtId="0" fontId="0" fillId="14" borderId="0" xfId="0" applyFill="1"/>
    <xf numFmtId="0" fontId="0" fillId="16" borderId="0" xfId="0" applyFill="1"/>
    <xf numFmtId="0" fontId="0" fillId="16" borderId="0" xfId="0" applyFill="1"/>
    <xf numFmtId="0" fontId="0" fillId="16" borderId="0" xfId="0" applyFill="1"/>
    <xf numFmtId="0" fontId="0" fillId="14" borderId="0" xfId="0" applyFill="1"/>
    <xf numFmtId="0" fontId="0" fillId="14" borderId="0" xfId="0" applyFill="1"/>
    <xf numFmtId="0" fontId="0" fillId="14" borderId="0" xfId="0" applyFill="1"/>
    <xf numFmtId="0" fontId="0" fillId="14" borderId="0" xfId="0" applyFill="1"/>
    <xf numFmtId="0" fontId="0" fillId="14" borderId="0" xfId="0" applyFill="1"/>
    <xf numFmtId="0" fontId="0" fillId="16" borderId="0" xfId="0" applyFill="1"/>
    <xf numFmtId="0" fontId="0" fillId="14" borderId="0" xfId="0" applyFill="1"/>
    <xf numFmtId="0" fontId="0" fillId="0" borderId="0" xfId="0"/>
    <xf numFmtId="0" fontId="3" fillId="21" borderId="24" xfId="0" applyFont="1" applyFill="1" applyBorder="1" applyAlignment="1">
      <alignment wrapText="1"/>
    </xf>
    <xf numFmtId="0" fontId="3" fillId="22" borderId="24" xfId="0" applyFont="1" applyFill="1" applyBorder="1" applyAlignment="1">
      <alignment wrapText="1"/>
    </xf>
    <xf numFmtId="0" fontId="3" fillId="23" borderId="24" xfId="0" applyFont="1" applyFill="1" applyBorder="1" applyAlignment="1">
      <alignment wrapText="1"/>
    </xf>
    <xf numFmtId="14" fontId="3" fillId="22" borderId="24" xfId="0" applyNumberFormat="1" applyFont="1" applyFill="1" applyBorder="1" applyAlignment="1">
      <alignment horizontal="right" wrapText="1"/>
    </xf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5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5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0" borderId="0" xfId="0"/>
    <xf numFmtId="0" fontId="10" fillId="0" borderId="0" xfId="0" applyFont="1" applyAlignment="1">
      <alignment horizontal="center"/>
    </xf>
    <xf numFmtId="0" fontId="0" fillId="0" borderId="0" xfId="0"/>
    <xf numFmtId="0" fontId="21" fillId="16" borderId="0" xfId="4"/>
    <xf numFmtId="0" fontId="0" fillId="0" borderId="0" xfId="0" applyAlignment="1"/>
    <xf numFmtId="0" fontId="10" fillId="0" borderId="0" xfId="0" applyFont="1" applyAlignment="1"/>
    <xf numFmtId="0" fontId="0" fillId="0" borderId="0" xfId="0"/>
    <xf numFmtId="0" fontId="0" fillId="16" borderId="0" xfId="0" applyFill="1"/>
    <xf numFmtId="0" fontId="0" fillId="16" borderId="0" xfId="0" applyFill="1"/>
    <xf numFmtId="0" fontId="0" fillId="16" borderId="0" xfId="0" applyFill="1"/>
    <xf numFmtId="0" fontId="0" fillId="16" borderId="0" xfId="0" applyFill="1"/>
    <xf numFmtId="0" fontId="0" fillId="15" borderId="0" xfId="0" applyFill="1"/>
    <xf numFmtId="0" fontId="0" fillId="14" borderId="0" xfId="0" applyFill="1"/>
    <xf numFmtId="0" fontId="0" fillId="14" borderId="0" xfId="0" applyFill="1"/>
    <xf numFmtId="0" fontId="0" fillId="14" borderId="0" xfId="0" applyFill="1"/>
    <xf numFmtId="0" fontId="0" fillId="16" borderId="0" xfId="0" applyFill="1"/>
    <xf numFmtId="0" fontId="0" fillId="16" borderId="0" xfId="0" applyFill="1"/>
    <xf numFmtId="0" fontId="0" fillId="14" borderId="0" xfId="0" applyFill="1"/>
    <xf numFmtId="0" fontId="0" fillId="16" borderId="0" xfId="0" applyFill="1"/>
    <xf numFmtId="0" fontId="0" fillId="14" borderId="0" xfId="0" applyFill="1"/>
    <xf numFmtId="0" fontId="0" fillId="16" borderId="0" xfId="0" applyFill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5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164" fontId="21" fillId="16" borderId="0" xfId="4" applyNumberFormat="1"/>
    <xf numFmtId="0" fontId="0" fillId="0" borderId="0" xfId="0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0" borderId="0" xfId="0"/>
    <xf numFmtId="0" fontId="0" fillId="14" borderId="0" xfId="0" applyFill="1"/>
    <xf numFmtId="0" fontId="0" fillId="14" borderId="0" xfId="0" applyFill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5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2" fillId="14" borderId="0" xfId="0" applyFont="1" applyFill="1"/>
    <xf numFmtId="0" fontId="2" fillId="15" borderId="0" xfId="0" applyFont="1" applyFill="1"/>
    <xf numFmtId="0" fontId="2" fillId="16" borderId="0" xfId="0" applyFont="1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1" fillId="16" borderId="0" xfId="0" applyFont="1" applyFill="1"/>
    <xf numFmtId="0" fontId="1" fillId="15" borderId="0" xfId="0" applyFont="1" applyFill="1"/>
    <xf numFmtId="0" fontId="1" fillId="14" borderId="0" xfId="0" applyFont="1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0" borderId="0" xfId="0"/>
    <xf numFmtId="0" fontId="0" fillId="16" borderId="0" xfId="0" applyFill="1"/>
    <xf numFmtId="0" fontId="0" fillId="16" borderId="0" xfId="0" applyFill="1"/>
    <xf numFmtId="0" fontId="0" fillId="16" borderId="0" xfId="0" applyFill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5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6" fillId="2" borderId="3" xfId="0" applyFont="1" applyFill="1" applyBorder="1" applyAlignment="1">
      <alignment horizontal="center"/>
    </xf>
    <xf numFmtId="0" fontId="11" fillId="0" borderId="4" xfId="0" applyFont="1" applyBorder="1"/>
    <xf numFmtId="0" fontId="7" fillId="3" borderId="3" xfId="0" applyFont="1" applyFill="1" applyBorder="1" applyAlignment="1">
      <alignment horizontal="center"/>
    </xf>
    <xf numFmtId="0" fontId="8" fillId="4" borderId="3" xfId="0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0" fillId="0" borderId="0" xfId="0"/>
    <xf numFmtId="0" fontId="14" fillId="10" borderId="19" xfId="0" applyFont="1" applyFill="1" applyBorder="1" applyAlignment="1">
      <alignment horizontal="center"/>
    </xf>
    <xf numFmtId="0" fontId="11" fillId="0" borderId="20" xfId="0" applyFont="1" applyBorder="1"/>
    <xf numFmtId="0" fontId="11" fillId="0" borderId="21" xfId="0" applyFont="1" applyBorder="1"/>
    <xf numFmtId="0" fontId="11" fillId="0" borderId="5" xfId="0" applyFont="1" applyBorder="1"/>
    <xf numFmtId="0" fontId="10" fillId="7" borderId="6" xfId="0" applyFont="1" applyFill="1" applyBorder="1" applyAlignment="1">
      <alignment horizontal="center"/>
    </xf>
    <xf numFmtId="0" fontId="11" fillId="0" borderId="7" xfId="0" applyFont="1" applyBorder="1"/>
    <xf numFmtId="0" fontId="11" fillId="0" borderId="8" xfId="0" applyFont="1" applyBorder="1"/>
    <xf numFmtId="0" fontId="12" fillId="10" borderId="9" xfId="0" applyFont="1" applyFill="1" applyBorder="1" applyAlignment="1">
      <alignment horizontal="center"/>
    </xf>
    <xf numFmtId="0" fontId="11" fillId="0" borderId="10" xfId="0" applyFont="1" applyBorder="1"/>
    <xf numFmtId="0" fontId="11" fillId="0" borderId="11" xfId="0" applyFont="1" applyBorder="1"/>
    <xf numFmtId="0" fontId="10" fillId="11" borderId="12" xfId="0" applyFont="1" applyFill="1" applyBorder="1" applyAlignment="1">
      <alignment horizontal="center"/>
    </xf>
    <xf numFmtId="0" fontId="11" fillId="0" borderId="13" xfId="0" applyFont="1" applyBorder="1"/>
    <xf numFmtId="0" fontId="11" fillId="0" borderId="14" xfId="0" applyFont="1" applyBorder="1"/>
    <xf numFmtId="0" fontId="6" fillId="2" borderId="15" xfId="0" applyFont="1" applyFill="1" applyBorder="1" applyAlignment="1">
      <alignment horizontal="center"/>
    </xf>
    <xf numFmtId="0" fontId="18" fillId="3" borderId="0" xfId="0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0" fontId="10" fillId="6" borderId="0" xfId="0" applyFont="1" applyFill="1" applyAlignment="1">
      <alignment horizontal="center"/>
    </xf>
    <xf numFmtId="0" fontId="18" fillId="6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21" fillId="16" borderId="0" xfId="4" applyAlignment="1">
      <alignment horizontal="center"/>
    </xf>
    <xf numFmtId="0" fontId="10" fillId="7" borderId="0" xfId="0" applyFont="1" applyFill="1" applyAlignment="1">
      <alignment horizontal="center"/>
    </xf>
    <xf numFmtId="0" fontId="18" fillId="2" borderId="0" xfId="0" applyFont="1" applyFill="1" applyAlignment="1">
      <alignment horizontal="center"/>
    </xf>
    <xf numFmtId="0" fontId="10" fillId="4" borderId="0" xfId="0" applyFont="1" applyFill="1" applyAlignment="1">
      <alignment horizontal="center"/>
    </xf>
    <xf numFmtId="0" fontId="1" fillId="25" borderId="25" xfId="0" applyFont="1" applyFill="1" applyBorder="1" applyAlignment="1">
      <alignment horizontal="center" wrapText="1"/>
    </xf>
    <xf numFmtId="0" fontId="1" fillId="25" borderId="26" xfId="0" applyFont="1" applyFill="1" applyBorder="1" applyAlignment="1">
      <alignment horizontal="center" wrapText="1"/>
    </xf>
    <xf numFmtId="0" fontId="1" fillId="25" borderId="27" xfId="0" applyFont="1" applyFill="1" applyBorder="1" applyAlignment="1">
      <alignment horizontal="center" wrapText="1"/>
    </xf>
    <xf numFmtId="0" fontId="1" fillId="21" borderId="25" xfId="0" applyFont="1" applyFill="1" applyBorder="1" applyAlignment="1">
      <alignment horizontal="center" wrapText="1"/>
    </xf>
    <xf numFmtId="0" fontId="1" fillId="21" borderId="26" xfId="0" applyFont="1" applyFill="1" applyBorder="1" applyAlignment="1">
      <alignment horizontal="center" wrapText="1"/>
    </xf>
    <xf numFmtId="0" fontId="1" fillId="21" borderId="27" xfId="0" applyFont="1" applyFill="1" applyBorder="1" applyAlignment="1">
      <alignment horizontal="center" wrapText="1"/>
    </xf>
    <xf numFmtId="0" fontId="1" fillId="24" borderId="25" xfId="0" applyFont="1" applyFill="1" applyBorder="1" applyAlignment="1">
      <alignment horizontal="center" wrapText="1"/>
    </xf>
    <xf numFmtId="0" fontId="1" fillId="24" borderId="26" xfId="0" applyFont="1" applyFill="1" applyBorder="1" applyAlignment="1">
      <alignment horizontal="center" wrapText="1"/>
    </xf>
    <xf numFmtId="0" fontId="1" fillId="24" borderId="27" xfId="0" applyFont="1" applyFill="1" applyBorder="1" applyAlignment="1">
      <alignment horizontal="center" wrapText="1"/>
    </xf>
    <xf numFmtId="0" fontId="21" fillId="23" borderId="25" xfId="0" applyFont="1" applyFill="1" applyBorder="1" applyAlignment="1">
      <alignment horizontal="center" wrapText="1"/>
    </xf>
    <xf numFmtId="0" fontId="21" fillId="23" borderId="26" xfId="0" applyFont="1" applyFill="1" applyBorder="1" applyAlignment="1">
      <alignment horizontal="center" wrapText="1"/>
    </xf>
    <xf numFmtId="0" fontId="21" fillId="23" borderId="27" xfId="0" applyFont="1" applyFill="1" applyBorder="1" applyAlignment="1">
      <alignment horizontal="center" wrapText="1"/>
    </xf>
    <xf numFmtId="0" fontId="1" fillId="22" borderId="25" xfId="0" applyFont="1" applyFill="1" applyBorder="1" applyAlignment="1">
      <alignment horizontal="center" wrapText="1"/>
    </xf>
    <xf numFmtId="0" fontId="1" fillId="22" borderId="26" xfId="0" applyFont="1" applyFill="1" applyBorder="1" applyAlignment="1">
      <alignment horizontal="center" wrapText="1"/>
    </xf>
    <xf numFmtId="0" fontId="1" fillId="22" borderId="27" xfId="0" applyFont="1" applyFill="1" applyBorder="1" applyAlignment="1">
      <alignment horizontal="center" wrapText="1"/>
    </xf>
    <xf numFmtId="0" fontId="1" fillId="23" borderId="25" xfId="0" applyFont="1" applyFill="1" applyBorder="1" applyAlignment="1">
      <alignment horizontal="center" wrapText="1"/>
    </xf>
    <xf numFmtId="0" fontId="1" fillId="23" borderId="26" xfId="0" applyFont="1" applyFill="1" applyBorder="1" applyAlignment="1">
      <alignment horizontal="center" wrapText="1"/>
    </xf>
    <xf numFmtId="0" fontId="1" fillId="23" borderId="27" xfId="0" applyFont="1" applyFill="1" applyBorder="1" applyAlignment="1">
      <alignment horizontal="center" wrapText="1"/>
    </xf>
  </cellXfs>
  <cellStyles count="5">
    <cellStyle name="Нейтральный" xfId="3" builtinId="28"/>
    <cellStyle name="Обычный" xfId="0" builtinId="0"/>
    <cellStyle name="Плохой" xfId="4" builtinId="27"/>
    <cellStyle name="Примечание" xfId="2" builtinId="10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S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25"/>
  <cols>
    <col min="1" max="1" width="10.140625" customWidth="1"/>
    <col min="2" max="2" width="8.7109375" customWidth="1"/>
    <col min="3" max="3" width="14.28515625" customWidth="1"/>
    <col min="4" max="4" width="8.7109375" customWidth="1"/>
    <col min="5" max="7" width="9.7109375" customWidth="1"/>
    <col min="8" max="8" width="8.85546875" customWidth="1"/>
    <col min="9" max="9" width="13.140625" customWidth="1"/>
    <col min="10" max="14" width="8.7109375" customWidth="1"/>
    <col min="15" max="15" width="11.28515625" customWidth="1"/>
    <col min="16" max="16" width="10" customWidth="1"/>
    <col min="17" max="19" width="8.7109375" customWidth="1"/>
    <col min="20" max="20" width="8.85546875" customWidth="1"/>
    <col min="21" max="22" width="8.7109375" customWidth="1"/>
    <col min="23" max="23" width="10.28515625" customWidth="1"/>
    <col min="24" max="27" width="8.7109375" customWidth="1"/>
    <col min="28" max="28" width="8.85546875" customWidth="1"/>
    <col min="29" max="32" width="8.7109375" customWidth="1"/>
    <col min="33" max="33" width="8.85546875" customWidth="1"/>
    <col min="34" max="35" width="8.7109375" customWidth="1"/>
    <col min="36" max="36" width="10.28515625" customWidth="1"/>
    <col min="37" max="40" width="8.7109375" customWidth="1"/>
    <col min="41" max="41" width="8.85546875" customWidth="1"/>
    <col min="42" max="53" width="8.7109375" customWidth="1"/>
    <col min="54" max="54" width="8.85546875" customWidth="1"/>
    <col min="55" max="58" width="8.7109375" customWidth="1"/>
    <col min="59" max="59" width="10.28515625" customWidth="1"/>
    <col min="60" max="71" width="8.7109375" customWidth="1"/>
  </cols>
  <sheetData>
    <row r="1" spans="1:7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3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4" t="s">
        <v>5</v>
      </c>
      <c r="U1" s="4" t="s">
        <v>6</v>
      </c>
      <c r="V1" s="4" t="s">
        <v>7</v>
      </c>
      <c r="W1" s="4" t="s">
        <v>8</v>
      </c>
      <c r="X1" s="4" t="s">
        <v>9</v>
      </c>
      <c r="Y1" s="4" t="s">
        <v>10</v>
      </c>
      <c r="Z1" s="4" t="s">
        <v>11</v>
      </c>
      <c r="AA1" s="4" t="s">
        <v>12</v>
      </c>
      <c r="AB1" s="5" t="s">
        <v>13</v>
      </c>
      <c r="AC1" s="4" t="s">
        <v>14</v>
      </c>
      <c r="AD1" s="4" t="s">
        <v>15</v>
      </c>
      <c r="AE1" s="4" t="s">
        <v>16</v>
      </c>
      <c r="AF1" s="4" t="s">
        <v>17</v>
      </c>
      <c r="AG1" s="6" t="s">
        <v>5</v>
      </c>
      <c r="AH1" s="6" t="s">
        <v>6</v>
      </c>
      <c r="AI1" s="6" t="s">
        <v>7</v>
      </c>
      <c r="AJ1" s="6" t="s">
        <v>8</v>
      </c>
      <c r="AK1" s="6" t="s">
        <v>9</v>
      </c>
      <c r="AL1" s="6" t="s">
        <v>10</v>
      </c>
      <c r="AM1" s="6" t="s">
        <v>11</v>
      </c>
      <c r="AN1" s="6" t="s">
        <v>12</v>
      </c>
      <c r="AO1" s="7" t="s">
        <v>13</v>
      </c>
      <c r="AP1" s="6" t="s">
        <v>14</v>
      </c>
      <c r="AQ1" s="6" t="s">
        <v>15</v>
      </c>
      <c r="AR1" s="6" t="s">
        <v>16</v>
      </c>
      <c r="AS1" s="6" t="s">
        <v>17</v>
      </c>
      <c r="AT1" s="8" t="s">
        <v>5</v>
      </c>
      <c r="AU1" s="8" t="s">
        <v>6</v>
      </c>
      <c r="AV1" s="8" t="s">
        <v>7</v>
      </c>
      <c r="AW1" s="8" t="s">
        <v>8</v>
      </c>
      <c r="AX1" s="8" t="s">
        <v>9</v>
      </c>
      <c r="AY1" s="8" t="s">
        <v>10</v>
      </c>
      <c r="AZ1" s="8" t="s">
        <v>11</v>
      </c>
      <c r="BA1" s="8" t="s">
        <v>12</v>
      </c>
      <c r="BB1" s="9" t="s">
        <v>13</v>
      </c>
      <c r="BC1" s="8" t="s">
        <v>14</v>
      </c>
      <c r="BD1" s="8" t="s">
        <v>15</v>
      </c>
      <c r="BE1" s="8" t="s">
        <v>16</v>
      </c>
      <c r="BF1" s="8" t="s">
        <v>17</v>
      </c>
      <c r="BG1" s="10" t="s">
        <v>5</v>
      </c>
      <c r="BH1" s="10" t="s">
        <v>6</v>
      </c>
      <c r="BI1" s="10" t="s">
        <v>7</v>
      </c>
      <c r="BJ1" s="10" t="s">
        <v>8</v>
      </c>
      <c r="BK1" s="10" t="s">
        <v>9</v>
      </c>
      <c r="BL1" s="10" t="s">
        <v>10</v>
      </c>
      <c r="BM1" s="10" t="s">
        <v>11</v>
      </c>
      <c r="BN1" s="10" t="s">
        <v>12</v>
      </c>
      <c r="BO1" s="11" t="s">
        <v>13</v>
      </c>
      <c r="BP1" s="10" t="s">
        <v>14</v>
      </c>
      <c r="BQ1" s="10" t="s">
        <v>15</v>
      </c>
      <c r="BR1" s="10" t="s">
        <v>16</v>
      </c>
      <c r="BS1" s="10" t="s">
        <v>17</v>
      </c>
    </row>
    <row r="2" spans="1:71" x14ac:dyDescent="0.25">
      <c r="A2" s="12">
        <v>44212</v>
      </c>
      <c r="B2" s="2"/>
      <c r="C2" s="2"/>
      <c r="D2" s="2"/>
      <c r="E2" s="2"/>
      <c r="F2" s="2"/>
      <c r="G2" s="2"/>
      <c r="O2" s="13"/>
      <c r="T2" s="4"/>
      <c r="AB2" s="13"/>
      <c r="AG2" s="6"/>
      <c r="AO2" s="13"/>
      <c r="AT2" s="8"/>
      <c r="BB2" s="13"/>
      <c r="BG2" s="10"/>
      <c r="BO2" s="13"/>
    </row>
    <row r="3" spans="1:71" x14ac:dyDescent="0.25">
      <c r="A3" s="1" t="s">
        <v>18</v>
      </c>
      <c r="B3" s="1">
        <v>0.49</v>
      </c>
      <c r="C3" s="1">
        <v>0.52</v>
      </c>
      <c r="D3" s="1">
        <v>0.69</v>
      </c>
      <c r="E3" s="1">
        <v>0.33</v>
      </c>
      <c r="G3" s="2">
        <v>0</v>
      </c>
      <c r="H3" s="1">
        <v>2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3">
        <v>0</v>
      </c>
      <c r="P3" s="1">
        <v>0</v>
      </c>
      <c r="Q3" s="1">
        <v>0</v>
      </c>
      <c r="R3" s="1">
        <v>0</v>
      </c>
      <c r="S3" s="1">
        <v>0</v>
      </c>
      <c r="T3" s="4">
        <v>0</v>
      </c>
      <c r="U3" s="1">
        <v>0</v>
      </c>
      <c r="V3" s="1">
        <v>1</v>
      </c>
      <c r="W3" s="1">
        <v>0</v>
      </c>
      <c r="X3" s="1">
        <v>0</v>
      </c>
      <c r="Y3" s="1">
        <v>2</v>
      </c>
      <c r="Z3" s="1">
        <v>3</v>
      </c>
      <c r="AA3" s="1">
        <v>1</v>
      </c>
      <c r="AB3" s="13">
        <v>0</v>
      </c>
      <c r="AC3" s="1">
        <v>0</v>
      </c>
      <c r="AD3" s="1">
        <v>0</v>
      </c>
      <c r="AE3" s="1">
        <v>0</v>
      </c>
      <c r="AF3" s="1">
        <v>0</v>
      </c>
      <c r="AG3" s="6">
        <v>0</v>
      </c>
      <c r="AH3" s="1">
        <v>1</v>
      </c>
      <c r="AI3" s="1">
        <v>1</v>
      </c>
      <c r="AJ3" s="1">
        <v>0</v>
      </c>
      <c r="AK3" s="1">
        <v>0</v>
      </c>
      <c r="AL3" s="1">
        <v>1</v>
      </c>
      <c r="AM3" s="1">
        <v>3</v>
      </c>
      <c r="AN3" s="1">
        <v>0</v>
      </c>
      <c r="AO3" s="13">
        <v>2</v>
      </c>
      <c r="AP3" s="1">
        <v>0</v>
      </c>
      <c r="AQ3" s="1">
        <v>0</v>
      </c>
      <c r="AR3" s="1">
        <v>0</v>
      </c>
      <c r="AS3" s="1">
        <v>0</v>
      </c>
      <c r="AT3" s="8">
        <v>2</v>
      </c>
      <c r="AU3" s="1">
        <v>1</v>
      </c>
      <c r="AV3" s="1">
        <v>0</v>
      </c>
      <c r="AW3" s="1">
        <v>0</v>
      </c>
      <c r="AX3" s="1">
        <v>0</v>
      </c>
      <c r="AY3" s="1">
        <v>0</v>
      </c>
      <c r="AZ3" s="1">
        <v>1</v>
      </c>
      <c r="BA3" s="1">
        <v>0</v>
      </c>
      <c r="BB3" s="13">
        <v>0</v>
      </c>
      <c r="BC3" s="1">
        <v>0</v>
      </c>
      <c r="BD3" s="1">
        <v>0</v>
      </c>
      <c r="BE3" s="1">
        <v>0</v>
      </c>
      <c r="BF3" s="1">
        <v>0</v>
      </c>
      <c r="BG3" s="10"/>
      <c r="BO3" s="13"/>
    </row>
    <row r="4" spans="1:71" x14ac:dyDescent="0.25">
      <c r="A4" s="1" t="s">
        <v>19</v>
      </c>
      <c r="B4" s="1">
        <v>0.87</v>
      </c>
      <c r="C4" s="1">
        <v>0.69</v>
      </c>
      <c r="D4" s="1">
        <v>0.94</v>
      </c>
      <c r="E4" s="1">
        <v>1.2</v>
      </c>
      <c r="G4" s="2">
        <v>1</v>
      </c>
      <c r="H4" s="1">
        <v>6</v>
      </c>
      <c r="I4" s="1">
        <v>2</v>
      </c>
      <c r="J4" s="1">
        <v>0</v>
      </c>
      <c r="K4" s="1">
        <v>0</v>
      </c>
      <c r="L4" s="1">
        <v>0</v>
      </c>
      <c r="M4" s="1">
        <v>2</v>
      </c>
      <c r="N4" s="1">
        <v>2</v>
      </c>
      <c r="O4" s="13">
        <v>0</v>
      </c>
      <c r="P4" s="1">
        <v>0</v>
      </c>
      <c r="Q4" s="1">
        <v>0</v>
      </c>
      <c r="R4" s="1">
        <v>0</v>
      </c>
      <c r="S4" s="1">
        <v>0</v>
      </c>
      <c r="T4" s="4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4</v>
      </c>
      <c r="AA4" s="1">
        <v>0</v>
      </c>
      <c r="AB4" s="13">
        <v>0</v>
      </c>
      <c r="AC4" s="1">
        <v>0</v>
      </c>
      <c r="AD4" s="1">
        <v>0</v>
      </c>
      <c r="AE4" s="1">
        <v>0</v>
      </c>
      <c r="AF4" s="1">
        <v>0</v>
      </c>
      <c r="AG4" s="6">
        <v>0</v>
      </c>
      <c r="AH4" s="1">
        <v>1</v>
      </c>
      <c r="AI4" s="1">
        <v>2</v>
      </c>
      <c r="AJ4" s="1">
        <v>0</v>
      </c>
      <c r="AK4" s="1">
        <v>0</v>
      </c>
      <c r="AL4" s="1">
        <v>1</v>
      </c>
      <c r="AM4" s="1">
        <v>3</v>
      </c>
      <c r="AN4" s="1">
        <v>2</v>
      </c>
      <c r="AO4" s="13">
        <v>1</v>
      </c>
      <c r="AP4" s="1">
        <v>0</v>
      </c>
      <c r="AQ4" s="1">
        <v>0</v>
      </c>
      <c r="AR4" s="1">
        <v>0</v>
      </c>
      <c r="AS4" s="1">
        <v>0</v>
      </c>
      <c r="AT4" s="8">
        <v>0</v>
      </c>
      <c r="AU4" s="1">
        <v>3</v>
      </c>
      <c r="AV4" s="1">
        <v>2</v>
      </c>
      <c r="AW4" s="1">
        <v>0</v>
      </c>
      <c r="AX4" s="1">
        <v>0</v>
      </c>
      <c r="AY4" s="1">
        <v>0</v>
      </c>
      <c r="AZ4" s="1">
        <v>5</v>
      </c>
      <c r="BA4" s="1">
        <v>0</v>
      </c>
      <c r="BB4" s="13">
        <v>1</v>
      </c>
      <c r="BC4" s="1">
        <v>0</v>
      </c>
      <c r="BD4" s="1">
        <v>0</v>
      </c>
      <c r="BE4" s="1">
        <v>0</v>
      </c>
      <c r="BF4" s="1">
        <v>0</v>
      </c>
      <c r="BG4" s="10"/>
      <c r="BO4" s="13"/>
    </row>
    <row r="5" spans="1:71" x14ac:dyDescent="0.25">
      <c r="A5" s="1" t="s">
        <v>20</v>
      </c>
      <c r="B5" s="1">
        <v>1.1100000000000001</v>
      </c>
      <c r="C5" s="1">
        <v>1.1599999999999999</v>
      </c>
      <c r="E5" s="1">
        <v>1.47</v>
      </c>
      <c r="G5" s="2">
        <v>1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2</v>
      </c>
      <c r="N5" s="1">
        <v>2</v>
      </c>
      <c r="O5" s="13">
        <v>0</v>
      </c>
      <c r="P5" s="1">
        <v>0</v>
      </c>
      <c r="Q5" s="1">
        <v>0</v>
      </c>
      <c r="R5" s="1">
        <v>0</v>
      </c>
      <c r="S5" s="1">
        <v>0</v>
      </c>
      <c r="T5" s="4">
        <v>0</v>
      </c>
      <c r="U5" s="1">
        <v>1</v>
      </c>
      <c r="V5" s="1">
        <v>3</v>
      </c>
      <c r="W5" s="1">
        <v>1</v>
      </c>
      <c r="X5" s="1">
        <v>0</v>
      </c>
      <c r="Y5" s="1">
        <v>0</v>
      </c>
      <c r="Z5" s="1">
        <v>4</v>
      </c>
      <c r="AA5" s="1">
        <v>0</v>
      </c>
      <c r="AB5" s="13">
        <v>1</v>
      </c>
      <c r="AC5" s="1">
        <v>0</v>
      </c>
      <c r="AD5" s="1">
        <v>0</v>
      </c>
      <c r="AE5" s="1">
        <v>0</v>
      </c>
      <c r="AF5" s="1">
        <v>0</v>
      </c>
      <c r="AG5" s="6"/>
      <c r="AO5" s="13"/>
      <c r="AT5" s="8">
        <v>0</v>
      </c>
      <c r="AU5" s="1">
        <v>6</v>
      </c>
      <c r="AV5" s="1">
        <v>2</v>
      </c>
      <c r="AW5" s="1">
        <v>0</v>
      </c>
      <c r="AX5" s="1">
        <v>0</v>
      </c>
      <c r="AY5" s="1">
        <v>0</v>
      </c>
      <c r="AZ5" s="1">
        <v>2</v>
      </c>
      <c r="BA5" s="1">
        <v>0</v>
      </c>
      <c r="BB5" s="13">
        <v>0</v>
      </c>
      <c r="BC5" s="1">
        <v>0</v>
      </c>
      <c r="BD5" s="1">
        <v>0</v>
      </c>
      <c r="BE5" s="1">
        <v>0</v>
      </c>
      <c r="BF5" s="1">
        <v>0</v>
      </c>
      <c r="BG5" s="10"/>
      <c r="BO5" s="13"/>
    </row>
    <row r="6" spans="1:71" x14ac:dyDescent="0.25">
      <c r="A6" s="14">
        <v>44217</v>
      </c>
      <c r="B6" s="6"/>
      <c r="C6" s="6"/>
      <c r="D6" s="6"/>
      <c r="E6" s="6"/>
      <c r="F6" s="6"/>
      <c r="G6" s="2"/>
      <c r="O6" s="13"/>
      <c r="T6" s="4"/>
      <c r="AB6" s="13"/>
      <c r="AG6" s="6"/>
      <c r="AO6" s="13"/>
      <c r="AT6" s="8"/>
      <c r="BB6" s="13"/>
      <c r="BG6" s="10"/>
      <c r="BO6" s="13"/>
    </row>
    <row r="7" spans="1:71" x14ac:dyDescent="0.25">
      <c r="A7" s="1" t="s">
        <v>21</v>
      </c>
      <c r="B7" s="1">
        <v>1.1499999999999999</v>
      </c>
      <c r="C7" s="1">
        <v>0.95</v>
      </c>
      <c r="D7" s="1">
        <v>0.82</v>
      </c>
      <c r="E7" s="1">
        <v>0.56000000000000005</v>
      </c>
      <c r="G7" s="2">
        <v>0</v>
      </c>
      <c r="H7" s="1">
        <v>3</v>
      </c>
      <c r="I7" s="1">
        <v>1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3">
        <v>0</v>
      </c>
      <c r="P7" s="1">
        <v>0</v>
      </c>
      <c r="Q7" s="1">
        <v>0</v>
      </c>
      <c r="R7" s="1">
        <v>0</v>
      </c>
      <c r="S7" s="1">
        <v>0</v>
      </c>
      <c r="T7" s="4">
        <v>0</v>
      </c>
      <c r="U7" s="1">
        <v>1</v>
      </c>
      <c r="V7" s="1">
        <v>0</v>
      </c>
      <c r="W7" s="1">
        <v>0</v>
      </c>
      <c r="X7" s="1">
        <v>0</v>
      </c>
      <c r="Y7" s="1">
        <v>0</v>
      </c>
      <c r="Z7" s="1">
        <v>1</v>
      </c>
      <c r="AA7" s="1">
        <v>1</v>
      </c>
      <c r="AB7" s="13">
        <v>0</v>
      </c>
      <c r="AC7" s="1">
        <v>0</v>
      </c>
      <c r="AD7" s="1">
        <v>0</v>
      </c>
      <c r="AE7" s="1">
        <v>0</v>
      </c>
      <c r="AF7" s="1">
        <v>0</v>
      </c>
      <c r="AG7" s="6">
        <v>0</v>
      </c>
      <c r="AH7" s="1">
        <v>1</v>
      </c>
      <c r="AI7" s="1">
        <v>0</v>
      </c>
      <c r="AJ7" s="1">
        <v>0</v>
      </c>
      <c r="AK7" s="1">
        <v>0</v>
      </c>
      <c r="AL7" s="1">
        <v>0</v>
      </c>
      <c r="AM7" s="1">
        <v>1</v>
      </c>
      <c r="AN7" s="1">
        <v>0</v>
      </c>
      <c r="AO7" s="13">
        <v>0</v>
      </c>
      <c r="AP7" s="1">
        <v>0</v>
      </c>
      <c r="AQ7" s="1">
        <v>0</v>
      </c>
      <c r="AR7" s="1">
        <v>0</v>
      </c>
      <c r="AS7" s="1">
        <v>0</v>
      </c>
      <c r="AT7" s="8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3">
        <v>0</v>
      </c>
      <c r="BC7" s="1">
        <v>0</v>
      </c>
      <c r="BD7" s="1">
        <v>0</v>
      </c>
      <c r="BE7" s="1">
        <v>0</v>
      </c>
      <c r="BF7" s="1">
        <v>0</v>
      </c>
      <c r="BG7" s="10"/>
      <c r="BO7" s="13"/>
    </row>
    <row r="8" spans="1:71" x14ac:dyDescent="0.25">
      <c r="A8" s="1" t="s">
        <v>22</v>
      </c>
      <c r="B8" s="1">
        <v>1.03</v>
      </c>
      <c r="C8" s="1">
        <v>1.46</v>
      </c>
      <c r="D8" s="1">
        <v>0.88</v>
      </c>
      <c r="E8" s="1">
        <v>0.87</v>
      </c>
      <c r="G8" s="2">
        <v>2</v>
      </c>
      <c r="H8" s="1">
        <v>5</v>
      </c>
      <c r="I8" s="1">
        <v>1</v>
      </c>
      <c r="J8" s="1">
        <v>0</v>
      </c>
      <c r="K8" s="1">
        <v>0</v>
      </c>
      <c r="L8" s="1">
        <v>1</v>
      </c>
      <c r="M8" s="1">
        <v>2</v>
      </c>
      <c r="N8" s="1">
        <v>1</v>
      </c>
      <c r="O8" s="13">
        <v>0</v>
      </c>
      <c r="P8" s="1">
        <v>0</v>
      </c>
      <c r="Q8" s="1">
        <v>0</v>
      </c>
      <c r="R8" s="1">
        <v>0</v>
      </c>
      <c r="S8" s="1">
        <v>0</v>
      </c>
      <c r="T8" s="4">
        <v>0</v>
      </c>
      <c r="U8" s="1">
        <v>0</v>
      </c>
      <c r="V8" s="1">
        <v>3</v>
      </c>
      <c r="W8" s="1">
        <v>0</v>
      </c>
      <c r="X8" s="1">
        <v>0</v>
      </c>
      <c r="Y8" s="1">
        <v>0</v>
      </c>
      <c r="Z8" s="1">
        <v>12</v>
      </c>
      <c r="AA8" s="1">
        <v>0</v>
      </c>
      <c r="AB8" s="13">
        <v>2</v>
      </c>
      <c r="AC8" s="1">
        <v>1</v>
      </c>
      <c r="AD8" s="1">
        <v>1</v>
      </c>
      <c r="AE8" s="1">
        <v>0</v>
      </c>
      <c r="AF8" s="1">
        <v>0</v>
      </c>
      <c r="AG8" s="6">
        <v>0</v>
      </c>
      <c r="AH8" s="1">
        <v>1</v>
      </c>
      <c r="AI8" s="1">
        <v>1</v>
      </c>
      <c r="AJ8" s="1">
        <v>0</v>
      </c>
      <c r="AK8" s="1">
        <v>0</v>
      </c>
      <c r="AL8" s="1">
        <v>0</v>
      </c>
      <c r="AM8" s="1">
        <v>2</v>
      </c>
      <c r="AN8" s="1">
        <v>4</v>
      </c>
      <c r="AO8" s="13">
        <v>1</v>
      </c>
      <c r="AP8" s="1">
        <v>0</v>
      </c>
      <c r="AQ8" s="1">
        <v>0</v>
      </c>
      <c r="AR8" s="1">
        <v>0</v>
      </c>
      <c r="AS8" s="1">
        <v>0</v>
      </c>
      <c r="AT8" s="8">
        <v>0</v>
      </c>
      <c r="AU8" s="1">
        <v>2</v>
      </c>
      <c r="AV8" s="1">
        <v>1</v>
      </c>
      <c r="AW8" s="1">
        <v>0</v>
      </c>
      <c r="AX8" s="1">
        <v>0</v>
      </c>
      <c r="AY8" s="1">
        <v>0</v>
      </c>
      <c r="AZ8" s="1">
        <v>4</v>
      </c>
      <c r="BA8" s="1">
        <v>1</v>
      </c>
      <c r="BB8" s="13">
        <v>0</v>
      </c>
      <c r="BC8" s="1">
        <v>0</v>
      </c>
      <c r="BD8" s="1">
        <v>0</v>
      </c>
      <c r="BE8" s="1">
        <v>0</v>
      </c>
      <c r="BF8" s="1">
        <v>0</v>
      </c>
      <c r="BG8" s="10"/>
      <c r="BO8" s="13"/>
    </row>
    <row r="9" spans="1:71" x14ac:dyDescent="0.25">
      <c r="A9" s="1" t="s">
        <v>23</v>
      </c>
      <c r="B9" s="1">
        <v>0.36</v>
      </c>
      <c r="C9" s="1">
        <v>0.83</v>
      </c>
      <c r="D9" s="1">
        <v>1.02</v>
      </c>
      <c r="E9" s="1">
        <v>0.94</v>
      </c>
      <c r="G9" s="2">
        <v>0</v>
      </c>
      <c r="H9" s="1">
        <v>1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3">
        <v>0</v>
      </c>
      <c r="P9" s="1">
        <v>0</v>
      </c>
      <c r="Q9" s="1">
        <v>0</v>
      </c>
      <c r="R9" s="1">
        <v>0</v>
      </c>
      <c r="S9" s="1">
        <v>0</v>
      </c>
      <c r="T9" s="4">
        <v>0</v>
      </c>
      <c r="U9" s="1">
        <v>1</v>
      </c>
      <c r="V9" s="1">
        <v>1</v>
      </c>
      <c r="W9" s="1">
        <v>0</v>
      </c>
      <c r="X9" s="1">
        <v>0</v>
      </c>
      <c r="Y9" s="1">
        <v>1</v>
      </c>
      <c r="Z9" s="1">
        <v>2</v>
      </c>
      <c r="AA9" s="1">
        <v>0</v>
      </c>
      <c r="AB9" s="13">
        <v>2</v>
      </c>
      <c r="AC9" s="1">
        <v>0</v>
      </c>
      <c r="AD9" s="1">
        <v>0</v>
      </c>
      <c r="AE9" s="1">
        <v>0</v>
      </c>
      <c r="AF9" s="1">
        <v>0</v>
      </c>
      <c r="AG9" s="6">
        <v>1</v>
      </c>
      <c r="AH9" s="1">
        <v>2</v>
      </c>
      <c r="AI9" s="1">
        <v>0</v>
      </c>
      <c r="AJ9" s="1">
        <v>1</v>
      </c>
      <c r="AK9" s="1">
        <v>0</v>
      </c>
      <c r="AL9" s="1">
        <v>2</v>
      </c>
      <c r="AM9" s="1">
        <v>3</v>
      </c>
      <c r="AN9" s="1">
        <v>3</v>
      </c>
      <c r="AO9" s="13">
        <v>0</v>
      </c>
      <c r="AP9" s="1">
        <v>0</v>
      </c>
      <c r="AQ9" s="1">
        <v>0</v>
      </c>
      <c r="AR9" s="1">
        <v>0</v>
      </c>
      <c r="AS9" s="1">
        <v>0</v>
      </c>
      <c r="AT9" s="8">
        <v>0</v>
      </c>
      <c r="AU9" s="1">
        <v>2</v>
      </c>
      <c r="AV9" s="1">
        <v>1</v>
      </c>
      <c r="AW9" s="1">
        <v>0</v>
      </c>
      <c r="AX9" s="1">
        <v>0</v>
      </c>
      <c r="AY9" s="1">
        <v>0</v>
      </c>
      <c r="AZ9" s="1">
        <v>2</v>
      </c>
      <c r="BA9" s="1">
        <v>0</v>
      </c>
      <c r="BB9" s="13">
        <v>0</v>
      </c>
      <c r="BC9" s="1">
        <v>0</v>
      </c>
      <c r="BD9" s="1">
        <v>0</v>
      </c>
      <c r="BE9" s="1">
        <v>0</v>
      </c>
      <c r="BF9" s="1">
        <v>0</v>
      </c>
      <c r="BG9" s="10"/>
      <c r="BO9" s="13"/>
    </row>
    <row r="10" spans="1:71" x14ac:dyDescent="0.25">
      <c r="A10" s="15">
        <v>44218</v>
      </c>
      <c r="B10" s="4"/>
      <c r="C10" s="4"/>
      <c r="D10" s="4"/>
      <c r="E10" s="4"/>
      <c r="F10" s="4"/>
      <c r="G10" s="2"/>
      <c r="O10" s="13"/>
      <c r="T10" s="4"/>
      <c r="AB10" s="13"/>
      <c r="AG10" s="6"/>
      <c r="AO10" s="13"/>
      <c r="AT10" s="8"/>
      <c r="BB10" s="13"/>
      <c r="BG10" s="10"/>
      <c r="BO10" s="13"/>
    </row>
    <row r="11" spans="1:71" x14ac:dyDescent="0.25">
      <c r="A11" s="1" t="s">
        <v>24</v>
      </c>
      <c r="B11" s="1">
        <v>0.97</v>
      </c>
      <c r="C11" s="1">
        <v>0.78</v>
      </c>
      <c r="E11" s="1">
        <v>1.06</v>
      </c>
      <c r="G11" s="2">
        <v>0</v>
      </c>
      <c r="H11" s="1">
        <v>8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3">
        <v>1</v>
      </c>
      <c r="P11" s="1">
        <v>0</v>
      </c>
      <c r="Q11" s="1">
        <v>0</v>
      </c>
      <c r="R11" s="1">
        <v>0</v>
      </c>
      <c r="S11" s="1">
        <v>0</v>
      </c>
      <c r="T11" s="4">
        <v>0</v>
      </c>
      <c r="U11" s="1">
        <v>1</v>
      </c>
      <c r="V11" s="1">
        <v>0</v>
      </c>
      <c r="W11" s="1">
        <v>0</v>
      </c>
      <c r="X11" s="1">
        <v>0</v>
      </c>
      <c r="Y11" s="1">
        <v>0</v>
      </c>
      <c r="Z11" s="1">
        <v>3</v>
      </c>
      <c r="AA11" s="1">
        <v>0</v>
      </c>
      <c r="AB11" s="13">
        <v>1</v>
      </c>
      <c r="AC11" s="1">
        <v>0</v>
      </c>
      <c r="AD11" s="1">
        <v>0</v>
      </c>
      <c r="AE11" s="1">
        <v>0</v>
      </c>
      <c r="AF11" s="1">
        <v>0</v>
      </c>
      <c r="AG11" s="6"/>
      <c r="AO11" s="13"/>
      <c r="AT11" s="8">
        <v>0</v>
      </c>
      <c r="AU11" s="1">
        <v>3</v>
      </c>
      <c r="AV11" s="1">
        <v>1</v>
      </c>
      <c r="AW11" s="1">
        <v>1</v>
      </c>
      <c r="AX11" s="1">
        <v>0</v>
      </c>
      <c r="AY11" s="1">
        <v>0</v>
      </c>
      <c r="AZ11" s="1">
        <v>4</v>
      </c>
      <c r="BA11" s="1">
        <v>1</v>
      </c>
      <c r="BB11" s="13">
        <v>0</v>
      </c>
      <c r="BC11" s="1">
        <v>0</v>
      </c>
      <c r="BD11" s="1">
        <v>0</v>
      </c>
      <c r="BE11" s="1">
        <v>0</v>
      </c>
      <c r="BF11" s="1">
        <v>0</v>
      </c>
      <c r="BG11" s="10"/>
      <c r="BO11" s="13"/>
    </row>
    <row r="12" spans="1:71" x14ac:dyDescent="0.25">
      <c r="A12" s="1" t="s">
        <v>25</v>
      </c>
      <c r="B12" s="1">
        <v>0.63</v>
      </c>
      <c r="C12" s="1">
        <v>0.77</v>
      </c>
      <c r="E12" s="1">
        <v>0.67</v>
      </c>
      <c r="G12" s="2">
        <v>1</v>
      </c>
      <c r="H12" s="1">
        <v>3</v>
      </c>
      <c r="I12" s="1">
        <v>0</v>
      </c>
      <c r="J12" s="1">
        <v>0</v>
      </c>
      <c r="K12" s="1">
        <v>0</v>
      </c>
      <c r="L12" s="1">
        <v>0</v>
      </c>
      <c r="M12" s="1">
        <v>3</v>
      </c>
      <c r="N12" s="1">
        <v>0</v>
      </c>
      <c r="O12" s="13">
        <v>0</v>
      </c>
      <c r="P12" s="1">
        <v>0</v>
      </c>
      <c r="Q12" s="1">
        <v>0</v>
      </c>
      <c r="R12" s="1">
        <v>0</v>
      </c>
      <c r="S12" s="1">
        <v>0</v>
      </c>
      <c r="T12" s="4">
        <v>0</v>
      </c>
      <c r="U12" s="1">
        <v>0</v>
      </c>
      <c r="V12" s="1">
        <v>3</v>
      </c>
      <c r="W12" s="1">
        <v>0</v>
      </c>
      <c r="X12" s="1">
        <v>0</v>
      </c>
      <c r="Y12" s="1">
        <v>0</v>
      </c>
      <c r="Z12" s="1">
        <v>6</v>
      </c>
      <c r="AA12" s="1">
        <v>0</v>
      </c>
      <c r="AB12" s="13">
        <v>1</v>
      </c>
      <c r="AC12" s="1">
        <v>0</v>
      </c>
      <c r="AD12" s="1">
        <v>0</v>
      </c>
      <c r="AE12" s="1">
        <v>0</v>
      </c>
      <c r="AF12" s="1">
        <v>0</v>
      </c>
      <c r="AG12" s="6"/>
      <c r="AO12" s="13"/>
      <c r="AT12" s="8">
        <v>0</v>
      </c>
      <c r="AU12" s="1">
        <v>1</v>
      </c>
      <c r="AV12" s="1">
        <v>1</v>
      </c>
      <c r="AW12" s="1">
        <v>0</v>
      </c>
      <c r="AX12" s="1">
        <v>0</v>
      </c>
      <c r="AY12" s="1">
        <v>0</v>
      </c>
      <c r="AZ12" s="1">
        <v>4</v>
      </c>
      <c r="BA12" s="1">
        <v>1</v>
      </c>
      <c r="BB12" s="13">
        <v>0</v>
      </c>
      <c r="BC12" s="1">
        <v>1</v>
      </c>
      <c r="BD12" s="1">
        <v>0</v>
      </c>
      <c r="BE12" s="1">
        <v>0</v>
      </c>
      <c r="BF12" s="1">
        <v>0</v>
      </c>
      <c r="BG12" s="10"/>
      <c r="BO12" s="13"/>
    </row>
    <row r="13" spans="1:71" x14ac:dyDescent="0.25">
      <c r="A13" s="1" t="s">
        <v>26</v>
      </c>
      <c r="B13" s="1">
        <v>0.7</v>
      </c>
      <c r="C13" s="1">
        <v>0.76</v>
      </c>
      <c r="E13" s="1">
        <v>0.97</v>
      </c>
      <c r="G13" s="2">
        <v>0</v>
      </c>
      <c r="H13" s="1">
        <v>2</v>
      </c>
      <c r="I13" s="1">
        <v>0</v>
      </c>
      <c r="J13" s="1">
        <v>0</v>
      </c>
      <c r="K13" s="1">
        <v>0</v>
      </c>
      <c r="L13" s="1">
        <v>0</v>
      </c>
      <c r="M13" s="1">
        <v>4</v>
      </c>
      <c r="N13" s="1">
        <v>0</v>
      </c>
      <c r="O13" s="13">
        <v>0</v>
      </c>
      <c r="P13" s="1">
        <v>0</v>
      </c>
      <c r="Q13" s="1">
        <v>0</v>
      </c>
      <c r="R13" s="1">
        <v>0</v>
      </c>
      <c r="S13" s="1">
        <v>0</v>
      </c>
      <c r="T13" s="4">
        <v>0</v>
      </c>
      <c r="U13" s="1">
        <v>0</v>
      </c>
      <c r="V13" s="1">
        <v>1</v>
      </c>
      <c r="W13" s="1">
        <v>0</v>
      </c>
      <c r="X13" s="1">
        <v>0</v>
      </c>
      <c r="Y13" s="1">
        <v>0</v>
      </c>
      <c r="Z13" s="1">
        <v>4</v>
      </c>
      <c r="AA13" s="1">
        <v>0</v>
      </c>
      <c r="AB13" s="13">
        <v>0</v>
      </c>
      <c r="AC13" s="1">
        <v>0</v>
      </c>
      <c r="AD13" s="1">
        <v>0</v>
      </c>
      <c r="AE13" s="1">
        <v>0</v>
      </c>
      <c r="AF13" s="1">
        <v>0</v>
      </c>
      <c r="AG13" s="6"/>
      <c r="AO13" s="13"/>
      <c r="AT13" s="8">
        <v>0</v>
      </c>
      <c r="AU13" s="1">
        <v>1</v>
      </c>
      <c r="AV13" s="1">
        <v>2</v>
      </c>
      <c r="AW13" s="1">
        <v>0</v>
      </c>
      <c r="AX13" s="1">
        <v>0</v>
      </c>
      <c r="AY13" s="1">
        <v>0</v>
      </c>
      <c r="AZ13" s="1">
        <v>5</v>
      </c>
      <c r="BA13" s="1">
        <v>2</v>
      </c>
      <c r="BB13" s="13">
        <v>1</v>
      </c>
      <c r="BC13" s="1">
        <v>0</v>
      </c>
      <c r="BD13" s="1">
        <v>0</v>
      </c>
      <c r="BE13" s="1">
        <v>0</v>
      </c>
      <c r="BF13" s="1">
        <v>0</v>
      </c>
      <c r="BG13" s="10"/>
      <c r="BO13" s="13"/>
    </row>
    <row r="14" spans="1:71" x14ac:dyDescent="0.25">
      <c r="A14" s="12">
        <v>44224</v>
      </c>
      <c r="B14" s="2"/>
      <c r="C14" s="2"/>
      <c r="D14" s="2"/>
      <c r="E14" s="2"/>
      <c r="F14" s="2"/>
      <c r="G14" s="2"/>
      <c r="O14" s="13"/>
      <c r="T14" s="4"/>
      <c r="AB14" s="13"/>
      <c r="AG14" s="6"/>
      <c r="AO14" s="13"/>
      <c r="AT14" s="8"/>
      <c r="BB14" s="13"/>
      <c r="BG14" s="10"/>
      <c r="BO14" s="13"/>
    </row>
    <row r="15" spans="1:71" x14ac:dyDescent="0.25">
      <c r="A15" s="1" t="s">
        <v>27</v>
      </c>
      <c r="B15" s="1">
        <v>1.43</v>
      </c>
      <c r="C15" s="1">
        <v>1.34</v>
      </c>
      <c r="D15" s="1">
        <v>1.25</v>
      </c>
      <c r="G15" s="2">
        <v>1</v>
      </c>
      <c r="H15" s="1">
        <v>5</v>
      </c>
      <c r="I15" s="1">
        <v>2</v>
      </c>
      <c r="J15" s="1">
        <v>1</v>
      </c>
      <c r="K15" s="1">
        <v>0</v>
      </c>
      <c r="L15" s="1">
        <v>0</v>
      </c>
      <c r="M15" s="1">
        <v>2</v>
      </c>
      <c r="N15" s="1">
        <v>0</v>
      </c>
      <c r="O15" s="13">
        <v>0</v>
      </c>
      <c r="P15" s="1">
        <v>0</v>
      </c>
      <c r="Q15" s="1">
        <v>0</v>
      </c>
      <c r="R15" s="1">
        <v>0</v>
      </c>
      <c r="S15" s="1">
        <v>0</v>
      </c>
      <c r="T15" s="4">
        <v>0</v>
      </c>
      <c r="U15" s="1">
        <v>1</v>
      </c>
      <c r="V15" s="1">
        <v>0</v>
      </c>
      <c r="W15" s="1">
        <v>0</v>
      </c>
      <c r="X15" s="1">
        <v>0</v>
      </c>
      <c r="Y15" s="1">
        <v>0</v>
      </c>
      <c r="Z15" s="1">
        <v>6</v>
      </c>
      <c r="AA15" s="1">
        <v>1</v>
      </c>
      <c r="AB15" s="13">
        <v>1</v>
      </c>
      <c r="AC15" s="1">
        <v>1</v>
      </c>
      <c r="AD15" s="1">
        <v>0</v>
      </c>
      <c r="AE15" s="1">
        <v>0</v>
      </c>
      <c r="AF15" s="1">
        <v>0</v>
      </c>
      <c r="AG15" s="6">
        <v>1</v>
      </c>
      <c r="AH15" s="1">
        <v>2</v>
      </c>
      <c r="AI15" s="1">
        <v>1</v>
      </c>
      <c r="AJ15" s="1">
        <v>1</v>
      </c>
      <c r="AK15" s="1">
        <v>0</v>
      </c>
      <c r="AL15" s="1">
        <v>0</v>
      </c>
      <c r="AM15" s="1">
        <v>3</v>
      </c>
      <c r="AN15" s="1">
        <v>1</v>
      </c>
      <c r="AO15" s="13">
        <v>0</v>
      </c>
      <c r="AP15" s="1">
        <v>0</v>
      </c>
      <c r="AQ15" s="1">
        <v>0</v>
      </c>
      <c r="AR15" s="1">
        <v>0</v>
      </c>
      <c r="AS15" s="1">
        <v>0</v>
      </c>
      <c r="AT15" s="8"/>
      <c r="BB15" s="13"/>
      <c r="BG15" s="10"/>
      <c r="BO15" s="13"/>
    </row>
    <row r="16" spans="1:71" x14ac:dyDescent="0.25">
      <c r="A16" s="1" t="s">
        <v>28</v>
      </c>
      <c r="B16" s="1">
        <v>0.45</v>
      </c>
      <c r="C16" s="1">
        <v>0.44</v>
      </c>
      <c r="D16" s="1">
        <v>0.92</v>
      </c>
      <c r="G16" s="2">
        <v>1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1</v>
      </c>
      <c r="N16" s="1">
        <v>0</v>
      </c>
      <c r="O16" s="13">
        <v>0</v>
      </c>
      <c r="P16" s="1">
        <v>0</v>
      </c>
      <c r="Q16" s="1">
        <v>0</v>
      </c>
      <c r="R16" s="1">
        <v>0</v>
      </c>
      <c r="S16" s="1">
        <v>0</v>
      </c>
      <c r="T16" s="4">
        <v>0</v>
      </c>
      <c r="U16" s="1">
        <v>0</v>
      </c>
      <c r="V16" s="1">
        <v>1</v>
      </c>
      <c r="W16" s="1">
        <v>0</v>
      </c>
      <c r="X16" s="1">
        <v>0</v>
      </c>
      <c r="Y16" s="1">
        <v>0</v>
      </c>
      <c r="Z16" s="1">
        <v>1</v>
      </c>
      <c r="AA16" s="1">
        <v>0</v>
      </c>
      <c r="AB16" s="13">
        <v>0</v>
      </c>
      <c r="AC16" s="1">
        <v>0</v>
      </c>
      <c r="AD16" s="1">
        <v>0</v>
      </c>
      <c r="AE16" s="1">
        <v>0</v>
      </c>
      <c r="AF16" s="1">
        <v>0</v>
      </c>
      <c r="AG16" s="6">
        <v>0</v>
      </c>
      <c r="AH16" s="1">
        <v>2</v>
      </c>
      <c r="AI16" s="1">
        <v>0</v>
      </c>
      <c r="AJ16" s="1">
        <v>0</v>
      </c>
      <c r="AK16" s="1">
        <v>0</v>
      </c>
      <c r="AL16" s="1">
        <v>2</v>
      </c>
      <c r="AM16" s="1">
        <v>2</v>
      </c>
      <c r="AN16" s="1">
        <v>1</v>
      </c>
      <c r="AO16" s="13">
        <v>0</v>
      </c>
      <c r="AP16" s="1">
        <v>0</v>
      </c>
      <c r="AQ16" s="1">
        <v>0</v>
      </c>
      <c r="AR16" s="1">
        <v>0</v>
      </c>
      <c r="AS16" s="1">
        <v>0</v>
      </c>
      <c r="AT16" s="8"/>
      <c r="BB16" s="13"/>
      <c r="BG16" s="10"/>
      <c r="BO16" s="13"/>
    </row>
    <row r="17" spans="1:67" x14ac:dyDescent="0.25">
      <c r="A17" s="1" t="s">
        <v>29</v>
      </c>
      <c r="B17" s="1">
        <v>1.1399999999999999</v>
      </c>
      <c r="C17" s="1">
        <v>0.77</v>
      </c>
      <c r="E17" s="1">
        <v>1.87</v>
      </c>
      <c r="G17" s="2">
        <v>1</v>
      </c>
      <c r="H17" s="1">
        <v>2</v>
      </c>
      <c r="I17" s="1">
        <v>2</v>
      </c>
      <c r="J17" s="1">
        <v>0</v>
      </c>
      <c r="K17" s="1">
        <v>0</v>
      </c>
      <c r="L17" s="1">
        <v>0</v>
      </c>
      <c r="M17" s="1">
        <v>2</v>
      </c>
      <c r="N17" s="1">
        <v>2</v>
      </c>
      <c r="O17" s="13">
        <v>0</v>
      </c>
      <c r="P17" s="1">
        <v>0</v>
      </c>
      <c r="Q17" s="1">
        <v>0</v>
      </c>
      <c r="R17" s="1">
        <v>0</v>
      </c>
      <c r="S17" s="1">
        <v>0</v>
      </c>
      <c r="T17" s="4">
        <v>0</v>
      </c>
      <c r="U17" s="1">
        <v>1</v>
      </c>
      <c r="V17" s="1">
        <v>0</v>
      </c>
      <c r="W17" s="1">
        <v>0</v>
      </c>
      <c r="X17" s="1">
        <v>0</v>
      </c>
      <c r="Y17" s="1">
        <v>0</v>
      </c>
      <c r="Z17" s="1">
        <v>1</v>
      </c>
      <c r="AA17" s="1">
        <v>0</v>
      </c>
      <c r="AB17" s="13">
        <v>0</v>
      </c>
      <c r="AC17" s="1">
        <v>0</v>
      </c>
      <c r="AD17" s="1">
        <v>0</v>
      </c>
      <c r="AE17" s="1">
        <v>0</v>
      </c>
      <c r="AF17" s="1">
        <v>0</v>
      </c>
      <c r="AG17" s="6"/>
      <c r="AO17" s="13"/>
      <c r="AT17" s="8">
        <v>1</v>
      </c>
      <c r="AU17" s="1">
        <v>6</v>
      </c>
      <c r="AV17" s="1">
        <v>5</v>
      </c>
      <c r="AW17" s="1">
        <v>0</v>
      </c>
      <c r="AX17" s="1">
        <v>0</v>
      </c>
      <c r="AY17" s="1">
        <v>0</v>
      </c>
      <c r="AZ17" s="1">
        <v>8</v>
      </c>
      <c r="BA17" s="1">
        <v>0</v>
      </c>
      <c r="BB17" s="13">
        <v>1</v>
      </c>
      <c r="BC17" s="1">
        <v>1</v>
      </c>
      <c r="BD17" s="1">
        <v>1</v>
      </c>
      <c r="BE17" s="1">
        <v>0</v>
      </c>
      <c r="BF17" s="1">
        <v>0</v>
      </c>
      <c r="BG17" s="10"/>
      <c r="BO17" s="13"/>
    </row>
    <row r="18" spans="1:67" x14ac:dyDescent="0.25">
      <c r="A18" s="1" t="s">
        <v>30</v>
      </c>
      <c r="B18" s="1">
        <v>0.5</v>
      </c>
      <c r="C18" s="1">
        <v>0.99</v>
      </c>
      <c r="D18" s="1">
        <v>1.18</v>
      </c>
      <c r="E18" s="1">
        <v>0.54</v>
      </c>
      <c r="G18" s="2">
        <v>0</v>
      </c>
      <c r="H18" s="1">
        <v>2</v>
      </c>
      <c r="I18" s="1">
        <v>1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3">
        <v>0</v>
      </c>
      <c r="P18" s="1">
        <v>0</v>
      </c>
      <c r="Q18" s="1">
        <v>0</v>
      </c>
      <c r="R18" s="1">
        <v>0</v>
      </c>
      <c r="S18" s="1">
        <v>0</v>
      </c>
      <c r="T18" s="4">
        <v>0</v>
      </c>
      <c r="U18" s="1">
        <v>1</v>
      </c>
      <c r="V18" s="1">
        <v>0</v>
      </c>
      <c r="W18" s="1">
        <v>0</v>
      </c>
      <c r="X18" s="1">
        <v>0</v>
      </c>
      <c r="Y18" s="1">
        <v>0</v>
      </c>
      <c r="Z18" s="1">
        <v>7</v>
      </c>
      <c r="AA18" s="1">
        <v>1</v>
      </c>
      <c r="AB18" s="13">
        <v>0</v>
      </c>
      <c r="AC18" s="1">
        <v>0</v>
      </c>
      <c r="AD18" s="1">
        <v>0</v>
      </c>
      <c r="AE18" s="1">
        <v>0</v>
      </c>
      <c r="AF18" s="1">
        <v>0</v>
      </c>
      <c r="AG18" s="6">
        <v>2</v>
      </c>
      <c r="AH18" s="1">
        <v>5</v>
      </c>
      <c r="AI18" s="1">
        <v>1</v>
      </c>
      <c r="AJ18" s="1">
        <v>1</v>
      </c>
      <c r="AK18" s="1">
        <v>0</v>
      </c>
      <c r="AL18" s="1">
        <v>0</v>
      </c>
      <c r="AM18" s="1">
        <v>5</v>
      </c>
      <c r="AN18" s="1">
        <v>0</v>
      </c>
      <c r="AO18" s="13">
        <v>3</v>
      </c>
      <c r="AP18" s="1">
        <v>0</v>
      </c>
      <c r="AQ18" s="1">
        <v>0</v>
      </c>
      <c r="AR18" s="1">
        <v>0</v>
      </c>
      <c r="AS18" s="1">
        <v>0</v>
      </c>
      <c r="AT18" s="8">
        <v>0</v>
      </c>
      <c r="AU18" s="1">
        <v>0</v>
      </c>
      <c r="AV18" s="1">
        <v>2</v>
      </c>
      <c r="AW18" s="1">
        <v>0</v>
      </c>
      <c r="AX18" s="1">
        <v>0</v>
      </c>
      <c r="AY18" s="1">
        <v>1</v>
      </c>
      <c r="AZ18" s="1">
        <v>3</v>
      </c>
      <c r="BA18" s="1">
        <v>1</v>
      </c>
      <c r="BB18" s="13">
        <v>0</v>
      </c>
      <c r="BC18" s="1">
        <v>0</v>
      </c>
      <c r="BD18" s="1">
        <v>0</v>
      </c>
      <c r="BE18" s="1">
        <v>0</v>
      </c>
      <c r="BF18" s="1">
        <v>0</v>
      </c>
      <c r="BG18" s="10"/>
      <c r="BO18" s="13"/>
    </row>
    <row r="19" spans="1:67" x14ac:dyDescent="0.25">
      <c r="A19" s="14">
        <v>44284</v>
      </c>
      <c r="B19" s="6"/>
      <c r="C19" s="6"/>
      <c r="D19" s="6"/>
      <c r="E19" s="6"/>
      <c r="F19" s="6"/>
      <c r="G19" s="2"/>
      <c r="O19" s="13"/>
      <c r="T19" s="4"/>
      <c r="AB19" s="13"/>
      <c r="AG19" s="6"/>
      <c r="AO19" s="13"/>
      <c r="AT19" s="8"/>
      <c r="BB19" s="13"/>
      <c r="BG19" s="10"/>
      <c r="BO19" s="13"/>
    </row>
    <row r="20" spans="1:67" x14ac:dyDescent="0.25">
      <c r="A20" s="1" t="s">
        <v>31</v>
      </c>
      <c r="B20" s="1">
        <v>0.86</v>
      </c>
      <c r="C20" s="1">
        <v>1.08</v>
      </c>
      <c r="D20" s="1">
        <v>1.02</v>
      </c>
      <c r="E20" s="1">
        <v>1.01</v>
      </c>
      <c r="G20" s="2">
        <v>0</v>
      </c>
      <c r="H20" s="1">
        <v>1</v>
      </c>
      <c r="I20" s="1">
        <v>0</v>
      </c>
      <c r="J20" s="1">
        <v>0</v>
      </c>
      <c r="K20" s="1">
        <v>0</v>
      </c>
      <c r="L20" s="1">
        <v>0</v>
      </c>
      <c r="M20" s="1">
        <v>2</v>
      </c>
      <c r="N20" s="1">
        <v>1</v>
      </c>
      <c r="O20" s="13">
        <v>0</v>
      </c>
      <c r="P20" s="1">
        <v>0</v>
      </c>
      <c r="Q20" s="1">
        <v>0</v>
      </c>
      <c r="R20" s="1">
        <v>0</v>
      </c>
      <c r="S20" s="1">
        <v>0</v>
      </c>
      <c r="T20" s="4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2</v>
      </c>
      <c r="AA20" s="1">
        <v>1</v>
      </c>
      <c r="AB20" s="13">
        <v>0</v>
      </c>
      <c r="AC20" s="1">
        <v>0</v>
      </c>
      <c r="AD20" s="1">
        <v>0</v>
      </c>
      <c r="AE20" s="1">
        <v>0</v>
      </c>
      <c r="AF20" s="1">
        <v>0</v>
      </c>
      <c r="AG20" s="6">
        <v>1</v>
      </c>
      <c r="AH20" s="1">
        <v>4</v>
      </c>
      <c r="AI20" s="1">
        <v>0</v>
      </c>
      <c r="AJ20" s="1">
        <v>0</v>
      </c>
      <c r="AK20" s="1">
        <v>0</v>
      </c>
      <c r="AL20" s="1">
        <v>2</v>
      </c>
      <c r="AM20" s="1">
        <v>2</v>
      </c>
      <c r="AN20" s="1">
        <v>0</v>
      </c>
      <c r="AO20" s="13">
        <v>0</v>
      </c>
      <c r="AP20" s="1">
        <v>0</v>
      </c>
      <c r="AQ20" s="1">
        <v>0</v>
      </c>
      <c r="AR20" s="1">
        <v>0</v>
      </c>
      <c r="AS20" s="1">
        <v>0</v>
      </c>
      <c r="AT20" s="8">
        <v>1</v>
      </c>
      <c r="AU20" s="1">
        <v>3</v>
      </c>
      <c r="AV20" s="1">
        <v>1</v>
      </c>
      <c r="AW20" s="1">
        <v>0</v>
      </c>
      <c r="AX20" s="1">
        <v>0</v>
      </c>
      <c r="AY20" s="1">
        <v>0</v>
      </c>
      <c r="AZ20" s="1">
        <v>0</v>
      </c>
      <c r="BA20" s="1">
        <v>1</v>
      </c>
      <c r="BB20" s="13">
        <v>0</v>
      </c>
      <c r="BC20" s="1">
        <v>0</v>
      </c>
      <c r="BD20" s="1">
        <v>0</v>
      </c>
      <c r="BE20" s="1">
        <v>0</v>
      </c>
      <c r="BF20" s="1">
        <v>0</v>
      </c>
      <c r="BG20" s="10"/>
      <c r="BO20" s="13"/>
    </row>
    <row r="21" spans="1:67" ht="15.75" customHeight="1" x14ac:dyDescent="0.25">
      <c r="A21" s="1" t="s">
        <v>32</v>
      </c>
      <c r="B21" s="1">
        <v>1.22</v>
      </c>
      <c r="C21" s="1">
        <v>1.87</v>
      </c>
      <c r="D21" s="1">
        <v>0.71</v>
      </c>
      <c r="E21" s="1">
        <v>0.84</v>
      </c>
      <c r="G21" s="2">
        <v>1</v>
      </c>
      <c r="H21" s="1">
        <v>7</v>
      </c>
      <c r="I21" s="1">
        <v>1</v>
      </c>
      <c r="J21" s="1">
        <v>1</v>
      </c>
      <c r="K21" s="1">
        <v>0</v>
      </c>
      <c r="L21" s="1">
        <v>0</v>
      </c>
      <c r="M21" s="1">
        <v>2</v>
      </c>
      <c r="N21" s="1">
        <v>1</v>
      </c>
      <c r="O21" s="13">
        <v>0</v>
      </c>
      <c r="P21" s="1">
        <v>0</v>
      </c>
      <c r="Q21" s="1">
        <v>0</v>
      </c>
      <c r="R21" s="1">
        <v>0</v>
      </c>
      <c r="S21" s="1">
        <v>0</v>
      </c>
      <c r="T21" s="4">
        <v>0</v>
      </c>
      <c r="U21" s="1">
        <v>1</v>
      </c>
      <c r="V21" s="1">
        <v>3</v>
      </c>
      <c r="W21" s="1">
        <v>1</v>
      </c>
      <c r="X21" s="1">
        <v>1</v>
      </c>
      <c r="Y21" s="1">
        <v>2</v>
      </c>
      <c r="Z21" s="1">
        <v>5</v>
      </c>
      <c r="AA21" s="1">
        <v>1</v>
      </c>
      <c r="AB21" s="13">
        <v>1</v>
      </c>
      <c r="AC21" s="1">
        <v>0</v>
      </c>
      <c r="AD21" s="1">
        <v>1</v>
      </c>
      <c r="AE21" s="1">
        <v>0</v>
      </c>
      <c r="AF21" s="1">
        <v>0</v>
      </c>
      <c r="AG21" s="6">
        <v>0</v>
      </c>
      <c r="AH21" s="1">
        <v>0</v>
      </c>
      <c r="AI21" s="1">
        <v>1</v>
      </c>
      <c r="AJ21" s="1">
        <v>0</v>
      </c>
      <c r="AK21" s="1">
        <v>0</v>
      </c>
      <c r="AL21" s="1">
        <v>3</v>
      </c>
      <c r="AM21" s="1">
        <v>2</v>
      </c>
      <c r="AN21" s="1">
        <v>0</v>
      </c>
      <c r="AO21" s="13">
        <v>0</v>
      </c>
      <c r="AP21" s="1">
        <v>2</v>
      </c>
      <c r="AQ21" s="1">
        <v>0</v>
      </c>
      <c r="AR21" s="1">
        <v>0</v>
      </c>
      <c r="AS21" s="1">
        <v>0</v>
      </c>
      <c r="AT21" s="8">
        <v>0</v>
      </c>
      <c r="AU21" s="1">
        <v>4</v>
      </c>
      <c r="AV21" s="1">
        <v>1</v>
      </c>
      <c r="AW21" s="1">
        <v>0</v>
      </c>
      <c r="AX21" s="1">
        <v>0</v>
      </c>
      <c r="AY21" s="1">
        <v>2</v>
      </c>
      <c r="AZ21" s="1">
        <v>3</v>
      </c>
      <c r="BA21" s="1">
        <v>0</v>
      </c>
      <c r="BB21" s="13">
        <v>0</v>
      </c>
      <c r="BC21" s="1">
        <v>0</v>
      </c>
      <c r="BD21" s="1">
        <v>0</v>
      </c>
      <c r="BE21" s="1">
        <v>0</v>
      </c>
      <c r="BF21" s="1">
        <v>0</v>
      </c>
      <c r="BG21" s="10"/>
      <c r="BO21" s="13"/>
    </row>
    <row r="22" spans="1:67" ht="15.75" customHeight="1" x14ac:dyDescent="0.25">
      <c r="A22" s="15">
        <v>44287</v>
      </c>
      <c r="B22" s="4"/>
      <c r="C22" s="4"/>
      <c r="D22" s="4"/>
      <c r="E22" s="4"/>
      <c r="F22" s="4"/>
      <c r="G22" s="2"/>
      <c r="O22" s="13"/>
      <c r="T22" s="4"/>
      <c r="AB22" s="13"/>
      <c r="AG22" s="6"/>
      <c r="AO22" s="13"/>
      <c r="AT22" s="8"/>
      <c r="BB22" s="13"/>
      <c r="BG22" s="10"/>
      <c r="BO22" s="13"/>
    </row>
    <row r="23" spans="1:67" ht="15.75" customHeight="1" x14ac:dyDescent="0.25">
      <c r="A23" s="1" t="s">
        <v>33</v>
      </c>
      <c r="B23" s="1">
        <v>1.1399999999999999</v>
      </c>
      <c r="C23" s="1">
        <v>0.81</v>
      </c>
      <c r="D23" s="1">
        <v>1.34</v>
      </c>
      <c r="G23" s="2">
        <v>1</v>
      </c>
      <c r="H23" s="1">
        <v>3</v>
      </c>
      <c r="I23" s="1">
        <v>2</v>
      </c>
      <c r="J23" s="1">
        <v>0</v>
      </c>
      <c r="K23" s="1">
        <v>0</v>
      </c>
      <c r="L23" s="1">
        <v>2</v>
      </c>
      <c r="M23" s="1">
        <v>4</v>
      </c>
      <c r="N23" s="1">
        <v>4</v>
      </c>
      <c r="O23" s="13">
        <v>0</v>
      </c>
      <c r="P23" s="1">
        <v>0</v>
      </c>
      <c r="Q23" s="1">
        <v>0</v>
      </c>
      <c r="R23" s="1">
        <v>0</v>
      </c>
      <c r="S23" s="1">
        <v>0</v>
      </c>
      <c r="T23" s="4">
        <v>0</v>
      </c>
      <c r="U23" s="1">
        <v>0</v>
      </c>
      <c r="V23" s="1">
        <v>1</v>
      </c>
      <c r="W23" s="1">
        <v>0</v>
      </c>
      <c r="X23" s="1">
        <v>0</v>
      </c>
      <c r="Y23" s="1">
        <v>0</v>
      </c>
      <c r="Z23" s="1">
        <v>5</v>
      </c>
      <c r="AA23" s="1">
        <v>1</v>
      </c>
      <c r="AB23" s="13">
        <v>0</v>
      </c>
      <c r="AC23" s="1">
        <v>0</v>
      </c>
      <c r="AD23" s="1">
        <v>0</v>
      </c>
      <c r="AE23" s="1">
        <v>0</v>
      </c>
      <c r="AF23" s="1">
        <v>0</v>
      </c>
      <c r="AG23" s="6">
        <v>1</v>
      </c>
      <c r="AH23" s="1">
        <v>3</v>
      </c>
      <c r="AI23" s="1">
        <v>1</v>
      </c>
      <c r="AJ23" s="1">
        <v>0</v>
      </c>
      <c r="AK23" s="1">
        <v>0</v>
      </c>
      <c r="AL23" s="1">
        <v>0</v>
      </c>
      <c r="AM23" s="1">
        <v>3</v>
      </c>
      <c r="AN23" s="1">
        <v>0</v>
      </c>
      <c r="AO23" s="13">
        <v>3</v>
      </c>
      <c r="AP23" s="1">
        <v>0</v>
      </c>
      <c r="AQ23" s="1">
        <v>0</v>
      </c>
      <c r="AR23" s="1">
        <v>0</v>
      </c>
      <c r="AS23" s="1">
        <v>0</v>
      </c>
      <c r="AT23" s="8"/>
      <c r="BB23" s="13"/>
      <c r="BG23" s="10"/>
      <c r="BO23" s="13"/>
    </row>
    <row r="24" spans="1:67" ht="15.75" customHeight="1" x14ac:dyDescent="0.25">
      <c r="A24" s="1" t="s">
        <v>34</v>
      </c>
      <c r="B24" s="1">
        <v>1.25</v>
      </c>
      <c r="C24" s="1">
        <v>1.19</v>
      </c>
      <c r="D24" s="1">
        <v>0.9</v>
      </c>
      <c r="G24" s="2">
        <v>1</v>
      </c>
      <c r="H24" s="1">
        <v>3</v>
      </c>
      <c r="I24" s="1">
        <v>1</v>
      </c>
      <c r="J24" s="1">
        <v>0</v>
      </c>
      <c r="K24" s="1">
        <v>0</v>
      </c>
      <c r="L24" s="1">
        <v>0</v>
      </c>
      <c r="M24" s="1">
        <v>1</v>
      </c>
      <c r="N24" s="1">
        <v>1</v>
      </c>
      <c r="O24" s="13">
        <v>0</v>
      </c>
      <c r="P24" s="1">
        <v>0</v>
      </c>
      <c r="Q24" s="1">
        <v>0</v>
      </c>
      <c r="R24" s="1">
        <v>0</v>
      </c>
      <c r="S24" s="1">
        <v>0</v>
      </c>
      <c r="T24" s="4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6</v>
      </c>
      <c r="AA24" s="1">
        <v>1</v>
      </c>
      <c r="AB24" s="13">
        <v>2</v>
      </c>
      <c r="AC24" s="1">
        <v>0</v>
      </c>
      <c r="AD24" s="1">
        <v>0</v>
      </c>
      <c r="AE24" s="1">
        <v>0</v>
      </c>
      <c r="AF24" s="1">
        <v>0</v>
      </c>
      <c r="AG24" s="6">
        <v>0</v>
      </c>
      <c r="AH24" s="1">
        <v>2</v>
      </c>
      <c r="AI24" s="1">
        <v>0</v>
      </c>
      <c r="AJ24" s="1">
        <v>0</v>
      </c>
      <c r="AK24" s="1">
        <v>0</v>
      </c>
      <c r="AL24" s="1">
        <v>1</v>
      </c>
      <c r="AM24" s="1">
        <v>0</v>
      </c>
      <c r="AN24" s="1">
        <v>1</v>
      </c>
      <c r="AO24" s="13">
        <v>0</v>
      </c>
      <c r="AP24" s="1">
        <v>0</v>
      </c>
      <c r="AQ24" s="1">
        <v>0</v>
      </c>
      <c r="AR24" s="1">
        <v>0</v>
      </c>
      <c r="AS24" s="1">
        <v>0</v>
      </c>
      <c r="AT24" s="8"/>
      <c r="BB24" s="13"/>
      <c r="BG24" s="10"/>
      <c r="BO24" s="13"/>
    </row>
    <row r="25" spans="1:67" ht="15.75" customHeight="1" x14ac:dyDescent="0.25">
      <c r="A25" s="1" t="s">
        <v>35</v>
      </c>
      <c r="B25" s="1">
        <v>0.73</v>
      </c>
      <c r="C25" s="1">
        <v>1.1599999999999999</v>
      </c>
      <c r="D25" s="1">
        <v>0.99</v>
      </c>
      <c r="G25" s="2">
        <v>0</v>
      </c>
      <c r="H25" s="1">
        <v>2</v>
      </c>
      <c r="I25" s="1">
        <v>1</v>
      </c>
      <c r="J25" s="1">
        <v>0</v>
      </c>
      <c r="K25" s="1">
        <v>0</v>
      </c>
      <c r="L25" s="1">
        <v>1</v>
      </c>
      <c r="M25" s="1">
        <v>3</v>
      </c>
      <c r="N25" s="1">
        <v>3</v>
      </c>
      <c r="O25" s="13">
        <v>0</v>
      </c>
      <c r="P25" s="1">
        <v>1</v>
      </c>
      <c r="Q25" s="1">
        <v>0</v>
      </c>
      <c r="R25" s="1">
        <v>0</v>
      </c>
      <c r="S25" s="1">
        <v>0</v>
      </c>
      <c r="T25" s="4">
        <v>0</v>
      </c>
      <c r="U25" s="1">
        <v>1</v>
      </c>
      <c r="V25" s="1">
        <v>3</v>
      </c>
      <c r="W25" s="1">
        <v>0</v>
      </c>
      <c r="X25" s="1">
        <v>0</v>
      </c>
      <c r="Y25" s="1">
        <v>0</v>
      </c>
      <c r="Z25" s="1">
        <v>6</v>
      </c>
      <c r="AA25" s="1">
        <v>1</v>
      </c>
      <c r="AB25" s="13">
        <v>1</v>
      </c>
      <c r="AC25" s="1">
        <v>0</v>
      </c>
      <c r="AD25" s="1">
        <v>0</v>
      </c>
      <c r="AE25" s="1">
        <v>0</v>
      </c>
      <c r="AF25" s="1">
        <v>0</v>
      </c>
      <c r="AG25" s="6">
        <v>0</v>
      </c>
      <c r="AH25" s="1">
        <v>3</v>
      </c>
      <c r="AI25" s="1">
        <v>1</v>
      </c>
      <c r="AJ25" s="1">
        <v>0</v>
      </c>
      <c r="AK25" s="1">
        <v>0</v>
      </c>
      <c r="AL25" s="1">
        <v>0</v>
      </c>
      <c r="AM25" s="1">
        <v>2</v>
      </c>
      <c r="AN25" s="1">
        <v>1</v>
      </c>
      <c r="AO25" s="13">
        <v>0</v>
      </c>
      <c r="AP25" s="1">
        <v>0</v>
      </c>
      <c r="AQ25" s="1">
        <v>0</v>
      </c>
      <c r="AR25" s="1">
        <v>0</v>
      </c>
      <c r="AS25" s="1">
        <v>0</v>
      </c>
      <c r="AT25" s="8"/>
      <c r="BB25" s="13"/>
      <c r="BG25" s="10"/>
      <c r="BO25" s="13"/>
    </row>
    <row r="26" spans="1:67" ht="15.75" customHeight="1" x14ac:dyDescent="0.25">
      <c r="A26" s="12">
        <v>44288</v>
      </c>
      <c r="B26" s="2"/>
      <c r="C26" s="2"/>
      <c r="D26" s="2"/>
      <c r="E26" s="2"/>
      <c r="F26" s="2"/>
      <c r="G26" s="2"/>
      <c r="O26" s="13"/>
      <c r="T26" s="4"/>
      <c r="AB26" s="13"/>
      <c r="AG26" s="6"/>
      <c r="AO26" s="13"/>
      <c r="AT26" s="8"/>
      <c r="BB26" s="13"/>
      <c r="BG26" s="10"/>
      <c r="BO26" s="13"/>
    </row>
    <row r="27" spans="1:67" ht="15.75" customHeight="1" x14ac:dyDescent="0.25">
      <c r="A27" s="1" t="s">
        <v>36</v>
      </c>
      <c r="B27" s="1">
        <v>0.95</v>
      </c>
      <c r="C27" s="1">
        <v>0.94</v>
      </c>
      <c r="D27" s="1">
        <v>0.79</v>
      </c>
      <c r="G27" s="2">
        <v>0</v>
      </c>
      <c r="H27" s="1">
        <v>5</v>
      </c>
      <c r="I27" s="1">
        <v>1</v>
      </c>
      <c r="J27" s="1">
        <v>0</v>
      </c>
      <c r="K27" s="1">
        <v>0</v>
      </c>
      <c r="L27" s="1">
        <v>0</v>
      </c>
      <c r="M27" s="1">
        <v>4</v>
      </c>
      <c r="N27" s="1">
        <v>1</v>
      </c>
      <c r="O27" s="13">
        <v>2</v>
      </c>
      <c r="P27" s="1">
        <v>0</v>
      </c>
      <c r="Q27" s="1">
        <v>0</v>
      </c>
      <c r="R27" s="1">
        <v>0</v>
      </c>
      <c r="S27" s="1">
        <v>0</v>
      </c>
      <c r="T27" s="4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4</v>
      </c>
      <c r="AA27" s="1">
        <v>0</v>
      </c>
      <c r="AB27" s="13">
        <v>0</v>
      </c>
      <c r="AC27" s="1">
        <v>1</v>
      </c>
      <c r="AD27" s="1">
        <v>0</v>
      </c>
      <c r="AE27" s="1">
        <v>0</v>
      </c>
      <c r="AF27" s="1">
        <v>0</v>
      </c>
      <c r="AG27" s="6">
        <v>0</v>
      </c>
      <c r="AH27" s="1">
        <v>1</v>
      </c>
      <c r="AI27" s="1">
        <v>0</v>
      </c>
      <c r="AJ27" s="1">
        <v>0</v>
      </c>
      <c r="AK27" s="1">
        <v>0</v>
      </c>
      <c r="AL27" s="1">
        <v>0</v>
      </c>
      <c r="AM27" s="1">
        <v>2</v>
      </c>
      <c r="AN27" s="1">
        <v>0</v>
      </c>
      <c r="AO27" s="13">
        <v>1</v>
      </c>
      <c r="AP27" s="1">
        <v>0</v>
      </c>
      <c r="AQ27" s="1">
        <v>0</v>
      </c>
      <c r="AR27" s="1">
        <v>0</v>
      </c>
      <c r="AS27" s="1">
        <v>0</v>
      </c>
      <c r="AT27" s="8"/>
      <c r="BB27" s="13"/>
      <c r="BG27" s="10"/>
      <c r="BO27" s="13"/>
    </row>
    <row r="28" spans="1:67" ht="15.75" customHeight="1" x14ac:dyDescent="0.25">
      <c r="A28" s="1" t="s">
        <v>37</v>
      </c>
      <c r="B28" s="1">
        <v>0.97</v>
      </c>
      <c r="C28" s="1">
        <v>1.05</v>
      </c>
      <c r="D28" s="1">
        <v>1.17</v>
      </c>
      <c r="G28" s="2">
        <v>0</v>
      </c>
      <c r="H28" s="1">
        <v>3</v>
      </c>
      <c r="I28" s="1">
        <v>2</v>
      </c>
      <c r="J28" s="1">
        <v>1</v>
      </c>
      <c r="K28" s="1">
        <v>0</v>
      </c>
      <c r="L28" s="1">
        <v>0</v>
      </c>
      <c r="M28" s="1">
        <v>2</v>
      </c>
      <c r="N28" s="1">
        <v>0</v>
      </c>
      <c r="O28" s="13">
        <v>0</v>
      </c>
      <c r="P28" s="1">
        <v>0</v>
      </c>
      <c r="Q28" s="1">
        <v>0</v>
      </c>
      <c r="R28" s="1">
        <v>0</v>
      </c>
      <c r="S28" s="1">
        <v>0</v>
      </c>
      <c r="T28" s="4">
        <v>0</v>
      </c>
      <c r="U28" s="1">
        <v>0</v>
      </c>
      <c r="V28" s="1">
        <v>1</v>
      </c>
      <c r="W28" s="1">
        <v>0</v>
      </c>
      <c r="X28" s="1">
        <v>0</v>
      </c>
      <c r="Y28" s="1">
        <v>2</v>
      </c>
      <c r="Z28" s="1">
        <v>6</v>
      </c>
      <c r="AA28" s="1">
        <v>2</v>
      </c>
      <c r="AB28" s="13">
        <v>2</v>
      </c>
      <c r="AC28" s="1">
        <v>0</v>
      </c>
      <c r="AD28" s="1">
        <v>0</v>
      </c>
      <c r="AE28" s="1">
        <v>0</v>
      </c>
      <c r="AF28" s="1">
        <v>0</v>
      </c>
      <c r="AG28" s="6">
        <v>0</v>
      </c>
      <c r="AH28" s="1">
        <v>4</v>
      </c>
      <c r="AI28" s="1">
        <v>1</v>
      </c>
      <c r="AJ28" s="1">
        <v>0</v>
      </c>
      <c r="AK28" s="1">
        <v>0</v>
      </c>
      <c r="AL28" s="1">
        <v>0</v>
      </c>
      <c r="AM28" s="1">
        <v>4</v>
      </c>
      <c r="AN28" s="1">
        <v>0</v>
      </c>
      <c r="AO28" s="13">
        <v>0</v>
      </c>
      <c r="AP28" s="1">
        <v>0</v>
      </c>
      <c r="AQ28" s="1">
        <v>0</v>
      </c>
      <c r="AR28" s="1">
        <v>0</v>
      </c>
      <c r="AS28" s="1">
        <v>0</v>
      </c>
      <c r="AT28" s="8"/>
      <c r="BB28" s="13"/>
      <c r="BG28" s="10"/>
      <c r="BO28" s="13"/>
    </row>
    <row r="29" spans="1:67" ht="15.75" customHeight="1" x14ac:dyDescent="0.25">
      <c r="A29" s="1" t="s">
        <v>38</v>
      </c>
      <c r="B29" s="1">
        <v>0.81</v>
      </c>
      <c r="C29" s="1">
        <v>0.13</v>
      </c>
      <c r="D29" s="1">
        <v>0.1</v>
      </c>
      <c r="E29" s="1">
        <v>0.65</v>
      </c>
      <c r="G29" s="2">
        <v>0</v>
      </c>
      <c r="H29" s="1">
        <v>0</v>
      </c>
      <c r="I29" s="1">
        <v>1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3">
        <v>0</v>
      </c>
      <c r="P29" s="1">
        <v>0</v>
      </c>
      <c r="Q29" s="1">
        <v>0</v>
      </c>
      <c r="R29" s="1">
        <v>0</v>
      </c>
      <c r="S29" s="1">
        <v>0</v>
      </c>
      <c r="T29" s="4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1</v>
      </c>
      <c r="AB29" s="13">
        <v>0</v>
      </c>
      <c r="AC29" s="1">
        <v>0</v>
      </c>
      <c r="AD29" s="1">
        <v>0</v>
      </c>
      <c r="AE29" s="1">
        <v>0</v>
      </c>
      <c r="AF29" s="1">
        <v>0</v>
      </c>
      <c r="AG29" s="6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3">
        <v>0</v>
      </c>
      <c r="AP29" s="1">
        <v>0</v>
      </c>
      <c r="AQ29" s="1">
        <v>0</v>
      </c>
      <c r="AR29" s="1">
        <v>0</v>
      </c>
      <c r="AS29" s="1">
        <v>0</v>
      </c>
      <c r="AT29" s="8">
        <v>0</v>
      </c>
      <c r="AU29" s="1">
        <v>0</v>
      </c>
      <c r="AV29" s="1">
        <v>0</v>
      </c>
      <c r="AW29" s="1">
        <v>0</v>
      </c>
      <c r="AX29" s="1">
        <v>0</v>
      </c>
      <c r="AY29" s="1">
        <v>0</v>
      </c>
      <c r="AZ29" s="1">
        <v>0</v>
      </c>
      <c r="BA29" s="1">
        <v>0</v>
      </c>
      <c r="BB29" s="13">
        <v>0</v>
      </c>
      <c r="BC29" s="1">
        <v>0</v>
      </c>
      <c r="BD29" s="1">
        <v>0</v>
      </c>
      <c r="BE29" s="1">
        <v>0</v>
      </c>
      <c r="BF29" s="1">
        <v>0</v>
      </c>
      <c r="BG29" s="10"/>
      <c r="BO29" s="13"/>
    </row>
    <row r="30" spans="1:67" ht="15.75" customHeight="1" x14ac:dyDescent="0.25">
      <c r="A30" s="1" t="s">
        <v>39</v>
      </c>
      <c r="B30" s="1">
        <v>0.75</v>
      </c>
      <c r="C30" s="1">
        <v>1.22</v>
      </c>
      <c r="E30" s="1">
        <v>0.56000000000000005</v>
      </c>
      <c r="G30" s="2">
        <v>0</v>
      </c>
      <c r="H30" s="1">
        <v>3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3">
        <v>0</v>
      </c>
      <c r="P30" s="1">
        <v>0</v>
      </c>
      <c r="Q30" s="1">
        <v>0</v>
      </c>
      <c r="R30" s="1">
        <v>0</v>
      </c>
      <c r="S30" s="1">
        <v>0</v>
      </c>
      <c r="T30" s="4">
        <v>0</v>
      </c>
      <c r="U30" s="1">
        <v>0</v>
      </c>
      <c r="V30" s="1">
        <v>2</v>
      </c>
      <c r="W30" s="1">
        <v>0</v>
      </c>
      <c r="X30" s="1">
        <v>0</v>
      </c>
      <c r="Y30" s="1">
        <v>3</v>
      </c>
      <c r="Z30" s="1">
        <v>3</v>
      </c>
      <c r="AA30" s="1">
        <v>1</v>
      </c>
      <c r="AB30" s="13">
        <v>2</v>
      </c>
      <c r="AC30" s="1">
        <v>1</v>
      </c>
      <c r="AD30" s="1">
        <v>1</v>
      </c>
      <c r="AE30" s="1">
        <v>0</v>
      </c>
      <c r="AF30" s="1">
        <v>0</v>
      </c>
      <c r="AG30" s="6"/>
      <c r="AO30" s="13"/>
      <c r="AT30" s="8">
        <v>0</v>
      </c>
      <c r="AU30" s="1">
        <v>0</v>
      </c>
      <c r="AV30" s="1">
        <v>0</v>
      </c>
      <c r="AW30" s="1">
        <v>0</v>
      </c>
      <c r="AX30" s="1">
        <v>0</v>
      </c>
      <c r="AY30" s="1">
        <v>0</v>
      </c>
      <c r="AZ30" s="1">
        <v>5</v>
      </c>
      <c r="BA30" s="1">
        <v>2</v>
      </c>
      <c r="BB30" s="13">
        <v>0</v>
      </c>
      <c r="BC30" s="1">
        <v>0</v>
      </c>
      <c r="BD30" s="1">
        <v>0</v>
      </c>
      <c r="BE30" s="1">
        <v>0</v>
      </c>
      <c r="BF30" s="1">
        <v>0</v>
      </c>
      <c r="BG30" s="10"/>
      <c r="BO30" s="13"/>
    </row>
    <row r="31" spans="1:67" ht="15.75" customHeight="1" x14ac:dyDescent="0.25">
      <c r="A31" s="14">
        <v>44309</v>
      </c>
      <c r="B31" s="6"/>
      <c r="C31" s="6"/>
      <c r="D31" s="6"/>
      <c r="E31" s="6"/>
      <c r="F31" s="6"/>
      <c r="G31" s="2"/>
      <c r="O31" s="13"/>
      <c r="T31" s="4"/>
      <c r="AB31" s="13"/>
      <c r="AG31" s="6"/>
      <c r="AO31" s="13"/>
      <c r="AT31" s="8"/>
      <c r="BB31" s="13"/>
      <c r="BG31" s="10"/>
      <c r="BO31" s="13"/>
    </row>
    <row r="32" spans="1:67" ht="15.75" customHeight="1" x14ac:dyDescent="0.25">
      <c r="A32" s="1" t="s">
        <v>40</v>
      </c>
      <c r="B32" s="1">
        <v>1.1499999999999999</v>
      </c>
      <c r="C32" s="1">
        <v>0.56000000000000005</v>
      </c>
      <c r="D32" s="1">
        <v>0.76</v>
      </c>
      <c r="E32" s="1">
        <v>0.88</v>
      </c>
      <c r="G32" s="2">
        <v>0</v>
      </c>
      <c r="H32" s="1">
        <v>3</v>
      </c>
      <c r="I32" s="1">
        <v>1</v>
      </c>
      <c r="J32" s="1">
        <v>1</v>
      </c>
      <c r="K32" s="1">
        <v>0</v>
      </c>
      <c r="L32" s="1">
        <v>0</v>
      </c>
      <c r="M32" s="1">
        <v>1</v>
      </c>
      <c r="N32" s="1">
        <v>0</v>
      </c>
      <c r="O32" s="13">
        <v>0</v>
      </c>
      <c r="P32" s="1">
        <v>0</v>
      </c>
      <c r="Q32" s="1">
        <v>0</v>
      </c>
      <c r="R32" s="1">
        <v>0</v>
      </c>
      <c r="S32" s="1">
        <v>0</v>
      </c>
      <c r="T32" s="4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1</v>
      </c>
      <c r="AA32" s="1">
        <v>0</v>
      </c>
      <c r="AB32" s="13">
        <v>1</v>
      </c>
      <c r="AC32" s="1">
        <v>0</v>
      </c>
      <c r="AD32" s="1">
        <v>0</v>
      </c>
      <c r="AE32" s="1">
        <v>0</v>
      </c>
      <c r="AF32" s="1">
        <v>0</v>
      </c>
      <c r="AG32" s="6">
        <v>0</v>
      </c>
      <c r="AH32" s="1">
        <v>2</v>
      </c>
      <c r="AI32" s="1">
        <v>0</v>
      </c>
      <c r="AJ32" s="1">
        <v>0</v>
      </c>
      <c r="AK32" s="1">
        <v>0</v>
      </c>
      <c r="AL32" s="1">
        <v>0</v>
      </c>
      <c r="AM32" s="1">
        <v>3</v>
      </c>
      <c r="AN32" s="1">
        <v>0</v>
      </c>
      <c r="AO32" s="13">
        <v>0</v>
      </c>
      <c r="AP32" s="1">
        <v>0</v>
      </c>
      <c r="AQ32" s="1">
        <v>0</v>
      </c>
      <c r="AR32" s="1">
        <v>0</v>
      </c>
      <c r="AS32" s="1">
        <v>0</v>
      </c>
      <c r="AT32" s="8">
        <v>0</v>
      </c>
      <c r="AU32" s="1">
        <v>2</v>
      </c>
      <c r="AV32" s="1">
        <v>0</v>
      </c>
      <c r="AW32" s="1">
        <v>0</v>
      </c>
      <c r="AX32" s="1">
        <v>0</v>
      </c>
      <c r="AY32" s="1">
        <v>0</v>
      </c>
      <c r="AZ32" s="1">
        <v>1</v>
      </c>
      <c r="BA32" s="1">
        <v>0</v>
      </c>
      <c r="BB32" s="13">
        <v>0</v>
      </c>
      <c r="BC32" s="1">
        <v>0</v>
      </c>
      <c r="BD32" s="1">
        <v>0</v>
      </c>
      <c r="BE32" s="1">
        <v>0</v>
      </c>
      <c r="BF32" s="1">
        <v>0</v>
      </c>
      <c r="BG32" s="10"/>
      <c r="BO32" s="13"/>
    </row>
    <row r="33" spans="1:67" ht="15.75" customHeight="1" x14ac:dyDescent="0.25">
      <c r="A33" s="1" t="s">
        <v>41</v>
      </c>
      <c r="B33" s="1">
        <v>1.34</v>
      </c>
      <c r="C33" s="1">
        <v>1.51</v>
      </c>
      <c r="D33" s="1">
        <v>0.72</v>
      </c>
      <c r="G33" s="2">
        <v>0</v>
      </c>
      <c r="H33" s="1">
        <v>2</v>
      </c>
      <c r="I33" s="1">
        <v>2</v>
      </c>
      <c r="J33" s="1">
        <v>0</v>
      </c>
      <c r="K33" s="1">
        <v>0</v>
      </c>
      <c r="L33" s="1">
        <v>3</v>
      </c>
      <c r="M33" s="1">
        <v>3</v>
      </c>
      <c r="N33" s="1">
        <v>0</v>
      </c>
      <c r="O33" s="13">
        <v>0</v>
      </c>
      <c r="P33" s="1">
        <v>0</v>
      </c>
      <c r="Q33" s="1">
        <v>0</v>
      </c>
      <c r="R33" s="1">
        <v>0</v>
      </c>
      <c r="S33" s="1">
        <v>0</v>
      </c>
      <c r="T33" s="4">
        <v>3</v>
      </c>
      <c r="U33" s="1">
        <v>2</v>
      </c>
      <c r="V33" s="1">
        <v>1</v>
      </c>
      <c r="W33" s="1">
        <v>0</v>
      </c>
      <c r="X33" s="1">
        <v>0</v>
      </c>
      <c r="Y33" s="1">
        <v>0</v>
      </c>
      <c r="Z33" s="1">
        <v>5</v>
      </c>
      <c r="AA33" s="1">
        <v>0</v>
      </c>
      <c r="AB33" s="13">
        <v>0</v>
      </c>
      <c r="AC33" s="1">
        <v>2</v>
      </c>
      <c r="AD33" s="1">
        <v>0</v>
      </c>
      <c r="AE33" s="1">
        <v>0</v>
      </c>
      <c r="AF33" s="1">
        <v>0</v>
      </c>
      <c r="AG33" s="6">
        <v>1</v>
      </c>
      <c r="AH33" s="1">
        <v>2</v>
      </c>
      <c r="AI33" s="1">
        <v>1</v>
      </c>
      <c r="AJ33" s="1">
        <v>0</v>
      </c>
      <c r="AK33" s="1">
        <v>0</v>
      </c>
      <c r="AL33" s="1">
        <v>0</v>
      </c>
      <c r="AM33" s="1">
        <v>5</v>
      </c>
      <c r="AN33" s="1">
        <v>0</v>
      </c>
      <c r="AO33" s="13">
        <v>3</v>
      </c>
      <c r="AP33" s="1">
        <v>0</v>
      </c>
      <c r="AQ33" s="1">
        <v>0</v>
      </c>
      <c r="AR33" s="1">
        <v>0</v>
      </c>
      <c r="AS33" s="1">
        <v>0</v>
      </c>
      <c r="AT33" s="8"/>
      <c r="BB33" s="13"/>
      <c r="BG33" s="10"/>
      <c r="BO33" s="13"/>
    </row>
    <row r="34" spans="1:67" ht="15.75" customHeight="1" x14ac:dyDescent="0.25">
      <c r="A34" s="15">
        <v>44316</v>
      </c>
      <c r="B34" s="4"/>
      <c r="C34" s="4"/>
      <c r="D34" s="4"/>
      <c r="E34" s="4"/>
      <c r="F34" s="4"/>
      <c r="G34" s="2"/>
      <c r="O34" s="13"/>
      <c r="T34" s="4"/>
      <c r="AB34" s="13"/>
      <c r="AG34" s="6"/>
      <c r="AO34" s="13"/>
      <c r="AT34" s="8"/>
      <c r="BB34" s="13"/>
      <c r="BG34" s="10"/>
      <c r="BO34" s="13"/>
    </row>
    <row r="35" spans="1:67" ht="15.75" customHeight="1" x14ac:dyDescent="0.25">
      <c r="A35" s="1" t="s">
        <v>42</v>
      </c>
      <c r="B35" s="1">
        <v>0.65</v>
      </c>
      <c r="C35" s="1">
        <v>0.85</v>
      </c>
      <c r="D35" s="1">
        <v>0.86</v>
      </c>
      <c r="G35" s="2">
        <v>0</v>
      </c>
      <c r="H35" s="1">
        <v>1</v>
      </c>
      <c r="I35" s="1">
        <v>2</v>
      </c>
      <c r="J35" s="1">
        <v>0</v>
      </c>
      <c r="K35" s="1">
        <v>0</v>
      </c>
      <c r="L35" s="1">
        <v>0</v>
      </c>
      <c r="M35" s="1">
        <v>2</v>
      </c>
      <c r="N35" s="1">
        <v>1</v>
      </c>
      <c r="O35" s="13">
        <v>1</v>
      </c>
      <c r="P35" s="1">
        <v>0</v>
      </c>
      <c r="Q35" s="1">
        <v>0</v>
      </c>
      <c r="R35" s="1">
        <v>0</v>
      </c>
      <c r="S35" s="1">
        <v>0</v>
      </c>
      <c r="T35" s="4">
        <v>0</v>
      </c>
      <c r="U35" s="1">
        <v>0</v>
      </c>
      <c r="V35" s="1">
        <v>1</v>
      </c>
      <c r="W35" s="1">
        <v>0</v>
      </c>
      <c r="X35" s="1">
        <v>0</v>
      </c>
      <c r="Y35" s="1">
        <v>0</v>
      </c>
      <c r="Z35" s="1">
        <v>5</v>
      </c>
      <c r="AA35" s="1">
        <v>1</v>
      </c>
      <c r="AB35" s="13">
        <v>1</v>
      </c>
      <c r="AC35" s="1">
        <v>0</v>
      </c>
      <c r="AD35" s="1">
        <v>0</v>
      </c>
      <c r="AE35" s="1">
        <v>0</v>
      </c>
      <c r="AF35" s="1">
        <v>0</v>
      </c>
      <c r="AG35" s="6">
        <v>0</v>
      </c>
      <c r="AH35" s="1">
        <v>2</v>
      </c>
      <c r="AI35" s="1">
        <v>2</v>
      </c>
      <c r="AJ35" s="1">
        <v>0</v>
      </c>
      <c r="AK35" s="1">
        <v>0</v>
      </c>
      <c r="AL35" s="1">
        <v>0</v>
      </c>
      <c r="AM35" s="1">
        <v>0</v>
      </c>
      <c r="AN35" s="1">
        <v>2</v>
      </c>
      <c r="AO35" s="13">
        <v>0</v>
      </c>
      <c r="AP35" s="1">
        <v>1</v>
      </c>
      <c r="AQ35" s="1">
        <v>0</v>
      </c>
      <c r="AR35" s="1">
        <v>0</v>
      </c>
      <c r="AS35" s="1">
        <v>0</v>
      </c>
      <c r="AT35" s="8"/>
      <c r="BB35" s="13"/>
      <c r="BG35" s="10"/>
      <c r="BO35" s="13"/>
    </row>
    <row r="36" spans="1:67" ht="15.75" customHeight="1" x14ac:dyDescent="0.25">
      <c r="A36" s="1" t="s">
        <v>43</v>
      </c>
      <c r="B36" s="1">
        <v>0.77</v>
      </c>
      <c r="C36" s="16">
        <v>1.27</v>
      </c>
      <c r="D36" s="1">
        <v>0.92</v>
      </c>
      <c r="G36" s="2">
        <v>0</v>
      </c>
      <c r="H36" s="1">
        <v>3</v>
      </c>
      <c r="I36" s="1">
        <v>0</v>
      </c>
      <c r="J36" s="1">
        <v>0</v>
      </c>
      <c r="K36" s="1">
        <v>0</v>
      </c>
      <c r="L36" s="1">
        <v>0</v>
      </c>
      <c r="M36" s="1">
        <v>2</v>
      </c>
      <c r="N36" s="1">
        <v>2</v>
      </c>
      <c r="O36" s="13">
        <v>0</v>
      </c>
      <c r="P36" s="1">
        <v>0</v>
      </c>
      <c r="Q36" s="1">
        <v>0</v>
      </c>
      <c r="R36" s="1">
        <v>0</v>
      </c>
      <c r="S36" s="1">
        <v>0</v>
      </c>
      <c r="T36" s="4">
        <v>0</v>
      </c>
      <c r="U36" s="1">
        <v>0</v>
      </c>
      <c r="V36" s="1">
        <v>1</v>
      </c>
      <c r="W36" s="1">
        <v>1</v>
      </c>
      <c r="X36" s="1">
        <v>0</v>
      </c>
      <c r="Y36" s="1">
        <v>0</v>
      </c>
      <c r="Z36" s="1">
        <v>3</v>
      </c>
      <c r="AA36" s="1">
        <v>1</v>
      </c>
      <c r="AB36" s="13">
        <v>1</v>
      </c>
      <c r="AC36" s="1">
        <v>0</v>
      </c>
      <c r="AD36" s="1">
        <v>0</v>
      </c>
      <c r="AE36" s="1">
        <v>1</v>
      </c>
      <c r="AF36" s="1">
        <v>0</v>
      </c>
      <c r="AG36" s="6">
        <v>0</v>
      </c>
      <c r="AH36" s="1">
        <v>8</v>
      </c>
      <c r="AI36" s="1">
        <v>2</v>
      </c>
      <c r="AJ36" s="1">
        <v>0</v>
      </c>
      <c r="AK36" s="1">
        <v>0</v>
      </c>
      <c r="AL36" s="1">
        <v>2</v>
      </c>
      <c r="AM36" s="1">
        <v>2</v>
      </c>
      <c r="AN36" s="1">
        <v>1</v>
      </c>
      <c r="AO36" s="13">
        <v>0</v>
      </c>
      <c r="AP36" s="1">
        <v>0</v>
      </c>
      <c r="AQ36" s="1">
        <v>0</v>
      </c>
      <c r="AR36" s="1">
        <v>0</v>
      </c>
      <c r="AS36" s="1">
        <v>0</v>
      </c>
      <c r="AT36" s="8"/>
      <c r="BB36" s="13"/>
      <c r="BG36" s="10"/>
      <c r="BO36" s="13"/>
    </row>
    <row r="37" spans="1:67" ht="15.75" customHeight="1" x14ac:dyDescent="0.25">
      <c r="A37" s="1" t="s">
        <v>44</v>
      </c>
      <c r="B37" s="1">
        <v>1.62</v>
      </c>
      <c r="C37" s="1">
        <v>1.37</v>
      </c>
      <c r="D37" s="1">
        <v>1.6</v>
      </c>
      <c r="G37" s="2">
        <v>0</v>
      </c>
      <c r="H37" s="1">
        <v>2</v>
      </c>
      <c r="I37" s="1">
        <v>1</v>
      </c>
      <c r="J37" s="1">
        <v>0</v>
      </c>
      <c r="K37" s="1">
        <v>0</v>
      </c>
      <c r="L37" s="1">
        <v>0</v>
      </c>
      <c r="M37" s="1">
        <v>1</v>
      </c>
      <c r="N37" s="1">
        <v>0</v>
      </c>
      <c r="O37" s="13">
        <v>0</v>
      </c>
      <c r="P37" s="1">
        <v>0</v>
      </c>
      <c r="Q37" s="1">
        <v>0</v>
      </c>
      <c r="R37" s="1">
        <v>0</v>
      </c>
      <c r="S37" s="1">
        <v>0</v>
      </c>
      <c r="T37" s="4">
        <v>0</v>
      </c>
      <c r="U37" s="1">
        <v>1</v>
      </c>
      <c r="V37" s="1">
        <v>1</v>
      </c>
      <c r="W37" s="1">
        <v>0</v>
      </c>
      <c r="X37" s="1">
        <v>0</v>
      </c>
      <c r="Y37" s="1">
        <v>0</v>
      </c>
      <c r="Z37" s="1">
        <v>4</v>
      </c>
      <c r="AA37" s="1">
        <v>0</v>
      </c>
      <c r="AB37" s="13">
        <v>0</v>
      </c>
      <c r="AC37" s="1">
        <v>0</v>
      </c>
      <c r="AD37" s="1">
        <v>0</v>
      </c>
      <c r="AE37" s="1">
        <v>0</v>
      </c>
      <c r="AF37" s="1">
        <v>0</v>
      </c>
      <c r="AG37" s="6">
        <v>0</v>
      </c>
      <c r="AH37" s="1">
        <v>1</v>
      </c>
      <c r="AI37" s="1">
        <v>0</v>
      </c>
      <c r="AJ37" s="1">
        <v>0</v>
      </c>
      <c r="AK37" s="1">
        <v>0</v>
      </c>
      <c r="AL37" s="1">
        <v>0</v>
      </c>
      <c r="AM37" s="1">
        <v>3</v>
      </c>
      <c r="AN37" s="1">
        <v>1</v>
      </c>
      <c r="AO37" s="13">
        <v>0</v>
      </c>
      <c r="AP37" s="1">
        <v>0</v>
      </c>
      <c r="AQ37" s="1">
        <v>0</v>
      </c>
      <c r="AR37" s="1">
        <v>0</v>
      </c>
      <c r="AS37" s="1">
        <v>0</v>
      </c>
      <c r="AT37" s="8"/>
      <c r="BB37" s="13"/>
      <c r="BG37" s="10"/>
      <c r="BO37" s="13"/>
    </row>
    <row r="38" spans="1:67" ht="15.75" customHeight="1" x14ac:dyDescent="0.25">
      <c r="A38" s="12">
        <v>44317</v>
      </c>
      <c r="B38" s="2"/>
      <c r="C38" s="2"/>
      <c r="D38" s="2"/>
      <c r="E38" s="2"/>
      <c r="F38" s="2"/>
      <c r="G38" s="2"/>
      <c r="O38" s="13"/>
      <c r="T38" s="4"/>
      <c r="AB38" s="13"/>
      <c r="AG38" s="6"/>
      <c r="AO38" s="13"/>
      <c r="AT38" s="8"/>
      <c r="BB38" s="13"/>
      <c r="BG38" s="10"/>
      <c r="BO38" s="13"/>
    </row>
    <row r="39" spans="1:67" ht="15.75" customHeight="1" x14ac:dyDescent="0.25">
      <c r="A39" s="1" t="s">
        <v>45</v>
      </c>
      <c r="B39" s="1">
        <v>1.49</v>
      </c>
      <c r="C39" s="1">
        <v>1.17</v>
      </c>
      <c r="D39" s="1">
        <v>1.23</v>
      </c>
      <c r="G39" s="2">
        <v>0</v>
      </c>
      <c r="H39" s="1">
        <v>4</v>
      </c>
      <c r="I39" s="1">
        <v>2</v>
      </c>
      <c r="J39" s="1">
        <v>1</v>
      </c>
      <c r="K39" s="1">
        <v>0</v>
      </c>
      <c r="L39" s="1">
        <v>1</v>
      </c>
      <c r="M39" s="1">
        <v>6</v>
      </c>
      <c r="N39" s="1">
        <v>3</v>
      </c>
      <c r="O39" s="13">
        <v>0</v>
      </c>
      <c r="P39" s="1">
        <v>0</v>
      </c>
      <c r="Q39" s="1">
        <v>0</v>
      </c>
      <c r="R39" s="1">
        <v>0</v>
      </c>
      <c r="S39" s="1">
        <v>0</v>
      </c>
      <c r="T39" s="4">
        <v>0</v>
      </c>
      <c r="U39" s="1">
        <v>1</v>
      </c>
      <c r="V39" s="1">
        <v>1</v>
      </c>
      <c r="W39" s="1">
        <v>0</v>
      </c>
      <c r="X39" s="1">
        <v>0</v>
      </c>
      <c r="Y39" s="1">
        <v>0</v>
      </c>
      <c r="Z39" s="1">
        <v>6</v>
      </c>
      <c r="AA39" s="1">
        <v>2</v>
      </c>
      <c r="AB39" s="13">
        <v>0</v>
      </c>
      <c r="AC39" s="1">
        <v>0</v>
      </c>
      <c r="AD39" s="1">
        <v>0</v>
      </c>
      <c r="AE39" s="1">
        <v>0</v>
      </c>
      <c r="AF39" s="1">
        <v>0</v>
      </c>
      <c r="AG39" s="6">
        <v>0</v>
      </c>
      <c r="AH39" s="1">
        <v>8</v>
      </c>
      <c r="AI39" s="1">
        <v>1</v>
      </c>
      <c r="AJ39" s="1">
        <v>0</v>
      </c>
      <c r="AK39" s="1">
        <v>0</v>
      </c>
      <c r="AL39" s="1">
        <v>0</v>
      </c>
      <c r="AM39" s="1">
        <v>1</v>
      </c>
      <c r="AN39" s="1">
        <v>4</v>
      </c>
      <c r="AO39" s="13">
        <v>0</v>
      </c>
      <c r="AP39" s="1">
        <v>0</v>
      </c>
      <c r="AQ39" s="1">
        <v>0</v>
      </c>
      <c r="AR39" s="1">
        <v>0</v>
      </c>
      <c r="AS39" s="1">
        <v>0</v>
      </c>
      <c r="AT39" s="8"/>
      <c r="BB39" s="13"/>
      <c r="BG39" s="10"/>
      <c r="BO39" s="13"/>
    </row>
    <row r="40" spans="1:67" ht="15.75" customHeight="1" x14ac:dyDescent="0.25">
      <c r="A40" s="1" t="s">
        <v>46</v>
      </c>
      <c r="B40" s="1">
        <v>1.1000000000000001</v>
      </c>
      <c r="C40" s="1">
        <v>1.35</v>
      </c>
      <c r="D40" s="1">
        <v>0.95</v>
      </c>
      <c r="E40" s="1">
        <v>0.85</v>
      </c>
      <c r="G40" s="2">
        <v>0</v>
      </c>
      <c r="H40" s="1">
        <v>7</v>
      </c>
      <c r="I40" s="1">
        <v>1</v>
      </c>
      <c r="J40" s="1">
        <v>1</v>
      </c>
      <c r="K40" s="1">
        <v>0</v>
      </c>
      <c r="L40" s="1">
        <v>0</v>
      </c>
      <c r="M40" s="1">
        <v>1</v>
      </c>
      <c r="N40" s="1">
        <v>1</v>
      </c>
      <c r="O40" s="13">
        <v>0</v>
      </c>
      <c r="P40" s="1">
        <v>0</v>
      </c>
      <c r="Q40" s="1">
        <v>0</v>
      </c>
      <c r="R40" s="1">
        <v>0</v>
      </c>
      <c r="S40" s="1">
        <v>0</v>
      </c>
      <c r="T40" s="4">
        <v>0</v>
      </c>
      <c r="U40" s="1">
        <v>3</v>
      </c>
      <c r="V40" s="1">
        <v>0</v>
      </c>
      <c r="W40" s="1">
        <v>1</v>
      </c>
      <c r="X40" s="1">
        <v>0</v>
      </c>
      <c r="Y40" s="1">
        <v>0</v>
      </c>
      <c r="Z40" s="1">
        <v>4</v>
      </c>
      <c r="AA40" s="1">
        <v>2</v>
      </c>
      <c r="AB40" s="13">
        <v>1</v>
      </c>
      <c r="AC40" s="1">
        <v>0</v>
      </c>
      <c r="AD40" s="1">
        <v>0</v>
      </c>
      <c r="AE40" s="1">
        <v>0</v>
      </c>
      <c r="AF40" s="1">
        <v>0</v>
      </c>
      <c r="AG40" s="6">
        <v>0</v>
      </c>
      <c r="AH40" s="1">
        <v>1</v>
      </c>
      <c r="AI40" s="1">
        <v>0</v>
      </c>
      <c r="AJ40" s="1">
        <v>0</v>
      </c>
      <c r="AK40" s="1">
        <v>0</v>
      </c>
      <c r="AL40" s="1">
        <v>0</v>
      </c>
      <c r="AM40" s="1">
        <v>3</v>
      </c>
      <c r="AN40" s="1">
        <v>2</v>
      </c>
      <c r="AO40" s="13">
        <v>0</v>
      </c>
      <c r="AP40" s="1">
        <v>0</v>
      </c>
      <c r="AQ40" s="1">
        <v>0</v>
      </c>
      <c r="AR40" s="1">
        <v>0</v>
      </c>
      <c r="AS40" s="1">
        <v>0</v>
      </c>
      <c r="AT40" s="8">
        <v>0</v>
      </c>
      <c r="AU40" s="1">
        <v>1</v>
      </c>
      <c r="AV40" s="1">
        <v>0</v>
      </c>
      <c r="AW40" s="1">
        <v>0</v>
      </c>
      <c r="AX40" s="1">
        <v>0</v>
      </c>
      <c r="AY40" s="1">
        <v>0</v>
      </c>
      <c r="AZ40" s="1">
        <v>3</v>
      </c>
      <c r="BA40" s="1">
        <v>0</v>
      </c>
      <c r="BB40" s="13">
        <v>0</v>
      </c>
      <c r="BC40" s="1">
        <v>0</v>
      </c>
      <c r="BD40" s="1">
        <v>0</v>
      </c>
      <c r="BE40" s="1">
        <v>0</v>
      </c>
      <c r="BF40" s="1">
        <v>0</v>
      </c>
      <c r="BG40" s="10"/>
      <c r="BO40" s="13"/>
    </row>
    <row r="41" spans="1:67" ht="15.75" customHeight="1" x14ac:dyDescent="0.25">
      <c r="A41" s="1" t="s">
        <v>47</v>
      </c>
      <c r="B41" s="1">
        <v>1.35</v>
      </c>
      <c r="C41" s="1">
        <v>0.87</v>
      </c>
      <c r="D41" s="1">
        <v>1.05</v>
      </c>
      <c r="G41" s="2">
        <v>0</v>
      </c>
      <c r="H41" s="1">
        <v>3</v>
      </c>
      <c r="I41" s="1">
        <v>2</v>
      </c>
      <c r="J41" s="1">
        <v>0</v>
      </c>
      <c r="K41" s="1">
        <v>0</v>
      </c>
      <c r="L41" s="1">
        <v>0</v>
      </c>
      <c r="M41" s="1">
        <v>6</v>
      </c>
      <c r="N41" s="1">
        <v>0</v>
      </c>
      <c r="O41" s="13">
        <v>0</v>
      </c>
      <c r="P41" s="1">
        <v>1</v>
      </c>
      <c r="Q41" s="1">
        <v>1</v>
      </c>
      <c r="R41" s="1">
        <v>0</v>
      </c>
      <c r="S41" s="1">
        <v>0</v>
      </c>
      <c r="T41" s="4">
        <v>0</v>
      </c>
      <c r="U41" s="1">
        <v>0</v>
      </c>
      <c r="V41" s="1">
        <v>1</v>
      </c>
      <c r="W41" s="1">
        <v>0</v>
      </c>
      <c r="X41" s="1">
        <v>0</v>
      </c>
      <c r="Y41" s="1">
        <v>0</v>
      </c>
      <c r="Z41" s="1">
        <v>2</v>
      </c>
      <c r="AA41" s="1">
        <v>0</v>
      </c>
      <c r="AB41" s="13">
        <v>1</v>
      </c>
      <c r="AC41" s="1">
        <v>0</v>
      </c>
      <c r="AD41" s="1">
        <v>0</v>
      </c>
      <c r="AE41" s="1">
        <v>0</v>
      </c>
      <c r="AF41" s="1">
        <v>0</v>
      </c>
      <c r="AG41" s="6">
        <v>0</v>
      </c>
      <c r="AH41" s="1">
        <v>2</v>
      </c>
      <c r="AI41" s="1">
        <v>0</v>
      </c>
      <c r="AJ41" s="1">
        <v>1</v>
      </c>
      <c r="AK41" s="1">
        <v>0</v>
      </c>
      <c r="AL41" s="1">
        <v>0</v>
      </c>
      <c r="AM41" s="1">
        <v>2</v>
      </c>
      <c r="AN41" s="1">
        <v>0</v>
      </c>
      <c r="AO41" s="13">
        <v>1</v>
      </c>
      <c r="AP41" s="1">
        <v>0</v>
      </c>
      <c r="AQ41" s="1">
        <v>0</v>
      </c>
      <c r="AR41" s="1">
        <v>0</v>
      </c>
      <c r="AS41" s="1">
        <v>0</v>
      </c>
      <c r="AT41" s="8"/>
      <c r="BB41" s="13"/>
      <c r="BG41" s="10"/>
      <c r="BO41" s="13"/>
    </row>
    <row r="42" spans="1:67" ht="15.75" customHeight="1" x14ac:dyDescent="0.25">
      <c r="A42" s="1" t="s">
        <v>48</v>
      </c>
      <c r="B42" s="1">
        <v>1.24</v>
      </c>
      <c r="C42" s="1">
        <v>0.92</v>
      </c>
      <c r="D42" s="1">
        <v>0.78</v>
      </c>
      <c r="G42" s="2">
        <v>0</v>
      </c>
      <c r="H42" s="1">
        <v>4</v>
      </c>
      <c r="I42" s="1">
        <v>0</v>
      </c>
      <c r="J42" s="1">
        <v>1</v>
      </c>
      <c r="K42" s="1">
        <v>0</v>
      </c>
      <c r="L42" s="1">
        <v>0</v>
      </c>
      <c r="M42" s="1">
        <v>4</v>
      </c>
      <c r="N42" s="1">
        <v>1</v>
      </c>
      <c r="O42" s="13">
        <v>0</v>
      </c>
      <c r="P42" s="1">
        <v>0</v>
      </c>
      <c r="Q42" s="1">
        <v>0</v>
      </c>
      <c r="R42" s="1">
        <v>0</v>
      </c>
      <c r="S42" s="1">
        <v>0</v>
      </c>
      <c r="T42" s="4">
        <v>0</v>
      </c>
      <c r="U42" s="1">
        <v>1</v>
      </c>
      <c r="V42" s="1">
        <v>1</v>
      </c>
      <c r="W42" s="1">
        <v>0</v>
      </c>
      <c r="X42" s="1">
        <v>0</v>
      </c>
      <c r="Y42" s="1">
        <v>0</v>
      </c>
      <c r="Z42" s="1">
        <v>4</v>
      </c>
      <c r="AA42" s="1">
        <v>1</v>
      </c>
      <c r="AB42" s="13">
        <v>0</v>
      </c>
      <c r="AC42" s="1">
        <v>1</v>
      </c>
      <c r="AD42" s="1">
        <v>0</v>
      </c>
      <c r="AE42" s="1">
        <v>0</v>
      </c>
      <c r="AF42" s="1">
        <v>0</v>
      </c>
      <c r="AG42" s="6">
        <v>1</v>
      </c>
      <c r="AH42" s="1">
        <v>3</v>
      </c>
      <c r="AI42" s="1">
        <v>0</v>
      </c>
      <c r="AJ42" s="1">
        <v>0</v>
      </c>
      <c r="AK42" s="1">
        <v>0</v>
      </c>
      <c r="AL42" s="1">
        <v>2</v>
      </c>
      <c r="AM42" s="1">
        <v>0</v>
      </c>
      <c r="AN42" s="1">
        <v>0</v>
      </c>
      <c r="AO42" s="13">
        <v>0</v>
      </c>
      <c r="AP42" s="1">
        <v>0</v>
      </c>
      <c r="AQ42" s="1">
        <v>0</v>
      </c>
      <c r="AR42" s="1">
        <v>0</v>
      </c>
      <c r="AS42" s="1">
        <v>0</v>
      </c>
      <c r="AT42" s="8"/>
      <c r="BB42" s="13"/>
      <c r="BG42" s="10"/>
      <c r="BO42" s="13"/>
    </row>
    <row r="43" spans="1:67" ht="15.75" customHeight="1" x14ac:dyDescent="0.25">
      <c r="A43" s="14">
        <v>44321</v>
      </c>
      <c r="B43" s="6"/>
      <c r="C43" s="6"/>
      <c r="D43" s="6"/>
      <c r="E43" s="6"/>
      <c r="F43" s="6"/>
      <c r="G43" s="2"/>
      <c r="O43" s="13"/>
      <c r="T43" s="4"/>
      <c r="AB43" s="13"/>
      <c r="AG43" s="6"/>
      <c r="AO43" s="13"/>
      <c r="AT43" s="8"/>
      <c r="BB43" s="13"/>
      <c r="BG43" s="10"/>
      <c r="BO43" s="13"/>
    </row>
    <row r="44" spans="1:67" ht="15.75" customHeight="1" x14ac:dyDescent="0.25">
      <c r="A44" s="1" t="s">
        <v>49</v>
      </c>
      <c r="B44" s="1">
        <v>0.74</v>
      </c>
      <c r="C44" s="1">
        <v>0.83</v>
      </c>
      <c r="D44" s="1">
        <v>0.86</v>
      </c>
      <c r="G44" s="2">
        <v>0</v>
      </c>
      <c r="H44" s="1">
        <v>3</v>
      </c>
      <c r="I44" s="1">
        <v>0</v>
      </c>
      <c r="J44" s="1">
        <v>0</v>
      </c>
      <c r="K44" s="1">
        <v>0</v>
      </c>
      <c r="L44" s="1">
        <v>0</v>
      </c>
      <c r="M44" s="1">
        <v>1</v>
      </c>
      <c r="N44" s="1">
        <v>0</v>
      </c>
      <c r="O44" s="13">
        <v>0</v>
      </c>
      <c r="P44" s="1">
        <v>0</v>
      </c>
      <c r="Q44" s="1">
        <v>0</v>
      </c>
      <c r="R44" s="1">
        <v>0</v>
      </c>
      <c r="S44" s="1">
        <v>0</v>
      </c>
      <c r="T44" s="4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2</v>
      </c>
      <c r="AA44" s="1">
        <v>0</v>
      </c>
      <c r="AB44" s="13">
        <v>0</v>
      </c>
      <c r="AC44" s="1">
        <v>0</v>
      </c>
      <c r="AD44" s="1">
        <v>0</v>
      </c>
      <c r="AE44" s="1">
        <v>0</v>
      </c>
      <c r="AF44" s="1">
        <v>0</v>
      </c>
      <c r="AG44" s="6">
        <v>0</v>
      </c>
      <c r="AH44" s="1">
        <v>2</v>
      </c>
      <c r="AI44" s="1">
        <v>1</v>
      </c>
      <c r="AJ44" s="1">
        <v>0</v>
      </c>
      <c r="AK44" s="1">
        <v>0</v>
      </c>
      <c r="AL44" s="1">
        <v>0</v>
      </c>
      <c r="AM44" s="1">
        <v>3</v>
      </c>
      <c r="AN44" s="1">
        <v>0</v>
      </c>
      <c r="AO44" s="13">
        <v>0</v>
      </c>
      <c r="AP44" s="1">
        <v>0</v>
      </c>
      <c r="AQ44" s="1">
        <v>0</v>
      </c>
      <c r="AR44" s="1">
        <v>0</v>
      </c>
      <c r="AS44" s="1">
        <v>0</v>
      </c>
      <c r="AT44" s="8"/>
      <c r="BB44" s="13"/>
      <c r="BG44" s="10"/>
      <c r="BO44" s="13"/>
    </row>
    <row r="45" spans="1:67" ht="15.75" customHeight="1" x14ac:dyDescent="0.25">
      <c r="A45" s="1" t="s">
        <v>50</v>
      </c>
      <c r="B45" s="1">
        <v>0.81</v>
      </c>
      <c r="C45" s="1">
        <v>1.59</v>
      </c>
      <c r="D45" s="1">
        <v>1.44</v>
      </c>
      <c r="G45" s="2">
        <v>0</v>
      </c>
      <c r="H45" s="1">
        <v>0</v>
      </c>
      <c r="I45" s="1">
        <v>3</v>
      </c>
      <c r="J45" s="1">
        <v>0</v>
      </c>
      <c r="K45" s="1">
        <v>0</v>
      </c>
      <c r="L45" s="1">
        <v>0</v>
      </c>
      <c r="M45" s="1">
        <v>5</v>
      </c>
      <c r="N45" s="1">
        <v>1</v>
      </c>
      <c r="O45" s="13">
        <v>0</v>
      </c>
      <c r="P45" s="1">
        <v>0</v>
      </c>
      <c r="Q45" s="1">
        <v>0</v>
      </c>
      <c r="R45" s="1">
        <v>0</v>
      </c>
      <c r="S45" s="1">
        <v>0</v>
      </c>
      <c r="T45" s="4">
        <v>0</v>
      </c>
      <c r="U45" s="1">
        <v>2</v>
      </c>
      <c r="V45" s="1">
        <v>1</v>
      </c>
      <c r="W45" s="1">
        <v>0</v>
      </c>
      <c r="X45" s="1">
        <v>1</v>
      </c>
      <c r="Y45" s="1">
        <v>0</v>
      </c>
      <c r="Z45" s="1">
        <v>5</v>
      </c>
      <c r="AA45" s="1">
        <v>1</v>
      </c>
      <c r="AB45" s="13">
        <v>0</v>
      </c>
      <c r="AC45" s="1">
        <v>0</v>
      </c>
      <c r="AD45" s="1">
        <v>0</v>
      </c>
      <c r="AE45" s="1">
        <v>0</v>
      </c>
      <c r="AF45" s="1">
        <v>1</v>
      </c>
      <c r="AG45" s="6">
        <v>0</v>
      </c>
      <c r="AH45" s="1">
        <v>5</v>
      </c>
      <c r="AI45" s="1">
        <v>2</v>
      </c>
      <c r="AJ45" s="1">
        <v>2</v>
      </c>
      <c r="AK45" s="1">
        <v>0</v>
      </c>
      <c r="AL45" s="1">
        <v>2</v>
      </c>
      <c r="AM45" s="1">
        <v>4</v>
      </c>
      <c r="AN45" s="1">
        <v>1</v>
      </c>
      <c r="AO45" s="13">
        <v>2</v>
      </c>
      <c r="AP45" s="1">
        <v>0</v>
      </c>
      <c r="AQ45" s="1">
        <v>0</v>
      </c>
      <c r="AR45" s="1">
        <v>0</v>
      </c>
      <c r="AS45" s="1">
        <v>0</v>
      </c>
      <c r="AT45" s="8"/>
      <c r="BB45" s="13"/>
      <c r="BG45" s="10"/>
      <c r="BO45" s="13"/>
    </row>
    <row r="46" spans="1:67" ht="15.75" customHeight="1" x14ac:dyDescent="0.25">
      <c r="A46" s="1" t="s">
        <v>51</v>
      </c>
      <c r="B46" s="1">
        <v>0.8</v>
      </c>
      <c r="C46" s="1">
        <v>1.06</v>
      </c>
      <c r="D46" s="1">
        <v>1.33</v>
      </c>
      <c r="G46" s="2">
        <v>0</v>
      </c>
      <c r="H46" s="1">
        <v>4</v>
      </c>
      <c r="I46" s="1">
        <v>1</v>
      </c>
      <c r="J46" s="1">
        <v>0</v>
      </c>
      <c r="K46" s="1">
        <v>0</v>
      </c>
      <c r="L46" s="1">
        <v>1</v>
      </c>
      <c r="M46" s="1">
        <v>1</v>
      </c>
      <c r="N46" s="1">
        <v>0</v>
      </c>
      <c r="O46" s="13">
        <v>0</v>
      </c>
      <c r="P46" s="1">
        <v>0</v>
      </c>
      <c r="Q46" s="1">
        <v>0</v>
      </c>
      <c r="R46" s="1">
        <v>0</v>
      </c>
      <c r="S46" s="1">
        <v>0</v>
      </c>
      <c r="T46" s="4">
        <v>0</v>
      </c>
      <c r="U46" s="1">
        <v>1</v>
      </c>
      <c r="V46" s="1">
        <v>1</v>
      </c>
      <c r="W46" s="1">
        <v>1</v>
      </c>
      <c r="X46" s="1">
        <v>0</v>
      </c>
      <c r="Y46" s="1">
        <v>3</v>
      </c>
      <c r="Z46" s="1">
        <v>2</v>
      </c>
      <c r="AA46" s="1">
        <v>0</v>
      </c>
      <c r="AB46" s="13">
        <v>0</v>
      </c>
      <c r="AC46" s="1">
        <v>0</v>
      </c>
      <c r="AD46" s="1">
        <v>0</v>
      </c>
      <c r="AE46" s="1">
        <v>0</v>
      </c>
      <c r="AF46" s="1">
        <v>0</v>
      </c>
      <c r="AG46" s="6">
        <v>1</v>
      </c>
      <c r="AH46" s="1">
        <v>4</v>
      </c>
      <c r="AI46" s="1">
        <v>1</v>
      </c>
      <c r="AJ46" s="1">
        <v>0</v>
      </c>
      <c r="AK46" s="1">
        <v>0</v>
      </c>
      <c r="AL46" s="1">
        <v>3</v>
      </c>
      <c r="AM46" s="1">
        <v>3</v>
      </c>
      <c r="AN46" s="1">
        <v>1</v>
      </c>
      <c r="AO46" s="13">
        <v>1</v>
      </c>
      <c r="AP46" s="1">
        <v>0</v>
      </c>
      <c r="AQ46" s="1">
        <v>0</v>
      </c>
      <c r="AR46" s="1">
        <v>0</v>
      </c>
      <c r="AS46" s="1">
        <v>0</v>
      </c>
      <c r="AT46" s="8"/>
      <c r="BB46" s="13"/>
      <c r="BG46" s="10"/>
      <c r="BO46" s="13"/>
    </row>
    <row r="47" spans="1:67" ht="15.75" customHeight="1" x14ac:dyDescent="0.25">
      <c r="A47" s="1" t="s">
        <v>52</v>
      </c>
      <c r="B47" s="1">
        <v>0.56999999999999995</v>
      </c>
      <c r="C47" s="1">
        <v>1.39</v>
      </c>
      <c r="D47" s="1">
        <v>0.72</v>
      </c>
      <c r="G47" s="2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1</v>
      </c>
      <c r="N47" s="1">
        <v>0</v>
      </c>
      <c r="O47" s="13">
        <v>0</v>
      </c>
      <c r="P47" s="1">
        <v>0</v>
      </c>
      <c r="Q47" s="1">
        <v>0</v>
      </c>
      <c r="R47" s="1">
        <v>0</v>
      </c>
      <c r="S47" s="1">
        <v>0</v>
      </c>
      <c r="T47" s="4">
        <v>0</v>
      </c>
      <c r="U47" s="1">
        <v>2</v>
      </c>
      <c r="V47" s="1">
        <v>1</v>
      </c>
      <c r="W47" s="1">
        <v>1</v>
      </c>
      <c r="X47" s="1">
        <v>0</v>
      </c>
      <c r="Y47" s="1">
        <v>0</v>
      </c>
      <c r="Z47" s="1">
        <v>7</v>
      </c>
      <c r="AA47" s="1">
        <v>1</v>
      </c>
      <c r="AB47" s="13">
        <v>0</v>
      </c>
      <c r="AC47" s="1">
        <v>0</v>
      </c>
      <c r="AD47" s="1">
        <v>0</v>
      </c>
      <c r="AE47" s="1">
        <v>0</v>
      </c>
      <c r="AF47" s="1">
        <v>0</v>
      </c>
      <c r="AG47" s="6">
        <v>1</v>
      </c>
      <c r="AH47" s="1">
        <v>1</v>
      </c>
      <c r="AI47" s="1">
        <v>0</v>
      </c>
      <c r="AJ47" s="1">
        <v>1</v>
      </c>
      <c r="AK47" s="1">
        <v>0</v>
      </c>
      <c r="AL47" s="1">
        <v>0</v>
      </c>
      <c r="AM47" s="1">
        <v>2</v>
      </c>
      <c r="AN47" s="1">
        <v>0</v>
      </c>
      <c r="AO47" s="13">
        <v>0</v>
      </c>
      <c r="AP47" s="1">
        <v>0</v>
      </c>
      <c r="AQ47" s="1">
        <v>0</v>
      </c>
      <c r="AR47" s="1">
        <v>0</v>
      </c>
      <c r="AS47" s="1">
        <v>0</v>
      </c>
      <c r="AT47" s="8"/>
      <c r="BB47" s="13"/>
      <c r="BG47" s="10"/>
      <c r="BO47" s="13"/>
    </row>
    <row r="48" spans="1:67" ht="15.75" customHeight="1" x14ac:dyDescent="0.25">
      <c r="A48" s="1" t="s">
        <v>53</v>
      </c>
      <c r="B48" s="1">
        <v>1.03</v>
      </c>
      <c r="C48" s="1">
        <v>1.39</v>
      </c>
      <c r="D48" s="1">
        <v>0.89</v>
      </c>
      <c r="G48" s="2">
        <v>1</v>
      </c>
      <c r="H48" s="1">
        <v>5</v>
      </c>
      <c r="I48" s="1">
        <v>0</v>
      </c>
      <c r="J48" s="1">
        <v>0</v>
      </c>
      <c r="K48" s="1">
        <v>0</v>
      </c>
      <c r="L48" s="1">
        <v>4</v>
      </c>
      <c r="M48" s="1">
        <v>4</v>
      </c>
      <c r="N48" s="1">
        <v>1</v>
      </c>
      <c r="O48" s="13">
        <v>0</v>
      </c>
      <c r="P48" s="1">
        <v>0</v>
      </c>
      <c r="Q48" s="1">
        <v>0</v>
      </c>
      <c r="R48" s="1">
        <v>0</v>
      </c>
      <c r="S48" s="1">
        <v>0</v>
      </c>
      <c r="T48" s="4">
        <v>0</v>
      </c>
      <c r="U48" s="1">
        <v>1</v>
      </c>
      <c r="V48" s="1">
        <v>4</v>
      </c>
      <c r="W48" s="1">
        <v>0</v>
      </c>
      <c r="X48" s="1">
        <v>0</v>
      </c>
      <c r="Y48" s="1">
        <v>0</v>
      </c>
      <c r="Z48" s="1">
        <v>7</v>
      </c>
      <c r="AA48" s="1">
        <v>2</v>
      </c>
      <c r="AB48" s="13">
        <v>0</v>
      </c>
      <c r="AC48" s="1">
        <v>1</v>
      </c>
      <c r="AD48" s="1">
        <v>1</v>
      </c>
      <c r="AE48" s="1">
        <v>0</v>
      </c>
      <c r="AF48" s="1">
        <v>0</v>
      </c>
      <c r="AG48" s="6">
        <v>1</v>
      </c>
      <c r="AH48" s="1">
        <v>2</v>
      </c>
      <c r="AI48" s="1">
        <v>0</v>
      </c>
      <c r="AJ48" s="1">
        <v>0</v>
      </c>
      <c r="AK48" s="1">
        <v>0</v>
      </c>
      <c r="AL48" s="1">
        <v>0</v>
      </c>
      <c r="AM48" s="1">
        <v>1</v>
      </c>
      <c r="AN48" s="1">
        <v>1</v>
      </c>
      <c r="AO48" s="13">
        <v>0</v>
      </c>
      <c r="AP48" s="1">
        <v>1</v>
      </c>
      <c r="AQ48" s="1">
        <v>0</v>
      </c>
      <c r="AR48" s="1">
        <v>0</v>
      </c>
      <c r="AS48" s="1">
        <v>0</v>
      </c>
      <c r="AT48" s="8"/>
      <c r="BB48" s="13"/>
      <c r="BG48" s="10"/>
      <c r="BO48" s="13"/>
    </row>
    <row r="49" spans="1:67" ht="15.75" customHeight="1" x14ac:dyDescent="0.25">
      <c r="A49" s="15">
        <v>44323</v>
      </c>
      <c r="B49" s="4"/>
      <c r="C49" s="4"/>
      <c r="D49" s="4"/>
      <c r="E49" s="4"/>
      <c r="F49" s="4"/>
      <c r="G49" s="2"/>
      <c r="O49" s="13"/>
      <c r="T49" s="4"/>
      <c r="AB49" s="13"/>
      <c r="AG49" s="6"/>
      <c r="AO49" s="13"/>
      <c r="AT49" s="8"/>
      <c r="BB49" s="13"/>
      <c r="BG49" s="10"/>
      <c r="BO49" s="13"/>
    </row>
    <row r="50" spans="1:67" ht="15.75" customHeight="1" x14ac:dyDescent="0.25">
      <c r="A50" s="1" t="s">
        <v>54</v>
      </c>
      <c r="B50" s="1">
        <v>1.04</v>
      </c>
      <c r="C50" s="1">
        <v>1.22</v>
      </c>
      <c r="D50" s="1">
        <v>1.53</v>
      </c>
      <c r="G50" s="2">
        <v>0</v>
      </c>
      <c r="H50" s="1">
        <v>4</v>
      </c>
      <c r="I50" s="1">
        <v>0</v>
      </c>
      <c r="J50" s="1">
        <v>0</v>
      </c>
      <c r="K50" s="1">
        <v>0</v>
      </c>
      <c r="L50" s="1">
        <v>0</v>
      </c>
      <c r="M50" s="1">
        <v>1</v>
      </c>
      <c r="N50" s="1">
        <v>0</v>
      </c>
      <c r="O50" s="13">
        <v>1</v>
      </c>
      <c r="P50" s="1">
        <v>0</v>
      </c>
      <c r="Q50" s="1">
        <v>0</v>
      </c>
      <c r="R50" s="1">
        <v>0</v>
      </c>
      <c r="S50" s="1">
        <v>0</v>
      </c>
      <c r="T50" s="4">
        <v>1</v>
      </c>
      <c r="U50" s="1">
        <v>1</v>
      </c>
      <c r="V50" s="1">
        <v>1</v>
      </c>
      <c r="W50" s="1">
        <v>0</v>
      </c>
      <c r="X50" s="1">
        <v>0</v>
      </c>
      <c r="Y50" s="1">
        <v>0</v>
      </c>
      <c r="Z50" s="1">
        <v>3</v>
      </c>
      <c r="AA50" s="1">
        <v>1</v>
      </c>
      <c r="AB50" s="13">
        <v>2</v>
      </c>
      <c r="AC50" s="1">
        <v>0</v>
      </c>
      <c r="AD50" s="1">
        <v>0</v>
      </c>
      <c r="AE50" s="1">
        <v>0</v>
      </c>
      <c r="AF50" s="1">
        <v>0</v>
      </c>
      <c r="AG50" s="6">
        <v>0</v>
      </c>
      <c r="AH50" s="1">
        <v>5</v>
      </c>
      <c r="AI50" s="1">
        <v>1</v>
      </c>
      <c r="AJ50" s="1">
        <v>0</v>
      </c>
      <c r="AK50" s="1">
        <v>0</v>
      </c>
      <c r="AL50" s="1">
        <v>2</v>
      </c>
      <c r="AM50" s="1">
        <v>1</v>
      </c>
      <c r="AN50" s="1">
        <v>1</v>
      </c>
      <c r="AO50" s="13">
        <v>0</v>
      </c>
      <c r="AP50" s="1">
        <v>0</v>
      </c>
      <c r="AQ50" s="1">
        <v>0</v>
      </c>
      <c r="AR50" s="1">
        <v>0</v>
      </c>
      <c r="AS50" s="1">
        <v>0</v>
      </c>
      <c r="AT50" s="8"/>
      <c r="BB50" s="13"/>
      <c r="BG50" s="10"/>
      <c r="BO50" s="13"/>
    </row>
    <row r="51" spans="1:67" ht="15.75" customHeight="1" x14ac:dyDescent="0.25">
      <c r="A51" s="1" t="s">
        <v>55</v>
      </c>
      <c r="B51" s="1">
        <v>0.95</v>
      </c>
      <c r="C51" s="1">
        <v>0.62</v>
      </c>
      <c r="D51" s="1">
        <v>0.65</v>
      </c>
      <c r="E51" s="1">
        <v>0.59</v>
      </c>
      <c r="G51" s="2">
        <v>0</v>
      </c>
      <c r="H51" s="1">
        <v>1</v>
      </c>
      <c r="I51" s="1">
        <v>1</v>
      </c>
      <c r="J51" s="1">
        <v>1</v>
      </c>
      <c r="K51" s="1">
        <v>0</v>
      </c>
      <c r="L51" s="1">
        <v>0</v>
      </c>
      <c r="M51" s="1">
        <v>2</v>
      </c>
      <c r="N51" s="1">
        <v>0</v>
      </c>
      <c r="O51" s="13">
        <v>1</v>
      </c>
      <c r="P51" s="1">
        <v>0</v>
      </c>
      <c r="Q51" s="1">
        <v>0</v>
      </c>
      <c r="R51" s="1">
        <v>0</v>
      </c>
      <c r="S51" s="1">
        <v>0</v>
      </c>
      <c r="T51" s="4">
        <v>0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>
        <v>2</v>
      </c>
      <c r="AA51" s="1">
        <v>1</v>
      </c>
      <c r="AB51" s="13">
        <v>0</v>
      </c>
      <c r="AC51" s="1">
        <v>0</v>
      </c>
      <c r="AD51" s="1">
        <v>0</v>
      </c>
      <c r="AE51" s="1">
        <v>0</v>
      </c>
      <c r="AF51" s="1">
        <v>0</v>
      </c>
      <c r="AG51" s="6">
        <v>0</v>
      </c>
      <c r="AH51" s="1">
        <v>1</v>
      </c>
      <c r="AI51" s="1">
        <v>1</v>
      </c>
      <c r="AJ51" s="1">
        <v>0</v>
      </c>
      <c r="AK51" s="1">
        <v>0</v>
      </c>
      <c r="AL51" s="1">
        <v>2</v>
      </c>
      <c r="AM51" s="1">
        <v>1</v>
      </c>
      <c r="AN51" s="1">
        <v>0</v>
      </c>
      <c r="AO51" s="13">
        <v>0</v>
      </c>
      <c r="AP51" s="1">
        <v>0</v>
      </c>
      <c r="AQ51" s="1">
        <v>0</v>
      </c>
      <c r="AR51" s="1">
        <v>0</v>
      </c>
      <c r="AS51" s="1">
        <v>0</v>
      </c>
      <c r="AT51" s="8">
        <v>0</v>
      </c>
      <c r="AU51" s="1">
        <v>0</v>
      </c>
      <c r="AV51" s="1">
        <v>0</v>
      </c>
      <c r="AW51" s="1">
        <v>0</v>
      </c>
      <c r="AX51" s="1">
        <v>0</v>
      </c>
      <c r="AY51" s="1">
        <v>0</v>
      </c>
      <c r="AZ51" s="1">
        <v>2</v>
      </c>
      <c r="BA51" s="1">
        <v>1</v>
      </c>
      <c r="BB51" s="13">
        <v>1</v>
      </c>
      <c r="BC51" s="1">
        <v>0</v>
      </c>
      <c r="BD51" s="1">
        <v>0</v>
      </c>
      <c r="BE51" s="1">
        <v>0</v>
      </c>
      <c r="BF51" s="1">
        <v>0</v>
      </c>
      <c r="BG51" s="10"/>
      <c r="BO51" s="13"/>
    </row>
    <row r="52" spans="1:67" ht="15.75" customHeight="1" x14ac:dyDescent="0.25">
      <c r="A52" s="12">
        <v>44325</v>
      </c>
      <c r="B52" s="2"/>
      <c r="C52" s="2"/>
      <c r="D52" s="2"/>
      <c r="E52" s="2"/>
      <c r="F52" s="2"/>
      <c r="G52" s="2"/>
      <c r="O52" s="13"/>
      <c r="T52" s="4"/>
      <c r="AB52" s="13"/>
      <c r="AG52" s="6"/>
      <c r="AO52" s="13"/>
      <c r="AT52" s="8"/>
      <c r="BB52" s="13"/>
      <c r="BG52" s="10"/>
      <c r="BO52" s="13"/>
    </row>
    <row r="53" spans="1:67" ht="15.75" customHeight="1" x14ac:dyDescent="0.25">
      <c r="A53" s="1" t="s">
        <v>56</v>
      </c>
      <c r="B53" s="1">
        <v>1.1000000000000001</v>
      </c>
      <c r="C53" s="1">
        <v>1.57</v>
      </c>
      <c r="D53" s="1">
        <v>0.65</v>
      </c>
      <c r="G53" s="2">
        <v>0</v>
      </c>
      <c r="H53" s="1">
        <v>4</v>
      </c>
      <c r="I53" s="1">
        <v>2</v>
      </c>
      <c r="J53" s="1">
        <v>0</v>
      </c>
      <c r="K53" s="1">
        <v>0</v>
      </c>
      <c r="L53" s="1">
        <v>0</v>
      </c>
      <c r="M53" s="1">
        <v>1</v>
      </c>
      <c r="N53" s="1">
        <v>1</v>
      </c>
      <c r="O53" s="13">
        <v>1</v>
      </c>
      <c r="P53" s="1">
        <v>0</v>
      </c>
      <c r="Q53" s="1">
        <v>0</v>
      </c>
      <c r="R53" s="1">
        <v>0</v>
      </c>
      <c r="S53" s="1">
        <v>0</v>
      </c>
      <c r="T53" s="4">
        <v>1</v>
      </c>
      <c r="U53" s="1">
        <v>3</v>
      </c>
      <c r="V53" s="1">
        <v>4</v>
      </c>
      <c r="W53" s="1">
        <v>0</v>
      </c>
      <c r="X53" s="1">
        <v>0</v>
      </c>
      <c r="Y53" s="1">
        <v>0</v>
      </c>
      <c r="Z53" s="1">
        <v>7</v>
      </c>
      <c r="AA53" s="1">
        <v>1</v>
      </c>
      <c r="AB53" s="13">
        <v>1</v>
      </c>
      <c r="AC53" s="1">
        <v>2</v>
      </c>
      <c r="AD53" s="1">
        <v>0</v>
      </c>
      <c r="AE53" s="1">
        <v>0</v>
      </c>
      <c r="AF53" s="1">
        <v>0</v>
      </c>
      <c r="AG53" s="6">
        <v>1</v>
      </c>
      <c r="AH53" s="1">
        <v>1</v>
      </c>
      <c r="AI53" s="1">
        <v>1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  <c r="AO53" s="13">
        <v>0</v>
      </c>
      <c r="AP53" s="1">
        <v>0</v>
      </c>
      <c r="AQ53" s="1">
        <v>0</v>
      </c>
      <c r="AR53" s="1">
        <v>0</v>
      </c>
      <c r="AS53" s="1">
        <v>0</v>
      </c>
      <c r="AT53" s="8"/>
      <c r="BB53" s="13"/>
      <c r="BG53" s="10"/>
      <c r="BO53" s="13"/>
    </row>
    <row r="54" spans="1:67" ht="15.75" customHeight="1" x14ac:dyDescent="0.25">
      <c r="A54" s="1" t="s">
        <v>57</v>
      </c>
      <c r="B54" s="1">
        <v>1</v>
      </c>
      <c r="C54" s="1">
        <v>0.75</v>
      </c>
      <c r="D54" s="1">
        <v>0.3</v>
      </c>
      <c r="G54" s="2">
        <v>0</v>
      </c>
      <c r="H54" s="1">
        <v>2</v>
      </c>
      <c r="I54" s="1">
        <v>2</v>
      </c>
      <c r="J54" s="1">
        <v>0</v>
      </c>
      <c r="K54" s="1">
        <v>0</v>
      </c>
      <c r="L54" s="1">
        <v>0</v>
      </c>
      <c r="M54" s="1">
        <v>1</v>
      </c>
      <c r="N54" s="1">
        <v>2</v>
      </c>
      <c r="O54" s="13">
        <v>0</v>
      </c>
      <c r="P54" s="1">
        <v>0</v>
      </c>
      <c r="Q54" s="1">
        <v>0</v>
      </c>
      <c r="R54" s="1">
        <v>0</v>
      </c>
      <c r="S54" s="1">
        <v>0</v>
      </c>
      <c r="T54" s="4">
        <v>0</v>
      </c>
      <c r="U54" s="1">
        <v>1</v>
      </c>
      <c r="V54" s="1">
        <v>1</v>
      </c>
      <c r="W54" s="1">
        <v>0</v>
      </c>
      <c r="X54" s="1">
        <v>0</v>
      </c>
      <c r="Y54" s="1">
        <v>0</v>
      </c>
      <c r="Z54" s="1">
        <v>2</v>
      </c>
      <c r="AA54" s="1">
        <v>1</v>
      </c>
      <c r="AB54" s="13">
        <v>0</v>
      </c>
      <c r="AC54" s="1">
        <v>0</v>
      </c>
      <c r="AD54" s="1">
        <v>1</v>
      </c>
      <c r="AE54" s="1">
        <v>0</v>
      </c>
      <c r="AF54" s="1">
        <v>0</v>
      </c>
      <c r="AG54" s="6">
        <v>0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3">
        <v>0</v>
      </c>
      <c r="AP54" s="1">
        <v>0</v>
      </c>
      <c r="AQ54" s="1">
        <v>0</v>
      </c>
      <c r="AR54" s="1">
        <v>0</v>
      </c>
      <c r="AS54" s="1">
        <v>0</v>
      </c>
      <c r="AT54" s="8"/>
      <c r="BB54" s="13"/>
      <c r="BG54" s="10"/>
      <c r="BO54" s="13"/>
    </row>
    <row r="55" spans="1:67" ht="15.75" customHeight="1" x14ac:dyDescent="0.25">
      <c r="A55" s="1" t="s">
        <v>58</v>
      </c>
      <c r="B55" s="1">
        <v>1.08</v>
      </c>
      <c r="C55" s="1">
        <v>1.43</v>
      </c>
      <c r="D55" s="1">
        <v>0.9</v>
      </c>
      <c r="G55" s="2">
        <v>0</v>
      </c>
      <c r="H55" s="1">
        <v>1</v>
      </c>
      <c r="I55" s="1">
        <v>1</v>
      </c>
      <c r="J55" s="1">
        <v>1</v>
      </c>
      <c r="K55" s="1">
        <v>0</v>
      </c>
      <c r="L55" s="1">
        <v>0</v>
      </c>
      <c r="M55" s="1">
        <v>5</v>
      </c>
      <c r="N55" s="1">
        <v>1</v>
      </c>
      <c r="O55" s="13">
        <v>0</v>
      </c>
      <c r="P55" s="1">
        <v>0</v>
      </c>
      <c r="Q55" s="1">
        <v>0</v>
      </c>
      <c r="R55" s="1">
        <v>0</v>
      </c>
      <c r="S55" s="1">
        <v>0</v>
      </c>
      <c r="T55" s="4">
        <v>0</v>
      </c>
      <c r="U55" s="1">
        <v>0</v>
      </c>
      <c r="V55" s="1">
        <v>4</v>
      </c>
      <c r="W55" s="1">
        <v>0</v>
      </c>
      <c r="X55" s="1">
        <v>0</v>
      </c>
      <c r="Y55" s="1">
        <v>0</v>
      </c>
      <c r="Z55" s="1">
        <v>4</v>
      </c>
      <c r="AA55" s="1">
        <v>1</v>
      </c>
      <c r="AB55" s="13">
        <v>0</v>
      </c>
      <c r="AC55" s="1">
        <v>0</v>
      </c>
      <c r="AD55" s="1">
        <v>1</v>
      </c>
      <c r="AE55" s="1">
        <v>0</v>
      </c>
      <c r="AF55" s="1">
        <v>0</v>
      </c>
      <c r="AG55" s="6">
        <v>0</v>
      </c>
      <c r="AH55" s="1">
        <v>5</v>
      </c>
      <c r="AI55" s="1">
        <v>1</v>
      </c>
      <c r="AJ55" s="1">
        <v>0</v>
      </c>
      <c r="AK55" s="1">
        <v>0</v>
      </c>
      <c r="AL55" s="1">
        <v>2</v>
      </c>
      <c r="AM55" s="1">
        <v>2</v>
      </c>
      <c r="AN55" s="1">
        <v>3</v>
      </c>
      <c r="AO55" s="13">
        <v>0</v>
      </c>
      <c r="AP55" s="1">
        <v>1</v>
      </c>
      <c r="AQ55" s="1">
        <v>0</v>
      </c>
      <c r="AR55" s="1">
        <v>0</v>
      </c>
      <c r="AS55" s="1">
        <v>0</v>
      </c>
      <c r="AT55" s="8"/>
      <c r="BB55" s="13"/>
      <c r="BG55" s="10"/>
      <c r="BO55" s="13"/>
    </row>
    <row r="56" spans="1:67" ht="15.75" customHeight="1" x14ac:dyDescent="0.25">
      <c r="A56" s="1" t="s">
        <v>59</v>
      </c>
      <c r="B56" s="1">
        <v>1.03</v>
      </c>
      <c r="C56" s="1">
        <v>1.02</v>
      </c>
      <c r="D56" s="1">
        <v>1.1100000000000001</v>
      </c>
      <c r="G56" s="2">
        <v>0</v>
      </c>
      <c r="H56" s="1">
        <v>5</v>
      </c>
      <c r="I56" s="1">
        <v>2</v>
      </c>
      <c r="J56" s="1">
        <v>0</v>
      </c>
      <c r="K56" s="1">
        <v>0</v>
      </c>
      <c r="L56" s="1">
        <v>0</v>
      </c>
      <c r="M56" s="1">
        <v>2</v>
      </c>
      <c r="N56" s="1">
        <v>0</v>
      </c>
      <c r="O56" s="13">
        <v>0</v>
      </c>
      <c r="P56" s="1">
        <v>0</v>
      </c>
      <c r="Q56" s="1">
        <v>0</v>
      </c>
      <c r="R56" s="1">
        <v>0</v>
      </c>
      <c r="S56" s="1">
        <v>0</v>
      </c>
      <c r="T56" s="4">
        <v>0</v>
      </c>
      <c r="U56" s="1">
        <v>0</v>
      </c>
      <c r="V56" s="1">
        <v>1</v>
      </c>
      <c r="W56" s="1">
        <v>0</v>
      </c>
      <c r="X56" s="1">
        <v>0</v>
      </c>
      <c r="Y56" s="1">
        <v>2</v>
      </c>
      <c r="Z56" s="1">
        <v>4</v>
      </c>
      <c r="AA56" s="1">
        <v>1</v>
      </c>
      <c r="AB56" s="13">
        <v>0</v>
      </c>
      <c r="AC56" s="1">
        <v>0</v>
      </c>
      <c r="AD56" s="1">
        <v>0</v>
      </c>
      <c r="AE56" s="1">
        <v>0</v>
      </c>
      <c r="AF56" s="1">
        <v>0</v>
      </c>
      <c r="AG56" s="6">
        <v>0</v>
      </c>
      <c r="AH56" s="1">
        <v>1</v>
      </c>
      <c r="AI56" s="1">
        <v>2</v>
      </c>
      <c r="AJ56" s="1">
        <v>0</v>
      </c>
      <c r="AK56" s="1">
        <v>0</v>
      </c>
      <c r="AL56" s="1">
        <v>0</v>
      </c>
      <c r="AM56" s="1">
        <v>3</v>
      </c>
      <c r="AN56" s="1">
        <v>0</v>
      </c>
      <c r="AO56" s="13">
        <v>0</v>
      </c>
      <c r="AP56" s="1">
        <v>0</v>
      </c>
      <c r="AQ56" s="1">
        <v>0</v>
      </c>
      <c r="AR56" s="1">
        <v>0</v>
      </c>
      <c r="AS56" s="1">
        <v>0</v>
      </c>
      <c r="AT56" s="8"/>
      <c r="BB56" s="13"/>
      <c r="BG56" s="10"/>
      <c r="BO56" s="13"/>
    </row>
    <row r="57" spans="1:67" ht="15.75" customHeight="1" x14ac:dyDescent="0.25">
      <c r="A57" s="1" t="s">
        <v>60</v>
      </c>
      <c r="B57" s="1">
        <v>1.1399999999999999</v>
      </c>
      <c r="C57" s="1">
        <v>0.99</v>
      </c>
      <c r="D57" s="1">
        <v>0.31</v>
      </c>
      <c r="G57" s="2">
        <v>0</v>
      </c>
      <c r="H57" s="1">
        <v>4</v>
      </c>
      <c r="I57" s="1">
        <v>2</v>
      </c>
      <c r="J57" s="1">
        <v>1</v>
      </c>
      <c r="K57" s="1">
        <v>0</v>
      </c>
      <c r="L57" s="1">
        <v>0</v>
      </c>
      <c r="M57" s="1">
        <v>4</v>
      </c>
      <c r="N57" s="1">
        <v>0</v>
      </c>
      <c r="O57" s="13">
        <v>1</v>
      </c>
      <c r="P57" s="1">
        <v>0</v>
      </c>
      <c r="Q57" s="1">
        <v>0</v>
      </c>
      <c r="R57" s="1">
        <v>0</v>
      </c>
      <c r="S57" s="1">
        <v>0</v>
      </c>
      <c r="T57" s="4">
        <v>1</v>
      </c>
      <c r="U57" s="1">
        <v>0</v>
      </c>
      <c r="V57" s="1">
        <v>1</v>
      </c>
      <c r="W57" s="1">
        <v>0</v>
      </c>
      <c r="X57" s="1">
        <v>0</v>
      </c>
      <c r="Y57" s="1">
        <v>0</v>
      </c>
      <c r="Z57" s="1">
        <v>11</v>
      </c>
      <c r="AA57" s="1">
        <v>0</v>
      </c>
      <c r="AB57" s="13">
        <v>1</v>
      </c>
      <c r="AC57" s="1">
        <v>0</v>
      </c>
      <c r="AD57" s="1">
        <v>0</v>
      </c>
      <c r="AE57" s="1">
        <v>0</v>
      </c>
      <c r="AF57" s="1">
        <v>0</v>
      </c>
      <c r="AG57" s="6">
        <v>1</v>
      </c>
      <c r="AH57" s="1">
        <v>1</v>
      </c>
      <c r="AI57" s="1">
        <v>0</v>
      </c>
      <c r="AJ57" s="1">
        <v>0</v>
      </c>
      <c r="AK57" s="1">
        <v>0</v>
      </c>
      <c r="AL57" s="1">
        <v>0</v>
      </c>
      <c r="AM57" s="1">
        <v>0</v>
      </c>
      <c r="AN57" s="1">
        <v>0</v>
      </c>
      <c r="AO57" s="13">
        <v>0</v>
      </c>
      <c r="AP57" s="1">
        <v>0</v>
      </c>
      <c r="AQ57" s="1">
        <v>0</v>
      </c>
      <c r="AR57" s="1">
        <v>0</v>
      </c>
      <c r="AS57" s="1">
        <v>0</v>
      </c>
      <c r="AT57" s="8"/>
      <c r="BB57" s="13"/>
      <c r="BG57" s="10"/>
      <c r="BO57" s="13"/>
    </row>
    <row r="58" spans="1:67" ht="15.75" customHeight="1" x14ac:dyDescent="0.25">
      <c r="A58" s="1" t="s">
        <v>61</v>
      </c>
      <c r="B58" s="1">
        <v>1</v>
      </c>
      <c r="C58" s="1">
        <v>0.68</v>
      </c>
      <c r="D58" s="1">
        <v>1.23</v>
      </c>
      <c r="G58" s="2">
        <v>0</v>
      </c>
      <c r="H58" s="1">
        <v>1</v>
      </c>
      <c r="I58" s="1">
        <v>2</v>
      </c>
      <c r="J58" s="1">
        <v>0</v>
      </c>
      <c r="K58" s="1">
        <v>0</v>
      </c>
      <c r="L58" s="1">
        <v>4</v>
      </c>
      <c r="M58" s="1">
        <v>3</v>
      </c>
      <c r="N58" s="1">
        <v>1</v>
      </c>
      <c r="O58" s="13">
        <v>0</v>
      </c>
      <c r="P58" s="1">
        <v>1</v>
      </c>
      <c r="Q58" s="1">
        <v>0</v>
      </c>
      <c r="R58" s="1">
        <v>0</v>
      </c>
      <c r="S58" s="1">
        <v>0</v>
      </c>
      <c r="T58" s="4">
        <v>0</v>
      </c>
      <c r="U58" s="1">
        <v>1</v>
      </c>
      <c r="V58" s="1">
        <v>0</v>
      </c>
      <c r="W58" s="1">
        <v>0</v>
      </c>
      <c r="X58" s="1">
        <v>0</v>
      </c>
      <c r="Y58" s="1">
        <v>0</v>
      </c>
      <c r="Z58" s="1">
        <v>3</v>
      </c>
      <c r="AA58" s="1">
        <v>0</v>
      </c>
      <c r="AB58" s="13">
        <v>0</v>
      </c>
      <c r="AC58" s="1">
        <v>0</v>
      </c>
      <c r="AD58" s="1">
        <v>0</v>
      </c>
      <c r="AE58" s="1">
        <v>0</v>
      </c>
      <c r="AF58" s="1">
        <v>0</v>
      </c>
      <c r="AG58" s="6">
        <v>0</v>
      </c>
      <c r="AH58" s="1">
        <v>5</v>
      </c>
      <c r="AI58" s="1">
        <v>0</v>
      </c>
      <c r="AJ58" s="1">
        <v>1</v>
      </c>
      <c r="AK58" s="1">
        <v>0</v>
      </c>
      <c r="AL58" s="1">
        <v>0</v>
      </c>
      <c r="AM58" s="1">
        <v>3</v>
      </c>
      <c r="AN58" s="1">
        <v>0</v>
      </c>
      <c r="AO58" s="13">
        <v>0</v>
      </c>
      <c r="AP58" s="1">
        <v>0</v>
      </c>
      <c r="AQ58" s="1">
        <v>0</v>
      </c>
      <c r="AR58" s="1">
        <v>0</v>
      </c>
      <c r="AS58" s="1">
        <v>0</v>
      </c>
      <c r="AT58" s="8"/>
      <c r="BB58" s="13"/>
      <c r="BG58" s="10"/>
      <c r="BO58" s="13"/>
    </row>
    <row r="59" spans="1:67" ht="15.75" customHeight="1" x14ac:dyDescent="0.25">
      <c r="A59" s="1" t="s">
        <v>62</v>
      </c>
      <c r="B59" s="1">
        <v>1.1599999999999999</v>
      </c>
      <c r="C59" s="1">
        <v>1.26</v>
      </c>
      <c r="D59" s="1">
        <v>0.72</v>
      </c>
      <c r="G59" s="2">
        <v>0</v>
      </c>
      <c r="H59" s="1">
        <v>4</v>
      </c>
      <c r="I59" s="1">
        <v>0</v>
      </c>
      <c r="J59" s="1">
        <v>0</v>
      </c>
      <c r="K59" s="1">
        <v>0</v>
      </c>
      <c r="L59" s="1">
        <v>0</v>
      </c>
      <c r="M59" s="1">
        <v>2</v>
      </c>
      <c r="N59" s="1">
        <v>0</v>
      </c>
      <c r="O59" s="13">
        <v>0</v>
      </c>
      <c r="P59" s="1">
        <v>0</v>
      </c>
      <c r="Q59" s="1">
        <v>0</v>
      </c>
      <c r="R59" s="1">
        <v>0</v>
      </c>
      <c r="S59" s="1">
        <v>0</v>
      </c>
      <c r="T59" s="4">
        <v>1</v>
      </c>
      <c r="U59" s="1">
        <v>0</v>
      </c>
      <c r="V59" s="1">
        <v>2</v>
      </c>
      <c r="W59" s="1">
        <v>1</v>
      </c>
      <c r="X59" s="1">
        <v>0</v>
      </c>
      <c r="Y59" s="1">
        <v>2</v>
      </c>
      <c r="Z59" s="1">
        <v>5</v>
      </c>
      <c r="AA59" s="1">
        <v>0</v>
      </c>
      <c r="AB59" s="13">
        <v>0</v>
      </c>
      <c r="AC59" s="1">
        <v>1</v>
      </c>
      <c r="AD59" s="1">
        <v>0</v>
      </c>
      <c r="AE59" s="1">
        <v>0</v>
      </c>
      <c r="AF59" s="1">
        <v>0</v>
      </c>
      <c r="AG59" s="6">
        <v>0</v>
      </c>
      <c r="AH59" s="1">
        <v>3</v>
      </c>
      <c r="AI59" s="1">
        <v>0</v>
      </c>
      <c r="AJ59" s="1">
        <v>0</v>
      </c>
      <c r="AK59" s="1">
        <v>0</v>
      </c>
      <c r="AL59" s="1">
        <v>0</v>
      </c>
      <c r="AM59" s="1">
        <v>0</v>
      </c>
      <c r="AN59" s="1">
        <v>1</v>
      </c>
      <c r="AO59" s="13">
        <v>0</v>
      </c>
      <c r="AP59" s="1">
        <v>0</v>
      </c>
      <c r="AQ59" s="1">
        <v>0</v>
      </c>
      <c r="AR59" s="1">
        <v>0</v>
      </c>
      <c r="AS59" s="1">
        <v>0</v>
      </c>
      <c r="AT59" s="8"/>
      <c r="BB59" s="13"/>
      <c r="BG59" s="10"/>
      <c r="BO59" s="13"/>
    </row>
    <row r="60" spans="1:67" ht="15.75" customHeight="1" x14ac:dyDescent="0.25">
      <c r="A60" s="14">
        <v>44342</v>
      </c>
      <c r="B60" s="6"/>
      <c r="C60" s="6"/>
      <c r="D60" s="6"/>
      <c r="E60" s="6"/>
      <c r="F60" s="6"/>
      <c r="G60" s="2"/>
      <c r="O60" s="13"/>
      <c r="T60" s="4"/>
      <c r="AB60" s="13"/>
      <c r="AG60" s="6"/>
      <c r="AO60" s="13"/>
      <c r="AT60" s="8"/>
      <c r="BB60" s="13"/>
      <c r="BG60" s="10"/>
      <c r="BO60" s="13"/>
    </row>
    <row r="61" spans="1:67" ht="15.75" customHeight="1" x14ac:dyDescent="0.25">
      <c r="A61" s="1" t="s">
        <v>63</v>
      </c>
      <c r="B61" s="1">
        <v>0.78</v>
      </c>
      <c r="C61" s="1">
        <v>1.1599999999999999</v>
      </c>
      <c r="G61" s="2">
        <v>0</v>
      </c>
      <c r="H61" s="1">
        <v>3</v>
      </c>
      <c r="I61" s="1">
        <v>0</v>
      </c>
      <c r="J61" s="1">
        <v>1</v>
      </c>
      <c r="K61" s="1">
        <v>0</v>
      </c>
      <c r="L61" s="1">
        <v>0</v>
      </c>
      <c r="M61" s="1">
        <v>6</v>
      </c>
      <c r="N61" s="1">
        <v>0</v>
      </c>
      <c r="O61" s="13">
        <v>0</v>
      </c>
      <c r="P61" s="1">
        <v>0</v>
      </c>
      <c r="Q61" s="1">
        <v>0</v>
      </c>
      <c r="R61" s="1">
        <v>0</v>
      </c>
      <c r="S61" s="1">
        <v>0</v>
      </c>
      <c r="T61" s="4">
        <v>0</v>
      </c>
      <c r="U61" s="1">
        <v>1</v>
      </c>
      <c r="V61" s="1">
        <v>0</v>
      </c>
      <c r="W61" s="1">
        <v>0</v>
      </c>
      <c r="X61" s="1">
        <v>0</v>
      </c>
      <c r="Y61" s="1">
        <v>0</v>
      </c>
      <c r="Z61" s="1">
        <v>4</v>
      </c>
      <c r="AA61" s="1">
        <v>0</v>
      </c>
      <c r="AB61" s="13">
        <v>0</v>
      </c>
      <c r="AC61" s="1">
        <v>0</v>
      </c>
      <c r="AD61" s="1">
        <v>0</v>
      </c>
      <c r="AE61" s="1">
        <v>0</v>
      </c>
      <c r="AF61" s="1">
        <v>0</v>
      </c>
      <c r="AG61" s="6"/>
      <c r="AO61" s="13"/>
      <c r="AT61" s="8"/>
      <c r="BB61" s="13"/>
      <c r="BG61" s="10"/>
      <c r="BO61" s="13"/>
    </row>
    <row r="62" spans="1:67" ht="15.75" customHeight="1" x14ac:dyDescent="0.25">
      <c r="A62" s="1" t="s">
        <v>64</v>
      </c>
      <c r="B62" s="1">
        <v>1.03</v>
      </c>
      <c r="C62" s="1">
        <v>1.1200000000000001</v>
      </c>
      <c r="G62" s="2">
        <v>0</v>
      </c>
      <c r="H62" s="1">
        <v>0</v>
      </c>
      <c r="I62" s="1">
        <v>2</v>
      </c>
      <c r="J62" s="1">
        <v>0</v>
      </c>
      <c r="K62" s="1">
        <v>0</v>
      </c>
      <c r="L62" s="1">
        <v>0</v>
      </c>
      <c r="M62" s="1">
        <v>3</v>
      </c>
      <c r="N62" s="1">
        <v>1</v>
      </c>
      <c r="O62" s="13">
        <v>0</v>
      </c>
      <c r="P62" s="1">
        <v>0</v>
      </c>
      <c r="Q62" s="1">
        <v>0</v>
      </c>
      <c r="R62" s="1">
        <v>0</v>
      </c>
      <c r="S62" s="1">
        <v>0</v>
      </c>
      <c r="T62" s="4">
        <v>0</v>
      </c>
      <c r="U62" s="1">
        <v>1</v>
      </c>
      <c r="V62" s="1">
        <v>0</v>
      </c>
      <c r="W62" s="1">
        <v>0</v>
      </c>
      <c r="X62" s="1">
        <v>0</v>
      </c>
      <c r="Y62" s="1">
        <v>0</v>
      </c>
      <c r="Z62" s="1">
        <v>7</v>
      </c>
      <c r="AA62" s="1">
        <v>1</v>
      </c>
      <c r="AB62" s="13">
        <v>2</v>
      </c>
      <c r="AC62" s="1">
        <v>0</v>
      </c>
      <c r="AD62" s="1">
        <v>0</v>
      </c>
      <c r="AE62" s="1">
        <v>0</v>
      </c>
      <c r="AF62" s="1">
        <v>0</v>
      </c>
      <c r="AG62" s="6"/>
      <c r="AO62" s="13"/>
      <c r="AT62" s="8"/>
      <c r="BB62" s="13"/>
      <c r="BG62" s="10"/>
      <c r="BO62" s="13"/>
    </row>
    <row r="63" spans="1:67" ht="15.75" customHeight="1" x14ac:dyDescent="0.25">
      <c r="A63" s="15">
        <v>44343</v>
      </c>
      <c r="B63" s="4"/>
      <c r="C63" s="4"/>
      <c r="D63" s="4"/>
      <c r="E63" s="4"/>
      <c r="F63" s="4"/>
      <c r="G63" s="2"/>
      <c r="O63" s="13"/>
      <c r="T63" s="4"/>
      <c r="AB63" s="13"/>
      <c r="AG63" s="6"/>
      <c r="AO63" s="13"/>
      <c r="AT63" s="8"/>
      <c r="BB63" s="13"/>
      <c r="BG63" s="10"/>
      <c r="BO63" s="13"/>
    </row>
    <row r="64" spans="1:67" ht="15.75" customHeight="1" x14ac:dyDescent="0.25">
      <c r="A64" s="1" t="s">
        <v>65</v>
      </c>
      <c r="B64" s="1">
        <v>0.97</v>
      </c>
      <c r="C64" s="1">
        <v>0.99</v>
      </c>
      <c r="G64" s="2">
        <v>0</v>
      </c>
      <c r="H64" s="1">
        <v>4</v>
      </c>
      <c r="I64" s="1">
        <v>0</v>
      </c>
      <c r="J64" s="1">
        <v>0</v>
      </c>
      <c r="K64" s="1">
        <v>0</v>
      </c>
      <c r="L64" s="1">
        <v>0</v>
      </c>
      <c r="M64" s="1">
        <v>2</v>
      </c>
      <c r="N64" s="1">
        <v>0</v>
      </c>
      <c r="O64" s="13">
        <v>0</v>
      </c>
      <c r="P64" s="1">
        <v>0</v>
      </c>
      <c r="Q64" s="1">
        <v>0</v>
      </c>
      <c r="R64" s="1">
        <v>0</v>
      </c>
      <c r="S64" s="1">
        <v>0</v>
      </c>
      <c r="T64" s="4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2</v>
      </c>
      <c r="AA64" s="1">
        <v>0</v>
      </c>
      <c r="AB64" s="13">
        <v>1</v>
      </c>
      <c r="AC64" s="1">
        <v>0</v>
      </c>
      <c r="AD64" s="1">
        <v>0</v>
      </c>
      <c r="AE64" s="1">
        <v>0</v>
      </c>
      <c r="AF64" s="1">
        <v>0</v>
      </c>
      <c r="AG64" s="6"/>
      <c r="AO64" s="13"/>
      <c r="AT64" s="8"/>
      <c r="BB64" s="13"/>
      <c r="BG64" s="10"/>
      <c r="BO64" s="13"/>
    </row>
    <row r="65" spans="1:67" ht="15.75" customHeight="1" x14ac:dyDescent="0.25">
      <c r="A65" s="1" t="s">
        <v>66</v>
      </c>
      <c r="B65" s="1">
        <v>1.34</v>
      </c>
      <c r="C65" s="1">
        <v>1.02</v>
      </c>
      <c r="G65" s="2">
        <v>0</v>
      </c>
      <c r="H65" s="1">
        <v>2</v>
      </c>
      <c r="I65" s="1">
        <v>3</v>
      </c>
      <c r="J65" s="1">
        <v>0</v>
      </c>
      <c r="K65" s="1">
        <v>0</v>
      </c>
      <c r="L65" s="1">
        <v>0</v>
      </c>
      <c r="M65" s="1">
        <v>2</v>
      </c>
      <c r="N65" s="1">
        <v>1</v>
      </c>
      <c r="O65" s="13">
        <v>0</v>
      </c>
      <c r="P65" s="1">
        <v>0</v>
      </c>
      <c r="Q65" s="1">
        <v>0</v>
      </c>
      <c r="R65" s="1">
        <v>0</v>
      </c>
      <c r="S65" s="1">
        <v>0</v>
      </c>
      <c r="T65" s="4">
        <v>0</v>
      </c>
      <c r="U65" s="1">
        <v>0</v>
      </c>
      <c r="V65" s="1">
        <v>1</v>
      </c>
      <c r="W65" s="1">
        <v>0</v>
      </c>
      <c r="X65" s="1">
        <v>0</v>
      </c>
      <c r="Y65" s="1">
        <v>1</v>
      </c>
      <c r="Z65" s="1">
        <v>6</v>
      </c>
      <c r="AA65" s="1">
        <v>0</v>
      </c>
      <c r="AB65" s="13">
        <v>1</v>
      </c>
      <c r="AC65" s="1">
        <v>0</v>
      </c>
      <c r="AD65" s="1">
        <v>0</v>
      </c>
      <c r="AE65" s="1">
        <v>0</v>
      </c>
      <c r="AF65" s="1">
        <v>0</v>
      </c>
      <c r="AG65" s="6"/>
      <c r="AO65" s="13"/>
      <c r="AT65" s="8"/>
      <c r="BB65" s="13"/>
      <c r="BG65" s="10"/>
      <c r="BO65" s="13"/>
    </row>
    <row r="66" spans="1:67" ht="15.75" customHeight="1" x14ac:dyDescent="0.25">
      <c r="A66" s="12">
        <v>44344</v>
      </c>
      <c r="B66" s="2"/>
      <c r="C66" s="2"/>
      <c r="D66" s="2"/>
      <c r="E66" s="2"/>
      <c r="F66" s="2"/>
      <c r="G66" s="2"/>
      <c r="O66" s="13"/>
      <c r="T66" s="4"/>
      <c r="AB66" s="13"/>
      <c r="AG66" s="6"/>
      <c r="AO66" s="13"/>
      <c r="AT66" s="8"/>
      <c r="BB66" s="13"/>
      <c r="BG66" s="10"/>
      <c r="BO66" s="13"/>
    </row>
    <row r="67" spans="1:67" ht="15.75" customHeight="1" x14ac:dyDescent="0.25">
      <c r="A67" s="1" t="s">
        <v>67</v>
      </c>
      <c r="B67" s="1">
        <v>1.18</v>
      </c>
      <c r="C67" s="1">
        <v>1.1599999999999999</v>
      </c>
      <c r="G67" s="2">
        <v>0</v>
      </c>
      <c r="H67" s="1">
        <v>3</v>
      </c>
      <c r="I67" s="1">
        <v>1</v>
      </c>
      <c r="J67" s="1">
        <v>0</v>
      </c>
      <c r="K67" s="1">
        <v>0</v>
      </c>
      <c r="L67" s="1">
        <v>0</v>
      </c>
      <c r="M67" s="1">
        <v>0</v>
      </c>
      <c r="N67" s="1">
        <v>1</v>
      </c>
      <c r="O67" s="13">
        <v>0</v>
      </c>
      <c r="P67" s="1">
        <v>1</v>
      </c>
      <c r="Q67" s="1">
        <v>0</v>
      </c>
      <c r="R67" s="1">
        <v>0</v>
      </c>
      <c r="S67" s="1">
        <v>0</v>
      </c>
      <c r="T67" s="4">
        <v>1</v>
      </c>
      <c r="U67" s="1">
        <v>1</v>
      </c>
      <c r="V67" s="1">
        <v>1</v>
      </c>
      <c r="W67" s="1">
        <v>0</v>
      </c>
      <c r="X67" s="1">
        <v>0</v>
      </c>
      <c r="Y67" s="1">
        <v>0</v>
      </c>
      <c r="Z67" s="1">
        <v>5</v>
      </c>
      <c r="AA67" s="1">
        <v>1</v>
      </c>
      <c r="AB67" s="13">
        <v>0</v>
      </c>
      <c r="AC67" s="1">
        <v>0</v>
      </c>
      <c r="AD67" s="1">
        <v>0</v>
      </c>
      <c r="AE67" s="1">
        <v>0</v>
      </c>
      <c r="AF67" s="1">
        <v>0</v>
      </c>
      <c r="AG67" s="6"/>
      <c r="AO67" s="13"/>
      <c r="AT67" s="8"/>
      <c r="BB67" s="13"/>
      <c r="BG67" s="10"/>
      <c r="BO67" s="13"/>
    </row>
    <row r="68" spans="1:67" ht="15.75" customHeight="1" x14ac:dyDescent="0.25">
      <c r="A68" s="14">
        <v>44351</v>
      </c>
      <c r="B68" s="6"/>
      <c r="C68" s="6"/>
      <c r="D68" s="6"/>
      <c r="E68" s="6"/>
      <c r="F68" s="6"/>
      <c r="G68" s="2"/>
      <c r="O68" s="13"/>
      <c r="T68" s="4"/>
      <c r="AB68" s="13"/>
      <c r="AG68" s="6"/>
      <c r="AO68" s="13"/>
      <c r="AT68" s="8"/>
      <c r="BB68" s="13"/>
      <c r="BG68" s="10"/>
      <c r="BO68" s="13"/>
    </row>
    <row r="69" spans="1:67" ht="15.75" customHeight="1" x14ac:dyDescent="0.25">
      <c r="A69" s="1" t="s">
        <v>68</v>
      </c>
      <c r="B69" s="1">
        <v>1.23</v>
      </c>
      <c r="C69" s="1">
        <v>1.27</v>
      </c>
      <c r="D69" s="1">
        <v>0.81</v>
      </c>
      <c r="G69" s="2">
        <v>0</v>
      </c>
      <c r="H69" s="1">
        <v>4</v>
      </c>
      <c r="I69" s="1">
        <v>1</v>
      </c>
      <c r="J69" s="1">
        <v>1</v>
      </c>
      <c r="K69" s="1">
        <v>0</v>
      </c>
      <c r="L69" s="1">
        <v>0</v>
      </c>
      <c r="M69" s="1">
        <v>4</v>
      </c>
      <c r="N69" s="1">
        <v>0</v>
      </c>
      <c r="O69" s="13">
        <v>0</v>
      </c>
      <c r="P69" s="1">
        <v>0</v>
      </c>
      <c r="Q69" s="1">
        <v>0</v>
      </c>
      <c r="R69" s="1">
        <v>0</v>
      </c>
      <c r="S69" s="1">
        <v>0</v>
      </c>
      <c r="T69" s="4">
        <v>0</v>
      </c>
      <c r="U69" s="1">
        <v>1</v>
      </c>
      <c r="V69" s="1">
        <v>1</v>
      </c>
      <c r="W69" s="1">
        <v>0</v>
      </c>
      <c r="X69" s="1">
        <v>0</v>
      </c>
      <c r="Y69" s="1">
        <v>0</v>
      </c>
      <c r="Z69" s="1">
        <v>4</v>
      </c>
      <c r="AA69" s="1">
        <v>1</v>
      </c>
      <c r="AB69" s="13">
        <v>0</v>
      </c>
      <c r="AC69" s="1">
        <v>0</v>
      </c>
      <c r="AD69" s="1">
        <v>0</v>
      </c>
      <c r="AE69" s="1">
        <v>0</v>
      </c>
      <c r="AF69" s="1">
        <v>0</v>
      </c>
      <c r="AG69" s="6">
        <v>0</v>
      </c>
      <c r="AH69" s="1">
        <v>2</v>
      </c>
      <c r="AI69" s="1">
        <v>0</v>
      </c>
      <c r="AJ69" s="1">
        <v>0</v>
      </c>
      <c r="AK69" s="1">
        <v>0</v>
      </c>
      <c r="AL69" s="1">
        <v>2</v>
      </c>
      <c r="AM69" s="1">
        <v>4</v>
      </c>
      <c r="AN69" s="1">
        <v>0</v>
      </c>
      <c r="AO69" s="13">
        <v>0</v>
      </c>
      <c r="AP69" s="1">
        <v>0</v>
      </c>
      <c r="AQ69" s="1">
        <v>0</v>
      </c>
      <c r="AR69" s="1">
        <v>0</v>
      </c>
      <c r="AS69" s="1">
        <v>0</v>
      </c>
      <c r="AT69" s="8"/>
      <c r="BB69" s="13"/>
      <c r="BG69" s="10"/>
      <c r="BO69" s="13"/>
    </row>
    <row r="70" spans="1:67" ht="15.75" customHeight="1" x14ac:dyDescent="0.25">
      <c r="A70" s="1" t="s">
        <v>69</v>
      </c>
      <c r="B70" s="1">
        <v>1.35</v>
      </c>
      <c r="C70" s="1">
        <v>1.46</v>
      </c>
      <c r="D70" s="1">
        <v>1.35</v>
      </c>
      <c r="G70" s="2">
        <v>0</v>
      </c>
      <c r="H70" s="1">
        <v>3</v>
      </c>
      <c r="I70" s="1">
        <v>1</v>
      </c>
      <c r="J70" s="1">
        <v>0</v>
      </c>
      <c r="K70" s="1">
        <v>0</v>
      </c>
      <c r="L70" s="1">
        <v>0</v>
      </c>
      <c r="M70" s="1">
        <v>2</v>
      </c>
      <c r="N70" s="1">
        <v>2</v>
      </c>
      <c r="O70" s="13">
        <v>1</v>
      </c>
      <c r="P70" s="1">
        <v>0</v>
      </c>
      <c r="Q70" s="1">
        <v>0</v>
      </c>
      <c r="R70" s="1">
        <v>0</v>
      </c>
      <c r="S70" s="1">
        <v>0</v>
      </c>
      <c r="T70" s="4">
        <v>0</v>
      </c>
      <c r="U70" s="1">
        <v>3</v>
      </c>
      <c r="V70" s="1">
        <v>0</v>
      </c>
      <c r="W70" s="1">
        <v>1</v>
      </c>
      <c r="X70" s="1">
        <v>0</v>
      </c>
      <c r="Y70" s="1">
        <v>0</v>
      </c>
      <c r="Z70" s="1">
        <v>2</v>
      </c>
      <c r="AA70" s="1">
        <v>0</v>
      </c>
      <c r="AB70" s="13">
        <v>0</v>
      </c>
      <c r="AC70" s="1">
        <v>0</v>
      </c>
      <c r="AD70" s="1">
        <v>0</v>
      </c>
      <c r="AE70" s="1">
        <v>1</v>
      </c>
      <c r="AF70" s="1">
        <v>0</v>
      </c>
      <c r="AG70" s="6">
        <v>2</v>
      </c>
      <c r="AH70" s="1">
        <v>5</v>
      </c>
      <c r="AI70" s="1">
        <v>1</v>
      </c>
      <c r="AJ70" s="1">
        <v>0</v>
      </c>
      <c r="AK70" s="1">
        <v>0</v>
      </c>
      <c r="AL70" s="1">
        <v>0</v>
      </c>
      <c r="AM70" s="1">
        <v>0</v>
      </c>
      <c r="AN70" s="1">
        <v>0</v>
      </c>
      <c r="AO70" s="13">
        <v>0</v>
      </c>
      <c r="AP70" s="1">
        <v>0</v>
      </c>
      <c r="AQ70" s="1">
        <v>0</v>
      </c>
      <c r="AR70" s="1">
        <v>0</v>
      </c>
      <c r="AS70" s="1">
        <v>0</v>
      </c>
      <c r="AT70" s="8"/>
      <c r="BB70" s="13"/>
      <c r="BG70" s="10"/>
      <c r="BO70" s="13"/>
    </row>
    <row r="71" spans="1:67" ht="15.75" customHeight="1" x14ac:dyDescent="0.25">
      <c r="A71" s="1" t="s">
        <v>70</v>
      </c>
      <c r="B71" s="1">
        <v>0.93</v>
      </c>
      <c r="C71" s="1">
        <v>1.36</v>
      </c>
      <c r="D71" s="1">
        <v>0.93</v>
      </c>
      <c r="G71" s="2">
        <v>0</v>
      </c>
      <c r="H71" s="1">
        <v>3</v>
      </c>
      <c r="I71" s="1">
        <v>0</v>
      </c>
      <c r="J71" s="1">
        <v>1</v>
      </c>
      <c r="K71" s="1">
        <v>0</v>
      </c>
      <c r="L71" s="1">
        <v>0</v>
      </c>
      <c r="M71" s="1">
        <v>3</v>
      </c>
      <c r="N71" s="1">
        <v>1</v>
      </c>
      <c r="O71" s="13">
        <v>0</v>
      </c>
      <c r="P71" s="1">
        <v>0</v>
      </c>
      <c r="Q71" s="1">
        <v>0</v>
      </c>
      <c r="R71" s="1">
        <v>0</v>
      </c>
      <c r="S71" s="1">
        <v>0</v>
      </c>
      <c r="T71" s="4">
        <v>0</v>
      </c>
      <c r="U71" s="1">
        <v>1</v>
      </c>
      <c r="V71" s="1">
        <v>2</v>
      </c>
      <c r="W71" s="1">
        <v>1</v>
      </c>
      <c r="X71" s="1">
        <v>0</v>
      </c>
      <c r="Y71" s="1">
        <v>1</v>
      </c>
      <c r="Z71" s="1">
        <v>9</v>
      </c>
      <c r="AA71" s="1">
        <v>0</v>
      </c>
      <c r="AB71" s="13">
        <v>0</v>
      </c>
      <c r="AC71" s="1">
        <v>0</v>
      </c>
      <c r="AD71" s="1">
        <v>0</v>
      </c>
      <c r="AE71" s="1">
        <v>0</v>
      </c>
      <c r="AF71" s="1">
        <v>0</v>
      </c>
      <c r="AG71" s="6">
        <v>1</v>
      </c>
      <c r="AH71" s="1">
        <v>1</v>
      </c>
      <c r="AI71" s="1">
        <v>0</v>
      </c>
      <c r="AJ71" s="1">
        <v>0</v>
      </c>
      <c r="AK71" s="1">
        <v>0</v>
      </c>
      <c r="AL71" s="1">
        <v>0</v>
      </c>
      <c r="AM71" s="1">
        <v>2</v>
      </c>
      <c r="AN71" s="1">
        <v>0</v>
      </c>
      <c r="AO71" s="13">
        <v>2</v>
      </c>
      <c r="AP71" s="1">
        <v>0</v>
      </c>
      <c r="AQ71" s="1">
        <v>0</v>
      </c>
      <c r="AR71" s="1">
        <v>0</v>
      </c>
      <c r="AS71" s="1">
        <v>0</v>
      </c>
      <c r="AT71" s="8"/>
      <c r="BB71" s="13"/>
      <c r="BG71" s="10"/>
      <c r="BO71" s="13"/>
    </row>
    <row r="72" spans="1:67" ht="15.75" customHeight="1" x14ac:dyDescent="0.25">
      <c r="A72" s="15">
        <v>44354</v>
      </c>
      <c r="B72" s="4"/>
      <c r="C72" s="4"/>
      <c r="D72" s="4"/>
      <c r="E72" s="4"/>
      <c r="F72" s="4"/>
      <c r="G72" s="2"/>
      <c r="O72" s="13"/>
      <c r="T72" s="4"/>
      <c r="AB72" s="13"/>
      <c r="AG72" s="6"/>
      <c r="AO72" s="13"/>
      <c r="AT72" s="8"/>
      <c r="BB72" s="13"/>
      <c r="BG72" s="10"/>
      <c r="BO72" s="13"/>
    </row>
    <row r="73" spans="1:67" ht="15.75" customHeight="1" x14ac:dyDescent="0.25">
      <c r="A73" s="1" t="s">
        <v>71</v>
      </c>
      <c r="B73" s="1">
        <v>1.3</v>
      </c>
      <c r="C73" s="1">
        <v>1.28</v>
      </c>
      <c r="G73" s="2">
        <v>1</v>
      </c>
      <c r="H73" s="1">
        <v>1</v>
      </c>
      <c r="I73" s="1">
        <v>0</v>
      </c>
      <c r="J73" s="1">
        <v>0</v>
      </c>
      <c r="K73" s="1">
        <v>0</v>
      </c>
      <c r="L73" s="1">
        <v>0</v>
      </c>
      <c r="M73" s="1">
        <v>2</v>
      </c>
      <c r="N73" s="1">
        <v>0</v>
      </c>
      <c r="O73" s="13">
        <v>0</v>
      </c>
      <c r="P73" s="1">
        <v>0</v>
      </c>
      <c r="Q73" s="1">
        <v>0</v>
      </c>
      <c r="R73" s="1">
        <v>0</v>
      </c>
      <c r="S73" s="1">
        <v>0</v>
      </c>
      <c r="T73" s="4">
        <v>0</v>
      </c>
      <c r="U73" s="1">
        <v>1</v>
      </c>
      <c r="V73" s="1">
        <v>0</v>
      </c>
      <c r="W73" s="1">
        <v>0</v>
      </c>
      <c r="X73" s="1">
        <v>0</v>
      </c>
      <c r="Y73" s="1">
        <v>0</v>
      </c>
      <c r="Z73" s="1">
        <v>4</v>
      </c>
      <c r="AA73" s="1">
        <v>1</v>
      </c>
      <c r="AB73" s="13">
        <v>0</v>
      </c>
      <c r="AC73" s="1">
        <v>0</v>
      </c>
      <c r="AD73" s="1">
        <v>0</v>
      </c>
      <c r="AE73" s="1">
        <v>0</v>
      </c>
      <c r="AF73" s="1">
        <v>0</v>
      </c>
      <c r="AG73" s="6"/>
      <c r="AO73" s="13"/>
      <c r="AT73" s="8"/>
      <c r="BB73" s="13"/>
      <c r="BG73" s="10"/>
      <c r="BO73" s="13"/>
    </row>
    <row r="74" spans="1:67" ht="15.75" customHeight="1" x14ac:dyDescent="0.25">
      <c r="A74" s="1" t="s">
        <v>72</v>
      </c>
      <c r="B74" s="1">
        <v>0.56000000000000005</v>
      </c>
      <c r="C74" s="1">
        <v>0.83</v>
      </c>
      <c r="D74" s="1">
        <v>1.1399999999999999</v>
      </c>
      <c r="G74" s="2">
        <v>0</v>
      </c>
      <c r="H74" s="1">
        <v>2</v>
      </c>
      <c r="I74" s="1">
        <v>0</v>
      </c>
      <c r="J74" s="1">
        <v>0</v>
      </c>
      <c r="K74" s="1">
        <v>0</v>
      </c>
      <c r="L74" s="1">
        <v>0</v>
      </c>
      <c r="M74" s="1">
        <v>1</v>
      </c>
      <c r="N74" s="1">
        <v>0</v>
      </c>
      <c r="O74" s="13">
        <v>0</v>
      </c>
      <c r="P74" s="1">
        <v>0</v>
      </c>
      <c r="Q74" s="1">
        <v>0</v>
      </c>
      <c r="R74" s="1">
        <v>0</v>
      </c>
      <c r="S74" s="1">
        <v>0</v>
      </c>
      <c r="T74" s="4">
        <v>0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4</v>
      </c>
      <c r="AA74" s="1">
        <v>2</v>
      </c>
      <c r="AB74" s="13">
        <v>0</v>
      </c>
      <c r="AC74" s="1">
        <v>0</v>
      </c>
      <c r="AD74" s="1">
        <v>0</v>
      </c>
      <c r="AE74" s="1">
        <v>0</v>
      </c>
      <c r="AF74" s="1">
        <v>0</v>
      </c>
      <c r="AG74" s="6">
        <v>0</v>
      </c>
      <c r="AH74" s="1">
        <v>0</v>
      </c>
      <c r="AI74" s="1">
        <v>2</v>
      </c>
      <c r="AJ74" s="1">
        <v>1</v>
      </c>
      <c r="AK74" s="1">
        <v>0</v>
      </c>
      <c r="AL74" s="1">
        <v>0</v>
      </c>
      <c r="AM74" s="1">
        <v>6</v>
      </c>
      <c r="AN74" s="1">
        <v>1</v>
      </c>
      <c r="AO74" s="13">
        <v>0</v>
      </c>
      <c r="AP74" s="1">
        <v>0</v>
      </c>
      <c r="AQ74" s="1">
        <v>0</v>
      </c>
      <c r="AR74" s="1">
        <v>0</v>
      </c>
      <c r="AS74" s="1">
        <v>0</v>
      </c>
      <c r="AT74" s="8"/>
      <c r="BB74" s="13"/>
      <c r="BG74" s="10"/>
      <c r="BO74" s="13"/>
    </row>
    <row r="75" spans="1:67" ht="15.75" customHeight="1" x14ac:dyDescent="0.25">
      <c r="A75" s="1" t="s">
        <v>73</v>
      </c>
      <c r="B75" s="1">
        <v>0.92</v>
      </c>
      <c r="C75" s="1">
        <v>1.1599999999999999</v>
      </c>
      <c r="D75" s="1">
        <v>1.01</v>
      </c>
      <c r="G75" s="2">
        <v>0</v>
      </c>
      <c r="H75" s="1">
        <v>6</v>
      </c>
      <c r="I75" s="1">
        <v>0</v>
      </c>
      <c r="J75" s="1">
        <v>0</v>
      </c>
      <c r="K75" s="1">
        <v>0</v>
      </c>
      <c r="L75" s="1">
        <v>0</v>
      </c>
      <c r="M75" s="1">
        <v>1</v>
      </c>
      <c r="N75" s="1">
        <v>0</v>
      </c>
      <c r="O75" s="13">
        <v>0</v>
      </c>
      <c r="P75" s="1">
        <v>0</v>
      </c>
      <c r="Q75" s="1">
        <v>0</v>
      </c>
      <c r="R75" s="1">
        <v>0</v>
      </c>
      <c r="S75" s="1">
        <v>0</v>
      </c>
      <c r="T75" s="4">
        <v>0</v>
      </c>
      <c r="U75" s="1">
        <v>3</v>
      </c>
      <c r="V75" s="1">
        <v>1</v>
      </c>
      <c r="W75" s="1">
        <v>0</v>
      </c>
      <c r="X75" s="1">
        <v>0</v>
      </c>
      <c r="Y75" s="1">
        <v>4</v>
      </c>
      <c r="Z75" s="1">
        <v>1</v>
      </c>
      <c r="AA75" s="1">
        <v>0</v>
      </c>
      <c r="AB75" s="13">
        <v>0</v>
      </c>
      <c r="AC75" s="1">
        <v>0</v>
      </c>
      <c r="AD75" s="1">
        <v>0</v>
      </c>
      <c r="AE75" s="1">
        <v>0</v>
      </c>
      <c r="AF75" s="1">
        <v>0</v>
      </c>
      <c r="AG75" s="6">
        <v>0</v>
      </c>
      <c r="AH75" s="1">
        <v>1</v>
      </c>
      <c r="AI75" s="1">
        <v>1</v>
      </c>
      <c r="AJ75" s="1">
        <v>0</v>
      </c>
      <c r="AK75" s="1">
        <v>0</v>
      </c>
      <c r="AL75" s="1">
        <v>0</v>
      </c>
      <c r="AM75" s="1">
        <v>5</v>
      </c>
      <c r="AN75" s="1">
        <v>2</v>
      </c>
      <c r="AO75" s="13">
        <v>0</v>
      </c>
      <c r="AP75" s="1">
        <v>0</v>
      </c>
      <c r="AQ75" s="1">
        <v>0</v>
      </c>
      <c r="AR75" s="1">
        <v>0</v>
      </c>
      <c r="AS75" s="1">
        <v>0</v>
      </c>
      <c r="AT75" s="8"/>
      <c r="BB75" s="13"/>
      <c r="BG75" s="10"/>
      <c r="BO75" s="13"/>
    </row>
    <row r="76" spans="1:67" ht="15.75" customHeight="1" x14ac:dyDescent="0.25">
      <c r="A76" s="1" t="s">
        <v>74</v>
      </c>
      <c r="B76" s="1">
        <v>0.85</v>
      </c>
      <c r="C76" s="1">
        <v>0.69</v>
      </c>
      <c r="D76" s="1">
        <v>1.45</v>
      </c>
      <c r="G76" s="2">
        <v>0</v>
      </c>
      <c r="H76" s="1">
        <v>4</v>
      </c>
      <c r="I76" s="1">
        <v>0</v>
      </c>
      <c r="J76" s="1">
        <v>0</v>
      </c>
      <c r="K76" s="1">
        <v>0</v>
      </c>
      <c r="L76" s="1">
        <v>2</v>
      </c>
      <c r="M76" s="1">
        <v>1</v>
      </c>
      <c r="N76" s="1">
        <v>0</v>
      </c>
      <c r="O76" s="13">
        <v>0</v>
      </c>
      <c r="P76" s="1">
        <v>0</v>
      </c>
      <c r="Q76" s="1">
        <v>0</v>
      </c>
      <c r="R76" s="1">
        <v>0</v>
      </c>
      <c r="S76" s="1">
        <v>0</v>
      </c>
      <c r="T76" s="4">
        <v>0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  <c r="Z76" s="1">
        <v>2</v>
      </c>
      <c r="AA76" s="1">
        <v>0</v>
      </c>
      <c r="AB76" s="13">
        <v>0</v>
      </c>
      <c r="AC76" s="1">
        <v>0</v>
      </c>
      <c r="AD76" s="1">
        <v>0</v>
      </c>
      <c r="AE76" s="1">
        <v>0</v>
      </c>
      <c r="AF76" s="1">
        <v>0</v>
      </c>
      <c r="AG76" s="6">
        <v>0</v>
      </c>
      <c r="AH76" s="1">
        <v>5</v>
      </c>
      <c r="AI76" s="1">
        <v>2</v>
      </c>
      <c r="AJ76" s="1">
        <v>0</v>
      </c>
      <c r="AK76" s="1">
        <v>0</v>
      </c>
      <c r="AL76" s="1">
        <v>4</v>
      </c>
      <c r="AM76" s="1">
        <v>4</v>
      </c>
      <c r="AN76" s="1">
        <v>1</v>
      </c>
      <c r="AO76" s="13">
        <v>2</v>
      </c>
      <c r="AP76" s="1">
        <v>0</v>
      </c>
      <c r="AQ76" s="1">
        <v>0</v>
      </c>
      <c r="AR76" s="1">
        <v>0</v>
      </c>
      <c r="AS76" s="1">
        <v>0</v>
      </c>
      <c r="AT76" s="8"/>
      <c r="BB76" s="13"/>
      <c r="BG76" s="10"/>
      <c r="BO76" s="13"/>
    </row>
    <row r="77" spans="1:67" ht="15.75" customHeight="1" x14ac:dyDescent="0.25">
      <c r="A77" s="12">
        <v>44355</v>
      </c>
      <c r="B77" s="2"/>
      <c r="C77" s="2"/>
      <c r="D77" s="2"/>
      <c r="E77" s="2"/>
      <c r="F77" s="2"/>
      <c r="G77" s="2"/>
      <c r="O77" s="13"/>
      <c r="T77" s="4"/>
      <c r="AB77" s="13"/>
      <c r="AG77" s="6"/>
      <c r="AO77" s="13"/>
      <c r="AT77" s="8"/>
      <c r="BB77" s="13"/>
      <c r="BG77" s="10"/>
      <c r="BO77" s="13"/>
    </row>
    <row r="78" spans="1:67" ht="15.75" customHeight="1" x14ac:dyDescent="0.25">
      <c r="A78" s="1" t="s">
        <v>75</v>
      </c>
      <c r="B78" s="1">
        <v>1.08</v>
      </c>
      <c r="C78" s="1">
        <v>1.1100000000000001</v>
      </c>
      <c r="D78" s="1">
        <v>0.54</v>
      </c>
      <c r="G78" s="2">
        <v>0</v>
      </c>
      <c r="H78" s="1">
        <v>2</v>
      </c>
      <c r="I78" s="1">
        <v>1</v>
      </c>
      <c r="J78" s="1">
        <v>0</v>
      </c>
      <c r="K78" s="1">
        <v>0</v>
      </c>
      <c r="L78" s="1">
        <v>1</v>
      </c>
      <c r="M78" s="1">
        <v>2</v>
      </c>
      <c r="N78" s="1">
        <v>0</v>
      </c>
      <c r="O78" s="13">
        <v>0</v>
      </c>
      <c r="P78" s="1">
        <v>0</v>
      </c>
      <c r="Q78" s="1">
        <v>0</v>
      </c>
      <c r="R78" s="1">
        <v>0</v>
      </c>
      <c r="S78" s="1">
        <v>0</v>
      </c>
      <c r="T78" s="4">
        <v>1</v>
      </c>
      <c r="U78" s="1">
        <v>2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 s="13">
        <v>0</v>
      </c>
      <c r="AC78" s="1">
        <v>0</v>
      </c>
      <c r="AD78" s="1">
        <v>0</v>
      </c>
      <c r="AE78" s="1">
        <v>0</v>
      </c>
      <c r="AF78" s="1">
        <v>0</v>
      </c>
      <c r="AG78" s="6">
        <v>0</v>
      </c>
      <c r="AH78" s="1">
        <v>2</v>
      </c>
      <c r="AI78" s="1">
        <v>0</v>
      </c>
      <c r="AJ78" s="1">
        <v>0</v>
      </c>
      <c r="AK78" s="1">
        <v>0</v>
      </c>
      <c r="AL78" s="1">
        <v>0</v>
      </c>
      <c r="AM78" s="1">
        <v>0</v>
      </c>
      <c r="AN78" s="1">
        <v>0</v>
      </c>
      <c r="AO78" s="13">
        <v>0</v>
      </c>
      <c r="AP78" s="1">
        <v>0</v>
      </c>
      <c r="AQ78" s="1">
        <v>0</v>
      </c>
      <c r="AR78" s="1">
        <v>0</v>
      </c>
      <c r="AS78" s="1">
        <v>0</v>
      </c>
      <c r="AT78" s="8"/>
      <c r="BB78" s="13"/>
      <c r="BG78" s="10"/>
      <c r="BO78" s="13"/>
    </row>
    <row r="79" spans="1:67" ht="15.75" customHeight="1" x14ac:dyDescent="0.25">
      <c r="A79" s="1" t="s">
        <v>76</v>
      </c>
      <c r="B79" s="1">
        <v>1.2</v>
      </c>
      <c r="C79" s="1">
        <v>0.82</v>
      </c>
      <c r="D79" s="1">
        <v>1.3</v>
      </c>
      <c r="G79" s="2">
        <v>0</v>
      </c>
      <c r="H79" s="1">
        <v>1</v>
      </c>
      <c r="I79" s="1">
        <v>1</v>
      </c>
      <c r="J79" s="1">
        <v>0</v>
      </c>
      <c r="K79" s="1">
        <v>0</v>
      </c>
      <c r="L79" s="1">
        <v>1</v>
      </c>
      <c r="M79" s="1">
        <v>1</v>
      </c>
      <c r="N79" s="1">
        <v>1</v>
      </c>
      <c r="O79" s="13">
        <v>0</v>
      </c>
      <c r="P79" s="1">
        <v>0</v>
      </c>
      <c r="Q79" s="1">
        <v>0</v>
      </c>
      <c r="R79" s="1">
        <v>0</v>
      </c>
      <c r="S79" s="1">
        <v>0</v>
      </c>
      <c r="T79" s="4">
        <v>0</v>
      </c>
      <c r="U79" s="1">
        <v>0</v>
      </c>
      <c r="V79" s="1">
        <v>1</v>
      </c>
      <c r="W79" s="1">
        <v>0</v>
      </c>
      <c r="X79" s="1">
        <v>0</v>
      </c>
      <c r="Y79" s="1">
        <v>0</v>
      </c>
      <c r="Z79" s="1">
        <v>3</v>
      </c>
      <c r="AA79" s="1">
        <v>0</v>
      </c>
      <c r="AB79" s="13">
        <v>0</v>
      </c>
      <c r="AC79" s="1">
        <v>0</v>
      </c>
      <c r="AD79" s="1">
        <v>0</v>
      </c>
      <c r="AE79" s="1">
        <v>0</v>
      </c>
      <c r="AF79" s="1">
        <v>0</v>
      </c>
      <c r="AG79" s="6">
        <v>1</v>
      </c>
      <c r="AH79" s="1">
        <v>4</v>
      </c>
      <c r="AI79" s="1">
        <v>1</v>
      </c>
      <c r="AJ79" s="1">
        <v>0</v>
      </c>
      <c r="AK79" s="1">
        <v>0</v>
      </c>
      <c r="AL79" s="1">
        <v>0</v>
      </c>
      <c r="AM79" s="1">
        <v>0</v>
      </c>
      <c r="AN79" s="1">
        <v>1</v>
      </c>
      <c r="AO79" s="13">
        <v>0</v>
      </c>
      <c r="AP79" s="1">
        <v>0</v>
      </c>
      <c r="AQ79" s="1">
        <v>1</v>
      </c>
      <c r="AR79" s="1">
        <v>0</v>
      </c>
      <c r="AS79" s="1">
        <v>0</v>
      </c>
      <c r="AT79" s="8"/>
      <c r="BB79" s="13"/>
      <c r="BG79" s="10"/>
      <c r="BO79" s="13"/>
    </row>
    <row r="80" spans="1:67" ht="15.75" customHeight="1" x14ac:dyDescent="0.25">
      <c r="A80" s="1" t="s">
        <v>77</v>
      </c>
      <c r="B80" s="1">
        <v>1.1299999999999999</v>
      </c>
      <c r="C80" s="1">
        <v>1.1499999999999999</v>
      </c>
      <c r="D80" s="1">
        <v>0.97</v>
      </c>
      <c r="G80" s="2">
        <v>2</v>
      </c>
      <c r="H80" s="1">
        <v>6</v>
      </c>
      <c r="I80" s="1">
        <v>1</v>
      </c>
      <c r="J80" s="1">
        <v>0</v>
      </c>
      <c r="K80" s="1">
        <v>0</v>
      </c>
      <c r="L80" s="1">
        <v>0</v>
      </c>
      <c r="M80" s="1">
        <v>1</v>
      </c>
      <c r="N80" s="1">
        <v>0</v>
      </c>
      <c r="O80" s="13">
        <v>0</v>
      </c>
      <c r="P80" s="1">
        <v>0</v>
      </c>
      <c r="Q80" s="1">
        <v>0</v>
      </c>
      <c r="R80" s="1">
        <v>0</v>
      </c>
      <c r="S80" s="1">
        <v>0</v>
      </c>
      <c r="T80" s="4">
        <v>0</v>
      </c>
      <c r="U80" s="1">
        <v>2</v>
      </c>
      <c r="V80" s="1">
        <v>0</v>
      </c>
      <c r="W80" s="1">
        <v>0</v>
      </c>
      <c r="X80" s="1">
        <v>1</v>
      </c>
      <c r="Y80" s="1">
        <v>0</v>
      </c>
      <c r="Z80" s="1">
        <v>2</v>
      </c>
      <c r="AA80" s="1">
        <v>1</v>
      </c>
      <c r="AB80" s="13">
        <v>1</v>
      </c>
      <c r="AC80" s="1">
        <v>0</v>
      </c>
      <c r="AD80" s="1">
        <v>1</v>
      </c>
      <c r="AE80" s="1">
        <v>0</v>
      </c>
      <c r="AF80" s="1">
        <v>0</v>
      </c>
      <c r="AG80" s="6">
        <v>0</v>
      </c>
      <c r="AH80" s="1">
        <v>0</v>
      </c>
      <c r="AI80" s="1">
        <v>2</v>
      </c>
      <c r="AJ80" s="1">
        <v>0</v>
      </c>
      <c r="AK80" s="1">
        <v>0</v>
      </c>
      <c r="AL80" s="1">
        <v>0</v>
      </c>
      <c r="AM80" s="1">
        <v>0</v>
      </c>
      <c r="AN80" s="1">
        <v>2</v>
      </c>
      <c r="AO80" s="13">
        <v>0</v>
      </c>
      <c r="AP80" s="1">
        <v>0</v>
      </c>
      <c r="AQ80" s="1">
        <v>0</v>
      </c>
      <c r="AR80" s="1">
        <v>0</v>
      </c>
      <c r="AS80" s="1">
        <v>0</v>
      </c>
      <c r="AT80" s="8"/>
      <c r="BB80" s="13"/>
      <c r="BG80" s="10"/>
      <c r="BO80" s="13"/>
    </row>
    <row r="81" spans="1:67" ht="15.75" customHeight="1" x14ac:dyDescent="0.25">
      <c r="A81" s="14">
        <v>44357</v>
      </c>
      <c r="B81" s="6"/>
      <c r="C81" s="6"/>
      <c r="D81" s="6"/>
      <c r="E81" s="6"/>
      <c r="F81" s="6"/>
      <c r="G81" s="2"/>
      <c r="O81" s="13"/>
      <c r="T81" s="4"/>
      <c r="AB81" s="13"/>
      <c r="AG81" s="6"/>
      <c r="AO81" s="13"/>
      <c r="AT81" s="8"/>
      <c r="BB81" s="13"/>
      <c r="BG81" s="10"/>
      <c r="BO81" s="13"/>
    </row>
    <row r="82" spans="1:67" ht="15.75" customHeight="1" x14ac:dyDescent="0.25">
      <c r="A82" s="1" t="s">
        <v>78</v>
      </c>
      <c r="B82" s="1">
        <v>1.1100000000000001</v>
      </c>
      <c r="C82" s="1">
        <v>1.1599999999999999</v>
      </c>
      <c r="G82" s="2">
        <v>1</v>
      </c>
      <c r="H82" s="1">
        <v>4</v>
      </c>
      <c r="I82" s="1">
        <v>2</v>
      </c>
      <c r="J82" s="1">
        <v>0</v>
      </c>
      <c r="K82" s="1">
        <v>0</v>
      </c>
      <c r="L82" s="1">
        <v>0</v>
      </c>
      <c r="M82" s="1">
        <v>5</v>
      </c>
      <c r="N82" s="1">
        <v>1</v>
      </c>
      <c r="O82" s="13">
        <v>1</v>
      </c>
      <c r="P82" s="1">
        <v>0</v>
      </c>
      <c r="Q82" s="1">
        <v>0</v>
      </c>
      <c r="R82" s="1">
        <v>0</v>
      </c>
      <c r="S82" s="1">
        <v>0</v>
      </c>
      <c r="T82" s="4">
        <v>0</v>
      </c>
      <c r="U82" s="1">
        <v>1</v>
      </c>
      <c r="V82" s="1">
        <v>1</v>
      </c>
      <c r="W82" s="1">
        <v>0</v>
      </c>
      <c r="X82" s="1">
        <v>0</v>
      </c>
      <c r="Y82" s="1">
        <v>0</v>
      </c>
      <c r="Z82" s="1">
        <v>6</v>
      </c>
      <c r="AA82" s="1">
        <v>0</v>
      </c>
      <c r="AB82" s="13">
        <v>0</v>
      </c>
      <c r="AC82" s="1">
        <v>1</v>
      </c>
      <c r="AD82" s="1">
        <v>1</v>
      </c>
      <c r="AE82" s="1">
        <v>0</v>
      </c>
      <c r="AF82" s="1">
        <v>0</v>
      </c>
      <c r="AG82" s="6"/>
      <c r="AO82" s="13"/>
      <c r="AT82" s="8"/>
      <c r="BB82" s="13"/>
      <c r="BG82" s="10"/>
      <c r="BO82" s="13"/>
    </row>
    <row r="83" spans="1:67" ht="15.75" customHeight="1" x14ac:dyDescent="0.25">
      <c r="A83" s="1" t="s">
        <v>79</v>
      </c>
      <c r="B83" s="1">
        <v>1.06</v>
      </c>
      <c r="C83" s="1">
        <v>1.9</v>
      </c>
      <c r="G83" s="2">
        <v>1</v>
      </c>
      <c r="H83" s="1">
        <v>5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3">
        <v>0</v>
      </c>
      <c r="P83" s="1">
        <v>0</v>
      </c>
      <c r="Q83" s="1">
        <v>0</v>
      </c>
      <c r="R83" s="1">
        <v>0</v>
      </c>
      <c r="S83" s="1">
        <v>0</v>
      </c>
      <c r="T83" s="4">
        <v>0</v>
      </c>
      <c r="U83" s="1">
        <v>0</v>
      </c>
      <c r="V83" s="1">
        <v>4</v>
      </c>
      <c r="W83" s="1">
        <v>1</v>
      </c>
      <c r="X83" s="1">
        <v>0</v>
      </c>
      <c r="Y83" s="1">
        <v>2</v>
      </c>
      <c r="Z83" s="1">
        <v>13</v>
      </c>
      <c r="AA83" s="1">
        <v>1</v>
      </c>
      <c r="AB83" s="13">
        <v>1</v>
      </c>
      <c r="AC83" s="1">
        <v>0</v>
      </c>
      <c r="AD83" s="1">
        <v>0</v>
      </c>
      <c r="AE83" s="1">
        <v>0</v>
      </c>
      <c r="AF83" s="1">
        <v>0</v>
      </c>
      <c r="AG83" s="6"/>
      <c r="AO83" s="13"/>
      <c r="AT83" s="8"/>
      <c r="BB83" s="13"/>
      <c r="BG83" s="10"/>
      <c r="BO83" s="13"/>
    </row>
    <row r="84" spans="1:67" ht="15.75" customHeight="1" x14ac:dyDescent="0.25">
      <c r="A84" s="15">
        <v>44363</v>
      </c>
      <c r="B84" s="4"/>
      <c r="C84" s="4"/>
      <c r="D84" s="4"/>
      <c r="E84" s="4"/>
      <c r="F84" s="4"/>
      <c r="G84" s="2"/>
      <c r="O84" s="13"/>
      <c r="T84" s="4"/>
      <c r="AB84" s="13"/>
      <c r="AG84" s="6"/>
      <c r="AO84" s="13"/>
      <c r="AT84" s="8"/>
      <c r="BB84" s="13"/>
      <c r="BG84" s="10"/>
      <c r="BO84" s="13"/>
    </row>
    <row r="85" spans="1:67" ht="15.75" customHeight="1" x14ac:dyDescent="0.25">
      <c r="A85" s="1" t="s">
        <v>80</v>
      </c>
      <c r="B85" s="1">
        <v>1.1200000000000001</v>
      </c>
      <c r="C85" s="1">
        <v>0.99</v>
      </c>
      <c r="D85" s="1">
        <v>1.22</v>
      </c>
      <c r="G85" s="2">
        <v>0</v>
      </c>
      <c r="H85" s="1">
        <v>3</v>
      </c>
      <c r="I85" s="1">
        <v>1</v>
      </c>
      <c r="J85" s="1">
        <v>0</v>
      </c>
      <c r="K85" s="1">
        <v>0</v>
      </c>
      <c r="L85" s="1">
        <v>0</v>
      </c>
      <c r="M85" s="1">
        <v>2</v>
      </c>
      <c r="N85" s="1">
        <v>0</v>
      </c>
      <c r="O85" s="13">
        <v>0</v>
      </c>
      <c r="P85" s="1">
        <v>0</v>
      </c>
      <c r="Q85" s="1">
        <v>0</v>
      </c>
      <c r="R85" s="1">
        <v>0</v>
      </c>
      <c r="S85" s="1">
        <v>0</v>
      </c>
      <c r="T85" s="4">
        <v>0</v>
      </c>
      <c r="U85" s="1">
        <v>2</v>
      </c>
      <c r="V85" s="1">
        <v>1</v>
      </c>
      <c r="W85" s="1">
        <v>0</v>
      </c>
      <c r="X85" s="1">
        <v>0</v>
      </c>
      <c r="Y85" s="1">
        <v>0</v>
      </c>
      <c r="Z85" s="1">
        <v>6</v>
      </c>
      <c r="AA85" s="1">
        <v>0</v>
      </c>
      <c r="AB85" s="13">
        <v>0</v>
      </c>
      <c r="AC85" s="1">
        <v>0</v>
      </c>
      <c r="AD85" s="1">
        <v>0</v>
      </c>
      <c r="AE85" s="1">
        <v>0</v>
      </c>
      <c r="AF85" s="1">
        <v>0</v>
      </c>
      <c r="AG85" s="6">
        <v>0</v>
      </c>
      <c r="AH85" s="1">
        <v>5</v>
      </c>
      <c r="AI85" s="1">
        <v>1</v>
      </c>
      <c r="AJ85" s="1">
        <v>0</v>
      </c>
      <c r="AK85" s="1">
        <v>0</v>
      </c>
      <c r="AL85" s="1">
        <v>0</v>
      </c>
      <c r="AM85" s="1">
        <v>1</v>
      </c>
      <c r="AN85" s="1">
        <v>1</v>
      </c>
      <c r="AO85" s="13">
        <v>0</v>
      </c>
      <c r="AP85" s="1">
        <v>0</v>
      </c>
      <c r="AQ85" s="1">
        <v>0</v>
      </c>
      <c r="AR85" s="1">
        <v>0</v>
      </c>
      <c r="AS85" s="1">
        <v>0</v>
      </c>
      <c r="AT85" s="8"/>
      <c r="BB85" s="13"/>
      <c r="BG85" s="10"/>
      <c r="BO85" s="13"/>
    </row>
    <row r="86" spans="1:67" ht="15.75" customHeight="1" x14ac:dyDescent="0.25">
      <c r="A86" s="1" t="s">
        <v>81</v>
      </c>
      <c r="B86" s="1">
        <v>1.1599999999999999</v>
      </c>
      <c r="C86" s="1">
        <v>1.08</v>
      </c>
      <c r="G86" s="2">
        <v>0</v>
      </c>
      <c r="H86" s="1">
        <v>4</v>
      </c>
      <c r="I86" s="1">
        <v>3</v>
      </c>
      <c r="J86" s="1">
        <v>0</v>
      </c>
      <c r="K86" s="1">
        <v>0</v>
      </c>
      <c r="L86" s="1">
        <v>0</v>
      </c>
      <c r="M86" s="1">
        <v>5</v>
      </c>
      <c r="N86" s="1">
        <v>3</v>
      </c>
      <c r="O86" s="13">
        <v>0</v>
      </c>
      <c r="P86" s="1">
        <v>0</v>
      </c>
      <c r="Q86" s="1">
        <v>0</v>
      </c>
      <c r="R86" s="1">
        <v>0</v>
      </c>
      <c r="S86" s="1">
        <v>0</v>
      </c>
      <c r="T86" s="4">
        <v>0</v>
      </c>
      <c r="U86" s="1">
        <v>2</v>
      </c>
      <c r="V86" s="1">
        <v>2</v>
      </c>
      <c r="W86" s="1">
        <v>0</v>
      </c>
      <c r="X86" s="1">
        <v>0</v>
      </c>
      <c r="Y86" s="1">
        <v>0</v>
      </c>
      <c r="Z86" s="1">
        <v>2</v>
      </c>
      <c r="AA86" s="1">
        <v>1</v>
      </c>
      <c r="AB86" s="13">
        <v>0</v>
      </c>
      <c r="AC86" s="1">
        <v>1</v>
      </c>
      <c r="AD86" s="1">
        <v>0</v>
      </c>
      <c r="AE86" s="1">
        <v>0</v>
      </c>
      <c r="AF86" s="1">
        <v>0</v>
      </c>
      <c r="AG86" s="6"/>
      <c r="AO86" s="13"/>
      <c r="AT86" s="8"/>
      <c r="BB86" s="13"/>
      <c r="BG86" s="10"/>
      <c r="BO86" s="13"/>
    </row>
    <row r="87" spans="1:67" ht="15.75" customHeight="1" x14ac:dyDescent="0.25">
      <c r="A87" s="12">
        <v>44364</v>
      </c>
      <c r="B87" s="2"/>
      <c r="C87" s="2"/>
      <c r="D87" s="2"/>
      <c r="E87" s="2"/>
      <c r="F87" s="2"/>
      <c r="G87" s="2"/>
      <c r="O87" s="13"/>
      <c r="T87" s="4"/>
      <c r="AB87" s="13"/>
      <c r="AG87" s="6"/>
      <c r="AO87" s="13"/>
      <c r="AT87" s="8"/>
      <c r="BB87" s="13"/>
      <c r="BG87" s="10"/>
      <c r="BO87" s="13"/>
    </row>
    <row r="88" spans="1:67" ht="15.75" customHeight="1" x14ac:dyDescent="0.25">
      <c r="A88" s="1" t="s">
        <v>82</v>
      </c>
      <c r="B88" s="1">
        <v>1.3</v>
      </c>
      <c r="C88" s="1">
        <v>0.97</v>
      </c>
      <c r="D88" s="1">
        <v>0.7</v>
      </c>
      <c r="G88" s="2">
        <v>1</v>
      </c>
      <c r="H88" s="1">
        <v>7</v>
      </c>
      <c r="I88" s="1">
        <v>1</v>
      </c>
      <c r="J88" s="1">
        <v>1</v>
      </c>
      <c r="K88" s="1">
        <v>0</v>
      </c>
      <c r="L88" s="1">
        <v>0</v>
      </c>
      <c r="M88" s="1">
        <v>2</v>
      </c>
      <c r="N88" s="1">
        <v>0</v>
      </c>
      <c r="O88" s="13">
        <v>0</v>
      </c>
      <c r="P88" s="1">
        <v>0</v>
      </c>
      <c r="Q88" s="1">
        <v>0</v>
      </c>
      <c r="R88" s="1">
        <v>0</v>
      </c>
      <c r="S88" s="1">
        <v>0</v>
      </c>
      <c r="T88" s="4">
        <v>0</v>
      </c>
      <c r="U88" s="1">
        <v>1</v>
      </c>
      <c r="V88" s="1">
        <v>1</v>
      </c>
      <c r="W88" s="1">
        <v>0</v>
      </c>
      <c r="X88" s="1">
        <v>0</v>
      </c>
      <c r="Y88" s="1">
        <v>2</v>
      </c>
      <c r="Z88" s="1">
        <v>5</v>
      </c>
      <c r="AA88" s="1">
        <v>0</v>
      </c>
      <c r="AB88" s="13">
        <v>3</v>
      </c>
      <c r="AC88" s="1">
        <v>0</v>
      </c>
      <c r="AD88" s="1">
        <v>0</v>
      </c>
      <c r="AE88" s="1">
        <v>0</v>
      </c>
      <c r="AF88" s="1">
        <v>0</v>
      </c>
      <c r="AG88" s="6">
        <v>0</v>
      </c>
      <c r="AH88" s="1">
        <v>1</v>
      </c>
      <c r="AI88" s="1">
        <v>0</v>
      </c>
      <c r="AJ88" s="1">
        <v>0</v>
      </c>
      <c r="AK88" s="1">
        <v>0</v>
      </c>
      <c r="AL88" s="1">
        <v>2</v>
      </c>
      <c r="AM88" s="1">
        <v>2</v>
      </c>
      <c r="AN88" s="1">
        <v>0</v>
      </c>
      <c r="AO88" s="13">
        <v>0</v>
      </c>
      <c r="AP88" s="1">
        <v>0</v>
      </c>
      <c r="AQ88" s="1">
        <v>0</v>
      </c>
      <c r="AR88" s="1">
        <v>0</v>
      </c>
      <c r="AS88" s="1">
        <v>0</v>
      </c>
      <c r="AT88" s="8"/>
      <c r="BB88" s="13"/>
      <c r="BG88" s="10"/>
      <c r="BO88" s="13"/>
    </row>
    <row r="89" spans="1:67" ht="15.75" customHeight="1" x14ac:dyDescent="0.25">
      <c r="A89" s="1" t="s">
        <v>83</v>
      </c>
      <c r="B89" s="1">
        <v>1.25</v>
      </c>
      <c r="C89" s="1">
        <v>1.38</v>
      </c>
      <c r="G89" s="2">
        <v>0</v>
      </c>
      <c r="H89" s="1">
        <v>2</v>
      </c>
      <c r="I89" s="1">
        <v>1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3">
        <v>0</v>
      </c>
      <c r="P89" s="1">
        <v>0</v>
      </c>
      <c r="Q89" s="1">
        <v>0</v>
      </c>
      <c r="R89" s="1">
        <v>0</v>
      </c>
      <c r="S89" s="1">
        <v>0</v>
      </c>
      <c r="T89" s="4">
        <v>0</v>
      </c>
      <c r="U89" s="1">
        <v>1</v>
      </c>
      <c r="V89" s="1">
        <v>2</v>
      </c>
      <c r="W89" s="1">
        <v>0</v>
      </c>
      <c r="X89" s="1">
        <v>0</v>
      </c>
      <c r="Y89" s="1">
        <v>0</v>
      </c>
      <c r="Z89" s="1">
        <v>6</v>
      </c>
      <c r="AA89" s="1">
        <v>0</v>
      </c>
      <c r="AB89" s="13">
        <v>1</v>
      </c>
      <c r="AC89" s="1">
        <v>0</v>
      </c>
      <c r="AD89" s="1">
        <v>1</v>
      </c>
      <c r="AE89" s="1">
        <v>0</v>
      </c>
      <c r="AF89" s="1">
        <v>0</v>
      </c>
      <c r="AG89" s="6"/>
      <c r="AO89" s="13"/>
      <c r="AT89" s="8"/>
      <c r="BB89" s="13"/>
      <c r="BG89" s="10"/>
      <c r="BO89" s="13"/>
    </row>
    <row r="90" spans="1:67" ht="15.75" customHeight="1" x14ac:dyDescent="0.25">
      <c r="A90" s="14">
        <v>44368</v>
      </c>
      <c r="B90" s="6" t="s">
        <v>84</v>
      </c>
      <c r="C90" s="6"/>
      <c r="D90" s="6"/>
      <c r="E90" s="6"/>
      <c r="F90" s="6"/>
      <c r="G90" s="2"/>
      <c r="O90" s="13"/>
      <c r="T90" s="4"/>
      <c r="AB90" s="13"/>
      <c r="AG90" s="6"/>
      <c r="AO90" s="13"/>
      <c r="AT90" s="8"/>
      <c r="BB90" s="13"/>
      <c r="BG90" s="10"/>
      <c r="BO90" s="13"/>
    </row>
    <row r="91" spans="1:67" ht="15.75" customHeight="1" x14ac:dyDescent="0.25">
      <c r="A91" s="1" t="s">
        <v>85</v>
      </c>
      <c r="B91" s="1">
        <v>0.92</v>
      </c>
      <c r="C91" s="1">
        <v>1.36</v>
      </c>
      <c r="G91" s="2">
        <v>0</v>
      </c>
      <c r="H91" s="1">
        <v>2</v>
      </c>
      <c r="I91" s="1">
        <v>2</v>
      </c>
      <c r="J91" s="1">
        <v>0</v>
      </c>
      <c r="K91" s="1">
        <v>0</v>
      </c>
      <c r="L91" s="1">
        <v>1</v>
      </c>
      <c r="M91" s="1">
        <v>2</v>
      </c>
      <c r="N91" s="1">
        <v>0</v>
      </c>
      <c r="O91" s="13">
        <v>0</v>
      </c>
      <c r="P91" s="1">
        <v>0</v>
      </c>
      <c r="Q91" s="1">
        <v>0</v>
      </c>
      <c r="R91" s="1">
        <v>0</v>
      </c>
      <c r="S91" s="1">
        <v>0</v>
      </c>
      <c r="T91" s="4">
        <v>0</v>
      </c>
      <c r="U91" s="1">
        <v>0</v>
      </c>
      <c r="V91" s="1">
        <v>0</v>
      </c>
      <c r="W91" s="1">
        <v>0</v>
      </c>
      <c r="X91" s="1">
        <v>0</v>
      </c>
      <c r="Y91" s="1">
        <v>2</v>
      </c>
      <c r="Z91" s="1">
        <v>11</v>
      </c>
      <c r="AA91" s="1">
        <v>0</v>
      </c>
      <c r="AB91" s="13">
        <v>0</v>
      </c>
      <c r="AC91" s="1">
        <v>0</v>
      </c>
      <c r="AD91" s="1">
        <v>0</v>
      </c>
      <c r="AE91" s="1">
        <v>0</v>
      </c>
      <c r="AF91" s="1">
        <v>0</v>
      </c>
      <c r="AG91" s="6"/>
      <c r="AO91" s="13"/>
      <c r="AT91" s="8"/>
      <c r="BB91" s="13"/>
      <c r="BG91" s="10"/>
      <c r="BO91" s="13"/>
    </row>
    <row r="92" spans="1:67" ht="15.75" customHeight="1" x14ac:dyDescent="0.25">
      <c r="A92" s="15">
        <v>44369</v>
      </c>
      <c r="B92" s="4"/>
      <c r="C92" s="4"/>
      <c r="D92" s="4"/>
      <c r="E92" s="4"/>
      <c r="F92" s="4"/>
      <c r="G92" s="2"/>
      <c r="O92" s="13"/>
      <c r="T92" s="4"/>
      <c r="AB92" s="13"/>
      <c r="AG92" s="6"/>
      <c r="AO92" s="13"/>
      <c r="AT92" s="8"/>
      <c r="BB92" s="13"/>
      <c r="BG92" s="10"/>
      <c r="BO92" s="13"/>
    </row>
    <row r="93" spans="1:67" ht="15.75" customHeight="1" x14ac:dyDescent="0.25">
      <c r="A93" s="1" t="s">
        <v>86</v>
      </c>
      <c r="B93" s="1">
        <v>0.62</v>
      </c>
      <c r="C93" s="1">
        <v>1.31</v>
      </c>
      <c r="G93" s="2">
        <v>1</v>
      </c>
      <c r="H93" s="1">
        <v>0</v>
      </c>
      <c r="I93" s="1">
        <v>1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3">
        <v>0</v>
      </c>
      <c r="P93" s="1">
        <v>0</v>
      </c>
      <c r="Q93" s="1">
        <v>0</v>
      </c>
      <c r="R93" s="1">
        <v>0</v>
      </c>
      <c r="S93" s="1">
        <v>0</v>
      </c>
      <c r="T93" s="4">
        <v>0</v>
      </c>
      <c r="U93" s="1">
        <v>1</v>
      </c>
      <c r="V93" s="1">
        <v>4</v>
      </c>
      <c r="W93" s="1">
        <v>0</v>
      </c>
      <c r="X93" s="1">
        <v>0</v>
      </c>
      <c r="Y93" s="1">
        <v>0</v>
      </c>
      <c r="Z93" s="1">
        <v>6</v>
      </c>
      <c r="AA93" s="1">
        <v>0</v>
      </c>
      <c r="AB93" s="13">
        <v>4</v>
      </c>
      <c r="AC93" s="1">
        <v>0</v>
      </c>
      <c r="AD93" s="1">
        <v>0</v>
      </c>
      <c r="AE93" s="1">
        <v>0</v>
      </c>
      <c r="AF93" s="1">
        <v>0</v>
      </c>
      <c r="AG93" s="6"/>
      <c r="AO93" s="13"/>
      <c r="AT93" s="8"/>
      <c r="BB93" s="13"/>
      <c r="BG93" s="10"/>
      <c r="BO93" s="13"/>
    </row>
    <row r="94" spans="1:67" ht="15.75" customHeight="1" x14ac:dyDescent="0.25">
      <c r="A94" s="1" t="s">
        <v>87</v>
      </c>
      <c r="B94" s="1">
        <v>1.1399999999999999</v>
      </c>
      <c r="C94" s="1">
        <v>1.25</v>
      </c>
      <c r="G94" s="2">
        <v>0</v>
      </c>
      <c r="H94" s="1">
        <v>3</v>
      </c>
      <c r="I94" s="1">
        <v>1</v>
      </c>
      <c r="J94" s="1">
        <v>0</v>
      </c>
      <c r="K94" s="1">
        <v>0</v>
      </c>
      <c r="L94" s="1">
        <v>0</v>
      </c>
      <c r="M94" s="1">
        <v>7</v>
      </c>
      <c r="N94" s="1">
        <v>0</v>
      </c>
      <c r="O94" s="13">
        <v>0</v>
      </c>
      <c r="P94" s="1">
        <v>0</v>
      </c>
      <c r="Q94" s="1">
        <v>0</v>
      </c>
      <c r="R94" s="1">
        <v>0</v>
      </c>
      <c r="S94" s="1">
        <v>0</v>
      </c>
      <c r="T94" s="4">
        <v>0</v>
      </c>
      <c r="U94" s="1">
        <v>1</v>
      </c>
      <c r="V94" s="1">
        <v>2</v>
      </c>
      <c r="W94" s="1">
        <v>0</v>
      </c>
      <c r="X94" s="1">
        <v>0</v>
      </c>
      <c r="Y94" s="1">
        <v>2</v>
      </c>
      <c r="Z94" s="1">
        <v>7</v>
      </c>
      <c r="AA94" s="1">
        <v>1</v>
      </c>
      <c r="AB94" s="13">
        <v>1</v>
      </c>
      <c r="AC94" s="1">
        <v>0</v>
      </c>
      <c r="AD94" s="1">
        <v>0</v>
      </c>
      <c r="AE94" s="1">
        <v>0</v>
      </c>
      <c r="AF94" s="1">
        <v>0</v>
      </c>
      <c r="AG94" s="6"/>
      <c r="AO94" s="13"/>
      <c r="AT94" s="8"/>
      <c r="BB94" s="13"/>
      <c r="BG94" s="10"/>
      <c r="BO94" s="13"/>
    </row>
    <row r="95" spans="1:67" ht="15.75" customHeight="1" x14ac:dyDescent="0.25">
      <c r="A95" s="12">
        <v>44415</v>
      </c>
      <c r="B95" s="2"/>
      <c r="C95" s="2"/>
      <c r="D95" s="2"/>
      <c r="E95" s="2"/>
      <c r="F95" s="2"/>
      <c r="G95" s="2"/>
      <c r="O95" s="13"/>
      <c r="T95" s="4"/>
      <c r="AB95" s="13"/>
      <c r="AG95" s="6"/>
      <c r="AO95" s="13"/>
      <c r="AT95" s="8"/>
      <c r="BB95" s="13"/>
      <c r="BG95" s="10"/>
      <c r="BO95" s="13"/>
    </row>
    <row r="96" spans="1:67" ht="15.75" customHeight="1" x14ac:dyDescent="0.25">
      <c r="A96" s="1" t="s">
        <v>88</v>
      </c>
      <c r="B96" s="1">
        <v>0.95</v>
      </c>
      <c r="C96" s="1">
        <v>0.78</v>
      </c>
      <c r="G96" s="2">
        <v>0</v>
      </c>
      <c r="H96" s="1">
        <v>3</v>
      </c>
      <c r="I96" s="1">
        <v>0</v>
      </c>
      <c r="J96" s="1">
        <v>0</v>
      </c>
      <c r="K96" s="1">
        <v>0</v>
      </c>
      <c r="L96" s="1">
        <v>2</v>
      </c>
      <c r="M96" s="1">
        <v>4</v>
      </c>
      <c r="N96" s="1">
        <v>1</v>
      </c>
      <c r="O96" s="13">
        <v>0</v>
      </c>
      <c r="P96" s="1">
        <v>0</v>
      </c>
      <c r="Q96" s="1">
        <v>0</v>
      </c>
      <c r="R96" s="1">
        <v>0</v>
      </c>
      <c r="S96" s="1">
        <v>0</v>
      </c>
      <c r="T96" s="4">
        <v>0</v>
      </c>
      <c r="U96" s="1">
        <v>0</v>
      </c>
      <c r="V96" s="1">
        <v>1</v>
      </c>
      <c r="W96" s="1">
        <v>0</v>
      </c>
      <c r="X96" s="1">
        <v>0</v>
      </c>
      <c r="Y96" s="1">
        <v>0</v>
      </c>
      <c r="Z96" s="1">
        <v>3</v>
      </c>
      <c r="AA96" s="1">
        <v>0</v>
      </c>
      <c r="AB96" s="13">
        <v>0</v>
      </c>
      <c r="AC96" s="1">
        <v>0</v>
      </c>
      <c r="AD96" s="1">
        <v>0</v>
      </c>
      <c r="AE96" s="1">
        <v>0</v>
      </c>
      <c r="AF96" s="1">
        <v>0</v>
      </c>
      <c r="AG96" s="6"/>
      <c r="AO96" s="13"/>
      <c r="AT96" s="8"/>
      <c r="BB96" s="13"/>
      <c r="BG96" s="10"/>
      <c r="BO96" s="13"/>
    </row>
    <row r="97" spans="1:67" ht="15.75" customHeight="1" x14ac:dyDescent="0.25">
      <c r="A97" s="14">
        <v>44417</v>
      </c>
      <c r="B97" s="6"/>
      <c r="C97" s="6"/>
      <c r="D97" s="6"/>
      <c r="E97" s="6"/>
      <c r="F97" s="6"/>
      <c r="G97" s="2"/>
      <c r="O97" s="13"/>
      <c r="T97" s="4"/>
      <c r="AB97" s="13"/>
      <c r="AG97" s="6"/>
      <c r="AO97" s="13"/>
      <c r="AT97" s="8"/>
      <c r="BB97" s="13"/>
      <c r="BG97" s="10"/>
      <c r="BO97" s="13"/>
    </row>
    <row r="98" spans="1:67" ht="15.75" customHeight="1" x14ac:dyDescent="0.25">
      <c r="A98" s="1" t="s">
        <v>89</v>
      </c>
      <c r="B98" s="1">
        <v>1.3</v>
      </c>
      <c r="C98" s="1">
        <v>0.85</v>
      </c>
      <c r="G98" s="2">
        <v>0</v>
      </c>
      <c r="H98" s="1">
        <v>5</v>
      </c>
      <c r="I98" s="1">
        <v>2</v>
      </c>
      <c r="J98" s="1">
        <v>1</v>
      </c>
      <c r="K98" s="1">
        <v>0</v>
      </c>
      <c r="L98" s="1">
        <v>0</v>
      </c>
      <c r="M98" s="1">
        <v>3</v>
      </c>
      <c r="N98" s="1">
        <v>1</v>
      </c>
      <c r="O98" s="13">
        <v>0</v>
      </c>
      <c r="P98" s="1">
        <v>0</v>
      </c>
      <c r="Q98" s="1">
        <v>0</v>
      </c>
      <c r="R98" s="1">
        <v>0</v>
      </c>
      <c r="S98" s="1">
        <v>0</v>
      </c>
      <c r="T98" s="4">
        <v>0</v>
      </c>
      <c r="U98" s="1">
        <v>1</v>
      </c>
      <c r="V98" s="1">
        <v>0</v>
      </c>
      <c r="W98" s="1">
        <v>0</v>
      </c>
      <c r="X98" s="1">
        <v>0</v>
      </c>
      <c r="Y98" s="1">
        <v>4</v>
      </c>
      <c r="Z98" s="1">
        <v>6</v>
      </c>
      <c r="AA98" s="1">
        <v>0</v>
      </c>
      <c r="AB98" s="13">
        <v>1</v>
      </c>
      <c r="AC98" s="1">
        <v>0</v>
      </c>
      <c r="AD98" s="1">
        <v>0</v>
      </c>
      <c r="AE98" s="1">
        <v>0</v>
      </c>
      <c r="AF98" s="1">
        <v>0</v>
      </c>
      <c r="AG98" s="6"/>
      <c r="AO98" s="13"/>
      <c r="AT98" s="8"/>
      <c r="BB98" s="13"/>
      <c r="BG98" s="10"/>
      <c r="BO98" s="13"/>
    </row>
    <row r="99" spans="1:67" ht="15.75" customHeight="1" x14ac:dyDescent="0.25">
      <c r="A99" s="1" t="s">
        <v>90</v>
      </c>
      <c r="B99" s="1">
        <v>0.82</v>
      </c>
      <c r="C99" s="1">
        <v>1.1499999999999999</v>
      </c>
      <c r="G99" s="2">
        <v>0</v>
      </c>
      <c r="H99" s="1">
        <v>1</v>
      </c>
      <c r="I99" s="1">
        <v>1</v>
      </c>
      <c r="J99" s="1">
        <v>0</v>
      </c>
      <c r="K99" s="1">
        <v>0</v>
      </c>
      <c r="L99" s="1">
        <v>0</v>
      </c>
      <c r="M99" s="1">
        <v>2</v>
      </c>
      <c r="N99" s="1">
        <v>0</v>
      </c>
      <c r="O99" s="13">
        <v>0</v>
      </c>
      <c r="P99" s="1">
        <v>0</v>
      </c>
      <c r="Q99" s="1">
        <v>0</v>
      </c>
      <c r="R99" s="1">
        <v>0</v>
      </c>
      <c r="S99" s="1">
        <v>0</v>
      </c>
      <c r="T99" s="4">
        <v>0</v>
      </c>
      <c r="U99" s="1">
        <v>0</v>
      </c>
      <c r="V99" s="1">
        <v>0</v>
      </c>
      <c r="W99" s="1">
        <v>0</v>
      </c>
      <c r="X99" s="1">
        <v>0</v>
      </c>
      <c r="Y99" s="1">
        <v>0</v>
      </c>
      <c r="Z99" s="1">
        <v>4</v>
      </c>
      <c r="AA99" s="1">
        <v>0</v>
      </c>
      <c r="AB99" s="13">
        <v>1</v>
      </c>
      <c r="AC99" s="1">
        <v>0</v>
      </c>
      <c r="AD99" s="1">
        <v>0</v>
      </c>
      <c r="AE99" s="1">
        <v>0</v>
      </c>
      <c r="AF99" s="1">
        <v>0</v>
      </c>
      <c r="AG99" s="6"/>
      <c r="AO99" s="13"/>
      <c r="AT99" s="8"/>
      <c r="BB99" s="13"/>
      <c r="BG99" s="10"/>
      <c r="BO99" s="13"/>
    </row>
    <row r="100" spans="1:67" ht="15.75" customHeight="1" x14ac:dyDescent="0.25">
      <c r="A100" s="15">
        <v>44418</v>
      </c>
      <c r="B100" s="4"/>
      <c r="C100" s="4"/>
      <c r="D100" s="4"/>
      <c r="E100" s="4"/>
      <c r="F100" s="4"/>
      <c r="G100" s="2"/>
      <c r="O100" s="13"/>
      <c r="T100" s="4"/>
      <c r="AB100" s="13"/>
      <c r="AG100" s="6"/>
      <c r="AO100" s="13"/>
      <c r="AT100" s="8"/>
      <c r="BB100" s="13"/>
      <c r="BG100" s="10"/>
      <c r="BO100" s="13"/>
    </row>
    <row r="101" spans="1:67" ht="15.75" customHeight="1" x14ac:dyDescent="0.25">
      <c r="A101" s="1" t="s">
        <v>91</v>
      </c>
      <c r="B101" s="1">
        <v>1.1100000000000001</v>
      </c>
      <c r="C101" s="1">
        <v>1.07</v>
      </c>
      <c r="G101" s="2">
        <v>0</v>
      </c>
      <c r="H101" s="1">
        <v>4</v>
      </c>
      <c r="I101" s="1">
        <v>2</v>
      </c>
      <c r="J101" s="1">
        <v>0</v>
      </c>
      <c r="K101" s="1">
        <v>0</v>
      </c>
      <c r="L101" s="1">
        <v>0</v>
      </c>
      <c r="M101" s="1">
        <v>3</v>
      </c>
      <c r="N101" s="1">
        <v>0</v>
      </c>
      <c r="O101" s="13">
        <v>0</v>
      </c>
      <c r="P101" s="1">
        <v>0</v>
      </c>
      <c r="Q101" s="1">
        <v>0</v>
      </c>
      <c r="R101" s="1">
        <v>0</v>
      </c>
      <c r="S101" s="1">
        <v>0</v>
      </c>
      <c r="T101" s="4">
        <v>0</v>
      </c>
      <c r="U101" s="1">
        <v>0</v>
      </c>
      <c r="V101" s="1">
        <v>1</v>
      </c>
      <c r="W101" s="1">
        <v>0</v>
      </c>
      <c r="X101" s="1">
        <v>0</v>
      </c>
      <c r="Y101" s="1">
        <v>3</v>
      </c>
      <c r="Z101" s="1">
        <v>6</v>
      </c>
      <c r="AA101" s="1">
        <v>1</v>
      </c>
      <c r="AB101" s="13">
        <v>4</v>
      </c>
      <c r="AC101" s="1">
        <v>0</v>
      </c>
      <c r="AD101" s="1">
        <v>0</v>
      </c>
      <c r="AE101" s="1">
        <v>0</v>
      </c>
      <c r="AF101" s="1">
        <v>0</v>
      </c>
      <c r="AG101" s="6"/>
      <c r="AO101" s="13"/>
      <c r="AT101" s="8"/>
      <c r="BB101" s="13"/>
      <c r="BG101" s="10"/>
      <c r="BO101" s="13"/>
    </row>
    <row r="102" spans="1:67" ht="15.75" customHeight="1" x14ac:dyDescent="0.25">
      <c r="A102" s="12">
        <v>44419</v>
      </c>
      <c r="B102" s="2"/>
      <c r="C102" s="2"/>
      <c r="D102" s="2"/>
      <c r="E102" s="2"/>
      <c r="F102" s="2"/>
      <c r="G102" s="2"/>
      <c r="O102" s="13"/>
      <c r="T102" s="4"/>
      <c r="AB102" s="13"/>
      <c r="AG102" s="6"/>
      <c r="AO102" s="13"/>
      <c r="AT102" s="8"/>
      <c r="BB102" s="13"/>
      <c r="BG102" s="10"/>
      <c r="BO102" s="13"/>
    </row>
    <row r="103" spans="1:67" ht="15.75" customHeight="1" x14ac:dyDescent="0.25">
      <c r="A103" s="1" t="s">
        <v>92</v>
      </c>
      <c r="B103" s="1">
        <v>0.79</v>
      </c>
      <c r="C103" s="1">
        <v>1.02</v>
      </c>
      <c r="G103" s="2">
        <v>0</v>
      </c>
      <c r="H103" s="1">
        <v>1</v>
      </c>
      <c r="I103" s="1">
        <v>1</v>
      </c>
      <c r="J103" s="1">
        <v>0</v>
      </c>
      <c r="K103" s="1">
        <v>0</v>
      </c>
      <c r="L103" s="1">
        <v>0</v>
      </c>
      <c r="M103" s="1">
        <v>2</v>
      </c>
      <c r="N103" s="1">
        <v>0</v>
      </c>
      <c r="O103" s="13">
        <v>1</v>
      </c>
      <c r="P103" s="1">
        <v>1</v>
      </c>
      <c r="Q103" s="1">
        <v>0</v>
      </c>
      <c r="R103" s="1">
        <v>0</v>
      </c>
      <c r="S103" s="1">
        <v>0</v>
      </c>
      <c r="T103" s="4">
        <v>0</v>
      </c>
      <c r="U103" s="1">
        <v>0</v>
      </c>
      <c r="V103" s="1">
        <v>2</v>
      </c>
      <c r="W103" s="1">
        <v>0</v>
      </c>
      <c r="X103" s="1">
        <v>0</v>
      </c>
      <c r="Y103" s="1">
        <v>0</v>
      </c>
      <c r="Z103" s="1">
        <v>2</v>
      </c>
      <c r="AA103" s="1">
        <v>0</v>
      </c>
      <c r="AB103" s="13">
        <v>0</v>
      </c>
      <c r="AC103" s="1">
        <v>0</v>
      </c>
      <c r="AD103" s="1">
        <v>0</v>
      </c>
      <c r="AE103" s="1">
        <v>0</v>
      </c>
      <c r="AF103" s="1">
        <v>0</v>
      </c>
      <c r="AG103" s="6"/>
      <c r="AO103" s="13"/>
      <c r="AT103" s="8"/>
      <c r="BB103" s="13"/>
      <c r="BG103" s="10"/>
      <c r="BO103" s="13"/>
    </row>
    <row r="104" spans="1:67" ht="15.75" customHeight="1" x14ac:dyDescent="0.25">
      <c r="A104" s="1" t="s">
        <v>93</v>
      </c>
      <c r="B104" s="1">
        <v>0.88</v>
      </c>
      <c r="C104" s="1">
        <v>1.21</v>
      </c>
      <c r="G104" s="2">
        <v>0</v>
      </c>
      <c r="H104" s="1">
        <v>2</v>
      </c>
      <c r="I104" s="1">
        <v>1</v>
      </c>
      <c r="J104" s="1">
        <v>0</v>
      </c>
      <c r="K104" s="1">
        <v>0</v>
      </c>
      <c r="L104" s="1">
        <v>0</v>
      </c>
      <c r="M104" s="1">
        <v>1</v>
      </c>
      <c r="N104" s="1">
        <v>1</v>
      </c>
      <c r="O104" s="13">
        <v>0</v>
      </c>
      <c r="P104" s="1">
        <v>0</v>
      </c>
      <c r="Q104" s="1">
        <v>0</v>
      </c>
      <c r="R104" s="1">
        <v>0</v>
      </c>
      <c r="S104" s="1">
        <v>0</v>
      </c>
      <c r="T104" s="4">
        <v>0</v>
      </c>
      <c r="U104" s="1">
        <v>0</v>
      </c>
      <c r="V104" s="1">
        <v>0</v>
      </c>
      <c r="W104" s="1">
        <v>0</v>
      </c>
      <c r="X104" s="1">
        <v>0</v>
      </c>
      <c r="Y104" s="1">
        <v>0</v>
      </c>
      <c r="Z104" s="1">
        <v>5</v>
      </c>
      <c r="AA104" s="1">
        <v>1</v>
      </c>
      <c r="AB104" s="13">
        <v>2</v>
      </c>
      <c r="AC104" s="1">
        <v>0</v>
      </c>
      <c r="AD104" s="1">
        <v>0</v>
      </c>
      <c r="AE104" s="1">
        <v>0</v>
      </c>
      <c r="AF104" s="1">
        <v>0</v>
      </c>
      <c r="AG104" s="6"/>
      <c r="AO104" s="13"/>
      <c r="AT104" s="8"/>
      <c r="BB104" s="13"/>
      <c r="BG104" s="10"/>
      <c r="BO104" s="13"/>
    </row>
    <row r="105" spans="1:67" ht="15.75" customHeight="1" x14ac:dyDescent="0.25">
      <c r="A105" s="14">
        <v>44421</v>
      </c>
      <c r="B105" s="6"/>
      <c r="C105" s="6"/>
      <c r="D105" s="6"/>
      <c r="E105" s="6"/>
      <c r="F105" s="6"/>
      <c r="G105" s="2"/>
      <c r="O105" s="13"/>
      <c r="T105" s="4"/>
      <c r="AB105" s="13"/>
      <c r="AG105" s="6"/>
      <c r="AO105" s="13"/>
      <c r="AT105" s="8"/>
      <c r="BB105" s="13"/>
      <c r="BG105" s="10"/>
      <c r="BO105" s="13"/>
    </row>
    <row r="106" spans="1:67" ht="15.75" customHeight="1" x14ac:dyDescent="0.25">
      <c r="A106" s="1" t="s">
        <v>94</v>
      </c>
      <c r="B106" s="1">
        <v>1.01</v>
      </c>
      <c r="C106" s="1">
        <v>1.1100000000000001</v>
      </c>
      <c r="G106" s="2">
        <v>1</v>
      </c>
      <c r="H106" s="1">
        <v>3</v>
      </c>
      <c r="I106" s="1">
        <v>0</v>
      </c>
      <c r="J106" s="1">
        <v>0</v>
      </c>
      <c r="K106" s="1">
        <v>0</v>
      </c>
      <c r="L106" s="1">
        <v>2</v>
      </c>
      <c r="M106" s="1">
        <v>2</v>
      </c>
      <c r="N106" s="1">
        <v>0</v>
      </c>
      <c r="O106" s="13">
        <v>0</v>
      </c>
      <c r="P106" s="1">
        <v>0</v>
      </c>
      <c r="Q106" s="1">
        <v>0</v>
      </c>
      <c r="R106" s="1">
        <v>0</v>
      </c>
      <c r="S106" s="1">
        <v>0</v>
      </c>
      <c r="T106" s="4">
        <v>0</v>
      </c>
      <c r="U106" s="1">
        <v>2</v>
      </c>
      <c r="V106" s="1">
        <v>0</v>
      </c>
      <c r="W106" s="1">
        <v>0</v>
      </c>
      <c r="X106" s="1">
        <v>0</v>
      </c>
      <c r="Y106" s="1">
        <v>0</v>
      </c>
      <c r="Z106" s="1">
        <v>5</v>
      </c>
      <c r="AA106" s="1">
        <v>1</v>
      </c>
      <c r="AB106" s="13">
        <v>1</v>
      </c>
      <c r="AC106" s="1">
        <v>0</v>
      </c>
      <c r="AD106" s="1">
        <v>0</v>
      </c>
      <c r="AE106" s="1">
        <v>0</v>
      </c>
      <c r="AF106" s="1">
        <v>0</v>
      </c>
      <c r="AG106" s="6"/>
      <c r="AO106" s="13"/>
      <c r="AT106" s="8"/>
      <c r="BB106" s="13"/>
      <c r="BG106" s="10"/>
      <c r="BO106" s="13"/>
    </row>
    <row r="107" spans="1:67" ht="15.75" customHeight="1" x14ac:dyDescent="0.25">
      <c r="A107" s="1" t="s">
        <v>95</v>
      </c>
      <c r="B107" s="1">
        <v>0.57999999999999996</v>
      </c>
      <c r="C107" s="1">
        <v>1.1200000000000001</v>
      </c>
      <c r="G107" s="2">
        <v>1</v>
      </c>
      <c r="H107" s="1">
        <v>2</v>
      </c>
      <c r="I107" s="1">
        <v>0</v>
      </c>
      <c r="J107" s="1">
        <v>0</v>
      </c>
      <c r="K107" s="1">
        <v>0</v>
      </c>
      <c r="L107" s="1">
        <v>0</v>
      </c>
      <c r="M107" s="1">
        <v>1</v>
      </c>
      <c r="N107" s="1">
        <v>1</v>
      </c>
      <c r="O107" s="13">
        <v>0</v>
      </c>
      <c r="P107" s="1">
        <v>0</v>
      </c>
      <c r="Q107" s="1">
        <v>0</v>
      </c>
      <c r="R107" s="1">
        <v>0</v>
      </c>
      <c r="S107" s="1">
        <v>0</v>
      </c>
      <c r="T107" s="4">
        <v>0</v>
      </c>
      <c r="U107" s="1">
        <v>0</v>
      </c>
      <c r="V107" s="1">
        <v>3</v>
      </c>
      <c r="W107" s="1">
        <v>0</v>
      </c>
      <c r="X107" s="1">
        <v>0</v>
      </c>
      <c r="Y107" s="1">
        <v>0</v>
      </c>
      <c r="Z107" s="1">
        <v>4</v>
      </c>
      <c r="AA107" s="1">
        <v>2</v>
      </c>
      <c r="AB107" s="13">
        <v>0</v>
      </c>
      <c r="AC107" s="1">
        <v>1</v>
      </c>
      <c r="AD107" s="1">
        <v>0</v>
      </c>
      <c r="AE107" s="1">
        <v>0</v>
      </c>
      <c r="AF107" s="1">
        <v>0</v>
      </c>
      <c r="AG107" s="6"/>
      <c r="AO107" s="13"/>
      <c r="AT107" s="8"/>
      <c r="BB107" s="13"/>
      <c r="BG107" s="10"/>
      <c r="BO107" s="13"/>
    </row>
    <row r="108" spans="1:67" ht="15.75" customHeight="1" x14ac:dyDescent="0.25">
      <c r="A108" s="1" t="s">
        <v>96</v>
      </c>
      <c r="B108" s="1">
        <v>0.87</v>
      </c>
      <c r="C108" s="1">
        <v>0.65</v>
      </c>
      <c r="G108" s="2">
        <v>0</v>
      </c>
      <c r="H108" s="1">
        <v>4</v>
      </c>
      <c r="I108" s="1">
        <v>0</v>
      </c>
      <c r="J108" s="1">
        <v>0</v>
      </c>
      <c r="K108" s="1">
        <v>0</v>
      </c>
      <c r="L108" s="1">
        <v>0</v>
      </c>
      <c r="M108" s="1">
        <v>3</v>
      </c>
      <c r="N108" s="1">
        <v>0</v>
      </c>
      <c r="O108" s="13">
        <v>0</v>
      </c>
      <c r="P108" s="1">
        <v>0</v>
      </c>
      <c r="Q108" s="1">
        <v>0</v>
      </c>
      <c r="R108" s="1">
        <v>0</v>
      </c>
      <c r="S108" s="1">
        <v>0</v>
      </c>
      <c r="T108" s="4">
        <v>0</v>
      </c>
      <c r="U108" s="1">
        <v>1</v>
      </c>
      <c r="V108" s="1">
        <v>0</v>
      </c>
      <c r="W108" s="1">
        <v>0</v>
      </c>
      <c r="X108" s="1">
        <v>0</v>
      </c>
      <c r="Y108" s="1">
        <v>0</v>
      </c>
      <c r="Z108" s="1">
        <v>5</v>
      </c>
      <c r="AA108" s="1">
        <v>1</v>
      </c>
      <c r="AB108" s="13">
        <v>0</v>
      </c>
      <c r="AC108" s="1">
        <v>0</v>
      </c>
      <c r="AD108" s="1">
        <v>0</v>
      </c>
      <c r="AE108" s="1">
        <v>0</v>
      </c>
      <c r="AF108" s="1">
        <v>0</v>
      </c>
      <c r="AG108" s="6"/>
      <c r="AO108" s="13"/>
      <c r="AT108" s="8"/>
      <c r="BB108" s="13"/>
      <c r="BG108" s="10"/>
      <c r="BO108" s="13"/>
    </row>
    <row r="109" spans="1:67" ht="15.75" customHeight="1" x14ac:dyDescent="0.25">
      <c r="A109" s="15">
        <v>44424</v>
      </c>
      <c r="B109" s="4"/>
      <c r="C109" s="4"/>
      <c r="D109" s="4"/>
      <c r="E109" s="4"/>
      <c r="F109" s="4"/>
      <c r="G109" s="2"/>
      <c r="O109" s="13"/>
      <c r="T109" s="4"/>
      <c r="AB109" s="13"/>
      <c r="AG109" s="6"/>
      <c r="AO109" s="13"/>
      <c r="AT109" s="8"/>
      <c r="BB109" s="13"/>
      <c r="BG109" s="10"/>
      <c r="BO109" s="13"/>
    </row>
    <row r="110" spans="1:67" ht="15.75" customHeight="1" x14ac:dyDescent="0.25">
      <c r="A110" s="1" t="s">
        <v>97</v>
      </c>
      <c r="B110" s="1">
        <v>1.72</v>
      </c>
      <c r="C110" s="1">
        <v>1.1299999999999999</v>
      </c>
      <c r="D110" s="1">
        <v>2.42</v>
      </c>
      <c r="G110" s="2">
        <v>0</v>
      </c>
      <c r="H110" s="1">
        <v>0</v>
      </c>
      <c r="I110" s="1">
        <v>1</v>
      </c>
      <c r="J110" s="1">
        <v>0</v>
      </c>
      <c r="K110" s="1">
        <v>0</v>
      </c>
      <c r="L110" s="1">
        <v>0</v>
      </c>
      <c r="M110" s="1">
        <v>1</v>
      </c>
      <c r="N110" s="1">
        <v>0</v>
      </c>
      <c r="O110" s="13">
        <v>0</v>
      </c>
      <c r="P110" s="1">
        <v>0</v>
      </c>
      <c r="Q110" s="1">
        <v>0</v>
      </c>
      <c r="R110" s="1">
        <v>0</v>
      </c>
      <c r="S110" s="1">
        <v>0</v>
      </c>
      <c r="T110" s="4">
        <v>0</v>
      </c>
      <c r="U110" s="1">
        <v>1</v>
      </c>
      <c r="V110" s="1">
        <v>0</v>
      </c>
      <c r="W110" s="1">
        <v>0</v>
      </c>
      <c r="X110" s="1">
        <v>0</v>
      </c>
      <c r="Y110" s="1">
        <v>0</v>
      </c>
      <c r="Z110" s="1">
        <v>0</v>
      </c>
      <c r="AA110" s="1">
        <v>0</v>
      </c>
      <c r="AB110" s="13">
        <v>0</v>
      </c>
      <c r="AC110" s="1">
        <v>0</v>
      </c>
      <c r="AD110" s="1">
        <v>0</v>
      </c>
      <c r="AE110" s="1">
        <v>0</v>
      </c>
      <c r="AF110" s="1">
        <v>0</v>
      </c>
      <c r="AG110" s="6">
        <v>0</v>
      </c>
      <c r="AH110" s="1">
        <v>5</v>
      </c>
      <c r="AI110" s="1">
        <v>2</v>
      </c>
      <c r="AJ110" s="1">
        <v>0</v>
      </c>
      <c r="AK110" s="1">
        <v>0</v>
      </c>
      <c r="AL110" s="1">
        <v>0</v>
      </c>
      <c r="AM110" s="1">
        <v>1</v>
      </c>
      <c r="AN110" s="1">
        <v>1</v>
      </c>
      <c r="AO110" s="13">
        <v>1</v>
      </c>
      <c r="AP110" s="1">
        <v>0</v>
      </c>
      <c r="AQ110" s="1">
        <v>0</v>
      </c>
      <c r="AR110" s="1">
        <v>0</v>
      </c>
      <c r="AS110" s="1">
        <v>0</v>
      </c>
      <c r="AT110" s="8"/>
      <c r="BB110" s="13"/>
      <c r="BG110" s="10"/>
      <c r="BO110" s="13"/>
    </row>
    <row r="111" spans="1:67" ht="15.75" customHeight="1" x14ac:dyDescent="0.25">
      <c r="A111" s="1" t="s">
        <v>98</v>
      </c>
      <c r="B111" s="1">
        <v>0.52</v>
      </c>
      <c r="C111" s="1">
        <v>0.1</v>
      </c>
      <c r="D111" s="1">
        <v>0.46</v>
      </c>
      <c r="G111" s="2">
        <v>0</v>
      </c>
      <c r="H111" s="1">
        <v>1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3">
        <v>0</v>
      </c>
      <c r="P111" s="1">
        <v>0</v>
      </c>
      <c r="Q111" s="1">
        <v>0</v>
      </c>
      <c r="R111" s="1">
        <v>0</v>
      </c>
      <c r="S111" s="1">
        <v>0</v>
      </c>
      <c r="T111" s="4">
        <v>0</v>
      </c>
      <c r="U111" s="1">
        <v>0</v>
      </c>
      <c r="V111" s="1">
        <v>0</v>
      </c>
      <c r="W111" s="1">
        <v>0</v>
      </c>
      <c r="X111" s="1">
        <v>0</v>
      </c>
      <c r="Y111" s="1">
        <v>0</v>
      </c>
      <c r="Z111" s="1">
        <v>0</v>
      </c>
      <c r="AA111" s="1">
        <v>0</v>
      </c>
      <c r="AB111" s="13">
        <v>0</v>
      </c>
      <c r="AC111" s="1">
        <v>0</v>
      </c>
      <c r="AD111" s="1">
        <v>0</v>
      </c>
      <c r="AE111" s="1">
        <v>0</v>
      </c>
      <c r="AF111" s="1">
        <v>0</v>
      </c>
      <c r="AG111" s="6">
        <v>0</v>
      </c>
      <c r="AH111" s="1">
        <v>0</v>
      </c>
      <c r="AI111" s="1">
        <v>0</v>
      </c>
      <c r="AJ111" s="1">
        <v>0</v>
      </c>
      <c r="AK111" s="1">
        <v>0</v>
      </c>
      <c r="AL111" s="1">
        <v>0</v>
      </c>
      <c r="AM111" s="1">
        <v>0</v>
      </c>
      <c r="AN111" s="1">
        <v>0</v>
      </c>
      <c r="AO111" s="13">
        <v>0</v>
      </c>
      <c r="AP111" s="1">
        <v>0</v>
      </c>
      <c r="AQ111" s="1">
        <v>0</v>
      </c>
      <c r="AR111" s="1">
        <v>0</v>
      </c>
      <c r="AS111" s="1">
        <v>0</v>
      </c>
      <c r="AT111" s="8"/>
      <c r="BB111" s="13"/>
      <c r="BG111" s="10"/>
      <c r="BO111" s="13"/>
    </row>
    <row r="112" spans="1:67" ht="15.75" customHeight="1" x14ac:dyDescent="0.25">
      <c r="A112" s="1" t="s">
        <v>99</v>
      </c>
      <c r="B112" s="1">
        <v>1.01</v>
      </c>
      <c r="C112" s="1">
        <v>1.31</v>
      </c>
      <c r="D112" s="1">
        <v>1.26</v>
      </c>
      <c r="G112" s="2">
        <v>0</v>
      </c>
      <c r="H112" s="1">
        <v>5</v>
      </c>
      <c r="I112" s="1">
        <v>2</v>
      </c>
      <c r="J112" s="1">
        <v>0</v>
      </c>
      <c r="K112" s="1">
        <v>0</v>
      </c>
      <c r="L112" s="1">
        <v>0</v>
      </c>
      <c r="M112" s="1">
        <v>2</v>
      </c>
      <c r="N112" s="1">
        <v>1</v>
      </c>
      <c r="O112" s="13">
        <v>0</v>
      </c>
      <c r="P112" s="1">
        <v>0</v>
      </c>
      <c r="Q112" s="1">
        <v>0</v>
      </c>
      <c r="R112" s="1">
        <v>0</v>
      </c>
      <c r="S112" s="1">
        <v>0</v>
      </c>
      <c r="T112" s="4">
        <v>1</v>
      </c>
      <c r="U112" s="1">
        <v>1</v>
      </c>
      <c r="V112" s="1">
        <v>2</v>
      </c>
      <c r="W112" s="1">
        <v>0</v>
      </c>
      <c r="X112" s="1">
        <v>0</v>
      </c>
      <c r="Y112" s="1">
        <v>1</v>
      </c>
      <c r="Z112" s="1">
        <v>4</v>
      </c>
      <c r="AA112" s="1">
        <v>1</v>
      </c>
      <c r="AB112" s="13">
        <v>1</v>
      </c>
      <c r="AC112" s="1">
        <v>0</v>
      </c>
      <c r="AD112" s="1">
        <v>0</v>
      </c>
      <c r="AE112" s="1">
        <v>0</v>
      </c>
      <c r="AF112" s="1">
        <v>0</v>
      </c>
      <c r="AG112" s="6">
        <v>1</v>
      </c>
      <c r="AH112" s="1">
        <v>1</v>
      </c>
      <c r="AI112" s="1">
        <v>1</v>
      </c>
      <c r="AJ112" s="1">
        <v>0</v>
      </c>
      <c r="AK112" s="1">
        <v>0</v>
      </c>
      <c r="AL112" s="1">
        <v>0</v>
      </c>
      <c r="AM112" s="1">
        <v>3</v>
      </c>
      <c r="AN112" s="1">
        <v>2</v>
      </c>
      <c r="AO112" s="13">
        <v>0</v>
      </c>
      <c r="AP112" s="1">
        <v>0</v>
      </c>
      <c r="AQ112" s="1">
        <v>0</v>
      </c>
      <c r="AR112" s="1">
        <v>0</v>
      </c>
      <c r="AS112" s="1">
        <v>0</v>
      </c>
      <c r="AT112" s="8"/>
      <c r="BB112" s="13"/>
      <c r="BG112" s="10"/>
      <c r="BO112" s="13"/>
    </row>
    <row r="113" spans="1:67" ht="15.75" customHeight="1" x14ac:dyDescent="0.25">
      <c r="A113" s="12">
        <v>44425</v>
      </c>
      <c r="B113" s="2"/>
      <c r="C113" s="2"/>
      <c r="D113" s="2"/>
      <c r="E113" s="2"/>
      <c r="F113" s="2"/>
      <c r="G113" s="2"/>
      <c r="O113" s="13"/>
      <c r="T113" s="4"/>
      <c r="AB113" s="13"/>
      <c r="AG113" s="6"/>
      <c r="AO113" s="13"/>
      <c r="AT113" s="8"/>
      <c r="BB113" s="13"/>
      <c r="BG113" s="10"/>
      <c r="BO113" s="13"/>
    </row>
    <row r="114" spans="1:67" ht="15.75" customHeight="1" x14ac:dyDescent="0.25">
      <c r="A114" s="1" t="s">
        <v>100</v>
      </c>
      <c r="B114" s="1">
        <v>1.05</v>
      </c>
      <c r="C114" s="1">
        <v>1.28</v>
      </c>
      <c r="D114" s="1">
        <v>1.36</v>
      </c>
      <c r="G114" s="2">
        <v>0</v>
      </c>
      <c r="H114" s="1">
        <v>4</v>
      </c>
      <c r="I114" s="1">
        <v>1</v>
      </c>
      <c r="J114" s="1">
        <v>0</v>
      </c>
      <c r="K114" s="1">
        <v>0</v>
      </c>
      <c r="L114" s="1">
        <v>2</v>
      </c>
      <c r="M114" s="1">
        <v>2</v>
      </c>
      <c r="N114" s="1">
        <v>1</v>
      </c>
      <c r="O114" s="13">
        <v>0</v>
      </c>
      <c r="P114" s="1">
        <v>0</v>
      </c>
      <c r="Q114" s="1">
        <v>0</v>
      </c>
      <c r="R114" s="1">
        <v>0</v>
      </c>
      <c r="S114" s="1">
        <v>0</v>
      </c>
      <c r="T114" s="4">
        <v>0</v>
      </c>
      <c r="U114" s="1">
        <v>0</v>
      </c>
      <c r="V114" s="1">
        <v>1</v>
      </c>
      <c r="W114" s="1">
        <v>0</v>
      </c>
      <c r="X114" s="1">
        <v>0</v>
      </c>
      <c r="Y114" s="1">
        <v>1</v>
      </c>
      <c r="Z114" s="1">
        <v>7</v>
      </c>
      <c r="AA114" s="1">
        <v>0</v>
      </c>
      <c r="AB114" s="13">
        <v>1</v>
      </c>
      <c r="AC114" s="1">
        <v>0</v>
      </c>
      <c r="AD114" s="1">
        <v>0</v>
      </c>
      <c r="AE114" s="1">
        <v>0</v>
      </c>
      <c r="AF114" s="1">
        <v>0</v>
      </c>
      <c r="AG114" s="6">
        <v>0</v>
      </c>
      <c r="AH114" s="1">
        <v>3</v>
      </c>
      <c r="AI114" s="1">
        <v>1</v>
      </c>
      <c r="AJ114" s="1">
        <v>1</v>
      </c>
      <c r="AK114" s="1">
        <v>0</v>
      </c>
      <c r="AL114" s="1">
        <v>3</v>
      </c>
      <c r="AM114" s="1">
        <v>3</v>
      </c>
      <c r="AN114" s="1">
        <v>4</v>
      </c>
      <c r="AO114" s="13">
        <v>0</v>
      </c>
      <c r="AP114" s="1">
        <v>0</v>
      </c>
      <c r="AQ114" s="1">
        <v>0</v>
      </c>
      <c r="AR114" s="1">
        <v>0</v>
      </c>
      <c r="AS114" s="1">
        <v>0</v>
      </c>
      <c r="AT114" s="8"/>
      <c r="BB114" s="13"/>
      <c r="BG114" s="10"/>
      <c r="BO114" s="13"/>
    </row>
    <row r="115" spans="1:67" ht="15.75" customHeight="1" x14ac:dyDescent="0.25">
      <c r="A115" s="1" t="s">
        <v>101</v>
      </c>
      <c r="B115" s="1">
        <v>0.76</v>
      </c>
      <c r="C115" s="1">
        <v>1.41</v>
      </c>
      <c r="D115" s="1">
        <v>1.46</v>
      </c>
      <c r="G115" s="2">
        <v>1</v>
      </c>
      <c r="H115" s="1">
        <v>1</v>
      </c>
      <c r="I115" s="1">
        <v>1</v>
      </c>
      <c r="J115" s="1">
        <v>0</v>
      </c>
      <c r="K115" s="1">
        <v>0</v>
      </c>
      <c r="L115" s="1">
        <v>0</v>
      </c>
      <c r="M115" s="1">
        <v>1</v>
      </c>
      <c r="N115" s="1">
        <v>0</v>
      </c>
      <c r="O115" s="13">
        <v>0</v>
      </c>
      <c r="P115" s="1">
        <v>0</v>
      </c>
      <c r="Q115" s="1">
        <v>0</v>
      </c>
      <c r="R115" s="1">
        <v>0</v>
      </c>
      <c r="S115" s="1">
        <v>0</v>
      </c>
      <c r="T115" s="4">
        <v>0</v>
      </c>
      <c r="U115" s="1">
        <v>0</v>
      </c>
      <c r="V115" s="1">
        <v>1</v>
      </c>
      <c r="W115" s="1">
        <v>0</v>
      </c>
      <c r="X115" s="1">
        <v>0</v>
      </c>
      <c r="Y115" s="1">
        <v>0</v>
      </c>
      <c r="Z115" s="1">
        <v>8</v>
      </c>
      <c r="AA115" s="1">
        <v>1</v>
      </c>
      <c r="AB115" s="13">
        <v>0</v>
      </c>
      <c r="AC115" s="1">
        <v>0</v>
      </c>
      <c r="AD115" s="1">
        <v>0</v>
      </c>
      <c r="AE115" s="1">
        <v>0</v>
      </c>
      <c r="AF115" s="1">
        <v>0</v>
      </c>
      <c r="AG115" s="6">
        <v>0</v>
      </c>
      <c r="AH115" s="1">
        <v>2</v>
      </c>
      <c r="AI115" s="1">
        <v>1</v>
      </c>
      <c r="AJ115" s="1">
        <v>0</v>
      </c>
      <c r="AK115" s="1">
        <v>1</v>
      </c>
      <c r="AL115" s="1">
        <v>1</v>
      </c>
      <c r="AM115" s="1">
        <v>4</v>
      </c>
      <c r="AN115" s="1">
        <v>1</v>
      </c>
      <c r="AO115" s="13">
        <v>1</v>
      </c>
      <c r="AP115" s="1">
        <v>0</v>
      </c>
      <c r="AQ115" s="1">
        <v>0</v>
      </c>
      <c r="AR115" s="1">
        <v>0</v>
      </c>
      <c r="AS115" s="1">
        <v>0</v>
      </c>
      <c r="AT115" s="8"/>
      <c r="BB115" s="13"/>
      <c r="BG115" s="10"/>
      <c r="BO115" s="13"/>
    </row>
    <row r="116" spans="1:67" ht="15.75" customHeight="1" x14ac:dyDescent="0.25">
      <c r="A116" s="1" t="s">
        <v>102</v>
      </c>
      <c r="B116" s="1">
        <v>0.78</v>
      </c>
      <c r="C116" s="1">
        <v>1.0900000000000001</v>
      </c>
      <c r="D116" s="1">
        <v>0.92</v>
      </c>
      <c r="G116" s="2">
        <v>0</v>
      </c>
      <c r="H116" s="1">
        <v>3</v>
      </c>
      <c r="I116" s="1">
        <v>1</v>
      </c>
      <c r="J116" s="1">
        <v>0</v>
      </c>
      <c r="K116" s="1">
        <v>0</v>
      </c>
      <c r="L116" s="1">
        <v>0</v>
      </c>
      <c r="M116" s="1">
        <v>1</v>
      </c>
      <c r="N116" s="1">
        <v>0</v>
      </c>
      <c r="O116" s="13">
        <v>0</v>
      </c>
      <c r="P116" s="1">
        <v>0</v>
      </c>
      <c r="Q116" s="1">
        <v>0</v>
      </c>
      <c r="R116" s="1">
        <v>0</v>
      </c>
      <c r="S116" s="1">
        <v>0</v>
      </c>
      <c r="T116" s="4">
        <v>0</v>
      </c>
      <c r="U116" s="1">
        <v>0</v>
      </c>
      <c r="V116" s="1">
        <v>1</v>
      </c>
      <c r="W116" s="1">
        <v>0</v>
      </c>
      <c r="X116" s="1">
        <v>0</v>
      </c>
      <c r="Y116" s="1">
        <v>0</v>
      </c>
      <c r="Z116" s="1">
        <v>4</v>
      </c>
      <c r="AA116" s="1">
        <v>1</v>
      </c>
      <c r="AB116" s="13">
        <v>0</v>
      </c>
      <c r="AC116" s="1">
        <v>0</v>
      </c>
      <c r="AD116" s="1">
        <v>1</v>
      </c>
      <c r="AE116" s="1">
        <v>0</v>
      </c>
      <c r="AF116" s="1">
        <v>0</v>
      </c>
      <c r="AG116" s="6">
        <v>0</v>
      </c>
      <c r="AH116" s="1">
        <v>4</v>
      </c>
      <c r="AI116" s="1">
        <v>2</v>
      </c>
      <c r="AJ116" s="1">
        <v>0</v>
      </c>
      <c r="AK116" s="1">
        <v>0</v>
      </c>
      <c r="AL116" s="1">
        <v>1</v>
      </c>
      <c r="AM116" s="1">
        <v>2</v>
      </c>
      <c r="AN116" s="1">
        <v>0</v>
      </c>
      <c r="AO116" s="13">
        <v>0</v>
      </c>
      <c r="AP116" s="1">
        <v>0</v>
      </c>
      <c r="AQ116" s="1">
        <v>0</v>
      </c>
      <c r="AR116" s="1">
        <v>0</v>
      </c>
      <c r="AS116" s="1">
        <v>0</v>
      </c>
      <c r="AT116" s="8"/>
      <c r="BB116" s="13"/>
      <c r="BG116" s="10"/>
      <c r="BO116" s="13"/>
    </row>
    <row r="117" spans="1:67" ht="15.75" customHeight="1" x14ac:dyDescent="0.25">
      <c r="A117" s="14">
        <v>44427</v>
      </c>
      <c r="B117" s="6"/>
      <c r="C117" s="6"/>
      <c r="D117" s="6"/>
      <c r="E117" s="6"/>
      <c r="F117" s="6"/>
      <c r="G117" s="2"/>
      <c r="O117" s="13"/>
      <c r="T117" s="4"/>
      <c r="AB117" s="13"/>
      <c r="AG117" s="6"/>
      <c r="AO117" s="13"/>
      <c r="AT117" s="8"/>
      <c r="BB117" s="13"/>
      <c r="BG117" s="10"/>
      <c r="BO117" s="13"/>
    </row>
    <row r="118" spans="1:67" ht="15.75" customHeight="1" x14ac:dyDescent="0.25">
      <c r="A118" s="1" t="s">
        <v>103</v>
      </c>
      <c r="B118" s="1">
        <v>0.93</v>
      </c>
      <c r="C118" s="1">
        <v>0.72</v>
      </c>
      <c r="D118" s="1">
        <v>0.85</v>
      </c>
      <c r="G118" s="2">
        <v>0</v>
      </c>
      <c r="H118" s="1">
        <v>4</v>
      </c>
      <c r="I118" s="1">
        <v>0</v>
      </c>
      <c r="J118" s="1">
        <v>0</v>
      </c>
      <c r="K118" s="1">
        <v>0</v>
      </c>
      <c r="L118" s="1">
        <v>0</v>
      </c>
      <c r="M118" s="1">
        <v>3</v>
      </c>
      <c r="N118" s="1">
        <v>0</v>
      </c>
      <c r="O118" s="13">
        <v>1</v>
      </c>
      <c r="P118" s="1">
        <v>0</v>
      </c>
      <c r="Q118" s="1">
        <v>0</v>
      </c>
      <c r="R118" s="1">
        <v>0</v>
      </c>
      <c r="S118" s="1">
        <v>0</v>
      </c>
      <c r="T118" s="4">
        <v>1</v>
      </c>
      <c r="U118" s="1">
        <v>2</v>
      </c>
      <c r="V118" s="1">
        <v>0</v>
      </c>
      <c r="W118" s="1">
        <v>0</v>
      </c>
      <c r="X118" s="1">
        <v>0</v>
      </c>
      <c r="Y118" s="1">
        <v>0</v>
      </c>
      <c r="Z118" s="1">
        <v>3</v>
      </c>
      <c r="AA118" s="1">
        <v>0</v>
      </c>
      <c r="AB118" s="13">
        <v>0</v>
      </c>
      <c r="AC118" s="1">
        <v>0</v>
      </c>
      <c r="AD118" s="1">
        <v>0</v>
      </c>
      <c r="AE118" s="1">
        <v>0</v>
      </c>
      <c r="AF118" s="1">
        <v>0</v>
      </c>
      <c r="AG118" s="6">
        <v>0</v>
      </c>
      <c r="AH118" s="1">
        <v>0</v>
      </c>
      <c r="AI118" s="1">
        <v>1</v>
      </c>
      <c r="AJ118" s="1">
        <v>0</v>
      </c>
      <c r="AK118" s="1">
        <v>0</v>
      </c>
      <c r="AL118" s="1">
        <v>2</v>
      </c>
      <c r="AM118" s="1">
        <v>5</v>
      </c>
      <c r="AN118" s="1">
        <v>6</v>
      </c>
      <c r="AO118" s="13">
        <v>1</v>
      </c>
      <c r="AP118" s="1">
        <v>0</v>
      </c>
      <c r="AQ118" s="1">
        <v>0</v>
      </c>
      <c r="AR118" s="1">
        <v>0</v>
      </c>
      <c r="AS118" s="1">
        <v>0</v>
      </c>
      <c r="AT118" s="8"/>
      <c r="BB118" s="13"/>
      <c r="BG118" s="10"/>
      <c r="BO118" s="13"/>
    </row>
    <row r="119" spans="1:67" ht="15.75" customHeight="1" x14ac:dyDescent="0.25">
      <c r="A119" s="1" t="s">
        <v>104</v>
      </c>
      <c r="B119" s="1">
        <v>0.67</v>
      </c>
      <c r="C119" s="1">
        <v>0.8</v>
      </c>
      <c r="D119" s="1">
        <v>0.7</v>
      </c>
      <c r="G119" s="2">
        <v>1</v>
      </c>
      <c r="H119" s="1">
        <v>3</v>
      </c>
      <c r="I119" s="1">
        <v>0</v>
      </c>
      <c r="J119" s="1">
        <v>0</v>
      </c>
      <c r="K119" s="1">
        <v>0</v>
      </c>
      <c r="L119" s="1">
        <v>0</v>
      </c>
      <c r="M119" s="1">
        <v>3</v>
      </c>
      <c r="N119" s="1">
        <v>0</v>
      </c>
      <c r="O119" s="13">
        <v>0</v>
      </c>
      <c r="P119" s="1">
        <v>0</v>
      </c>
      <c r="Q119" s="1">
        <v>0</v>
      </c>
      <c r="R119" s="1">
        <v>0</v>
      </c>
      <c r="S119" s="1">
        <v>0</v>
      </c>
      <c r="T119" s="4">
        <v>0</v>
      </c>
      <c r="U119" s="1">
        <v>1</v>
      </c>
      <c r="V119" s="1">
        <v>0</v>
      </c>
      <c r="W119" s="1">
        <v>0</v>
      </c>
      <c r="X119" s="1">
        <v>0</v>
      </c>
      <c r="Y119" s="1">
        <v>2</v>
      </c>
      <c r="Z119" s="1">
        <v>3</v>
      </c>
      <c r="AA119" s="1">
        <v>0</v>
      </c>
      <c r="AB119" s="13">
        <v>0</v>
      </c>
      <c r="AC119" s="1">
        <v>0</v>
      </c>
      <c r="AD119" s="1">
        <v>0</v>
      </c>
      <c r="AE119" s="1">
        <v>0</v>
      </c>
      <c r="AF119" s="1">
        <v>0</v>
      </c>
      <c r="AG119" s="6">
        <v>0</v>
      </c>
      <c r="AH119" s="1">
        <v>2</v>
      </c>
      <c r="AI119" s="1">
        <v>1</v>
      </c>
      <c r="AJ119" s="1">
        <v>0</v>
      </c>
      <c r="AK119" s="1">
        <v>0</v>
      </c>
      <c r="AL119" s="1">
        <v>0</v>
      </c>
      <c r="AM119" s="1">
        <v>2</v>
      </c>
      <c r="AN119" s="1">
        <v>0</v>
      </c>
      <c r="AO119" s="13">
        <v>0</v>
      </c>
      <c r="AP119" s="1">
        <v>0</v>
      </c>
      <c r="AQ119" s="1">
        <v>0</v>
      </c>
      <c r="AR119" s="1">
        <v>0</v>
      </c>
      <c r="AS119" s="1">
        <v>0</v>
      </c>
      <c r="AT119" s="8"/>
      <c r="BB119" s="13"/>
      <c r="BG119" s="10"/>
      <c r="BO119" s="13"/>
    </row>
    <row r="120" spans="1:67" ht="15.75" customHeight="1" x14ac:dyDescent="0.25">
      <c r="A120" s="15">
        <v>44428</v>
      </c>
      <c r="B120" s="4"/>
      <c r="C120" s="4"/>
      <c r="D120" s="4"/>
      <c r="E120" s="4"/>
      <c r="F120" s="4"/>
      <c r="G120" s="2"/>
      <c r="O120" s="13"/>
      <c r="T120" s="4"/>
      <c r="AB120" s="13"/>
      <c r="AG120" s="6"/>
      <c r="AO120" s="13"/>
      <c r="AT120" s="8"/>
      <c r="BB120" s="13"/>
      <c r="BG120" s="10"/>
      <c r="BO120" s="13"/>
    </row>
    <row r="121" spans="1:67" ht="15.75" customHeight="1" x14ac:dyDescent="0.25">
      <c r="A121" s="1" t="s">
        <v>105</v>
      </c>
      <c r="B121" s="1">
        <v>1.01</v>
      </c>
      <c r="C121" s="1">
        <v>1.1299999999999999</v>
      </c>
      <c r="G121" s="2">
        <v>2</v>
      </c>
      <c r="H121" s="1">
        <v>4</v>
      </c>
      <c r="I121" s="1">
        <v>0</v>
      </c>
      <c r="J121" s="1">
        <v>0</v>
      </c>
      <c r="K121" s="1">
        <v>0</v>
      </c>
      <c r="L121" s="1">
        <v>2</v>
      </c>
      <c r="M121" s="1">
        <v>0</v>
      </c>
      <c r="N121" s="1">
        <v>0</v>
      </c>
      <c r="O121" s="13">
        <v>0</v>
      </c>
      <c r="P121" s="1">
        <v>0</v>
      </c>
      <c r="Q121" s="1">
        <v>0</v>
      </c>
      <c r="R121" s="1">
        <v>0</v>
      </c>
      <c r="S121" s="1">
        <v>0</v>
      </c>
      <c r="T121" s="4">
        <v>0</v>
      </c>
      <c r="U121" s="1">
        <v>1</v>
      </c>
      <c r="V121" s="1">
        <v>0</v>
      </c>
      <c r="W121" s="1">
        <v>0</v>
      </c>
      <c r="X121" s="1">
        <v>0</v>
      </c>
      <c r="Y121" s="1">
        <v>0</v>
      </c>
      <c r="Z121" s="1">
        <v>3</v>
      </c>
      <c r="AA121" s="1">
        <v>1</v>
      </c>
      <c r="AB121" s="13">
        <v>1</v>
      </c>
      <c r="AC121" s="1">
        <v>1</v>
      </c>
      <c r="AD121" s="1">
        <v>0</v>
      </c>
      <c r="AE121" s="1">
        <v>0</v>
      </c>
      <c r="AF121" s="1">
        <v>0</v>
      </c>
      <c r="AG121" s="6"/>
      <c r="AO121" s="13"/>
      <c r="AT121" s="8"/>
      <c r="BB121" s="13"/>
      <c r="BG121" s="10"/>
      <c r="BO121" s="13"/>
    </row>
    <row r="122" spans="1:67" ht="15.75" customHeight="1" x14ac:dyDescent="0.25">
      <c r="A122" s="1" t="s">
        <v>106</v>
      </c>
      <c r="B122" s="1">
        <v>1.08</v>
      </c>
      <c r="C122" s="1">
        <v>1.28</v>
      </c>
      <c r="D122" s="1">
        <v>1.33</v>
      </c>
      <c r="G122" s="2">
        <v>0</v>
      </c>
      <c r="H122" s="1">
        <v>1</v>
      </c>
      <c r="I122" s="1">
        <v>1</v>
      </c>
      <c r="J122" s="1">
        <v>0</v>
      </c>
      <c r="K122" s="1">
        <v>0</v>
      </c>
      <c r="L122" s="1">
        <v>0</v>
      </c>
      <c r="M122" s="1">
        <v>4</v>
      </c>
      <c r="N122" s="1">
        <v>2</v>
      </c>
      <c r="O122" s="13">
        <v>1</v>
      </c>
      <c r="P122" s="1">
        <v>0</v>
      </c>
      <c r="Q122" s="1">
        <v>0</v>
      </c>
      <c r="R122" s="1">
        <v>0</v>
      </c>
      <c r="S122" s="1">
        <v>0</v>
      </c>
      <c r="T122" s="4">
        <v>0</v>
      </c>
      <c r="U122" s="1">
        <v>1</v>
      </c>
      <c r="V122" s="1">
        <v>0</v>
      </c>
      <c r="W122" s="1">
        <v>1</v>
      </c>
      <c r="X122" s="1">
        <v>0</v>
      </c>
      <c r="Y122" s="1">
        <v>0</v>
      </c>
      <c r="Z122" s="1">
        <v>7</v>
      </c>
      <c r="AA122" s="1">
        <v>0</v>
      </c>
      <c r="AB122" s="13">
        <v>1</v>
      </c>
      <c r="AC122" s="1">
        <v>0</v>
      </c>
      <c r="AD122" s="1">
        <v>0</v>
      </c>
      <c r="AE122" s="1">
        <v>0</v>
      </c>
      <c r="AF122" s="1">
        <v>0</v>
      </c>
      <c r="AG122" s="6">
        <v>0</v>
      </c>
      <c r="AH122" s="1">
        <v>6</v>
      </c>
      <c r="AI122" s="1">
        <v>0</v>
      </c>
      <c r="AJ122" s="1">
        <v>0</v>
      </c>
      <c r="AK122" s="1">
        <v>0</v>
      </c>
      <c r="AL122" s="1">
        <v>0</v>
      </c>
      <c r="AM122" s="1">
        <v>2</v>
      </c>
      <c r="AN122" s="1">
        <v>1</v>
      </c>
      <c r="AO122" s="13">
        <v>0</v>
      </c>
      <c r="AP122" s="1">
        <v>0</v>
      </c>
      <c r="AQ122" s="1">
        <v>0</v>
      </c>
      <c r="AR122" s="1">
        <v>0</v>
      </c>
      <c r="AS122" s="1">
        <v>0</v>
      </c>
      <c r="AT122" s="8"/>
      <c r="BB122" s="13"/>
      <c r="BG122" s="10"/>
      <c r="BO122" s="13"/>
    </row>
    <row r="123" spans="1:67" ht="15.75" customHeight="1" x14ac:dyDescent="0.25">
      <c r="A123" s="1" t="s">
        <v>107</v>
      </c>
      <c r="B123" s="1">
        <v>1.21</v>
      </c>
      <c r="C123" s="1">
        <v>1.21</v>
      </c>
      <c r="D123" s="1">
        <v>1.08</v>
      </c>
      <c r="G123" s="2">
        <v>4</v>
      </c>
      <c r="H123" s="1">
        <v>2</v>
      </c>
      <c r="I123" s="1">
        <v>3</v>
      </c>
      <c r="J123" s="1">
        <v>0</v>
      </c>
      <c r="K123" s="1">
        <v>0</v>
      </c>
      <c r="L123" s="1">
        <v>0</v>
      </c>
      <c r="M123" s="1">
        <v>2</v>
      </c>
      <c r="N123" s="1">
        <v>0</v>
      </c>
      <c r="O123" s="13">
        <v>0</v>
      </c>
      <c r="P123" s="1">
        <v>0</v>
      </c>
      <c r="Q123" s="1">
        <v>0</v>
      </c>
      <c r="R123" s="1">
        <v>0</v>
      </c>
      <c r="S123" s="1">
        <v>0</v>
      </c>
      <c r="T123" s="4">
        <v>0</v>
      </c>
      <c r="U123" s="1">
        <v>0</v>
      </c>
      <c r="V123" s="1">
        <v>2</v>
      </c>
      <c r="W123" s="1">
        <v>0</v>
      </c>
      <c r="X123" s="1">
        <v>0</v>
      </c>
      <c r="Y123" s="1">
        <v>0</v>
      </c>
      <c r="Z123" s="1">
        <v>7</v>
      </c>
      <c r="AA123" s="1">
        <v>0</v>
      </c>
      <c r="AB123" s="13">
        <v>0</v>
      </c>
      <c r="AC123" s="1">
        <v>0</v>
      </c>
      <c r="AD123" s="1">
        <v>0</v>
      </c>
      <c r="AE123" s="1">
        <v>0</v>
      </c>
      <c r="AF123" s="1">
        <v>0</v>
      </c>
      <c r="AG123" s="6">
        <v>1</v>
      </c>
      <c r="AH123" s="1">
        <v>1</v>
      </c>
      <c r="AI123" s="1">
        <v>1</v>
      </c>
      <c r="AJ123" s="1">
        <v>0</v>
      </c>
      <c r="AK123" s="1">
        <v>0</v>
      </c>
      <c r="AL123" s="1">
        <v>0</v>
      </c>
      <c r="AM123" s="1">
        <v>6</v>
      </c>
      <c r="AN123" s="1">
        <v>1</v>
      </c>
      <c r="AO123" s="13">
        <v>2</v>
      </c>
      <c r="AP123" s="1">
        <v>0</v>
      </c>
      <c r="AQ123" s="1">
        <v>0</v>
      </c>
      <c r="AR123" s="1">
        <v>0</v>
      </c>
      <c r="AS123" s="1">
        <v>0</v>
      </c>
      <c r="AT123" s="8"/>
      <c r="BB123" s="13"/>
      <c r="BG123" s="10"/>
      <c r="BO123" s="13"/>
    </row>
    <row r="124" spans="1:67" ht="15.75" customHeight="1" x14ac:dyDescent="0.25">
      <c r="A124" s="12">
        <v>44431</v>
      </c>
      <c r="B124" s="2"/>
      <c r="C124" s="2"/>
      <c r="D124" s="2"/>
      <c r="E124" s="2"/>
      <c r="F124" s="2"/>
      <c r="G124" s="2"/>
      <c r="O124" s="13"/>
      <c r="T124" s="4"/>
      <c r="AB124" s="13"/>
      <c r="AG124" s="6"/>
      <c r="AO124" s="13"/>
      <c r="AT124" s="8"/>
      <c r="BB124" s="13"/>
      <c r="BG124" s="10"/>
      <c r="BO124" s="13"/>
    </row>
    <row r="125" spans="1:67" ht="15.75" customHeight="1" x14ac:dyDescent="0.25">
      <c r="A125" s="1" t="s">
        <v>108</v>
      </c>
      <c r="B125" s="1">
        <v>1.37</v>
      </c>
      <c r="C125" s="1">
        <v>1.59</v>
      </c>
      <c r="D125" s="1">
        <v>0.79</v>
      </c>
      <c r="G125" s="2">
        <v>1</v>
      </c>
      <c r="H125" s="1">
        <v>3</v>
      </c>
      <c r="I125" s="1">
        <v>0</v>
      </c>
      <c r="J125" s="1">
        <v>0</v>
      </c>
      <c r="K125" s="1">
        <v>0</v>
      </c>
      <c r="L125" s="1">
        <v>0</v>
      </c>
      <c r="M125" s="1">
        <v>2</v>
      </c>
      <c r="N125" s="1">
        <v>2</v>
      </c>
      <c r="O125" s="13">
        <v>0</v>
      </c>
      <c r="P125" s="1">
        <v>0</v>
      </c>
      <c r="Q125" s="1">
        <v>0</v>
      </c>
      <c r="R125" s="1">
        <v>0</v>
      </c>
      <c r="S125" s="1">
        <v>0</v>
      </c>
      <c r="T125" s="4">
        <v>0</v>
      </c>
      <c r="U125" s="1">
        <v>1</v>
      </c>
      <c r="V125" s="1">
        <v>0</v>
      </c>
      <c r="W125" s="1">
        <v>1</v>
      </c>
      <c r="X125" s="1">
        <v>0</v>
      </c>
      <c r="Y125" s="1">
        <v>0</v>
      </c>
      <c r="Z125" s="1">
        <v>3</v>
      </c>
      <c r="AA125" s="1">
        <v>2</v>
      </c>
      <c r="AB125" s="13">
        <v>0</v>
      </c>
      <c r="AC125" s="1">
        <v>1</v>
      </c>
      <c r="AD125" s="1">
        <v>0</v>
      </c>
      <c r="AE125" s="1">
        <v>0</v>
      </c>
      <c r="AF125" s="1">
        <v>0</v>
      </c>
      <c r="AG125" s="6">
        <v>1</v>
      </c>
      <c r="AH125" s="1">
        <v>1</v>
      </c>
      <c r="AI125" s="1">
        <v>0</v>
      </c>
      <c r="AJ125" s="1">
        <v>0</v>
      </c>
      <c r="AK125" s="1">
        <v>0</v>
      </c>
      <c r="AL125" s="1">
        <v>0</v>
      </c>
      <c r="AM125" s="1">
        <v>0</v>
      </c>
      <c r="AN125" s="1">
        <v>0</v>
      </c>
      <c r="AO125" s="13">
        <v>0</v>
      </c>
      <c r="AP125" s="1">
        <v>0</v>
      </c>
      <c r="AQ125" s="1">
        <v>0</v>
      </c>
      <c r="AR125" s="1">
        <v>0</v>
      </c>
      <c r="AS125" s="1">
        <v>0</v>
      </c>
      <c r="AT125" s="8"/>
      <c r="BB125" s="13"/>
      <c r="BG125" s="10"/>
      <c r="BO125" s="13"/>
    </row>
    <row r="126" spans="1:67" ht="15.75" customHeight="1" x14ac:dyDescent="0.25">
      <c r="A126" s="14">
        <v>44432</v>
      </c>
      <c r="B126" s="6"/>
      <c r="C126" s="6"/>
      <c r="D126" s="6"/>
      <c r="E126" s="6"/>
      <c r="F126" s="6"/>
      <c r="G126" s="2"/>
      <c r="O126" s="13"/>
      <c r="T126" s="4"/>
      <c r="AB126" s="13"/>
      <c r="AG126" s="6"/>
      <c r="AO126" s="13"/>
      <c r="AT126" s="8"/>
      <c r="BB126" s="13"/>
      <c r="BG126" s="10"/>
      <c r="BO126" s="13"/>
    </row>
    <row r="127" spans="1:67" ht="15.75" customHeight="1" x14ac:dyDescent="0.25">
      <c r="A127" s="1" t="s">
        <v>109</v>
      </c>
      <c r="B127" s="1">
        <v>1</v>
      </c>
      <c r="C127" s="1">
        <v>0.91</v>
      </c>
      <c r="D127" s="1">
        <v>0.89</v>
      </c>
      <c r="G127" s="2">
        <v>0</v>
      </c>
      <c r="H127" s="1">
        <v>1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1</v>
      </c>
      <c r="O127" s="13">
        <v>0</v>
      </c>
      <c r="P127" s="1">
        <v>0</v>
      </c>
      <c r="Q127" s="1">
        <v>0</v>
      </c>
      <c r="R127" s="1">
        <v>0</v>
      </c>
      <c r="S127" s="1">
        <v>0</v>
      </c>
      <c r="T127" s="4">
        <v>0</v>
      </c>
      <c r="U127" s="1">
        <v>0</v>
      </c>
      <c r="V127" s="1">
        <v>1</v>
      </c>
      <c r="W127" s="1">
        <v>0</v>
      </c>
      <c r="X127" s="1">
        <v>0</v>
      </c>
      <c r="Y127" s="1">
        <v>0</v>
      </c>
      <c r="Z127" s="1">
        <v>3</v>
      </c>
      <c r="AA127" s="1">
        <v>0</v>
      </c>
      <c r="AB127" s="13">
        <v>0</v>
      </c>
      <c r="AC127" s="1">
        <v>0</v>
      </c>
      <c r="AD127" s="1">
        <v>0</v>
      </c>
      <c r="AE127" s="1">
        <v>0</v>
      </c>
      <c r="AF127" s="1">
        <v>0</v>
      </c>
      <c r="AG127" s="6">
        <v>1</v>
      </c>
      <c r="AH127" s="1">
        <v>3</v>
      </c>
      <c r="AI127" s="1">
        <v>0</v>
      </c>
      <c r="AJ127" s="1">
        <v>0</v>
      </c>
      <c r="AK127" s="1">
        <v>0</v>
      </c>
      <c r="AL127" s="1">
        <v>1</v>
      </c>
      <c r="AM127" s="1">
        <v>3</v>
      </c>
      <c r="AN127" s="1">
        <v>1</v>
      </c>
      <c r="AO127" s="13">
        <v>0</v>
      </c>
      <c r="AP127" s="1">
        <v>0</v>
      </c>
      <c r="AQ127" s="1">
        <v>0</v>
      </c>
      <c r="AR127" s="1">
        <v>0</v>
      </c>
      <c r="AS127" s="1">
        <v>0</v>
      </c>
      <c r="AT127" s="8"/>
      <c r="BB127" s="13"/>
      <c r="BG127" s="10"/>
      <c r="BO127" s="13"/>
    </row>
    <row r="128" spans="1:67" ht="15.75" customHeight="1" x14ac:dyDescent="0.25">
      <c r="A128" s="1" t="s">
        <v>110</v>
      </c>
      <c r="B128" s="1">
        <v>0.69</v>
      </c>
      <c r="C128" s="1">
        <v>0.71</v>
      </c>
      <c r="D128" s="1">
        <v>1.1100000000000001</v>
      </c>
      <c r="G128" s="2">
        <v>1</v>
      </c>
      <c r="H128" s="1">
        <v>2</v>
      </c>
      <c r="I128" s="1">
        <v>2</v>
      </c>
      <c r="J128" s="1">
        <v>0</v>
      </c>
      <c r="K128" s="1">
        <v>0</v>
      </c>
      <c r="L128" s="1">
        <v>0</v>
      </c>
      <c r="M128" s="1">
        <v>5</v>
      </c>
      <c r="N128" s="1">
        <v>0</v>
      </c>
      <c r="O128" s="13">
        <v>0</v>
      </c>
      <c r="P128" s="1">
        <v>0</v>
      </c>
      <c r="Q128" s="1">
        <v>0</v>
      </c>
      <c r="R128" s="1">
        <v>0</v>
      </c>
      <c r="S128" s="1">
        <v>0</v>
      </c>
      <c r="T128" s="4">
        <v>1</v>
      </c>
      <c r="U128" s="1">
        <v>2</v>
      </c>
      <c r="V128" s="1">
        <v>1</v>
      </c>
      <c r="W128" s="1">
        <v>0</v>
      </c>
      <c r="X128" s="1">
        <v>0</v>
      </c>
      <c r="Y128" s="1">
        <v>0</v>
      </c>
      <c r="Z128" s="1">
        <v>5</v>
      </c>
      <c r="AA128" s="1">
        <v>0</v>
      </c>
      <c r="AB128" s="13">
        <v>0</v>
      </c>
      <c r="AC128" s="1">
        <v>0</v>
      </c>
      <c r="AD128" s="1">
        <v>0</v>
      </c>
      <c r="AE128" s="1">
        <v>0</v>
      </c>
      <c r="AF128" s="1">
        <v>0</v>
      </c>
      <c r="AG128" s="6">
        <v>2</v>
      </c>
      <c r="AH128" s="1">
        <v>4</v>
      </c>
      <c r="AI128" s="1">
        <v>2</v>
      </c>
      <c r="AJ128" s="1">
        <v>0</v>
      </c>
      <c r="AK128" s="1">
        <v>0</v>
      </c>
      <c r="AL128" s="1">
        <v>4</v>
      </c>
      <c r="AM128" s="1">
        <v>1</v>
      </c>
      <c r="AN128" s="1">
        <v>0</v>
      </c>
      <c r="AO128" s="13">
        <v>0</v>
      </c>
      <c r="AP128" s="1">
        <v>0</v>
      </c>
      <c r="AQ128" s="1">
        <v>0</v>
      </c>
      <c r="AR128" s="1">
        <v>0</v>
      </c>
      <c r="AS128" s="1">
        <v>0</v>
      </c>
      <c r="AT128" s="8"/>
      <c r="BB128" s="13"/>
      <c r="BG128" s="10"/>
      <c r="BO128" s="13"/>
    </row>
    <row r="129" spans="1:67" ht="15.75" customHeight="1" x14ac:dyDescent="0.25">
      <c r="A129" s="15">
        <v>44434</v>
      </c>
      <c r="B129" s="4"/>
      <c r="C129" s="4"/>
      <c r="D129" s="4"/>
      <c r="E129" s="4"/>
      <c r="F129" s="4"/>
      <c r="G129" s="2"/>
      <c r="O129" s="13"/>
      <c r="T129" s="4"/>
      <c r="AB129" s="13"/>
      <c r="AG129" s="6"/>
      <c r="AO129" s="13"/>
      <c r="AT129" s="8"/>
      <c r="BB129" s="13"/>
      <c r="BG129" s="10"/>
      <c r="BO129" s="13"/>
    </row>
    <row r="130" spans="1:67" ht="15.75" customHeight="1" x14ac:dyDescent="0.25">
      <c r="A130" s="1" t="s">
        <v>111</v>
      </c>
      <c r="B130" s="1">
        <v>1.22</v>
      </c>
      <c r="C130" s="1">
        <v>1.01</v>
      </c>
      <c r="D130" s="1">
        <v>1.45</v>
      </c>
      <c r="E130" s="1">
        <v>0.45</v>
      </c>
      <c r="G130" s="2">
        <v>1</v>
      </c>
      <c r="H130" s="1">
        <v>3</v>
      </c>
      <c r="I130" s="1">
        <v>1</v>
      </c>
      <c r="J130" s="1">
        <v>0</v>
      </c>
      <c r="K130" s="1">
        <v>0</v>
      </c>
      <c r="L130" s="1">
        <v>0</v>
      </c>
      <c r="M130" s="1">
        <v>1</v>
      </c>
      <c r="N130" s="1">
        <v>1</v>
      </c>
      <c r="O130" s="13">
        <v>0</v>
      </c>
      <c r="P130" s="1">
        <v>0</v>
      </c>
      <c r="Q130" s="1">
        <v>0</v>
      </c>
      <c r="R130" s="1">
        <v>0</v>
      </c>
      <c r="S130" s="1">
        <v>0</v>
      </c>
      <c r="T130" s="4">
        <v>0</v>
      </c>
      <c r="U130" s="1">
        <v>1</v>
      </c>
      <c r="V130" s="1">
        <v>1</v>
      </c>
      <c r="W130" s="1">
        <v>0</v>
      </c>
      <c r="X130" s="1">
        <v>0</v>
      </c>
      <c r="Y130" s="1">
        <v>0</v>
      </c>
      <c r="Z130" s="1">
        <v>8</v>
      </c>
      <c r="AA130" s="1">
        <v>0</v>
      </c>
      <c r="AB130" s="13">
        <v>0</v>
      </c>
      <c r="AC130" s="1">
        <v>0</v>
      </c>
      <c r="AD130" s="1">
        <v>0</v>
      </c>
      <c r="AE130" s="1">
        <v>0</v>
      </c>
      <c r="AF130" s="1">
        <v>0</v>
      </c>
      <c r="AG130" s="6">
        <v>0</v>
      </c>
      <c r="AH130" s="1">
        <v>6</v>
      </c>
      <c r="AI130" s="1">
        <v>1</v>
      </c>
      <c r="AJ130" s="1">
        <v>0</v>
      </c>
      <c r="AK130" s="1">
        <v>0</v>
      </c>
      <c r="AL130" s="1">
        <v>3</v>
      </c>
      <c r="AM130" s="1">
        <v>3</v>
      </c>
      <c r="AN130" s="1">
        <v>0</v>
      </c>
      <c r="AO130" s="13">
        <v>2</v>
      </c>
      <c r="AP130" s="1">
        <v>0</v>
      </c>
      <c r="AQ130" s="1">
        <v>0</v>
      </c>
      <c r="AR130" s="1">
        <v>0</v>
      </c>
      <c r="AS130" s="1">
        <v>0</v>
      </c>
      <c r="AT130" s="8">
        <v>1</v>
      </c>
      <c r="AU130" s="1">
        <v>0</v>
      </c>
      <c r="AV130" s="1">
        <v>1</v>
      </c>
      <c r="AW130" s="1">
        <v>0</v>
      </c>
      <c r="AX130" s="1">
        <v>0</v>
      </c>
      <c r="AY130" s="1">
        <v>0</v>
      </c>
      <c r="AZ130" s="1">
        <v>4</v>
      </c>
      <c r="BA130" s="1">
        <v>0</v>
      </c>
      <c r="BB130" s="13">
        <v>1</v>
      </c>
      <c r="BC130" s="1">
        <v>0</v>
      </c>
      <c r="BD130" s="1">
        <v>0</v>
      </c>
      <c r="BE130" s="1">
        <v>0</v>
      </c>
      <c r="BF130" s="1">
        <v>0</v>
      </c>
      <c r="BG130" s="10"/>
      <c r="BO130" s="13"/>
    </row>
    <row r="131" spans="1:67" ht="15.75" customHeight="1" x14ac:dyDescent="0.25">
      <c r="A131" s="12">
        <v>44435</v>
      </c>
      <c r="B131" s="2"/>
      <c r="C131" s="2"/>
      <c r="D131" s="2"/>
      <c r="E131" s="2"/>
      <c r="F131" s="2"/>
      <c r="G131" s="2"/>
      <c r="O131" s="13"/>
      <c r="T131" s="4"/>
      <c r="AB131" s="13"/>
      <c r="AG131" s="6"/>
      <c r="AO131" s="13"/>
      <c r="AT131" s="8"/>
      <c r="BB131" s="13"/>
      <c r="BG131" s="10"/>
      <c r="BO131" s="13"/>
    </row>
    <row r="132" spans="1:67" ht="15.75" customHeight="1" x14ac:dyDescent="0.25">
      <c r="A132" s="1" t="s">
        <v>112</v>
      </c>
      <c r="B132" s="1">
        <v>1.35</v>
      </c>
      <c r="C132" s="1">
        <v>1.1399999999999999</v>
      </c>
      <c r="D132" s="1">
        <v>1.02</v>
      </c>
      <c r="E132" s="1">
        <v>1.03</v>
      </c>
      <c r="G132" s="2">
        <v>2</v>
      </c>
      <c r="H132" s="1">
        <v>4</v>
      </c>
      <c r="I132" s="1">
        <v>3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3">
        <v>0</v>
      </c>
      <c r="P132" s="1">
        <v>1</v>
      </c>
      <c r="Q132" s="1">
        <v>0</v>
      </c>
      <c r="R132" s="1">
        <v>0</v>
      </c>
      <c r="S132" s="1">
        <v>0</v>
      </c>
      <c r="T132" s="4">
        <v>0</v>
      </c>
      <c r="U132" s="1">
        <v>0</v>
      </c>
      <c r="V132" s="1">
        <v>0</v>
      </c>
      <c r="W132" s="1">
        <v>0</v>
      </c>
      <c r="X132" s="1">
        <v>0</v>
      </c>
      <c r="Y132" s="1">
        <v>1</v>
      </c>
      <c r="Z132" s="1">
        <v>4</v>
      </c>
      <c r="AA132" s="1">
        <v>0</v>
      </c>
      <c r="AB132" s="13">
        <v>1</v>
      </c>
      <c r="AC132" s="1">
        <v>0</v>
      </c>
      <c r="AD132" s="1">
        <v>0</v>
      </c>
      <c r="AE132" s="1">
        <v>0</v>
      </c>
      <c r="AF132" s="1">
        <v>0</v>
      </c>
      <c r="AG132" s="6">
        <v>0</v>
      </c>
      <c r="AH132" s="1">
        <v>0</v>
      </c>
      <c r="AI132" s="1">
        <v>1</v>
      </c>
      <c r="AJ132" s="1">
        <v>0</v>
      </c>
      <c r="AK132" s="1">
        <v>0</v>
      </c>
      <c r="AL132" s="1">
        <v>0</v>
      </c>
      <c r="AM132" s="1">
        <v>1</v>
      </c>
      <c r="AN132" s="1">
        <v>2</v>
      </c>
      <c r="AO132" s="13">
        <v>1</v>
      </c>
      <c r="AP132" s="1">
        <v>0</v>
      </c>
      <c r="AQ132" s="1">
        <v>0</v>
      </c>
      <c r="AR132" s="1">
        <v>0</v>
      </c>
      <c r="AS132" s="1">
        <v>0</v>
      </c>
      <c r="AT132" s="8">
        <v>0</v>
      </c>
      <c r="AU132" s="1">
        <v>4</v>
      </c>
      <c r="AV132" s="1">
        <v>0</v>
      </c>
      <c r="AW132" s="1">
        <v>0</v>
      </c>
      <c r="AX132" s="1">
        <v>0</v>
      </c>
      <c r="AY132" s="1">
        <v>0</v>
      </c>
      <c r="AZ132" s="1">
        <v>1</v>
      </c>
      <c r="BA132" s="1">
        <v>0</v>
      </c>
      <c r="BB132" s="13">
        <v>1</v>
      </c>
      <c r="BC132" s="1">
        <v>0</v>
      </c>
      <c r="BD132" s="1">
        <v>0</v>
      </c>
      <c r="BE132" s="1">
        <v>0</v>
      </c>
      <c r="BF132" s="1">
        <v>0</v>
      </c>
      <c r="BG132" s="10"/>
      <c r="BO132" s="13"/>
    </row>
    <row r="133" spans="1:67" ht="15.75" customHeight="1" x14ac:dyDescent="0.25">
      <c r="A133" s="1" t="s">
        <v>113</v>
      </c>
      <c r="B133" s="1">
        <v>0.8</v>
      </c>
      <c r="C133" s="1">
        <v>0.94</v>
      </c>
      <c r="D133" s="1">
        <v>1.4</v>
      </c>
      <c r="E133" s="1">
        <v>1.05</v>
      </c>
      <c r="G133" s="2">
        <v>1</v>
      </c>
      <c r="H133" s="1">
        <v>3</v>
      </c>
      <c r="I133" s="1">
        <v>0</v>
      </c>
      <c r="J133" s="1">
        <v>0</v>
      </c>
      <c r="K133" s="1">
        <v>0</v>
      </c>
      <c r="L133" s="1">
        <v>0</v>
      </c>
      <c r="M133" s="1">
        <v>6</v>
      </c>
      <c r="N133" s="1">
        <v>0</v>
      </c>
      <c r="O133" s="13">
        <v>0</v>
      </c>
      <c r="P133" s="1">
        <v>0</v>
      </c>
      <c r="Q133" s="1">
        <v>0</v>
      </c>
      <c r="R133" s="1">
        <v>0</v>
      </c>
      <c r="S133" s="1">
        <v>0</v>
      </c>
      <c r="T133" s="4">
        <v>0</v>
      </c>
      <c r="U133" s="1">
        <v>0</v>
      </c>
      <c r="V133" s="1">
        <v>2</v>
      </c>
      <c r="W133" s="1">
        <v>0</v>
      </c>
      <c r="X133" s="1">
        <v>0</v>
      </c>
      <c r="Y133" s="1">
        <v>0</v>
      </c>
      <c r="Z133" s="1">
        <v>4</v>
      </c>
      <c r="AA133" s="1">
        <v>1</v>
      </c>
      <c r="AB133" s="13">
        <v>0</v>
      </c>
      <c r="AC133" s="1">
        <v>0</v>
      </c>
      <c r="AD133" s="1">
        <v>0</v>
      </c>
      <c r="AE133" s="1">
        <v>0</v>
      </c>
      <c r="AF133" s="1">
        <v>0</v>
      </c>
      <c r="AG133" s="6">
        <v>0</v>
      </c>
      <c r="AH133" s="1">
        <v>2</v>
      </c>
      <c r="AI133" s="1">
        <v>3</v>
      </c>
      <c r="AJ133" s="1">
        <v>0</v>
      </c>
      <c r="AK133" s="1">
        <v>0</v>
      </c>
      <c r="AL133" s="1">
        <v>3</v>
      </c>
      <c r="AM133" s="1">
        <v>4</v>
      </c>
      <c r="AN133" s="1">
        <v>3</v>
      </c>
      <c r="AO133" s="13">
        <v>0</v>
      </c>
      <c r="AP133" s="1">
        <v>1</v>
      </c>
      <c r="AQ133" s="1">
        <v>0</v>
      </c>
      <c r="AR133" s="1">
        <v>0</v>
      </c>
      <c r="AS133" s="1">
        <v>0</v>
      </c>
      <c r="AT133" s="8">
        <v>0</v>
      </c>
      <c r="AU133" s="1">
        <v>3</v>
      </c>
      <c r="AV133" s="1">
        <v>3</v>
      </c>
      <c r="AW133" s="1">
        <v>0</v>
      </c>
      <c r="AX133" s="1">
        <v>0</v>
      </c>
      <c r="AY133" s="1">
        <v>7</v>
      </c>
      <c r="AZ133" s="1">
        <v>2</v>
      </c>
      <c r="BA133" s="1">
        <v>1</v>
      </c>
      <c r="BB133" s="13">
        <v>1</v>
      </c>
      <c r="BC133" s="1">
        <v>0</v>
      </c>
      <c r="BD133" s="1">
        <v>1</v>
      </c>
      <c r="BE133" s="1">
        <v>0</v>
      </c>
      <c r="BF133" s="1">
        <v>0</v>
      </c>
      <c r="BG133" s="10"/>
      <c r="BO133" s="13"/>
    </row>
    <row r="134" spans="1:67" ht="15.75" customHeight="1" x14ac:dyDescent="0.25">
      <c r="A134" s="14">
        <v>44452</v>
      </c>
      <c r="B134" s="6"/>
      <c r="C134" s="6"/>
      <c r="D134" s="6"/>
      <c r="E134" s="6"/>
      <c r="F134" s="6"/>
      <c r="G134" s="2"/>
      <c r="O134" s="13"/>
      <c r="T134" s="4"/>
      <c r="AB134" s="13"/>
      <c r="AG134" s="6"/>
      <c r="AO134" s="13"/>
      <c r="AT134" s="8"/>
      <c r="BB134" s="13"/>
      <c r="BG134" s="10"/>
      <c r="BO134" s="13"/>
    </row>
    <row r="135" spans="1:67" ht="15.75" customHeight="1" x14ac:dyDescent="0.25">
      <c r="A135" s="1" t="s">
        <v>114</v>
      </c>
      <c r="B135" s="1">
        <v>1.26</v>
      </c>
      <c r="C135" s="1">
        <v>1.51</v>
      </c>
      <c r="D135" s="1">
        <v>1.05</v>
      </c>
      <c r="G135" s="2">
        <v>0</v>
      </c>
      <c r="H135" s="1">
        <v>4</v>
      </c>
      <c r="I135" s="1">
        <v>1</v>
      </c>
      <c r="J135" s="1">
        <v>0</v>
      </c>
      <c r="K135" s="1">
        <v>0</v>
      </c>
      <c r="L135" s="1">
        <v>0</v>
      </c>
      <c r="M135" s="1">
        <v>3</v>
      </c>
      <c r="N135" s="1">
        <v>0</v>
      </c>
      <c r="O135" s="13">
        <v>0</v>
      </c>
      <c r="P135" s="1">
        <v>0</v>
      </c>
      <c r="Q135" s="1">
        <v>0</v>
      </c>
      <c r="R135" s="1">
        <v>0</v>
      </c>
      <c r="S135" s="1">
        <v>0</v>
      </c>
      <c r="T135" s="4">
        <v>0</v>
      </c>
      <c r="U135" s="1">
        <v>0</v>
      </c>
      <c r="V135" s="1">
        <v>2</v>
      </c>
      <c r="W135" s="1">
        <v>0</v>
      </c>
      <c r="X135" s="1">
        <v>0</v>
      </c>
      <c r="Y135" s="1">
        <v>0</v>
      </c>
      <c r="Z135" s="1">
        <v>8</v>
      </c>
      <c r="AA135" s="1">
        <v>0</v>
      </c>
      <c r="AB135" s="13">
        <v>1</v>
      </c>
      <c r="AC135" s="1">
        <v>0</v>
      </c>
      <c r="AD135" s="1">
        <v>0</v>
      </c>
      <c r="AE135" s="1">
        <v>0</v>
      </c>
      <c r="AF135" s="1">
        <v>0</v>
      </c>
      <c r="AG135" s="6">
        <v>1</v>
      </c>
      <c r="AH135" s="1">
        <v>0</v>
      </c>
      <c r="AI135" s="1">
        <v>2</v>
      </c>
      <c r="AJ135" s="1">
        <v>0</v>
      </c>
      <c r="AK135" s="1">
        <v>0</v>
      </c>
      <c r="AL135" s="1">
        <v>0</v>
      </c>
      <c r="AM135" s="1">
        <v>2</v>
      </c>
      <c r="AN135" s="1">
        <v>1</v>
      </c>
      <c r="AO135" s="13">
        <v>2</v>
      </c>
      <c r="AP135" s="1">
        <v>0</v>
      </c>
      <c r="AQ135" s="1">
        <v>0</v>
      </c>
      <c r="AR135" s="1">
        <v>0</v>
      </c>
      <c r="AS135" s="1">
        <v>0</v>
      </c>
      <c r="AT135" s="8"/>
      <c r="BB135" s="13"/>
      <c r="BG135" s="10"/>
      <c r="BO135" s="13"/>
    </row>
    <row r="136" spans="1:67" ht="15.75" customHeight="1" x14ac:dyDescent="0.25">
      <c r="A136" s="1" t="s">
        <v>115</v>
      </c>
      <c r="B136" s="1">
        <v>0.79</v>
      </c>
      <c r="C136" s="1">
        <v>1.56</v>
      </c>
      <c r="D136" s="1">
        <v>1.6</v>
      </c>
      <c r="G136" s="2">
        <v>0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2</v>
      </c>
      <c r="N136" s="1">
        <v>1</v>
      </c>
      <c r="O136" s="13">
        <v>0</v>
      </c>
      <c r="P136" s="1">
        <v>0</v>
      </c>
      <c r="Q136" s="1">
        <v>0</v>
      </c>
      <c r="R136" s="1">
        <v>0</v>
      </c>
      <c r="S136" s="1">
        <v>0</v>
      </c>
      <c r="T136" s="4">
        <v>0</v>
      </c>
      <c r="U136" s="1">
        <v>1</v>
      </c>
      <c r="V136" s="1">
        <v>1</v>
      </c>
      <c r="W136" s="1">
        <v>2</v>
      </c>
      <c r="X136" s="1">
        <v>0</v>
      </c>
      <c r="Y136" s="1">
        <v>0</v>
      </c>
      <c r="Z136" s="1">
        <v>7</v>
      </c>
      <c r="AA136" s="1">
        <v>3</v>
      </c>
      <c r="AB136" s="13">
        <v>2</v>
      </c>
      <c r="AC136" s="1">
        <v>2</v>
      </c>
      <c r="AD136" s="1">
        <v>0</v>
      </c>
      <c r="AE136" s="1">
        <v>0</v>
      </c>
      <c r="AF136" s="1">
        <v>0</v>
      </c>
      <c r="AG136" s="6">
        <v>0</v>
      </c>
      <c r="AH136" s="1">
        <v>4</v>
      </c>
      <c r="AI136" s="1">
        <v>2</v>
      </c>
      <c r="AJ136" s="1">
        <v>1</v>
      </c>
      <c r="AK136" s="1">
        <v>0</v>
      </c>
      <c r="AL136" s="1">
        <v>0</v>
      </c>
      <c r="AM136" s="1">
        <v>1</v>
      </c>
      <c r="AN136" s="1">
        <v>1</v>
      </c>
      <c r="AO136" s="13">
        <v>1</v>
      </c>
      <c r="AP136" s="1">
        <v>1</v>
      </c>
      <c r="AQ136" s="1">
        <v>0</v>
      </c>
      <c r="AR136" s="1">
        <v>0</v>
      </c>
      <c r="AS136" s="1">
        <v>0</v>
      </c>
      <c r="AT136" s="8"/>
      <c r="BB136" s="13"/>
      <c r="BG136" s="10"/>
      <c r="BO136" s="13"/>
    </row>
    <row r="137" spans="1:67" ht="15.75" customHeight="1" x14ac:dyDescent="0.25">
      <c r="A137" s="1" t="s">
        <v>116</v>
      </c>
      <c r="B137" s="1">
        <v>0.78</v>
      </c>
      <c r="C137" s="1">
        <v>0.94</v>
      </c>
      <c r="D137" s="1">
        <v>1.06</v>
      </c>
      <c r="G137" s="2">
        <v>0</v>
      </c>
      <c r="H137" s="1">
        <v>2</v>
      </c>
      <c r="I137" s="1">
        <v>0</v>
      </c>
      <c r="J137" s="1">
        <v>0</v>
      </c>
      <c r="K137" s="1">
        <v>0</v>
      </c>
      <c r="L137" s="1">
        <v>0</v>
      </c>
      <c r="M137" s="1">
        <v>2</v>
      </c>
      <c r="N137" s="1">
        <v>0</v>
      </c>
      <c r="O137" s="13">
        <v>0</v>
      </c>
      <c r="P137" s="1">
        <v>0</v>
      </c>
      <c r="Q137" s="1">
        <v>0</v>
      </c>
      <c r="R137" s="1">
        <v>0</v>
      </c>
      <c r="S137" s="1">
        <v>0</v>
      </c>
      <c r="T137" s="4">
        <v>0</v>
      </c>
      <c r="U137" s="1">
        <v>0</v>
      </c>
      <c r="V137" s="1">
        <v>1</v>
      </c>
      <c r="W137" s="1">
        <v>0</v>
      </c>
      <c r="X137" s="1">
        <v>0</v>
      </c>
      <c r="Y137" s="1">
        <v>4</v>
      </c>
      <c r="Z137" s="1">
        <v>4</v>
      </c>
      <c r="AA137" s="1">
        <v>3</v>
      </c>
      <c r="AB137" s="13">
        <v>0</v>
      </c>
      <c r="AC137" s="1">
        <v>0</v>
      </c>
      <c r="AD137" s="1">
        <v>0</v>
      </c>
      <c r="AE137" s="1">
        <v>0</v>
      </c>
      <c r="AF137" s="1">
        <v>0</v>
      </c>
      <c r="AG137" s="6">
        <v>1</v>
      </c>
      <c r="AH137" s="1">
        <v>4</v>
      </c>
      <c r="AI137" s="1">
        <v>0</v>
      </c>
      <c r="AJ137" s="1">
        <v>0</v>
      </c>
      <c r="AK137" s="1">
        <v>0</v>
      </c>
      <c r="AL137" s="1">
        <v>0</v>
      </c>
      <c r="AM137" s="1">
        <v>4</v>
      </c>
      <c r="AN137" s="1">
        <v>2</v>
      </c>
      <c r="AO137" s="13">
        <v>0</v>
      </c>
      <c r="AP137" s="1">
        <v>0</v>
      </c>
      <c r="AQ137" s="1">
        <v>0</v>
      </c>
      <c r="AR137" s="1">
        <v>0</v>
      </c>
      <c r="AS137" s="1">
        <v>0</v>
      </c>
      <c r="AT137" s="8"/>
      <c r="BB137" s="13"/>
      <c r="BG137" s="10"/>
      <c r="BO137" s="13"/>
    </row>
    <row r="138" spans="1:67" ht="15.75" customHeight="1" x14ac:dyDescent="0.25">
      <c r="A138" s="15">
        <v>44454</v>
      </c>
      <c r="B138" s="4"/>
      <c r="C138" s="4"/>
      <c r="D138" s="4"/>
      <c r="E138" s="4"/>
      <c r="F138" s="4"/>
      <c r="G138" s="2"/>
      <c r="O138" s="13"/>
      <c r="T138" s="4"/>
      <c r="AB138" s="13"/>
      <c r="AG138" s="6"/>
      <c r="AO138" s="13"/>
      <c r="AT138" s="8"/>
      <c r="BB138" s="13"/>
      <c r="BG138" s="10"/>
      <c r="BO138" s="13"/>
    </row>
    <row r="139" spans="1:67" ht="15.75" customHeight="1" x14ac:dyDescent="0.25">
      <c r="A139" s="1" t="s">
        <v>117</v>
      </c>
      <c r="B139" s="1">
        <v>1.19</v>
      </c>
      <c r="C139" s="1">
        <v>0.87</v>
      </c>
      <c r="D139" s="1">
        <v>0.89</v>
      </c>
      <c r="G139" s="2">
        <v>0</v>
      </c>
      <c r="H139" s="1">
        <v>2</v>
      </c>
      <c r="I139" s="1">
        <v>1</v>
      </c>
      <c r="J139" s="1">
        <v>0</v>
      </c>
      <c r="K139" s="1">
        <v>0</v>
      </c>
      <c r="L139" s="1">
        <v>1</v>
      </c>
      <c r="M139" s="1">
        <v>3</v>
      </c>
      <c r="N139" s="1">
        <v>0</v>
      </c>
      <c r="O139" s="13">
        <v>0</v>
      </c>
      <c r="P139" s="1">
        <v>0</v>
      </c>
      <c r="Q139" s="1">
        <v>0</v>
      </c>
      <c r="R139" s="1">
        <v>0</v>
      </c>
      <c r="S139" s="1">
        <v>0</v>
      </c>
      <c r="T139" s="4">
        <v>0</v>
      </c>
      <c r="U139" s="1">
        <v>1</v>
      </c>
      <c r="V139" s="1">
        <v>2</v>
      </c>
      <c r="W139" s="1">
        <v>1</v>
      </c>
      <c r="X139" s="1">
        <v>0</v>
      </c>
      <c r="Y139" s="1">
        <v>0</v>
      </c>
      <c r="Z139" s="1">
        <v>4</v>
      </c>
      <c r="AA139" s="1">
        <v>0</v>
      </c>
      <c r="AB139" s="13">
        <v>0</v>
      </c>
      <c r="AC139" s="1">
        <v>0</v>
      </c>
      <c r="AD139" s="1">
        <v>0</v>
      </c>
      <c r="AE139" s="1">
        <v>0</v>
      </c>
      <c r="AF139" s="1">
        <v>0</v>
      </c>
      <c r="AG139" s="6">
        <v>0</v>
      </c>
      <c r="AH139" s="1">
        <v>5</v>
      </c>
      <c r="AI139" s="1">
        <v>1</v>
      </c>
      <c r="AJ139" s="1">
        <v>0</v>
      </c>
      <c r="AK139" s="1">
        <v>0</v>
      </c>
      <c r="AL139" s="1">
        <v>0</v>
      </c>
      <c r="AM139" s="1">
        <v>1</v>
      </c>
      <c r="AN139" s="1">
        <v>2</v>
      </c>
      <c r="AO139" s="13">
        <v>0</v>
      </c>
      <c r="AP139" s="1">
        <v>0</v>
      </c>
      <c r="AQ139" s="1">
        <v>0</v>
      </c>
      <c r="AR139" s="1">
        <v>0</v>
      </c>
      <c r="AS139" s="1">
        <v>0</v>
      </c>
      <c r="AT139" s="8"/>
      <c r="BB139" s="13"/>
      <c r="BG139" s="10"/>
      <c r="BO139" s="13"/>
    </row>
    <row r="140" spans="1:67" ht="15.75" customHeight="1" x14ac:dyDescent="0.25">
      <c r="A140" s="1" t="s">
        <v>118</v>
      </c>
      <c r="B140" s="1">
        <v>1.07</v>
      </c>
      <c r="C140" s="1">
        <v>1.44</v>
      </c>
      <c r="D140" s="1">
        <v>1.47</v>
      </c>
      <c r="G140" s="2">
        <v>0</v>
      </c>
      <c r="H140" s="1">
        <v>1</v>
      </c>
      <c r="I140" s="1">
        <v>2</v>
      </c>
      <c r="J140" s="1">
        <v>0</v>
      </c>
      <c r="K140" s="1">
        <v>0</v>
      </c>
      <c r="L140" s="1">
        <v>0</v>
      </c>
      <c r="M140" s="1">
        <v>2</v>
      </c>
      <c r="N140" s="1">
        <v>0</v>
      </c>
      <c r="O140" s="13">
        <v>0</v>
      </c>
      <c r="P140" s="1">
        <v>0</v>
      </c>
      <c r="Q140" s="1">
        <v>0</v>
      </c>
      <c r="R140" s="1">
        <v>0</v>
      </c>
      <c r="S140" s="1">
        <v>0</v>
      </c>
      <c r="T140" s="4">
        <v>0</v>
      </c>
      <c r="U140" s="1">
        <v>0</v>
      </c>
      <c r="V140" s="1">
        <v>1</v>
      </c>
      <c r="W140" s="1">
        <v>0</v>
      </c>
      <c r="X140" s="1">
        <v>0</v>
      </c>
      <c r="Y140" s="1">
        <v>0</v>
      </c>
      <c r="Z140" s="1">
        <v>3</v>
      </c>
      <c r="AA140" s="1">
        <v>0</v>
      </c>
      <c r="AB140" s="13">
        <v>1</v>
      </c>
      <c r="AC140" s="1">
        <v>0</v>
      </c>
      <c r="AD140" s="1">
        <v>0</v>
      </c>
      <c r="AE140" s="1">
        <v>0</v>
      </c>
      <c r="AF140" s="1">
        <v>0</v>
      </c>
      <c r="AG140" s="6">
        <v>0</v>
      </c>
      <c r="AH140" s="1">
        <v>4</v>
      </c>
      <c r="AI140" s="1">
        <v>1</v>
      </c>
      <c r="AJ140" s="1">
        <v>0</v>
      </c>
      <c r="AK140" s="1">
        <v>0</v>
      </c>
      <c r="AL140" s="1">
        <v>0</v>
      </c>
      <c r="AM140" s="1">
        <v>3</v>
      </c>
      <c r="AN140" s="1">
        <v>0</v>
      </c>
      <c r="AO140" s="13">
        <v>0</v>
      </c>
      <c r="AP140" s="1">
        <v>0</v>
      </c>
      <c r="AQ140" s="1">
        <v>0</v>
      </c>
      <c r="AR140" s="1">
        <v>0</v>
      </c>
      <c r="AS140" s="1">
        <v>0</v>
      </c>
      <c r="AT140" s="8"/>
      <c r="BB140" s="13"/>
      <c r="BG140" s="10"/>
      <c r="BO140" s="13"/>
    </row>
    <row r="141" spans="1:67" ht="15.75" customHeight="1" x14ac:dyDescent="0.25">
      <c r="A141" s="12">
        <v>44459</v>
      </c>
      <c r="B141" s="2"/>
      <c r="C141" s="2"/>
      <c r="D141" s="2"/>
      <c r="E141" s="2"/>
      <c r="F141" s="2"/>
      <c r="G141" s="2"/>
      <c r="O141" s="13"/>
      <c r="T141" s="4"/>
      <c r="AB141" s="13"/>
      <c r="AG141" s="6"/>
      <c r="AO141" s="13"/>
      <c r="AT141" s="8"/>
      <c r="BB141" s="13"/>
      <c r="BG141" s="10"/>
      <c r="BO141" s="13"/>
    </row>
    <row r="142" spans="1:67" ht="15.75" customHeight="1" x14ac:dyDescent="0.25">
      <c r="A142" s="17" t="s">
        <v>119</v>
      </c>
      <c r="B142" s="1">
        <v>1.0900000000000001</v>
      </c>
      <c r="C142" s="1">
        <v>0.94</v>
      </c>
      <c r="D142" s="1">
        <v>1.1499999999999999</v>
      </c>
      <c r="G142" s="2">
        <v>1</v>
      </c>
      <c r="H142" s="1">
        <v>5</v>
      </c>
      <c r="I142" s="1">
        <v>0</v>
      </c>
      <c r="J142" s="1">
        <v>0</v>
      </c>
      <c r="K142" s="1">
        <v>0</v>
      </c>
      <c r="L142" s="1">
        <v>0</v>
      </c>
      <c r="M142" s="1">
        <v>1</v>
      </c>
      <c r="N142" s="1">
        <v>1</v>
      </c>
      <c r="O142" s="13">
        <v>0</v>
      </c>
      <c r="P142" s="1">
        <v>0</v>
      </c>
      <c r="Q142" s="1">
        <v>0</v>
      </c>
      <c r="R142" s="1">
        <v>0</v>
      </c>
      <c r="S142" s="1">
        <v>0</v>
      </c>
      <c r="T142" s="4">
        <v>0</v>
      </c>
      <c r="U142" s="1">
        <v>0</v>
      </c>
      <c r="V142" s="1">
        <v>0</v>
      </c>
      <c r="W142" s="1">
        <v>0</v>
      </c>
      <c r="X142" s="1">
        <v>0</v>
      </c>
      <c r="Y142" s="1">
        <v>0</v>
      </c>
      <c r="Z142" s="1">
        <v>5</v>
      </c>
      <c r="AA142" s="1">
        <v>1</v>
      </c>
      <c r="AB142" s="13">
        <v>2</v>
      </c>
      <c r="AC142" s="1">
        <v>0</v>
      </c>
      <c r="AD142" s="1">
        <v>0</v>
      </c>
      <c r="AE142" s="1">
        <v>0</v>
      </c>
      <c r="AF142" s="1">
        <v>0</v>
      </c>
      <c r="AG142" s="6">
        <v>2</v>
      </c>
      <c r="AH142" s="1">
        <v>5</v>
      </c>
      <c r="AI142" s="1">
        <v>3</v>
      </c>
      <c r="AJ142" s="1">
        <v>0</v>
      </c>
      <c r="AK142" s="1">
        <v>0</v>
      </c>
      <c r="AL142" s="1">
        <v>0</v>
      </c>
      <c r="AM142" s="1">
        <v>2</v>
      </c>
      <c r="AN142" s="1">
        <v>4</v>
      </c>
      <c r="AO142" s="13">
        <v>0</v>
      </c>
      <c r="AP142" s="1">
        <v>1</v>
      </c>
      <c r="AQ142" s="1">
        <v>0</v>
      </c>
      <c r="AR142" s="1">
        <v>0</v>
      </c>
      <c r="AS142" s="1">
        <v>0</v>
      </c>
      <c r="AT142" s="8"/>
      <c r="BB142" s="13"/>
      <c r="BG142" s="10"/>
      <c r="BO142" s="13"/>
    </row>
    <row r="143" spans="1:67" ht="15.75" customHeight="1" x14ac:dyDescent="0.25">
      <c r="A143" s="14">
        <v>44461</v>
      </c>
      <c r="B143" s="6"/>
      <c r="C143" s="6"/>
      <c r="D143" s="6"/>
      <c r="E143" s="6"/>
      <c r="F143" s="6"/>
      <c r="G143" s="2"/>
      <c r="O143" s="13"/>
      <c r="T143" s="4"/>
      <c r="AB143" s="13"/>
      <c r="AG143" s="6"/>
      <c r="AO143" s="13"/>
      <c r="AT143" s="8"/>
      <c r="BB143" s="13"/>
      <c r="BG143" s="10"/>
      <c r="BO143" s="13"/>
    </row>
    <row r="144" spans="1:67" ht="15.75" customHeight="1" x14ac:dyDescent="0.25">
      <c r="A144" s="17" t="s">
        <v>120</v>
      </c>
      <c r="B144" s="1">
        <v>0.7</v>
      </c>
      <c r="C144" s="1">
        <v>0.92</v>
      </c>
      <c r="G144" s="2">
        <v>2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1</v>
      </c>
      <c r="N144" s="1">
        <v>0</v>
      </c>
      <c r="O144" s="13">
        <v>0</v>
      </c>
      <c r="P144" s="1">
        <v>2</v>
      </c>
      <c r="Q144" s="1">
        <v>0</v>
      </c>
      <c r="R144" s="1">
        <v>0</v>
      </c>
      <c r="S144" s="1">
        <v>0</v>
      </c>
      <c r="T144" s="4">
        <v>0</v>
      </c>
      <c r="U144" s="1">
        <v>1</v>
      </c>
      <c r="V144" s="1">
        <v>1</v>
      </c>
      <c r="W144" s="1">
        <v>0</v>
      </c>
      <c r="X144" s="1">
        <v>0</v>
      </c>
      <c r="Y144" s="1">
        <v>0</v>
      </c>
      <c r="Z144" s="1">
        <v>2</v>
      </c>
      <c r="AA144" s="1">
        <v>0</v>
      </c>
      <c r="AB144" s="13">
        <v>0</v>
      </c>
      <c r="AC144" s="1">
        <v>0</v>
      </c>
      <c r="AD144" s="1">
        <v>0</v>
      </c>
      <c r="AE144" s="1">
        <v>0</v>
      </c>
      <c r="AF144" s="1">
        <v>0</v>
      </c>
      <c r="AG144" s="6"/>
      <c r="AO144" s="13"/>
      <c r="AT144" s="8"/>
      <c r="BB144" s="13"/>
      <c r="BG144" s="10"/>
      <c r="BO144" s="13"/>
    </row>
    <row r="145" spans="1:67" ht="15.75" customHeight="1" x14ac:dyDescent="0.25">
      <c r="A145" s="15">
        <v>44462</v>
      </c>
      <c r="B145" s="4"/>
      <c r="C145" s="4"/>
      <c r="D145" s="4"/>
      <c r="E145" s="4"/>
      <c r="F145" s="4"/>
      <c r="G145" s="2"/>
      <c r="O145" s="13"/>
      <c r="T145" s="4"/>
      <c r="AB145" s="13"/>
      <c r="AG145" s="6"/>
      <c r="AO145" s="13"/>
      <c r="AT145" s="8"/>
      <c r="BB145" s="13"/>
      <c r="BG145" s="10"/>
      <c r="BO145" s="13"/>
    </row>
    <row r="146" spans="1:67" ht="15.75" customHeight="1" x14ac:dyDescent="0.25">
      <c r="A146" s="17" t="s">
        <v>121</v>
      </c>
      <c r="B146" s="1">
        <v>0.38</v>
      </c>
      <c r="C146" s="1">
        <v>0.91</v>
      </c>
      <c r="D146" s="1">
        <v>1.82</v>
      </c>
      <c r="G146" s="2">
        <v>0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1</v>
      </c>
      <c r="N146" s="1">
        <v>0</v>
      </c>
      <c r="O146" s="13">
        <v>0</v>
      </c>
      <c r="P146" s="1">
        <v>0</v>
      </c>
      <c r="Q146" s="1">
        <v>0</v>
      </c>
      <c r="R146" s="1">
        <v>0</v>
      </c>
      <c r="S146" s="1">
        <v>0</v>
      </c>
      <c r="T146" s="4">
        <v>0</v>
      </c>
      <c r="U146" s="1">
        <v>0</v>
      </c>
      <c r="V146" s="1">
        <v>0</v>
      </c>
      <c r="W146" s="1">
        <v>0</v>
      </c>
      <c r="X146" s="1">
        <v>0</v>
      </c>
      <c r="Y146" s="1">
        <v>3</v>
      </c>
      <c r="Z146" s="1">
        <v>1</v>
      </c>
      <c r="AA146" s="1">
        <v>0</v>
      </c>
      <c r="AB146" s="13">
        <v>0</v>
      </c>
      <c r="AC146" s="1">
        <v>0</v>
      </c>
      <c r="AD146" s="1">
        <v>0</v>
      </c>
      <c r="AE146" s="1">
        <v>0</v>
      </c>
      <c r="AF146" s="1">
        <v>0</v>
      </c>
      <c r="AG146" s="6">
        <v>0</v>
      </c>
      <c r="AH146" s="1">
        <v>0</v>
      </c>
      <c r="AI146" s="1">
        <v>2</v>
      </c>
      <c r="AJ146" s="1">
        <v>0</v>
      </c>
      <c r="AK146" s="1">
        <v>0</v>
      </c>
      <c r="AL146" s="1">
        <v>0</v>
      </c>
      <c r="AM146" s="1">
        <v>7</v>
      </c>
      <c r="AN146" s="1">
        <v>0</v>
      </c>
      <c r="AO146" s="13">
        <v>0</v>
      </c>
      <c r="AP146" s="1">
        <v>0</v>
      </c>
      <c r="AQ146" s="1">
        <v>0</v>
      </c>
      <c r="AR146" s="1">
        <v>0</v>
      </c>
      <c r="AS146" s="1">
        <v>0</v>
      </c>
      <c r="AT146" s="8"/>
      <c r="BB146" s="13"/>
      <c r="BG146" s="10"/>
      <c r="BO146" s="13"/>
    </row>
    <row r="147" spans="1:67" ht="15.75" customHeight="1" x14ac:dyDescent="0.25">
      <c r="A147" s="17" t="s">
        <v>122</v>
      </c>
      <c r="B147" s="1">
        <v>1.74</v>
      </c>
      <c r="C147" s="1">
        <v>1.06</v>
      </c>
      <c r="D147" s="1">
        <v>0.93</v>
      </c>
      <c r="G147" s="2">
        <v>0</v>
      </c>
      <c r="H147" s="1">
        <v>3</v>
      </c>
      <c r="I147" s="1">
        <v>1</v>
      </c>
      <c r="J147" s="1">
        <v>0</v>
      </c>
      <c r="K147" s="1">
        <v>0</v>
      </c>
      <c r="L147" s="1">
        <v>0</v>
      </c>
      <c r="M147" s="1">
        <v>3</v>
      </c>
      <c r="N147" s="1">
        <v>0</v>
      </c>
      <c r="O147" s="13">
        <v>0</v>
      </c>
      <c r="P147" s="1">
        <v>0</v>
      </c>
      <c r="Q147" s="1">
        <v>0</v>
      </c>
      <c r="R147" s="1">
        <v>0</v>
      </c>
      <c r="S147" s="1">
        <v>0</v>
      </c>
      <c r="T147" s="4">
        <v>0</v>
      </c>
      <c r="U147" s="1">
        <v>0</v>
      </c>
      <c r="V147" s="1">
        <v>0</v>
      </c>
      <c r="W147" s="1">
        <v>0</v>
      </c>
      <c r="X147" s="1">
        <v>0</v>
      </c>
      <c r="Y147" s="1">
        <v>0</v>
      </c>
      <c r="Z147" s="1">
        <v>1</v>
      </c>
      <c r="AA147" s="1">
        <v>0</v>
      </c>
      <c r="AB147" s="13">
        <v>1</v>
      </c>
      <c r="AC147" s="1">
        <v>1</v>
      </c>
      <c r="AD147" s="1">
        <v>0</v>
      </c>
      <c r="AE147" s="1">
        <v>0</v>
      </c>
      <c r="AF147" s="1">
        <v>0</v>
      </c>
      <c r="AG147" s="6">
        <v>0</v>
      </c>
      <c r="AH147" s="1">
        <v>3</v>
      </c>
      <c r="AI147" s="1">
        <v>0</v>
      </c>
      <c r="AJ147" s="1">
        <v>0</v>
      </c>
      <c r="AK147" s="1">
        <v>0</v>
      </c>
      <c r="AL147" s="1">
        <v>0</v>
      </c>
      <c r="AM147" s="1">
        <v>0</v>
      </c>
      <c r="AN147" s="1">
        <v>0</v>
      </c>
      <c r="AO147" s="13">
        <v>0</v>
      </c>
      <c r="AP147" s="1">
        <v>0</v>
      </c>
      <c r="AQ147" s="1">
        <v>0</v>
      </c>
      <c r="AR147" s="1">
        <v>0</v>
      </c>
      <c r="AS147" s="1">
        <v>0</v>
      </c>
      <c r="AT147" s="8"/>
      <c r="BB147" s="13"/>
      <c r="BG147" s="10"/>
      <c r="BO147" s="13"/>
    </row>
    <row r="148" spans="1:67" ht="15.75" customHeight="1" x14ac:dyDescent="0.25">
      <c r="A148" s="12">
        <v>44468</v>
      </c>
      <c r="B148" s="2"/>
      <c r="C148" s="2"/>
      <c r="D148" s="2"/>
      <c r="E148" s="2"/>
      <c r="F148" s="2"/>
      <c r="G148" s="2"/>
      <c r="O148" s="13"/>
      <c r="T148" s="4"/>
      <c r="AB148" s="13"/>
      <c r="AG148" s="6"/>
      <c r="AO148" s="13"/>
      <c r="AT148" s="8"/>
      <c r="BB148" s="13"/>
      <c r="BG148" s="10"/>
      <c r="BO148" s="13"/>
    </row>
    <row r="149" spans="1:67" ht="15.75" customHeight="1" x14ac:dyDescent="0.25">
      <c r="A149" s="17" t="s">
        <v>123</v>
      </c>
      <c r="B149" s="1">
        <v>0.79</v>
      </c>
      <c r="C149" s="1">
        <v>0.7</v>
      </c>
      <c r="G149" s="2">
        <v>1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2</v>
      </c>
      <c r="N149" s="1">
        <v>0</v>
      </c>
      <c r="O149" s="13">
        <v>1</v>
      </c>
      <c r="P149" s="1">
        <v>0</v>
      </c>
      <c r="Q149" s="1">
        <v>0</v>
      </c>
      <c r="R149" s="1">
        <v>0</v>
      </c>
      <c r="S149" s="1">
        <v>0</v>
      </c>
      <c r="T149" s="4">
        <v>0</v>
      </c>
      <c r="U149" s="1">
        <v>0</v>
      </c>
      <c r="V149" s="1">
        <v>0</v>
      </c>
      <c r="W149" s="1">
        <v>0</v>
      </c>
      <c r="X149" s="1">
        <v>0</v>
      </c>
      <c r="Y149" s="1">
        <v>0</v>
      </c>
      <c r="Z149" s="1">
        <v>2</v>
      </c>
      <c r="AA149" s="1">
        <v>0</v>
      </c>
      <c r="AB149" s="13">
        <v>0</v>
      </c>
      <c r="AC149" s="1">
        <v>0</v>
      </c>
      <c r="AD149" s="1">
        <v>0</v>
      </c>
      <c r="AE149" s="1">
        <v>0</v>
      </c>
      <c r="AF149" s="1">
        <v>0</v>
      </c>
      <c r="AG149" s="6"/>
      <c r="AO149" s="13"/>
      <c r="AT149" s="8"/>
      <c r="BB149" s="13"/>
      <c r="BG149" s="10"/>
      <c r="BO149" s="13"/>
    </row>
    <row r="150" spans="1:67" ht="15.75" customHeight="1" x14ac:dyDescent="0.25">
      <c r="A150" s="17" t="s">
        <v>124</v>
      </c>
      <c r="B150" s="1">
        <v>0.65</v>
      </c>
      <c r="C150" s="1">
        <v>0.97</v>
      </c>
      <c r="G150" s="2">
        <v>0</v>
      </c>
      <c r="H150" s="1">
        <v>2</v>
      </c>
      <c r="I150" s="1">
        <v>0</v>
      </c>
      <c r="J150" s="1">
        <v>0</v>
      </c>
      <c r="K150" s="1">
        <v>0</v>
      </c>
      <c r="L150" s="1">
        <v>0</v>
      </c>
      <c r="M150" s="1">
        <v>1</v>
      </c>
      <c r="N150" s="1">
        <v>0</v>
      </c>
      <c r="O150" s="13">
        <v>0</v>
      </c>
      <c r="P150" s="1">
        <v>0</v>
      </c>
      <c r="Q150" s="1">
        <v>0</v>
      </c>
      <c r="R150" s="1">
        <v>0</v>
      </c>
      <c r="S150" s="1">
        <v>0</v>
      </c>
      <c r="T150" s="4">
        <v>0</v>
      </c>
      <c r="U150" s="1">
        <v>2</v>
      </c>
      <c r="V150" s="1">
        <v>0</v>
      </c>
      <c r="W150" s="1">
        <v>0</v>
      </c>
      <c r="X150" s="1">
        <v>0</v>
      </c>
      <c r="Y150" s="1">
        <v>0</v>
      </c>
      <c r="Z150" s="1">
        <v>0</v>
      </c>
      <c r="AA150" s="1">
        <v>1</v>
      </c>
      <c r="AB150" s="13">
        <v>0</v>
      </c>
      <c r="AC150" s="1">
        <v>0</v>
      </c>
      <c r="AD150" s="1">
        <v>0</v>
      </c>
      <c r="AE150" s="1">
        <v>0</v>
      </c>
      <c r="AF150" s="1">
        <v>0</v>
      </c>
      <c r="AG150" s="6"/>
      <c r="AO150" s="13"/>
      <c r="AT150" s="8"/>
      <c r="BB150" s="13"/>
      <c r="BG150" s="10"/>
      <c r="BO150" s="13"/>
    </row>
    <row r="151" spans="1:67" ht="15.75" customHeight="1" x14ac:dyDescent="0.25">
      <c r="A151" s="17" t="s">
        <v>125</v>
      </c>
      <c r="B151" s="1">
        <v>1.1299999999999999</v>
      </c>
      <c r="C151" s="1">
        <v>1.3</v>
      </c>
      <c r="G151" s="2">
        <v>0</v>
      </c>
      <c r="H151" s="1">
        <v>3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3">
        <v>0</v>
      </c>
      <c r="P151" s="1">
        <v>0</v>
      </c>
      <c r="Q151" s="1">
        <v>0</v>
      </c>
      <c r="R151" s="1">
        <v>0</v>
      </c>
      <c r="S151" s="1">
        <v>0</v>
      </c>
      <c r="T151" s="4">
        <v>0</v>
      </c>
      <c r="U151" s="1">
        <v>0</v>
      </c>
      <c r="V151" s="1">
        <v>0</v>
      </c>
      <c r="W151" s="1">
        <v>0</v>
      </c>
      <c r="X151" s="1">
        <v>0</v>
      </c>
      <c r="Y151" s="1">
        <v>0</v>
      </c>
      <c r="Z151" s="1">
        <v>3</v>
      </c>
      <c r="AA151" s="1">
        <v>0</v>
      </c>
      <c r="AB151" s="13">
        <v>0</v>
      </c>
      <c r="AC151" s="1">
        <v>0</v>
      </c>
      <c r="AD151" s="1">
        <v>0</v>
      </c>
      <c r="AE151" s="1">
        <v>0</v>
      </c>
      <c r="AF151" s="1">
        <v>0</v>
      </c>
      <c r="AG151" s="6"/>
      <c r="AO151" s="13"/>
      <c r="AT151" s="8"/>
      <c r="BB151" s="13"/>
      <c r="BG151" s="10"/>
      <c r="BO151" s="13"/>
    </row>
    <row r="152" spans="1:67" ht="15.75" customHeight="1" x14ac:dyDescent="0.25">
      <c r="A152" s="17" t="s">
        <v>126</v>
      </c>
      <c r="B152" s="1">
        <v>0.56999999999999995</v>
      </c>
      <c r="C152" s="1">
        <v>1.39</v>
      </c>
      <c r="D152" s="1">
        <v>1.4</v>
      </c>
      <c r="G152" s="2">
        <v>1</v>
      </c>
      <c r="H152" s="1">
        <v>2</v>
      </c>
      <c r="I152" s="1">
        <v>1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3">
        <v>0</v>
      </c>
      <c r="P152" s="1">
        <v>0</v>
      </c>
      <c r="Q152" s="1">
        <v>0</v>
      </c>
      <c r="R152" s="1">
        <v>0</v>
      </c>
      <c r="S152" s="1">
        <v>0</v>
      </c>
      <c r="T152" s="4">
        <v>0</v>
      </c>
      <c r="U152" s="1">
        <v>1</v>
      </c>
      <c r="V152" s="1">
        <v>1</v>
      </c>
      <c r="W152" s="1">
        <v>0</v>
      </c>
      <c r="X152" s="1">
        <v>0</v>
      </c>
      <c r="Y152" s="1">
        <v>0</v>
      </c>
      <c r="Z152" s="1">
        <v>0</v>
      </c>
      <c r="AA152" s="1">
        <v>1</v>
      </c>
      <c r="AB152" s="13">
        <v>1</v>
      </c>
      <c r="AC152" s="1">
        <v>0</v>
      </c>
      <c r="AD152" s="1">
        <v>0</v>
      </c>
      <c r="AE152" s="1">
        <v>0</v>
      </c>
      <c r="AF152" s="1">
        <v>0</v>
      </c>
      <c r="AG152" s="6">
        <v>0</v>
      </c>
      <c r="AH152" s="1">
        <v>4</v>
      </c>
      <c r="AI152" s="1">
        <v>1</v>
      </c>
      <c r="AJ152" s="1">
        <v>0</v>
      </c>
      <c r="AK152" s="1">
        <v>0</v>
      </c>
      <c r="AL152" s="1">
        <v>2</v>
      </c>
      <c r="AM152" s="1">
        <v>2</v>
      </c>
      <c r="AN152" s="1">
        <v>0</v>
      </c>
      <c r="AO152" s="13">
        <v>0</v>
      </c>
      <c r="AP152" s="1">
        <v>0</v>
      </c>
      <c r="AQ152" s="1">
        <v>0</v>
      </c>
      <c r="AR152" s="1">
        <v>0</v>
      </c>
      <c r="AS152" s="1">
        <v>0</v>
      </c>
      <c r="AT152" s="8"/>
      <c r="BB152" s="13"/>
      <c r="BG152" s="10"/>
      <c r="BO152" s="13"/>
    </row>
    <row r="153" spans="1:67" ht="15.75" customHeight="1" x14ac:dyDescent="0.25">
      <c r="A153" s="17" t="s">
        <v>127</v>
      </c>
      <c r="B153" s="1">
        <v>0.87</v>
      </c>
      <c r="C153" s="1">
        <v>0.7</v>
      </c>
      <c r="D153" s="1">
        <v>1.9</v>
      </c>
      <c r="G153" s="2">
        <v>0</v>
      </c>
      <c r="H153" s="1">
        <v>3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1</v>
      </c>
      <c r="O153" s="13">
        <v>0</v>
      </c>
      <c r="P153" s="1">
        <v>0</v>
      </c>
      <c r="Q153" s="1">
        <v>0</v>
      </c>
      <c r="R153" s="1">
        <v>0</v>
      </c>
      <c r="S153" s="1">
        <v>0</v>
      </c>
      <c r="T153" s="4">
        <v>0</v>
      </c>
      <c r="U153" s="1">
        <v>0</v>
      </c>
      <c r="V153" s="1">
        <v>1</v>
      </c>
      <c r="W153" s="1">
        <v>0</v>
      </c>
      <c r="X153" s="1">
        <v>0</v>
      </c>
      <c r="Y153" s="1">
        <v>0</v>
      </c>
      <c r="Z153" s="1">
        <v>2</v>
      </c>
      <c r="AA153" s="1">
        <v>0</v>
      </c>
      <c r="AB153" s="13">
        <v>0</v>
      </c>
      <c r="AC153" s="1">
        <v>0</v>
      </c>
      <c r="AD153" s="1">
        <v>0</v>
      </c>
      <c r="AE153" s="1">
        <v>0</v>
      </c>
      <c r="AF153" s="1">
        <v>0</v>
      </c>
      <c r="AG153" s="6">
        <v>0</v>
      </c>
      <c r="AH153" s="1">
        <v>3</v>
      </c>
      <c r="AI153" s="1">
        <v>2</v>
      </c>
      <c r="AJ153" s="1">
        <v>0</v>
      </c>
      <c r="AK153" s="1">
        <v>0</v>
      </c>
      <c r="AL153" s="1">
        <v>0</v>
      </c>
      <c r="AM153" s="1">
        <v>3</v>
      </c>
      <c r="AN153" s="1">
        <v>0</v>
      </c>
      <c r="AO153" s="13">
        <v>0</v>
      </c>
      <c r="AP153" s="1">
        <v>0</v>
      </c>
      <c r="AQ153" s="1">
        <v>0</v>
      </c>
      <c r="AR153" s="1">
        <v>0</v>
      </c>
      <c r="AS153" s="1">
        <v>0</v>
      </c>
      <c r="AT153" s="8"/>
      <c r="BB153" s="13"/>
      <c r="BG153" s="10"/>
      <c r="BO153" s="13"/>
    </row>
    <row r="154" spans="1:67" ht="15.75" customHeight="1" x14ac:dyDescent="0.25">
      <c r="A154" s="17" t="s">
        <v>128</v>
      </c>
      <c r="B154" s="1">
        <v>1.45</v>
      </c>
      <c r="C154" s="1">
        <v>1.5</v>
      </c>
      <c r="D154" s="1">
        <v>1.89</v>
      </c>
      <c r="G154" s="2">
        <v>0</v>
      </c>
      <c r="H154" s="1">
        <v>1</v>
      </c>
      <c r="I154" s="1">
        <v>0</v>
      </c>
      <c r="J154" s="1">
        <v>0</v>
      </c>
      <c r="K154" s="1">
        <v>1</v>
      </c>
      <c r="L154" s="1">
        <v>2</v>
      </c>
      <c r="M154" s="1">
        <v>3</v>
      </c>
      <c r="N154" s="1">
        <v>1</v>
      </c>
      <c r="O154" s="13">
        <v>0</v>
      </c>
      <c r="P154" s="1">
        <v>0</v>
      </c>
      <c r="Q154" s="1">
        <v>1</v>
      </c>
      <c r="R154" s="1">
        <v>0</v>
      </c>
      <c r="S154" s="1">
        <v>0</v>
      </c>
      <c r="T154" s="4">
        <v>1</v>
      </c>
      <c r="U154" s="1">
        <v>1</v>
      </c>
      <c r="V154" s="1">
        <v>0</v>
      </c>
      <c r="W154" s="1">
        <v>1</v>
      </c>
      <c r="X154" s="1">
        <v>0</v>
      </c>
      <c r="Y154" s="1">
        <v>0</v>
      </c>
      <c r="Z154" s="1">
        <v>2</v>
      </c>
      <c r="AA154" s="1">
        <v>0</v>
      </c>
      <c r="AB154" s="13">
        <v>0</v>
      </c>
      <c r="AC154" s="1">
        <v>0</v>
      </c>
      <c r="AD154" s="1">
        <v>0</v>
      </c>
      <c r="AE154" s="1">
        <v>0</v>
      </c>
      <c r="AF154" s="1">
        <v>0</v>
      </c>
      <c r="AG154" s="6">
        <v>0</v>
      </c>
      <c r="AH154" s="1">
        <v>4</v>
      </c>
      <c r="AI154" s="1">
        <v>2</v>
      </c>
      <c r="AJ154" s="1">
        <v>1</v>
      </c>
      <c r="AK154" s="1">
        <v>0</v>
      </c>
      <c r="AL154" s="1">
        <v>3</v>
      </c>
      <c r="AM154" s="1">
        <v>2</v>
      </c>
      <c r="AN154" s="1">
        <v>1</v>
      </c>
      <c r="AO154" s="13">
        <v>1</v>
      </c>
      <c r="AP154" s="1">
        <v>0</v>
      </c>
      <c r="AQ154" s="1">
        <v>0</v>
      </c>
      <c r="AR154" s="1">
        <v>0</v>
      </c>
      <c r="AS154" s="1">
        <v>0</v>
      </c>
      <c r="AT154" s="8"/>
      <c r="BB154" s="13"/>
      <c r="BG154" s="10"/>
      <c r="BO154" s="13"/>
    </row>
    <row r="155" spans="1:67" ht="15.75" customHeight="1" x14ac:dyDescent="0.25">
      <c r="A155" s="14">
        <v>44473</v>
      </c>
      <c r="B155" s="6"/>
      <c r="C155" s="6"/>
      <c r="D155" s="6"/>
      <c r="E155" s="6"/>
      <c r="F155" s="6"/>
      <c r="G155" s="2"/>
      <c r="O155" s="13"/>
      <c r="T155" s="4"/>
      <c r="AB155" s="13"/>
      <c r="AG155" s="6"/>
      <c r="AO155" s="13"/>
      <c r="AT155" s="8"/>
      <c r="BB155" s="13"/>
      <c r="BG155" s="10"/>
      <c r="BO155" s="13"/>
    </row>
    <row r="156" spans="1:67" ht="15.75" customHeight="1" x14ac:dyDescent="0.25">
      <c r="A156" s="17" t="s">
        <v>129</v>
      </c>
      <c r="B156" s="1">
        <v>0.81</v>
      </c>
      <c r="C156" s="1">
        <v>0.54</v>
      </c>
      <c r="G156" s="2">
        <v>0</v>
      </c>
      <c r="H156" s="1">
        <v>3</v>
      </c>
      <c r="I156" s="1">
        <v>1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3">
        <v>0</v>
      </c>
      <c r="P156" s="1">
        <v>0</v>
      </c>
      <c r="Q156" s="1">
        <v>0</v>
      </c>
      <c r="R156" s="1">
        <v>0</v>
      </c>
      <c r="S156" s="1">
        <v>0</v>
      </c>
      <c r="T156" s="4">
        <v>0</v>
      </c>
      <c r="U156" s="1">
        <v>0</v>
      </c>
      <c r="V156" s="1">
        <v>0</v>
      </c>
      <c r="W156" s="1">
        <v>0</v>
      </c>
      <c r="X156" s="1">
        <v>0</v>
      </c>
      <c r="Y156" s="1">
        <v>0</v>
      </c>
      <c r="Z156" s="1">
        <v>2</v>
      </c>
      <c r="AA156" s="1">
        <v>0</v>
      </c>
      <c r="AB156" s="13">
        <v>0</v>
      </c>
      <c r="AC156" s="1">
        <v>0</v>
      </c>
      <c r="AD156" s="1">
        <v>0</v>
      </c>
      <c r="AE156" s="1">
        <v>0</v>
      </c>
      <c r="AF156" s="1">
        <v>0</v>
      </c>
      <c r="AG156" s="6"/>
      <c r="AO156" s="13"/>
      <c r="AT156" s="8"/>
      <c r="BB156" s="13"/>
      <c r="BG156" s="10"/>
      <c r="BO156" s="13"/>
    </row>
    <row r="157" spans="1:67" ht="15.75" customHeight="1" x14ac:dyDescent="0.25">
      <c r="A157" s="15">
        <v>44475</v>
      </c>
      <c r="B157" s="4"/>
      <c r="C157" s="4"/>
      <c r="D157" s="4"/>
      <c r="E157" s="4"/>
      <c r="F157" s="4"/>
      <c r="G157" s="2"/>
      <c r="O157" s="13"/>
      <c r="T157" s="4"/>
      <c r="AB157" s="13"/>
      <c r="AG157" s="6"/>
      <c r="AO157" s="13"/>
      <c r="AT157" s="8"/>
      <c r="BB157" s="13"/>
      <c r="BG157" s="10"/>
      <c r="BO157" s="13"/>
    </row>
    <row r="158" spans="1:67" ht="15.75" customHeight="1" x14ac:dyDescent="0.25">
      <c r="A158" s="17" t="s">
        <v>130</v>
      </c>
      <c r="B158" s="1">
        <v>0.22</v>
      </c>
      <c r="C158" s="1">
        <v>1.26</v>
      </c>
      <c r="D158" s="1">
        <v>2.0099999999999998</v>
      </c>
      <c r="G158" s="2">
        <v>0</v>
      </c>
      <c r="H158" s="1">
        <v>0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3">
        <v>0</v>
      </c>
      <c r="P158" s="1">
        <v>0</v>
      </c>
      <c r="Q158" s="1">
        <v>0</v>
      </c>
      <c r="R158" s="1">
        <v>0</v>
      </c>
      <c r="S158" s="1">
        <v>0</v>
      </c>
      <c r="T158" s="4">
        <v>0</v>
      </c>
      <c r="U158" s="1">
        <v>1</v>
      </c>
      <c r="V158" s="1">
        <v>0</v>
      </c>
      <c r="W158" s="1">
        <v>0</v>
      </c>
      <c r="X158" s="1">
        <v>0</v>
      </c>
      <c r="Y158" s="1">
        <v>0</v>
      </c>
      <c r="Z158" s="1">
        <v>3</v>
      </c>
      <c r="AA158" s="1">
        <v>0</v>
      </c>
      <c r="AB158" s="13">
        <v>0</v>
      </c>
      <c r="AC158" s="1">
        <v>0</v>
      </c>
      <c r="AD158" s="1">
        <v>0</v>
      </c>
      <c r="AE158" s="1">
        <v>0</v>
      </c>
      <c r="AF158" s="1">
        <v>0</v>
      </c>
      <c r="AG158" s="6">
        <v>0</v>
      </c>
      <c r="AH158" s="1">
        <v>5</v>
      </c>
      <c r="AI158" s="1">
        <v>1</v>
      </c>
      <c r="AJ158" s="1">
        <v>1</v>
      </c>
      <c r="AK158" s="1">
        <v>0</v>
      </c>
      <c r="AL158" s="1">
        <v>0</v>
      </c>
      <c r="AM158" s="1">
        <v>2</v>
      </c>
      <c r="AN158" s="1">
        <v>0</v>
      </c>
      <c r="AO158" s="13">
        <v>1</v>
      </c>
      <c r="AP158" s="1">
        <v>0</v>
      </c>
      <c r="AQ158" s="1">
        <v>0</v>
      </c>
      <c r="AR158" s="1">
        <v>0</v>
      </c>
      <c r="AS158" s="1">
        <v>0</v>
      </c>
      <c r="AT158" s="8"/>
      <c r="BB158" s="13"/>
      <c r="BG158" s="10"/>
      <c r="BO158" s="13"/>
    </row>
    <row r="159" spans="1:67" ht="15.75" customHeight="1" x14ac:dyDescent="0.25">
      <c r="A159" s="17" t="s">
        <v>131</v>
      </c>
      <c r="B159" s="1">
        <v>1.23</v>
      </c>
      <c r="C159" s="1">
        <v>1.62</v>
      </c>
      <c r="D159" s="1">
        <v>0.93</v>
      </c>
      <c r="G159" s="2">
        <v>1</v>
      </c>
      <c r="H159" s="1">
        <v>2</v>
      </c>
      <c r="I159" s="1">
        <v>0</v>
      </c>
      <c r="J159" s="1">
        <v>1</v>
      </c>
      <c r="K159" s="1">
        <v>0</v>
      </c>
      <c r="L159" s="1">
        <v>0</v>
      </c>
      <c r="M159" s="1">
        <v>1</v>
      </c>
      <c r="N159" s="1">
        <v>0</v>
      </c>
      <c r="O159" s="13">
        <v>0</v>
      </c>
      <c r="P159" s="1">
        <v>0</v>
      </c>
      <c r="Q159" s="1">
        <v>0</v>
      </c>
      <c r="R159" s="1">
        <v>0</v>
      </c>
      <c r="S159" s="1">
        <v>0</v>
      </c>
      <c r="T159" s="4">
        <v>0</v>
      </c>
      <c r="U159" s="1">
        <v>0</v>
      </c>
      <c r="V159" s="1">
        <v>1</v>
      </c>
      <c r="W159" s="1">
        <v>1</v>
      </c>
      <c r="X159" s="1">
        <v>0</v>
      </c>
      <c r="Y159" s="1">
        <v>0</v>
      </c>
      <c r="Z159" s="1">
        <v>6</v>
      </c>
      <c r="AA159" s="1">
        <v>1</v>
      </c>
      <c r="AB159" s="13">
        <v>1</v>
      </c>
      <c r="AC159" s="1">
        <v>0</v>
      </c>
      <c r="AD159" s="1">
        <v>0</v>
      </c>
      <c r="AE159" s="1">
        <v>0</v>
      </c>
      <c r="AF159" s="1">
        <v>0</v>
      </c>
      <c r="AG159" s="6">
        <v>1</v>
      </c>
      <c r="AH159" s="1">
        <v>1</v>
      </c>
      <c r="AI159" s="1">
        <v>0</v>
      </c>
      <c r="AJ159" s="1">
        <v>0</v>
      </c>
      <c r="AK159" s="1">
        <v>0</v>
      </c>
      <c r="AL159" s="1">
        <v>0</v>
      </c>
      <c r="AM159" s="1">
        <v>1</v>
      </c>
      <c r="AN159" s="1">
        <v>1</v>
      </c>
      <c r="AO159" s="13">
        <v>0</v>
      </c>
      <c r="AP159" s="1">
        <v>0</v>
      </c>
      <c r="AQ159" s="1">
        <v>0</v>
      </c>
      <c r="AR159" s="1">
        <v>0</v>
      </c>
      <c r="AS159" s="1">
        <v>0</v>
      </c>
      <c r="AT159" s="8"/>
      <c r="BB159" s="13"/>
      <c r="BG159" s="10"/>
      <c r="BO159" s="13"/>
    </row>
    <row r="160" spans="1:67" ht="15.75" customHeight="1" x14ac:dyDescent="0.25">
      <c r="A160" s="12">
        <v>44502</v>
      </c>
      <c r="B160" s="2"/>
      <c r="C160" s="2"/>
      <c r="D160" s="2"/>
      <c r="E160" s="2"/>
      <c r="F160" s="2"/>
      <c r="G160" s="2"/>
      <c r="O160" s="13"/>
      <c r="T160" s="4"/>
      <c r="AB160" s="13"/>
      <c r="AG160" s="6"/>
      <c r="AO160" s="13"/>
      <c r="AT160" s="8"/>
      <c r="BB160" s="13"/>
      <c r="BG160" s="10"/>
      <c r="BO160" s="13"/>
    </row>
    <row r="161" spans="1:67" ht="15.75" customHeight="1" x14ac:dyDescent="0.25">
      <c r="A161" s="17" t="s">
        <v>132</v>
      </c>
      <c r="B161" s="1">
        <v>0.66</v>
      </c>
      <c r="C161" s="1">
        <v>0.74</v>
      </c>
      <c r="D161" s="1">
        <v>0.86</v>
      </c>
      <c r="G161" s="2">
        <v>0</v>
      </c>
      <c r="H161" s="1">
        <v>3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  <c r="O161" s="13">
        <v>0</v>
      </c>
      <c r="P161" s="1">
        <v>0</v>
      </c>
      <c r="Q161" s="1">
        <v>0</v>
      </c>
      <c r="R161" s="1">
        <v>0</v>
      </c>
      <c r="S161" s="1">
        <v>0</v>
      </c>
      <c r="T161" s="4">
        <v>0</v>
      </c>
      <c r="U161" s="1">
        <v>0</v>
      </c>
      <c r="V161" s="1">
        <v>0</v>
      </c>
      <c r="W161" s="1">
        <v>0</v>
      </c>
      <c r="X161" s="1">
        <v>0</v>
      </c>
      <c r="Y161" s="1">
        <v>0</v>
      </c>
      <c r="Z161" s="1">
        <v>0</v>
      </c>
      <c r="AA161" s="1">
        <v>0</v>
      </c>
      <c r="AB161" s="13">
        <v>0</v>
      </c>
      <c r="AC161" s="1">
        <v>0</v>
      </c>
      <c r="AD161" s="1">
        <v>0</v>
      </c>
      <c r="AE161" s="1">
        <v>0</v>
      </c>
      <c r="AF161" s="1">
        <v>0</v>
      </c>
      <c r="AG161" s="6">
        <v>0</v>
      </c>
      <c r="AH161" s="1">
        <v>1</v>
      </c>
      <c r="AI161" s="1">
        <v>0</v>
      </c>
      <c r="AJ161" s="1">
        <v>0</v>
      </c>
      <c r="AK161" s="1">
        <v>0</v>
      </c>
      <c r="AL161" s="1">
        <v>0</v>
      </c>
      <c r="AM161" s="1">
        <v>2</v>
      </c>
      <c r="AN161" s="1">
        <v>0</v>
      </c>
      <c r="AO161" s="13">
        <v>0</v>
      </c>
      <c r="AP161" s="1">
        <v>0</v>
      </c>
      <c r="AQ161" s="1">
        <v>0</v>
      </c>
      <c r="AR161" s="1">
        <v>0</v>
      </c>
      <c r="AS161" s="1">
        <v>0</v>
      </c>
      <c r="AT161" s="8"/>
      <c r="BB161" s="13"/>
      <c r="BG161" s="10"/>
      <c r="BO161" s="13"/>
    </row>
    <row r="162" spans="1:67" ht="15.75" customHeight="1" x14ac:dyDescent="0.25">
      <c r="A162" s="17" t="s">
        <v>133</v>
      </c>
      <c r="B162" s="1">
        <v>0.63</v>
      </c>
      <c r="C162" s="1">
        <v>1.0900000000000001</v>
      </c>
      <c r="D162" s="1">
        <v>0.75</v>
      </c>
      <c r="G162" s="2">
        <v>0</v>
      </c>
      <c r="H162" s="1">
        <v>1</v>
      </c>
      <c r="I162" s="1">
        <v>0</v>
      </c>
      <c r="J162" s="1">
        <v>0</v>
      </c>
      <c r="K162" s="1">
        <v>0</v>
      </c>
      <c r="L162" s="1">
        <v>0</v>
      </c>
      <c r="M162" s="1">
        <v>1</v>
      </c>
      <c r="N162" s="1">
        <v>0</v>
      </c>
      <c r="O162" s="13">
        <v>0</v>
      </c>
      <c r="P162" s="1">
        <v>0</v>
      </c>
      <c r="Q162" s="1">
        <v>0</v>
      </c>
      <c r="R162" s="1">
        <v>0</v>
      </c>
      <c r="S162" s="1">
        <v>0</v>
      </c>
      <c r="T162" s="4">
        <v>0</v>
      </c>
      <c r="U162" s="1">
        <v>0</v>
      </c>
      <c r="V162" s="1">
        <v>1</v>
      </c>
      <c r="W162" s="1">
        <v>1</v>
      </c>
      <c r="X162" s="1">
        <v>0</v>
      </c>
      <c r="Y162" s="1">
        <v>0</v>
      </c>
      <c r="Z162" s="1">
        <v>1</v>
      </c>
      <c r="AA162" s="1">
        <v>1</v>
      </c>
      <c r="AB162" s="13">
        <v>1</v>
      </c>
      <c r="AC162" s="1">
        <v>0</v>
      </c>
      <c r="AD162" s="1">
        <v>0</v>
      </c>
      <c r="AE162" s="1">
        <v>0</v>
      </c>
      <c r="AF162" s="1">
        <v>0</v>
      </c>
      <c r="AG162" s="6">
        <v>0</v>
      </c>
      <c r="AH162" s="1">
        <v>0</v>
      </c>
      <c r="AI162" s="1">
        <v>0</v>
      </c>
      <c r="AJ162" s="1">
        <v>0</v>
      </c>
      <c r="AK162" s="1">
        <v>0</v>
      </c>
      <c r="AL162" s="1">
        <v>0</v>
      </c>
      <c r="AM162" s="1">
        <v>1</v>
      </c>
      <c r="AN162" s="1">
        <v>1</v>
      </c>
      <c r="AO162" s="13">
        <v>0</v>
      </c>
      <c r="AP162" s="1">
        <v>0</v>
      </c>
      <c r="AQ162" s="1">
        <v>0</v>
      </c>
      <c r="AR162" s="1">
        <v>0</v>
      </c>
      <c r="AS162" s="1">
        <v>0</v>
      </c>
      <c r="AT162" s="8"/>
      <c r="BB162" s="13"/>
      <c r="BG162" s="10"/>
      <c r="BO162" s="13"/>
    </row>
    <row r="163" spans="1:67" ht="15.75" customHeight="1" x14ac:dyDescent="0.25">
      <c r="A163" s="17" t="s">
        <v>134</v>
      </c>
      <c r="B163" s="1">
        <v>1.18</v>
      </c>
      <c r="C163" s="1">
        <v>1.1000000000000001</v>
      </c>
      <c r="D163" s="1">
        <v>0.95</v>
      </c>
      <c r="G163" s="2">
        <v>0</v>
      </c>
      <c r="H163" s="1">
        <v>2</v>
      </c>
      <c r="I163" s="1">
        <v>1</v>
      </c>
      <c r="J163" s="1">
        <v>0</v>
      </c>
      <c r="K163" s="1">
        <v>0</v>
      </c>
      <c r="L163" s="1">
        <v>0</v>
      </c>
      <c r="M163" s="1">
        <v>0</v>
      </c>
      <c r="N163" s="1">
        <v>0</v>
      </c>
      <c r="O163" s="13">
        <v>0</v>
      </c>
      <c r="P163" s="1">
        <v>0</v>
      </c>
      <c r="Q163" s="1">
        <v>0</v>
      </c>
      <c r="R163" s="1">
        <v>0</v>
      </c>
      <c r="S163" s="1">
        <v>0</v>
      </c>
      <c r="T163" s="4">
        <v>0</v>
      </c>
      <c r="U163" s="1">
        <v>0</v>
      </c>
      <c r="V163" s="1">
        <v>0</v>
      </c>
      <c r="W163" s="1">
        <v>0</v>
      </c>
      <c r="X163" s="1">
        <v>0</v>
      </c>
      <c r="Y163" s="1">
        <v>0</v>
      </c>
      <c r="Z163" s="1">
        <v>3</v>
      </c>
      <c r="AA163" s="1">
        <v>0</v>
      </c>
      <c r="AB163" s="13">
        <v>0</v>
      </c>
      <c r="AC163" s="1">
        <v>0</v>
      </c>
      <c r="AD163" s="1">
        <v>0</v>
      </c>
      <c r="AE163" s="1">
        <v>0</v>
      </c>
      <c r="AF163" s="1">
        <v>0</v>
      </c>
      <c r="AG163" s="6">
        <v>0</v>
      </c>
      <c r="AH163" s="1">
        <v>2</v>
      </c>
      <c r="AI163" s="1">
        <v>0</v>
      </c>
      <c r="AJ163" s="1">
        <v>0</v>
      </c>
      <c r="AK163" s="1">
        <v>0</v>
      </c>
      <c r="AL163" s="1">
        <v>0</v>
      </c>
      <c r="AM163" s="1">
        <v>0</v>
      </c>
      <c r="AN163" s="1">
        <v>0</v>
      </c>
      <c r="AO163" s="13">
        <v>0</v>
      </c>
      <c r="AP163" s="1">
        <v>0</v>
      </c>
      <c r="AQ163" s="1">
        <v>0</v>
      </c>
      <c r="AR163" s="1">
        <v>0</v>
      </c>
      <c r="AS163" s="1">
        <v>0</v>
      </c>
      <c r="AT163" s="8"/>
      <c r="BB163" s="13"/>
      <c r="BG163" s="10"/>
      <c r="BO163" s="13"/>
    </row>
    <row r="164" spans="1:67" ht="15.75" customHeight="1" x14ac:dyDescent="0.25">
      <c r="A164" s="17" t="s">
        <v>135</v>
      </c>
      <c r="B164" s="1">
        <v>0.76</v>
      </c>
      <c r="C164" s="1">
        <v>1.1200000000000001</v>
      </c>
      <c r="D164" s="1">
        <v>0.71</v>
      </c>
      <c r="G164" s="2">
        <v>0</v>
      </c>
      <c r="H164" s="1">
        <v>1</v>
      </c>
      <c r="I164" s="1">
        <v>1</v>
      </c>
      <c r="J164" s="1">
        <v>0</v>
      </c>
      <c r="K164" s="1">
        <v>0</v>
      </c>
      <c r="L164" s="1">
        <v>0</v>
      </c>
      <c r="M164" s="1">
        <v>1</v>
      </c>
      <c r="N164" s="1">
        <v>0</v>
      </c>
      <c r="O164" s="13">
        <v>0</v>
      </c>
      <c r="P164" s="1">
        <v>0</v>
      </c>
      <c r="Q164" s="1">
        <v>0</v>
      </c>
      <c r="R164" s="1">
        <v>0</v>
      </c>
      <c r="S164" s="1">
        <v>0</v>
      </c>
      <c r="T164" s="4">
        <v>0</v>
      </c>
      <c r="U164" s="1">
        <v>0</v>
      </c>
      <c r="V164" s="1">
        <v>0</v>
      </c>
      <c r="W164" s="1">
        <v>1</v>
      </c>
      <c r="X164" s="1">
        <v>0</v>
      </c>
      <c r="Y164" s="1">
        <v>0</v>
      </c>
      <c r="Z164" s="1">
        <v>2</v>
      </c>
      <c r="AA164" s="1">
        <v>0</v>
      </c>
      <c r="AB164" s="13">
        <v>0</v>
      </c>
      <c r="AC164" s="1">
        <v>0</v>
      </c>
      <c r="AD164" s="1">
        <v>0</v>
      </c>
      <c r="AE164" s="1">
        <v>0</v>
      </c>
      <c r="AF164" s="1">
        <v>0</v>
      </c>
      <c r="AG164" s="6">
        <v>0</v>
      </c>
      <c r="AH164" s="1">
        <v>0</v>
      </c>
      <c r="AI164" s="1">
        <v>0</v>
      </c>
      <c r="AJ164" s="1">
        <v>0</v>
      </c>
      <c r="AK164" s="1">
        <v>0</v>
      </c>
      <c r="AL164" s="1">
        <v>0</v>
      </c>
      <c r="AM164" s="1">
        <v>0</v>
      </c>
      <c r="AN164" s="1">
        <v>1</v>
      </c>
      <c r="AO164" s="13">
        <v>1</v>
      </c>
      <c r="AP164" s="1">
        <v>0</v>
      </c>
      <c r="AQ164" s="1">
        <v>0</v>
      </c>
      <c r="AR164" s="1">
        <v>0</v>
      </c>
      <c r="AS164" s="1">
        <v>0</v>
      </c>
      <c r="AT164" s="8"/>
      <c r="BB164" s="13"/>
      <c r="BG164" s="10"/>
      <c r="BO164" s="13"/>
    </row>
    <row r="165" spans="1:67" ht="15.75" customHeight="1" x14ac:dyDescent="0.25">
      <c r="A165" s="14">
        <v>44503</v>
      </c>
      <c r="B165" s="6"/>
      <c r="C165" s="6"/>
      <c r="D165" s="6"/>
      <c r="E165" s="6"/>
      <c r="F165" s="6"/>
      <c r="G165" s="2"/>
      <c r="O165" s="13"/>
      <c r="T165" s="4"/>
      <c r="AB165" s="13"/>
      <c r="AG165" s="6"/>
      <c r="AO165" s="13"/>
      <c r="AT165" s="8"/>
      <c r="BB165" s="13"/>
      <c r="BG165" s="10"/>
      <c r="BO165" s="13"/>
    </row>
    <row r="166" spans="1:67" ht="15.75" customHeight="1" x14ac:dyDescent="0.25">
      <c r="A166" s="17" t="s">
        <v>136</v>
      </c>
      <c r="B166" s="1">
        <v>0.48</v>
      </c>
      <c r="C166" s="1">
        <v>0.98</v>
      </c>
      <c r="G166" s="2">
        <v>0</v>
      </c>
      <c r="H166" s="1">
        <v>1</v>
      </c>
      <c r="I166" s="1">
        <v>0</v>
      </c>
      <c r="J166" s="1">
        <v>0</v>
      </c>
      <c r="K166" s="1">
        <v>0</v>
      </c>
      <c r="L166" s="1">
        <v>0</v>
      </c>
      <c r="M166" s="1">
        <v>2</v>
      </c>
      <c r="N166" s="1">
        <v>0</v>
      </c>
      <c r="O166" s="13">
        <v>0</v>
      </c>
      <c r="P166" s="1">
        <v>0</v>
      </c>
      <c r="Q166" s="1">
        <v>0</v>
      </c>
      <c r="R166" s="1">
        <v>0</v>
      </c>
      <c r="S166" s="1">
        <v>0</v>
      </c>
      <c r="T166" s="4">
        <v>0</v>
      </c>
      <c r="U166" s="1">
        <v>0</v>
      </c>
      <c r="V166" s="1">
        <v>0</v>
      </c>
      <c r="W166" s="1">
        <v>0</v>
      </c>
      <c r="X166" s="1">
        <v>0</v>
      </c>
      <c r="Y166" s="1">
        <v>0</v>
      </c>
      <c r="Z166" s="1">
        <v>2</v>
      </c>
      <c r="AA166" s="1">
        <v>2</v>
      </c>
      <c r="AB166" s="13">
        <v>0</v>
      </c>
      <c r="AC166" s="1">
        <v>1</v>
      </c>
      <c r="AD166" s="1">
        <v>0</v>
      </c>
      <c r="AE166" s="1">
        <v>0</v>
      </c>
      <c r="AF166" s="1">
        <v>0</v>
      </c>
      <c r="AG166" s="6"/>
      <c r="AO166" s="13"/>
      <c r="AT166" s="8"/>
      <c r="BB166" s="13"/>
      <c r="BG166" s="10"/>
      <c r="BO166" s="13"/>
    </row>
    <row r="167" spans="1:67" ht="15.75" customHeight="1" x14ac:dyDescent="0.25">
      <c r="A167" s="17" t="s">
        <v>137</v>
      </c>
      <c r="B167" s="1">
        <v>0.83</v>
      </c>
      <c r="C167" s="1">
        <v>1.1299999999999999</v>
      </c>
      <c r="G167" s="2">
        <v>1</v>
      </c>
      <c r="H167" s="1">
        <v>1</v>
      </c>
      <c r="I167" s="1">
        <v>0</v>
      </c>
      <c r="J167" s="1">
        <v>0</v>
      </c>
      <c r="K167" s="1">
        <v>0</v>
      </c>
      <c r="L167" s="1">
        <v>0</v>
      </c>
      <c r="M167" s="1">
        <v>1</v>
      </c>
      <c r="N167" s="1">
        <v>1</v>
      </c>
      <c r="O167" s="13">
        <v>0</v>
      </c>
      <c r="P167" s="1">
        <v>0</v>
      </c>
      <c r="Q167" s="1">
        <v>0</v>
      </c>
      <c r="R167" s="1">
        <v>0</v>
      </c>
      <c r="S167" s="1">
        <v>0</v>
      </c>
      <c r="T167" s="4">
        <v>0</v>
      </c>
      <c r="U167" s="1">
        <v>0</v>
      </c>
      <c r="V167" s="1">
        <v>1</v>
      </c>
      <c r="W167" s="1">
        <v>0</v>
      </c>
      <c r="X167" s="1">
        <v>0</v>
      </c>
      <c r="Y167" s="1">
        <v>0</v>
      </c>
      <c r="Z167" s="1">
        <v>1</v>
      </c>
      <c r="AA167" s="1">
        <v>0</v>
      </c>
      <c r="AB167" s="13">
        <v>1</v>
      </c>
      <c r="AC167" s="1">
        <v>0</v>
      </c>
      <c r="AD167" s="1">
        <v>0</v>
      </c>
      <c r="AE167" s="1">
        <v>0</v>
      </c>
      <c r="AF167" s="1">
        <v>0</v>
      </c>
      <c r="AG167" s="6"/>
      <c r="AO167" s="13"/>
      <c r="AT167" s="8"/>
      <c r="BB167" s="13"/>
      <c r="BG167" s="10"/>
      <c r="BO167" s="13"/>
    </row>
    <row r="168" spans="1:67" ht="15.75" customHeight="1" x14ac:dyDescent="0.25">
      <c r="A168" s="17" t="s">
        <v>138</v>
      </c>
      <c r="B168" s="1">
        <v>0.61</v>
      </c>
      <c r="C168" s="1">
        <v>1.03</v>
      </c>
      <c r="G168" s="2">
        <v>1</v>
      </c>
      <c r="H168" s="1">
        <v>3</v>
      </c>
      <c r="I168" s="1">
        <v>0</v>
      </c>
      <c r="J168" s="1">
        <v>0</v>
      </c>
      <c r="K168" s="1">
        <v>0</v>
      </c>
      <c r="L168" s="1">
        <v>2</v>
      </c>
      <c r="M168" s="1">
        <v>2</v>
      </c>
      <c r="N168" s="1">
        <v>0</v>
      </c>
      <c r="O168" s="13">
        <v>0</v>
      </c>
      <c r="P168" s="1">
        <v>0</v>
      </c>
      <c r="Q168" s="1">
        <v>0</v>
      </c>
      <c r="R168" s="1">
        <v>0</v>
      </c>
      <c r="S168" s="1">
        <v>0</v>
      </c>
      <c r="T168" s="4">
        <v>0</v>
      </c>
      <c r="U168" s="1">
        <v>0</v>
      </c>
      <c r="V168" s="1">
        <v>1</v>
      </c>
      <c r="W168" s="1">
        <v>0</v>
      </c>
      <c r="X168" s="1">
        <v>0</v>
      </c>
      <c r="Y168" s="1">
        <v>0</v>
      </c>
      <c r="Z168" s="1">
        <v>2</v>
      </c>
      <c r="AA168" s="1">
        <v>0</v>
      </c>
      <c r="AB168" s="13">
        <v>0</v>
      </c>
      <c r="AC168" s="1">
        <v>0</v>
      </c>
      <c r="AD168" s="1">
        <v>0</v>
      </c>
      <c r="AE168" s="1">
        <v>0</v>
      </c>
      <c r="AF168" s="1">
        <v>0</v>
      </c>
      <c r="AG168" s="6"/>
      <c r="AO168" s="13"/>
      <c r="AT168" s="8"/>
      <c r="BB168" s="13"/>
      <c r="BG168" s="10"/>
      <c r="BO168" s="13"/>
    </row>
    <row r="169" spans="1:67" ht="15.75" customHeight="1" x14ac:dyDescent="0.25">
      <c r="A169" s="15" t="s">
        <v>139</v>
      </c>
      <c r="B169" s="4"/>
      <c r="C169" s="4"/>
      <c r="D169" s="4"/>
      <c r="E169" s="4"/>
      <c r="F169" s="4"/>
      <c r="G169" s="2"/>
      <c r="O169" s="13"/>
      <c r="T169" s="4"/>
      <c r="AB169" s="13"/>
      <c r="AG169" s="6"/>
      <c r="AO169" s="13"/>
      <c r="AT169" s="8"/>
      <c r="BB169" s="13"/>
      <c r="BG169" s="10"/>
      <c r="BO169" s="13"/>
    </row>
    <row r="170" spans="1:67" ht="15.75" customHeight="1" x14ac:dyDescent="0.25">
      <c r="A170" s="17" t="s">
        <v>140</v>
      </c>
      <c r="B170" s="1">
        <v>0.68</v>
      </c>
      <c r="C170" s="1">
        <v>0.74</v>
      </c>
      <c r="G170" s="2">
        <v>1</v>
      </c>
      <c r="H170" s="1">
        <v>3</v>
      </c>
      <c r="I170" s="1">
        <v>0</v>
      </c>
      <c r="J170" s="1">
        <v>0</v>
      </c>
      <c r="K170" s="1">
        <v>0</v>
      </c>
      <c r="L170" s="1">
        <v>0</v>
      </c>
      <c r="M170" s="1">
        <v>3</v>
      </c>
      <c r="N170" s="1">
        <v>0</v>
      </c>
      <c r="O170" s="13">
        <v>0</v>
      </c>
      <c r="P170" s="1">
        <v>0</v>
      </c>
      <c r="Q170" s="1">
        <v>0</v>
      </c>
      <c r="R170" s="1">
        <v>0</v>
      </c>
      <c r="S170" s="1">
        <v>0</v>
      </c>
      <c r="T170" s="4">
        <v>0</v>
      </c>
      <c r="U170" s="1">
        <v>1</v>
      </c>
      <c r="V170" s="1">
        <v>0</v>
      </c>
      <c r="W170" s="1">
        <v>0</v>
      </c>
      <c r="X170" s="1">
        <v>0</v>
      </c>
      <c r="Y170" s="1">
        <v>0</v>
      </c>
      <c r="Z170" s="1">
        <v>2</v>
      </c>
      <c r="AA170" s="1">
        <v>1</v>
      </c>
      <c r="AB170" s="13">
        <v>0</v>
      </c>
      <c r="AC170" s="1">
        <v>0</v>
      </c>
      <c r="AD170" s="1">
        <v>0</v>
      </c>
      <c r="AE170" s="1">
        <v>0</v>
      </c>
      <c r="AF170" s="1">
        <v>0</v>
      </c>
      <c r="AG170" s="6"/>
      <c r="AO170" s="13"/>
      <c r="AT170" s="8"/>
      <c r="BB170" s="13"/>
      <c r="BG170" s="10"/>
      <c r="BO170" s="13"/>
    </row>
    <row r="171" spans="1:67" ht="15.75" customHeight="1" x14ac:dyDescent="0.25">
      <c r="A171" s="17" t="s">
        <v>141</v>
      </c>
      <c r="B171" s="1">
        <v>1.21</v>
      </c>
      <c r="C171" s="1">
        <v>0.99</v>
      </c>
      <c r="G171" s="2">
        <v>0</v>
      </c>
      <c r="H171" s="1">
        <v>5</v>
      </c>
      <c r="I171" s="1">
        <v>1</v>
      </c>
      <c r="J171" s="1">
        <v>0</v>
      </c>
      <c r="K171" s="1">
        <v>0</v>
      </c>
      <c r="L171" s="1">
        <v>0</v>
      </c>
      <c r="M171" s="1">
        <v>3</v>
      </c>
      <c r="N171" s="1">
        <v>1</v>
      </c>
      <c r="O171" s="13">
        <v>0</v>
      </c>
      <c r="P171" s="1">
        <v>0</v>
      </c>
      <c r="Q171" s="1">
        <v>0</v>
      </c>
      <c r="R171" s="1">
        <v>0</v>
      </c>
      <c r="S171" s="1">
        <v>0</v>
      </c>
      <c r="T171" s="4">
        <v>0</v>
      </c>
      <c r="U171" s="1">
        <v>0</v>
      </c>
      <c r="V171" s="1">
        <v>0</v>
      </c>
      <c r="W171" s="1">
        <v>0</v>
      </c>
      <c r="X171" s="1">
        <v>0</v>
      </c>
      <c r="Y171" s="1">
        <v>3</v>
      </c>
      <c r="Z171" s="1">
        <v>4</v>
      </c>
      <c r="AA171" s="1">
        <v>0</v>
      </c>
      <c r="AB171" s="13">
        <v>1</v>
      </c>
      <c r="AC171" s="1">
        <v>0</v>
      </c>
      <c r="AD171" s="1">
        <v>0</v>
      </c>
      <c r="AE171" s="1">
        <v>0</v>
      </c>
      <c r="AF171" s="1">
        <v>0</v>
      </c>
      <c r="AG171" s="6"/>
      <c r="AO171" s="13"/>
      <c r="AT171" s="8"/>
      <c r="BB171" s="13"/>
      <c r="BG171" s="10"/>
      <c r="BO171" s="13"/>
    </row>
    <row r="172" spans="1:67" ht="15.75" customHeight="1" x14ac:dyDescent="0.25">
      <c r="A172" s="17" t="s">
        <v>142</v>
      </c>
      <c r="B172" s="1">
        <v>0.69</v>
      </c>
      <c r="C172" s="1">
        <v>1</v>
      </c>
      <c r="G172" s="2">
        <v>0</v>
      </c>
      <c r="H172" s="1">
        <v>3</v>
      </c>
      <c r="I172" s="1">
        <v>0</v>
      </c>
      <c r="J172" s="1">
        <v>0</v>
      </c>
      <c r="K172" s="1">
        <v>0</v>
      </c>
      <c r="L172" s="1">
        <v>0</v>
      </c>
      <c r="M172" s="1">
        <v>1</v>
      </c>
      <c r="N172" s="1">
        <v>0</v>
      </c>
      <c r="O172" s="13">
        <v>0</v>
      </c>
      <c r="P172" s="1">
        <v>0</v>
      </c>
      <c r="Q172" s="1">
        <v>0</v>
      </c>
      <c r="R172" s="1">
        <v>0</v>
      </c>
      <c r="S172" s="1">
        <v>0</v>
      </c>
      <c r="T172" s="4">
        <v>0</v>
      </c>
      <c r="U172" s="1">
        <v>2</v>
      </c>
      <c r="V172" s="1">
        <v>0</v>
      </c>
      <c r="W172" s="1">
        <v>0</v>
      </c>
      <c r="X172" s="1">
        <v>0</v>
      </c>
      <c r="Y172" s="1">
        <v>0</v>
      </c>
      <c r="Z172" s="1">
        <v>3</v>
      </c>
      <c r="AA172" s="1">
        <v>1</v>
      </c>
      <c r="AB172" s="13">
        <v>0</v>
      </c>
      <c r="AC172" s="1">
        <v>0</v>
      </c>
      <c r="AD172" s="1">
        <v>0</v>
      </c>
      <c r="AE172" s="1">
        <v>0</v>
      </c>
      <c r="AF172" s="1">
        <v>0</v>
      </c>
      <c r="AG172" s="6"/>
      <c r="AO172" s="13"/>
      <c r="AT172" s="8"/>
      <c r="BB172" s="13"/>
      <c r="BG172" s="10"/>
      <c r="BO172" s="13"/>
    </row>
    <row r="173" spans="1:67" ht="15.75" customHeight="1" x14ac:dyDescent="0.25">
      <c r="A173" s="12">
        <v>44522</v>
      </c>
      <c r="B173" s="2"/>
      <c r="C173" s="2"/>
      <c r="D173" s="2"/>
      <c r="E173" s="2"/>
      <c r="F173" s="2"/>
      <c r="G173" s="2"/>
      <c r="O173" s="13"/>
      <c r="T173" s="4"/>
      <c r="AB173" s="13"/>
      <c r="AG173" s="6"/>
      <c r="AO173" s="13"/>
      <c r="AT173" s="8"/>
      <c r="BB173" s="13"/>
      <c r="BG173" s="10"/>
      <c r="BO173" s="13"/>
    </row>
    <row r="174" spans="1:67" ht="15.75" customHeight="1" x14ac:dyDescent="0.25">
      <c r="A174" s="17" t="s">
        <v>143</v>
      </c>
      <c r="B174" s="1">
        <v>0.57999999999999996</v>
      </c>
      <c r="D174" s="1">
        <v>0.83</v>
      </c>
      <c r="G174" s="2">
        <v>0</v>
      </c>
      <c r="H174" s="1">
        <v>3</v>
      </c>
      <c r="I174" s="1">
        <v>1</v>
      </c>
      <c r="J174" s="1">
        <v>0</v>
      </c>
      <c r="K174" s="1">
        <v>0</v>
      </c>
      <c r="L174" s="1">
        <v>0</v>
      </c>
      <c r="M174" s="1">
        <v>1</v>
      </c>
      <c r="N174" s="1">
        <v>1</v>
      </c>
      <c r="O174" s="13">
        <v>0</v>
      </c>
      <c r="P174" s="1">
        <v>0</v>
      </c>
      <c r="Q174" s="1">
        <v>0</v>
      </c>
      <c r="R174" s="1">
        <v>0</v>
      </c>
      <c r="S174" s="1">
        <v>0</v>
      </c>
      <c r="T174" s="4"/>
      <c r="AB174" s="13"/>
      <c r="AG174" s="6">
        <v>0</v>
      </c>
      <c r="AH174" s="1">
        <v>1</v>
      </c>
      <c r="AI174" s="1">
        <v>0</v>
      </c>
      <c r="AJ174" s="1">
        <v>0</v>
      </c>
      <c r="AK174" s="1">
        <v>0</v>
      </c>
      <c r="AL174" s="1">
        <v>3</v>
      </c>
      <c r="AM174" s="1">
        <v>4</v>
      </c>
      <c r="AN174" s="1">
        <v>2</v>
      </c>
      <c r="AO174" s="13">
        <v>1</v>
      </c>
      <c r="AP174" s="1">
        <v>0</v>
      </c>
      <c r="AQ174" s="1">
        <v>0</v>
      </c>
      <c r="AR174" s="1">
        <v>0</v>
      </c>
      <c r="AS174" s="1">
        <v>0</v>
      </c>
      <c r="AT174" s="8"/>
      <c r="BB174" s="13"/>
      <c r="BG174" s="10"/>
      <c r="BO174" s="13"/>
    </row>
    <row r="175" spans="1:67" ht="15.75" customHeight="1" x14ac:dyDescent="0.25">
      <c r="A175" s="17" t="s">
        <v>144</v>
      </c>
      <c r="B175" s="1">
        <v>0.94</v>
      </c>
      <c r="D175" s="1">
        <v>1.1599999999999999</v>
      </c>
      <c r="G175" s="2">
        <v>0</v>
      </c>
      <c r="H175" s="1">
        <v>3</v>
      </c>
      <c r="I175" s="1">
        <v>1</v>
      </c>
      <c r="J175" s="1">
        <v>0</v>
      </c>
      <c r="K175" s="1">
        <v>0</v>
      </c>
      <c r="L175" s="1">
        <v>0</v>
      </c>
      <c r="M175" s="1">
        <v>1</v>
      </c>
      <c r="N175" s="1">
        <v>0</v>
      </c>
      <c r="O175" s="13">
        <v>1</v>
      </c>
      <c r="P175" s="1">
        <v>0</v>
      </c>
      <c r="Q175" s="1">
        <v>0</v>
      </c>
      <c r="R175" s="1">
        <v>0</v>
      </c>
      <c r="S175" s="1">
        <v>0</v>
      </c>
      <c r="T175" s="4"/>
      <c r="AB175" s="13"/>
      <c r="AG175" s="6">
        <v>0</v>
      </c>
      <c r="AH175" s="1">
        <v>4</v>
      </c>
      <c r="AI175" s="1">
        <v>1</v>
      </c>
      <c r="AJ175" s="1">
        <v>0</v>
      </c>
      <c r="AK175" s="1">
        <v>0</v>
      </c>
      <c r="AL175" s="1">
        <v>0</v>
      </c>
      <c r="AM175" s="1">
        <v>4</v>
      </c>
      <c r="AN175" s="1">
        <v>2</v>
      </c>
      <c r="AO175" s="13">
        <v>0</v>
      </c>
      <c r="AP175" s="1">
        <v>0</v>
      </c>
      <c r="AQ175" s="1">
        <v>0</v>
      </c>
      <c r="AR175" s="1">
        <v>0</v>
      </c>
      <c r="AS175" s="1">
        <v>0</v>
      </c>
      <c r="AT175" s="8"/>
      <c r="BB175" s="13"/>
      <c r="BG175" s="10"/>
      <c r="BO175" s="13"/>
    </row>
    <row r="176" spans="1:67" ht="15.75" customHeight="1" x14ac:dyDescent="0.25">
      <c r="A176" s="17" t="s">
        <v>145</v>
      </c>
      <c r="B176" s="1">
        <v>1.18</v>
      </c>
      <c r="D176" s="1">
        <v>1</v>
      </c>
      <c r="G176" s="2">
        <v>0</v>
      </c>
      <c r="H176" s="1">
        <v>2</v>
      </c>
      <c r="I176" s="1">
        <v>1</v>
      </c>
      <c r="J176" s="1">
        <v>0</v>
      </c>
      <c r="K176" s="1">
        <v>0</v>
      </c>
      <c r="L176" s="1">
        <v>0</v>
      </c>
      <c r="M176" s="1">
        <v>2</v>
      </c>
      <c r="N176" s="1">
        <v>0</v>
      </c>
      <c r="O176" s="13">
        <v>2</v>
      </c>
      <c r="P176" s="1">
        <v>0</v>
      </c>
      <c r="Q176" s="1">
        <v>0</v>
      </c>
      <c r="R176" s="1">
        <v>0</v>
      </c>
      <c r="S176" s="1">
        <v>0</v>
      </c>
      <c r="T176" s="4"/>
      <c r="AB176" s="13"/>
      <c r="AG176" s="6">
        <v>1</v>
      </c>
      <c r="AH176" s="1">
        <v>1</v>
      </c>
      <c r="AI176" s="1">
        <v>0</v>
      </c>
      <c r="AJ176" s="1">
        <v>1</v>
      </c>
      <c r="AK176" s="1">
        <v>0</v>
      </c>
      <c r="AL176" s="1">
        <v>0</v>
      </c>
      <c r="AM176" s="1">
        <v>3</v>
      </c>
      <c r="AN176" s="1">
        <v>0</v>
      </c>
      <c r="AO176" s="13">
        <v>0</v>
      </c>
      <c r="AP176" s="1">
        <v>0</v>
      </c>
      <c r="AQ176" s="1">
        <v>1</v>
      </c>
      <c r="AR176" s="1">
        <v>0</v>
      </c>
      <c r="AS176" s="1">
        <v>0</v>
      </c>
      <c r="AT176" s="8"/>
      <c r="BB176" s="13"/>
      <c r="BG176" s="10"/>
      <c r="BO176" s="13"/>
    </row>
    <row r="177" spans="1:71" ht="15.75" customHeight="1" x14ac:dyDescent="0.25">
      <c r="A177" s="14">
        <v>44524</v>
      </c>
      <c r="B177" s="6"/>
      <c r="C177" s="6"/>
      <c r="D177" s="6"/>
      <c r="E177" s="6"/>
      <c r="F177" s="6"/>
      <c r="G177" s="2"/>
      <c r="O177" s="13"/>
      <c r="T177" s="4"/>
      <c r="AB177" s="13"/>
      <c r="AG177" s="6"/>
      <c r="AO177" s="13"/>
      <c r="AT177" s="8"/>
      <c r="BB177" s="13"/>
      <c r="BG177" s="10"/>
      <c r="BO177" s="13"/>
    </row>
    <row r="178" spans="1:71" ht="15.75" customHeight="1" x14ac:dyDescent="0.25">
      <c r="A178" s="17" t="s">
        <v>146</v>
      </c>
      <c r="B178" s="1">
        <v>1.49</v>
      </c>
      <c r="D178" s="1">
        <v>1.1000000000000001</v>
      </c>
      <c r="F178" s="1">
        <v>0.95</v>
      </c>
      <c r="G178" s="2">
        <v>1</v>
      </c>
      <c r="H178" s="1">
        <v>6</v>
      </c>
      <c r="I178" s="1">
        <v>1</v>
      </c>
      <c r="J178" s="1">
        <v>0</v>
      </c>
      <c r="K178" s="1">
        <v>0</v>
      </c>
      <c r="L178" s="1">
        <v>0</v>
      </c>
      <c r="M178" s="1">
        <v>3</v>
      </c>
      <c r="N178" s="1">
        <v>0</v>
      </c>
      <c r="O178" s="13">
        <v>0</v>
      </c>
      <c r="P178" s="1">
        <v>0</v>
      </c>
      <c r="Q178" s="1">
        <v>0</v>
      </c>
      <c r="R178" s="1">
        <v>0</v>
      </c>
      <c r="S178" s="1">
        <v>0</v>
      </c>
      <c r="T178" s="4"/>
      <c r="AB178" s="13"/>
      <c r="AG178" s="6">
        <v>0</v>
      </c>
      <c r="AH178" s="1">
        <v>2</v>
      </c>
      <c r="AI178" s="1">
        <v>1</v>
      </c>
      <c r="AJ178" s="1">
        <v>0</v>
      </c>
      <c r="AK178" s="1">
        <v>0</v>
      </c>
      <c r="AL178" s="1">
        <v>0</v>
      </c>
      <c r="AM178" s="1">
        <v>3</v>
      </c>
      <c r="AN178" s="1">
        <v>0</v>
      </c>
      <c r="AO178" s="13">
        <v>0</v>
      </c>
      <c r="AP178" s="1">
        <v>0</v>
      </c>
      <c r="AQ178" s="1">
        <v>0</v>
      </c>
      <c r="AR178" s="1">
        <v>0</v>
      </c>
      <c r="AS178" s="1">
        <v>0</v>
      </c>
      <c r="AT178" s="8"/>
      <c r="BB178" s="13"/>
      <c r="BG178" s="10">
        <v>0</v>
      </c>
      <c r="BH178" s="1">
        <v>0</v>
      </c>
      <c r="BI178" s="1">
        <v>1</v>
      </c>
      <c r="BJ178" s="1">
        <v>0</v>
      </c>
      <c r="BK178" s="1">
        <v>0</v>
      </c>
      <c r="BL178" s="1">
        <v>1</v>
      </c>
      <c r="BM178" s="1">
        <v>2</v>
      </c>
      <c r="BN178" s="1">
        <v>1</v>
      </c>
      <c r="BO178" s="13">
        <v>0</v>
      </c>
      <c r="BP178" s="1">
        <v>0</v>
      </c>
      <c r="BQ178" s="1">
        <v>0</v>
      </c>
      <c r="BR178" s="1">
        <v>0</v>
      </c>
      <c r="BS178" s="1">
        <v>0</v>
      </c>
    </row>
    <row r="179" spans="1:71" ht="15.75" customHeight="1" x14ac:dyDescent="0.25">
      <c r="A179" s="17" t="s">
        <v>147</v>
      </c>
      <c r="B179" s="1">
        <v>1.63</v>
      </c>
      <c r="D179" s="1">
        <v>1.1499999999999999</v>
      </c>
      <c r="F179" s="1">
        <v>0.75</v>
      </c>
      <c r="G179" s="2">
        <v>0</v>
      </c>
      <c r="H179" s="1">
        <v>5</v>
      </c>
      <c r="I179" s="1">
        <v>2</v>
      </c>
      <c r="J179" s="1">
        <v>0</v>
      </c>
      <c r="K179" s="1">
        <v>1</v>
      </c>
      <c r="L179" s="1">
        <v>0</v>
      </c>
      <c r="M179" s="1">
        <v>6</v>
      </c>
      <c r="N179" s="1">
        <v>3</v>
      </c>
      <c r="O179" s="13">
        <v>1</v>
      </c>
      <c r="P179" s="1">
        <v>1</v>
      </c>
      <c r="Q179" s="1">
        <v>0</v>
      </c>
      <c r="R179" s="1">
        <v>0</v>
      </c>
      <c r="S179" s="1">
        <v>0</v>
      </c>
      <c r="T179" s="4"/>
      <c r="AB179" s="13"/>
      <c r="AG179" s="6">
        <v>0</v>
      </c>
      <c r="AH179" s="1">
        <v>2</v>
      </c>
      <c r="AI179" s="1">
        <v>2</v>
      </c>
      <c r="AJ179" s="1">
        <v>0</v>
      </c>
      <c r="AK179" s="1">
        <v>0</v>
      </c>
      <c r="AL179" s="1">
        <v>0</v>
      </c>
      <c r="AM179" s="1">
        <v>1</v>
      </c>
      <c r="AN179" s="1">
        <v>0</v>
      </c>
      <c r="AO179" s="13">
        <v>1</v>
      </c>
      <c r="AP179" s="1">
        <v>1</v>
      </c>
      <c r="AQ179" s="1">
        <v>0</v>
      </c>
      <c r="AR179" s="1">
        <v>0</v>
      </c>
      <c r="AS179" s="1">
        <v>0</v>
      </c>
      <c r="AT179" s="8"/>
      <c r="BB179" s="13"/>
      <c r="BG179" s="10">
        <v>0</v>
      </c>
      <c r="BH179" s="1">
        <v>2</v>
      </c>
      <c r="BI179" s="1">
        <v>0</v>
      </c>
      <c r="BJ179" s="1">
        <v>0</v>
      </c>
      <c r="BK179" s="1">
        <v>0</v>
      </c>
      <c r="BL179" s="1">
        <v>0</v>
      </c>
      <c r="BM179" s="1">
        <v>0</v>
      </c>
      <c r="BN179" s="1">
        <v>1</v>
      </c>
      <c r="BO179" s="13">
        <v>0</v>
      </c>
      <c r="BP179" s="1">
        <v>0</v>
      </c>
      <c r="BQ179" s="1">
        <v>0</v>
      </c>
      <c r="BR179" s="1">
        <v>0</v>
      </c>
      <c r="BS179" s="1">
        <v>0</v>
      </c>
    </row>
    <row r="180" spans="1:71" ht="15.75" customHeight="1" x14ac:dyDescent="0.25">
      <c r="A180" s="15">
        <v>44526</v>
      </c>
      <c r="B180" s="4"/>
      <c r="C180" s="4"/>
      <c r="D180" s="4"/>
      <c r="E180" s="4"/>
      <c r="F180" s="4"/>
      <c r="G180" s="2"/>
      <c r="O180" s="13"/>
      <c r="T180" s="4"/>
      <c r="AB180" s="13"/>
      <c r="AG180" s="6"/>
      <c r="AO180" s="13"/>
      <c r="AT180" s="8"/>
      <c r="BB180" s="13"/>
      <c r="BG180" s="10"/>
      <c r="BO180" s="13"/>
    </row>
    <row r="181" spans="1:71" ht="15.75" customHeight="1" x14ac:dyDescent="0.25">
      <c r="A181" s="17" t="s">
        <v>148</v>
      </c>
      <c r="B181" s="1">
        <v>0.83</v>
      </c>
      <c r="D181" s="1">
        <v>1.23</v>
      </c>
      <c r="F181" s="1">
        <v>1.23</v>
      </c>
      <c r="G181" s="2">
        <v>0</v>
      </c>
      <c r="H181" s="1">
        <v>3</v>
      </c>
      <c r="I181" s="1">
        <v>2</v>
      </c>
      <c r="J181" s="1">
        <v>0</v>
      </c>
      <c r="K181" s="1">
        <v>0</v>
      </c>
      <c r="L181" s="1">
        <v>0</v>
      </c>
      <c r="M181" s="1">
        <v>0</v>
      </c>
      <c r="N181" s="1">
        <v>1</v>
      </c>
      <c r="O181" s="13">
        <v>0</v>
      </c>
      <c r="P181" s="1">
        <v>0</v>
      </c>
      <c r="Q181" s="1">
        <v>0</v>
      </c>
      <c r="R181" s="1">
        <v>0</v>
      </c>
      <c r="S181" s="1">
        <v>0</v>
      </c>
      <c r="T181" s="4"/>
      <c r="AB181" s="13"/>
      <c r="AG181" s="6">
        <v>0</v>
      </c>
      <c r="AH181" s="1">
        <v>6</v>
      </c>
      <c r="AI181" s="1">
        <v>0</v>
      </c>
      <c r="AJ181" s="1">
        <v>0</v>
      </c>
      <c r="AK181" s="1">
        <v>0</v>
      </c>
      <c r="AL181" s="1">
        <v>0</v>
      </c>
      <c r="AM181" s="1">
        <v>2</v>
      </c>
      <c r="AN181" s="1">
        <v>0</v>
      </c>
      <c r="AO181" s="13">
        <v>0</v>
      </c>
      <c r="AP181" s="1">
        <v>0</v>
      </c>
      <c r="AQ181" s="1">
        <v>0</v>
      </c>
      <c r="AR181" s="1">
        <v>0</v>
      </c>
      <c r="AS181" s="1">
        <v>0</v>
      </c>
      <c r="AT181" s="8"/>
      <c r="BB181" s="13"/>
      <c r="BG181" s="10">
        <v>0</v>
      </c>
      <c r="BH181" s="1">
        <v>1</v>
      </c>
      <c r="BI181" s="1">
        <v>2</v>
      </c>
      <c r="BJ181" s="1">
        <v>0</v>
      </c>
      <c r="BK181" s="1">
        <v>0</v>
      </c>
      <c r="BL181" s="1">
        <v>0</v>
      </c>
      <c r="BM181" s="1">
        <v>5</v>
      </c>
      <c r="BN181" s="1">
        <v>1</v>
      </c>
      <c r="BO181" s="13">
        <v>1</v>
      </c>
      <c r="BP181" s="1">
        <v>0</v>
      </c>
      <c r="BQ181" s="1">
        <v>0</v>
      </c>
      <c r="BR181" s="1">
        <v>0</v>
      </c>
      <c r="BS181" s="1">
        <v>0</v>
      </c>
    </row>
    <row r="182" spans="1:71" ht="15.75" customHeight="1" x14ac:dyDescent="0.25">
      <c r="A182" s="17" t="s">
        <v>149</v>
      </c>
      <c r="B182" s="1">
        <v>1.33</v>
      </c>
      <c r="D182" s="1">
        <v>1.1499999999999999</v>
      </c>
      <c r="F182" s="1">
        <v>0.98</v>
      </c>
      <c r="G182" s="2">
        <v>2</v>
      </c>
      <c r="H182" s="1">
        <v>4</v>
      </c>
      <c r="I182" s="1">
        <v>2</v>
      </c>
      <c r="J182" s="1">
        <v>0</v>
      </c>
      <c r="K182" s="1">
        <v>0</v>
      </c>
      <c r="L182" s="1">
        <v>0</v>
      </c>
      <c r="M182" s="1">
        <v>1</v>
      </c>
      <c r="N182" s="1">
        <v>1</v>
      </c>
      <c r="O182" s="13">
        <v>1</v>
      </c>
      <c r="P182" s="1">
        <v>1</v>
      </c>
      <c r="Q182" s="1">
        <v>0</v>
      </c>
      <c r="R182" s="1">
        <v>0</v>
      </c>
      <c r="S182" s="1">
        <v>0</v>
      </c>
      <c r="T182" s="4"/>
      <c r="AB182" s="13"/>
      <c r="AG182" s="6">
        <v>0</v>
      </c>
      <c r="AH182" s="1">
        <v>1</v>
      </c>
      <c r="AI182" s="1">
        <v>0</v>
      </c>
      <c r="AJ182" s="1">
        <v>0</v>
      </c>
      <c r="AK182" s="1">
        <v>0</v>
      </c>
      <c r="AL182" s="1">
        <v>0</v>
      </c>
      <c r="AM182" s="1">
        <v>0</v>
      </c>
      <c r="AN182" s="1">
        <v>2</v>
      </c>
      <c r="AO182" s="13">
        <v>0</v>
      </c>
      <c r="AP182" s="1">
        <v>1</v>
      </c>
      <c r="AQ182" s="1">
        <v>0</v>
      </c>
      <c r="AR182" s="1">
        <v>0</v>
      </c>
      <c r="AS182" s="1">
        <v>0</v>
      </c>
      <c r="AT182" s="8"/>
      <c r="BB182" s="13"/>
      <c r="BG182" s="10">
        <v>0</v>
      </c>
      <c r="BH182" s="1">
        <v>0</v>
      </c>
      <c r="BI182" s="1">
        <v>0</v>
      </c>
      <c r="BJ182" s="1">
        <v>0</v>
      </c>
      <c r="BK182" s="1">
        <v>0</v>
      </c>
      <c r="BL182" s="1">
        <v>3</v>
      </c>
      <c r="BM182" s="1">
        <v>3</v>
      </c>
      <c r="BN182" s="1">
        <v>0</v>
      </c>
      <c r="BO182" s="13">
        <v>0</v>
      </c>
      <c r="BP182" s="1">
        <v>0</v>
      </c>
      <c r="BQ182" s="1">
        <v>0</v>
      </c>
      <c r="BR182" s="1">
        <v>0</v>
      </c>
      <c r="BS182" s="1">
        <v>0</v>
      </c>
    </row>
    <row r="183" spans="1:71" ht="15.75" customHeight="1" x14ac:dyDescent="0.25">
      <c r="A183" s="17" t="s">
        <v>150</v>
      </c>
      <c r="B183" s="1">
        <v>1.34</v>
      </c>
      <c r="D183" s="1">
        <v>1.02</v>
      </c>
      <c r="F183" s="1">
        <v>0.78</v>
      </c>
      <c r="G183" s="2">
        <v>0</v>
      </c>
      <c r="H183" s="1">
        <v>6</v>
      </c>
      <c r="I183" s="1">
        <v>3</v>
      </c>
      <c r="J183" s="1">
        <v>0</v>
      </c>
      <c r="K183" s="1">
        <v>0</v>
      </c>
      <c r="L183" s="1">
        <v>0</v>
      </c>
      <c r="M183" s="1">
        <v>2</v>
      </c>
      <c r="N183" s="1">
        <v>2</v>
      </c>
      <c r="O183" s="13">
        <v>0</v>
      </c>
      <c r="P183" s="1">
        <v>0</v>
      </c>
      <c r="Q183" s="1">
        <v>0</v>
      </c>
      <c r="R183" s="1">
        <v>0</v>
      </c>
      <c r="S183" s="1">
        <v>0</v>
      </c>
      <c r="T183" s="4"/>
      <c r="AB183" s="13"/>
      <c r="AG183" s="6">
        <v>0</v>
      </c>
      <c r="AH183" s="1">
        <v>3</v>
      </c>
      <c r="AI183" s="1">
        <v>0</v>
      </c>
      <c r="AJ183" s="1">
        <v>1</v>
      </c>
      <c r="AK183" s="1">
        <v>0</v>
      </c>
      <c r="AL183" s="1">
        <v>5</v>
      </c>
      <c r="AM183" s="1">
        <v>1</v>
      </c>
      <c r="AN183" s="1">
        <v>1</v>
      </c>
      <c r="AO183" s="13">
        <v>0</v>
      </c>
      <c r="AP183" s="1">
        <v>2</v>
      </c>
      <c r="AQ183" s="1">
        <v>0</v>
      </c>
      <c r="AR183" s="1">
        <v>0</v>
      </c>
      <c r="AS183" s="1">
        <v>0</v>
      </c>
      <c r="AT183" s="8"/>
      <c r="BB183" s="13"/>
      <c r="BG183" s="10">
        <v>0</v>
      </c>
      <c r="BH183" s="1">
        <v>1</v>
      </c>
      <c r="BI183" s="1">
        <v>2</v>
      </c>
      <c r="BJ183" s="1">
        <v>0</v>
      </c>
      <c r="BK183" s="1">
        <v>0</v>
      </c>
      <c r="BL183" s="1">
        <v>0</v>
      </c>
      <c r="BM183" s="1">
        <v>1</v>
      </c>
      <c r="BN183" s="1">
        <v>0</v>
      </c>
      <c r="BO183" s="13">
        <v>1</v>
      </c>
      <c r="BP183" s="1">
        <v>0</v>
      </c>
      <c r="BQ183" s="1">
        <v>0</v>
      </c>
      <c r="BR183" s="1">
        <v>0</v>
      </c>
      <c r="BS183" s="1">
        <v>0</v>
      </c>
    </row>
    <row r="184" spans="1:71" ht="15.75" customHeight="1" x14ac:dyDescent="0.25">
      <c r="A184" s="12">
        <v>44533</v>
      </c>
      <c r="B184" s="2"/>
      <c r="C184" s="2"/>
      <c r="D184" s="2"/>
      <c r="E184" s="2"/>
      <c r="F184" s="2"/>
      <c r="G184" s="2"/>
      <c r="O184" s="13"/>
      <c r="T184" s="4"/>
      <c r="AB184" s="13"/>
      <c r="AG184" s="6"/>
      <c r="AO184" s="13"/>
      <c r="AT184" s="8"/>
      <c r="BB184" s="13"/>
      <c r="BG184" s="10"/>
      <c r="BO184" s="13"/>
    </row>
    <row r="185" spans="1:71" ht="15.75" customHeight="1" x14ac:dyDescent="0.25">
      <c r="A185" s="17" t="s">
        <v>151</v>
      </c>
      <c r="B185" s="1">
        <v>0.6</v>
      </c>
      <c r="D185" s="1">
        <v>0.45</v>
      </c>
      <c r="F185" s="1">
        <v>0.97</v>
      </c>
      <c r="G185" s="2">
        <v>0</v>
      </c>
      <c r="H185" s="1">
        <v>2</v>
      </c>
      <c r="I185" s="1">
        <v>0</v>
      </c>
      <c r="J185" s="1">
        <v>0</v>
      </c>
      <c r="K185" s="1">
        <v>0</v>
      </c>
      <c r="L185" s="1">
        <v>0</v>
      </c>
      <c r="M185" s="1">
        <v>2</v>
      </c>
      <c r="N185" s="1">
        <v>0</v>
      </c>
      <c r="O185" s="13">
        <v>0</v>
      </c>
      <c r="P185" s="1">
        <v>0</v>
      </c>
      <c r="Q185" s="1">
        <v>0</v>
      </c>
      <c r="R185" s="1">
        <v>0</v>
      </c>
      <c r="S185" s="1">
        <v>0</v>
      </c>
      <c r="T185" s="4"/>
      <c r="AB185" s="13"/>
      <c r="AG185" s="6">
        <v>0</v>
      </c>
      <c r="AH185" s="1">
        <v>1</v>
      </c>
      <c r="AI185" s="1">
        <v>0</v>
      </c>
      <c r="AJ185" s="1">
        <v>0</v>
      </c>
      <c r="AK185" s="1">
        <v>0</v>
      </c>
      <c r="AL185" s="1">
        <v>0</v>
      </c>
      <c r="AM185" s="1">
        <v>0</v>
      </c>
      <c r="AN185" s="1">
        <v>0</v>
      </c>
      <c r="AO185" s="13">
        <v>0</v>
      </c>
      <c r="AP185" s="1">
        <v>0</v>
      </c>
      <c r="AQ185" s="1">
        <v>0</v>
      </c>
      <c r="AR185" s="1">
        <v>0</v>
      </c>
      <c r="AS185" s="1">
        <v>0</v>
      </c>
      <c r="AT185" s="8"/>
      <c r="BB185" s="13"/>
      <c r="BG185" s="10">
        <v>0</v>
      </c>
      <c r="BH185" s="1">
        <v>0</v>
      </c>
      <c r="BI185" s="1">
        <v>0</v>
      </c>
      <c r="BJ185" s="1">
        <v>1</v>
      </c>
      <c r="BK185" s="1">
        <v>0</v>
      </c>
      <c r="BL185" s="1">
        <v>0</v>
      </c>
      <c r="BM185" s="1">
        <v>5</v>
      </c>
      <c r="BN185" s="1">
        <v>1</v>
      </c>
      <c r="BO185" s="13">
        <v>0</v>
      </c>
      <c r="BP185" s="1">
        <v>0</v>
      </c>
      <c r="BQ185" s="1">
        <v>0</v>
      </c>
      <c r="BR185" s="1">
        <v>0</v>
      </c>
      <c r="BS185" s="1">
        <v>0</v>
      </c>
    </row>
    <row r="186" spans="1:71" ht="15.75" customHeight="1" x14ac:dyDescent="0.25">
      <c r="A186" s="17" t="s">
        <v>152</v>
      </c>
      <c r="B186" s="1">
        <v>1.44</v>
      </c>
      <c r="D186" s="1">
        <v>1.56</v>
      </c>
      <c r="F186" s="1">
        <v>1.06</v>
      </c>
      <c r="G186" s="2">
        <v>0</v>
      </c>
      <c r="H186" s="1">
        <v>3</v>
      </c>
      <c r="I186" s="1">
        <v>2</v>
      </c>
      <c r="J186" s="1">
        <v>0</v>
      </c>
      <c r="K186" s="1">
        <v>0</v>
      </c>
      <c r="L186" s="1">
        <v>0</v>
      </c>
      <c r="M186" s="1">
        <v>2</v>
      </c>
      <c r="N186" s="1">
        <v>1</v>
      </c>
      <c r="O186" s="13">
        <v>0</v>
      </c>
      <c r="P186" s="1">
        <v>0</v>
      </c>
      <c r="Q186" s="1">
        <v>0</v>
      </c>
      <c r="R186" s="1">
        <v>0</v>
      </c>
      <c r="S186" s="1">
        <v>0</v>
      </c>
      <c r="T186" s="4"/>
      <c r="AB186" s="13"/>
      <c r="AG186" s="6">
        <v>1</v>
      </c>
      <c r="AH186" s="1">
        <v>3</v>
      </c>
      <c r="AI186" s="1">
        <v>3</v>
      </c>
      <c r="AJ186" s="1">
        <v>0</v>
      </c>
      <c r="AK186" s="1">
        <v>0</v>
      </c>
      <c r="AL186" s="1">
        <v>0</v>
      </c>
      <c r="AM186" s="1">
        <v>7</v>
      </c>
      <c r="AN186" s="1">
        <v>2</v>
      </c>
      <c r="AO186" s="13">
        <v>1</v>
      </c>
      <c r="AP186" s="1">
        <v>0</v>
      </c>
      <c r="AQ186" s="1">
        <v>0</v>
      </c>
      <c r="AR186" s="1">
        <v>0</v>
      </c>
      <c r="AS186" s="1">
        <v>0</v>
      </c>
      <c r="AT186" s="8"/>
      <c r="BB186" s="13"/>
      <c r="BG186" s="10">
        <v>0</v>
      </c>
      <c r="BH186" s="1">
        <v>2</v>
      </c>
      <c r="BI186" s="1">
        <v>0</v>
      </c>
      <c r="BJ186" s="1">
        <v>0</v>
      </c>
      <c r="BK186" s="1">
        <v>0</v>
      </c>
      <c r="BL186" s="1">
        <v>5</v>
      </c>
      <c r="BM186" s="1">
        <v>2</v>
      </c>
      <c r="BN186" s="1">
        <v>1</v>
      </c>
      <c r="BO186" s="13">
        <v>0</v>
      </c>
      <c r="BP186" s="1">
        <v>1</v>
      </c>
      <c r="BQ186" s="1">
        <v>0</v>
      </c>
      <c r="BR186" s="1">
        <v>0</v>
      </c>
      <c r="BS186" s="1">
        <v>0</v>
      </c>
    </row>
    <row r="187" spans="1:71" ht="15.75" customHeight="1" x14ac:dyDescent="0.25">
      <c r="A187" s="14">
        <v>44538</v>
      </c>
      <c r="B187" s="6"/>
      <c r="C187" s="6"/>
      <c r="D187" s="6"/>
      <c r="E187" s="6"/>
      <c r="F187" s="6"/>
      <c r="G187" s="2"/>
      <c r="O187" s="13"/>
      <c r="T187" s="4"/>
      <c r="AB187" s="13"/>
      <c r="AG187" s="6"/>
      <c r="AO187" s="13"/>
      <c r="AT187" s="8"/>
      <c r="BB187" s="13"/>
      <c r="BG187" s="10"/>
      <c r="BO187" s="13"/>
    </row>
    <row r="188" spans="1:71" ht="15.75" customHeight="1" x14ac:dyDescent="0.25">
      <c r="A188" s="17" t="s">
        <v>153</v>
      </c>
      <c r="B188" s="1">
        <v>0.63</v>
      </c>
      <c r="D188" s="1">
        <v>0.93</v>
      </c>
      <c r="G188" s="2">
        <v>0</v>
      </c>
      <c r="H188" s="1">
        <v>4</v>
      </c>
      <c r="I188" s="1">
        <v>0</v>
      </c>
      <c r="J188" s="1">
        <v>0</v>
      </c>
      <c r="K188" s="1">
        <v>0</v>
      </c>
      <c r="L188" s="1">
        <v>0</v>
      </c>
      <c r="M188" s="1">
        <v>1</v>
      </c>
      <c r="N188" s="1">
        <v>0</v>
      </c>
      <c r="O188" s="13">
        <v>0</v>
      </c>
      <c r="P188" s="1">
        <v>1</v>
      </c>
      <c r="Q188" s="1">
        <v>0</v>
      </c>
      <c r="R188" s="1">
        <v>0</v>
      </c>
      <c r="S188" s="1">
        <v>0</v>
      </c>
      <c r="T188" s="4"/>
      <c r="AB188" s="13"/>
      <c r="AG188" s="6">
        <v>1</v>
      </c>
      <c r="AH188" s="1">
        <v>2</v>
      </c>
      <c r="AI188" s="1">
        <v>0</v>
      </c>
      <c r="AJ188" s="1">
        <v>0</v>
      </c>
      <c r="AK188" s="1">
        <v>0</v>
      </c>
      <c r="AL188" s="1">
        <v>0</v>
      </c>
      <c r="AM188" s="1">
        <v>0</v>
      </c>
      <c r="AN188" s="1">
        <v>0</v>
      </c>
      <c r="AO188" s="13">
        <v>1</v>
      </c>
      <c r="AP188" s="1">
        <v>0</v>
      </c>
      <c r="AQ188" s="1">
        <v>0</v>
      </c>
      <c r="AR188" s="1">
        <v>0</v>
      </c>
      <c r="AS188" s="1">
        <v>0</v>
      </c>
      <c r="AT188" s="8"/>
      <c r="BB188" s="13"/>
      <c r="BG188" s="10"/>
      <c r="BO188" s="13"/>
    </row>
    <row r="189" spans="1:71" ht="15.75" customHeight="1" x14ac:dyDescent="0.25">
      <c r="A189" s="15">
        <v>44540</v>
      </c>
      <c r="B189" s="4"/>
      <c r="C189" s="4"/>
      <c r="D189" s="4"/>
      <c r="E189" s="4"/>
      <c r="F189" s="4"/>
      <c r="G189" s="2"/>
      <c r="O189" s="13"/>
      <c r="T189" s="4"/>
      <c r="AB189" s="13"/>
      <c r="AG189" s="6"/>
      <c r="AO189" s="13"/>
      <c r="AT189" s="8"/>
      <c r="BB189" s="13"/>
      <c r="BG189" s="10"/>
      <c r="BO189" s="13"/>
    </row>
    <row r="190" spans="1:71" ht="15.75" customHeight="1" x14ac:dyDescent="0.25">
      <c r="A190" s="17" t="s">
        <v>154</v>
      </c>
      <c r="B190" s="1">
        <v>0.78</v>
      </c>
      <c r="D190" s="1">
        <v>1.48</v>
      </c>
      <c r="F190" s="1">
        <v>0.84</v>
      </c>
      <c r="G190" s="2">
        <v>0</v>
      </c>
      <c r="H190" s="1">
        <v>1</v>
      </c>
      <c r="I190" s="1">
        <v>1</v>
      </c>
      <c r="J190" s="1">
        <v>0</v>
      </c>
      <c r="K190" s="1">
        <v>0</v>
      </c>
      <c r="L190" s="1">
        <v>0</v>
      </c>
      <c r="M190" s="1">
        <v>2</v>
      </c>
      <c r="N190" s="1">
        <v>1</v>
      </c>
      <c r="O190" s="13">
        <v>0</v>
      </c>
      <c r="P190" s="1">
        <v>0</v>
      </c>
      <c r="Q190" s="1">
        <v>0</v>
      </c>
      <c r="R190" s="1">
        <v>0</v>
      </c>
      <c r="S190" s="1">
        <v>0</v>
      </c>
      <c r="T190" s="4"/>
      <c r="AB190" s="13"/>
      <c r="AG190" s="6">
        <v>1</v>
      </c>
      <c r="AH190" s="1">
        <v>6</v>
      </c>
      <c r="AI190" s="1">
        <v>2</v>
      </c>
      <c r="AJ190" s="1">
        <v>1</v>
      </c>
      <c r="AK190" s="1">
        <v>0</v>
      </c>
      <c r="AL190" s="1">
        <v>3</v>
      </c>
      <c r="AM190" s="1">
        <v>4</v>
      </c>
      <c r="AN190" s="1">
        <v>1</v>
      </c>
      <c r="AO190" s="13">
        <v>0</v>
      </c>
      <c r="AP190" s="1">
        <v>0</v>
      </c>
      <c r="AQ190" s="1">
        <v>0</v>
      </c>
      <c r="AR190" s="1">
        <v>0</v>
      </c>
      <c r="AS190" s="1">
        <v>0</v>
      </c>
      <c r="AT190" s="8"/>
      <c r="BB190" s="13"/>
      <c r="BG190" s="10">
        <v>0</v>
      </c>
      <c r="BH190" s="1">
        <v>1</v>
      </c>
      <c r="BI190" s="1">
        <v>0</v>
      </c>
      <c r="BJ190" s="1">
        <v>1</v>
      </c>
      <c r="BK190" s="1">
        <v>0</v>
      </c>
      <c r="BL190" s="1">
        <v>1</v>
      </c>
      <c r="BM190" s="1">
        <v>3</v>
      </c>
      <c r="BN190" s="1">
        <v>1</v>
      </c>
      <c r="BO190" s="13">
        <v>0</v>
      </c>
      <c r="BP190" s="1">
        <v>0</v>
      </c>
      <c r="BQ190" s="1">
        <v>0</v>
      </c>
      <c r="BR190" s="1">
        <v>0</v>
      </c>
      <c r="BS190" s="1">
        <v>0</v>
      </c>
    </row>
    <row r="191" spans="1:71" ht="15.75" customHeight="1" x14ac:dyDescent="0.25">
      <c r="A191" s="12">
        <v>44550</v>
      </c>
      <c r="B191" s="2"/>
      <c r="C191" s="2"/>
      <c r="D191" s="2"/>
      <c r="E191" s="2"/>
      <c r="F191" s="2"/>
      <c r="G191" s="2"/>
      <c r="O191" s="13"/>
      <c r="T191" s="4"/>
      <c r="AB191" s="13"/>
      <c r="AG191" s="6"/>
      <c r="AO191" s="13"/>
      <c r="AT191" s="8"/>
      <c r="BB191" s="13"/>
      <c r="BG191" s="10"/>
      <c r="BO191" s="13"/>
    </row>
    <row r="192" spans="1:71" ht="15.75" customHeight="1" x14ac:dyDescent="0.25">
      <c r="A192" s="17" t="s">
        <v>155</v>
      </c>
      <c r="B192" s="1">
        <v>0.82</v>
      </c>
      <c r="C192" s="1">
        <v>1.05</v>
      </c>
      <c r="G192" s="2">
        <v>0</v>
      </c>
      <c r="H192" s="1">
        <v>3</v>
      </c>
      <c r="I192" s="1">
        <v>0</v>
      </c>
      <c r="J192" s="1">
        <v>0</v>
      </c>
      <c r="K192" s="1">
        <v>0</v>
      </c>
      <c r="L192" s="1">
        <v>0</v>
      </c>
      <c r="M192" s="1">
        <v>3</v>
      </c>
      <c r="N192" s="1">
        <v>0</v>
      </c>
      <c r="O192" s="13">
        <v>0</v>
      </c>
      <c r="P192" s="1">
        <v>0</v>
      </c>
      <c r="Q192" s="1">
        <v>0</v>
      </c>
      <c r="R192" s="1">
        <v>0</v>
      </c>
      <c r="S192" s="1">
        <v>0</v>
      </c>
      <c r="T192" s="4">
        <v>0</v>
      </c>
      <c r="U192" s="1">
        <v>0</v>
      </c>
      <c r="V192" s="1">
        <v>0</v>
      </c>
      <c r="W192" s="1">
        <v>0</v>
      </c>
      <c r="X192" s="1">
        <v>0</v>
      </c>
      <c r="Y192" s="1">
        <v>0</v>
      </c>
      <c r="Z192" s="1">
        <v>3</v>
      </c>
      <c r="AA192" s="1">
        <v>0</v>
      </c>
      <c r="AB192" s="13">
        <v>0</v>
      </c>
      <c r="AC192" s="1">
        <v>0</v>
      </c>
      <c r="AD192" s="1">
        <v>0</v>
      </c>
      <c r="AE192" s="1">
        <v>0</v>
      </c>
      <c r="AF192" s="1">
        <v>0</v>
      </c>
      <c r="AG192" s="6"/>
      <c r="AO192" s="13"/>
      <c r="AT192" s="8"/>
      <c r="BB192" s="13"/>
      <c r="BG192" s="10"/>
      <c r="BO192" s="13"/>
    </row>
    <row r="193" spans="1:71" ht="15.75" customHeight="1" x14ac:dyDescent="0.25">
      <c r="A193" s="17" t="s">
        <v>156</v>
      </c>
      <c r="B193" s="1">
        <v>1.1399999999999999</v>
      </c>
      <c r="C193" s="1">
        <v>1.3</v>
      </c>
      <c r="G193" s="2">
        <v>1</v>
      </c>
      <c r="H193" s="1">
        <v>1</v>
      </c>
      <c r="I193" s="1">
        <v>1</v>
      </c>
      <c r="J193" s="1">
        <v>0</v>
      </c>
      <c r="K193" s="1">
        <v>0</v>
      </c>
      <c r="L193" s="1">
        <v>2</v>
      </c>
      <c r="M193" s="1">
        <v>3</v>
      </c>
      <c r="N193" s="1">
        <v>1</v>
      </c>
      <c r="O193" s="13">
        <v>0</v>
      </c>
      <c r="P193" s="1">
        <v>0</v>
      </c>
      <c r="Q193" s="1">
        <v>0</v>
      </c>
      <c r="R193" s="1">
        <v>0</v>
      </c>
      <c r="S193" s="1">
        <v>0</v>
      </c>
      <c r="T193" s="4">
        <v>0</v>
      </c>
      <c r="U193" s="1">
        <v>0</v>
      </c>
      <c r="V193" s="1">
        <v>1</v>
      </c>
      <c r="W193" s="1">
        <v>0</v>
      </c>
      <c r="X193" s="1">
        <v>0</v>
      </c>
      <c r="Y193" s="1">
        <v>0</v>
      </c>
      <c r="Z193" s="1">
        <v>1</v>
      </c>
      <c r="AA193" s="1">
        <v>3</v>
      </c>
      <c r="AB193" s="13">
        <v>1</v>
      </c>
      <c r="AC193" s="1">
        <v>1</v>
      </c>
      <c r="AD193" s="1">
        <v>0</v>
      </c>
      <c r="AE193" s="1">
        <v>0</v>
      </c>
      <c r="AF193" s="1">
        <v>0</v>
      </c>
      <c r="AG193" s="6"/>
      <c r="AO193" s="13"/>
      <c r="AT193" s="8"/>
      <c r="BB193" s="13"/>
      <c r="BG193" s="10"/>
      <c r="BO193" s="13"/>
    </row>
    <row r="194" spans="1:71" ht="14.25" customHeight="1" x14ac:dyDescent="0.25">
      <c r="A194" s="17" t="s">
        <v>157</v>
      </c>
      <c r="B194" s="1">
        <f t="shared" ref="B194:BS194" si="0">AVERAGE(B3:B193)</f>
        <v>0.97708029197080282</v>
      </c>
      <c r="C194" s="1">
        <f t="shared" si="0"/>
        <v>1.0694399999999999</v>
      </c>
      <c r="D194" s="1">
        <f t="shared" si="0"/>
        <v>1.0587368421052636</v>
      </c>
      <c r="E194" s="1">
        <f t="shared" si="0"/>
        <v>0.87571428571428589</v>
      </c>
      <c r="F194" s="1">
        <f t="shared" si="0"/>
        <v>0.94499999999999984</v>
      </c>
      <c r="G194" s="1">
        <f t="shared" si="0"/>
        <v>0.35036496350364965</v>
      </c>
      <c r="H194" s="1">
        <f t="shared" si="0"/>
        <v>2.7591240875912408</v>
      </c>
      <c r="I194" s="1">
        <f t="shared" si="0"/>
        <v>0.86131386861313863</v>
      </c>
      <c r="J194" s="1">
        <f t="shared" si="0"/>
        <v>0.11678832116788321</v>
      </c>
      <c r="K194" s="1">
        <f t="shared" si="0"/>
        <v>1.4598540145985401E-2</v>
      </c>
      <c r="L194" s="1">
        <f t="shared" si="0"/>
        <v>0.27737226277372262</v>
      </c>
      <c r="M194" s="1">
        <f t="shared" si="0"/>
        <v>1.9781021897810218</v>
      </c>
      <c r="N194" s="1">
        <f t="shared" si="0"/>
        <v>0.53284671532846717</v>
      </c>
      <c r="O194" s="1">
        <f t="shared" si="0"/>
        <v>0.13868613138686131</v>
      </c>
      <c r="P194" s="1">
        <f t="shared" si="0"/>
        <v>8.0291970802919707E-2</v>
      </c>
      <c r="Q194" s="1">
        <f t="shared" si="0"/>
        <v>1.4598540145985401E-2</v>
      </c>
      <c r="R194" s="1">
        <f t="shared" si="0"/>
        <v>0</v>
      </c>
      <c r="S194" s="1">
        <f t="shared" si="0"/>
        <v>0</v>
      </c>
      <c r="T194" s="1">
        <f t="shared" si="0"/>
        <v>0.104</v>
      </c>
      <c r="U194" s="1">
        <f t="shared" si="0"/>
        <v>0.64</v>
      </c>
      <c r="V194" s="1">
        <f t="shared" si="0"/>
        <v>0.872</v>
      </c>
      <c r="W194" s="1">
        <f t="shared" si="0"/>
        <v>0.152</v>
      </c>
      <c r="X194" s="1">
        <f t="shared" si="0"/>
        <v>2.4E-2</v>
      </c>
      <c r="Y194" s="1">
        <f t="shared" si="0"/>
        <v>0.42399999999999999</v>
      </c>
      <c r="Z194" s="1">
        <f t="shared" si="0"/>
        <v>3.984</v>
      </c>
      <c r="AA194" s="1">
        <f t="shared" si="0"/>
        <v>0.56799999999999995</v>
      </c>
      <c r="AB194" s="1">
        <f t="shared" si="0"/>
        <v>0.53600000000000003</v>
      </c>
      <c r="AC194" s="1">
        <f t="shared" si="0"/>
        <v>0.16800000000000001</v>
      </c>
      <c r="AD194" s="1">
        <f t="shared" si="0"/>
        <v>0.08</v>
      </c>
      <c r="AE194" s="1">
        <f t="shared" si="0"/>
        <v>1.6E-2</v>
      </c>
      <c r="AF194" s="1">
        <f t="shared" si="0"/>
        <v>8.0000000000000002E-3</v>
      </c>
      <c r="AG194" s="1">
        <f t="shared" si="0"/>
        <v>0.33684210526315789</v>
      </c>
      <c r="AH194" s="1">
        <f t="shared" si="0"/>
        <v>2.5263157894736841</v>
      </c>
      <c r="AI194" s="1">
        <f t="shared" si="0"/>
        <v>0.83157894736842108</v>
      </c>
      <c r="AJ194" s="1">
        <f t="shared" si="0"/>
        <v>0.16842105263157894</v>
      </c>
      <c r="AK194" s="1">
        <f t="shared" si="0"/>
        <v>1.0526315789473684E-2</v>
      </c>
      <c r="AL194" s="1">
        <f t="shared" si="0"/>
        <v>0.72631578947368425</v>
      </c>
      <c r="AM194" s="1">
        <f t="shared" si="0"/>
        <v>2.1578947368421053</v>
      </c>
      <c r="AN194" s="1">
        <f t="shared" si="0"/>
        <v>0.89473684210526316</v>
      </c>
      <c r="AO194" s="1">
        <f t="shared" si="0"/>
        <v>0.42105263157894735</v>
      </c>
      <c r="AP194" s="1">
        <f t="shared" si="0"/>
        <v>0.12631578947368421</v>
      </c>
      <c r="AQ194" s="1">
        <f t="shared" si="0"/>
        <v>2.1052631578947368E-2</v>
      </c>
      <c r="AR194" s="1">
        <f t="shared" si="0"/>
        <v>0</v>
      </c>
      <c r="AS194" s="1">
        <f t="shared" si="0"/>
        <v>0</v>
      </c>
      <c r="AT194" s="1">
        <f t="shared" si="0"/>
        <v>0.23809523809523808</v>
      </c>
      <c r="AU194" s="1">
        <f t="shared" si="0"/>
        <v>2</v>
      </c>
      <c r="AV194" s="1">
        <f t="shared" si="0"/>
        <v>1.0952380952380953</v>
      </c>
      <c r="AW194" s="1">
        <f t="shared" si="0"/>
        <v>4.7619047619047616E-2</v>
      </c>
      <c r="AX194" s="1">
        <f t="shared" si="0"/>
        <v>0</v>
      </c>
      <c r="AY194" s="1">
        <f t="shared" si="0"/>
        <v>0.47619047619047616</v>
      </c>
      <c r="AZ194" s="1">
        <f t="shared" si="0"/>
        <v>2.8095238095238093</v>
      </c>
      <c r="BA194" s="1">
        <f t="shared" si="0"/>
        <v>0.52380952380952384</v>
      </c>
      <c r="BB194" s="1">
        <f t="shared" si="0"/>
        <v>0.33333333333333331</v>
      </c>
      <c r="BC194" s="1">
        <f t="shared" si="0"/>
        <v>9.5238095238095233E-2</v>
      </c>
      <c r="BD194" s="1">
        <f t="shared" si="0"/>
        <v>9.5238095238095233E-2</v>
      </c>
      <c r="BE194" s="1">
        <f t="shared" si="0"/>
        <v>0</v>
      </c>
      <c r="BF194" s="1">
        <f t="shared" si="0"/>
        <v>0</v>
      </c>
      <c r="BG194" s="1">
        <f t="shared" si="0"/>
        <v>0</v>
      </c>
      <c r="BH194" s="1">
        <f t="shared" si="0"/>
        <v>0.875</v>
      </c>
      <c r="BI194" s="1">
        <f t="shared" si="0"/>
        <v>0.625</v>
      </c>
      <c r="BJ194" s="1">
        <f t="shared" si="0"/>
        <v>0.25</v>
      </c>
      <c r="BK194" s="1">
        <f t="shared" si="0"/>
        <v>0</v>
      </c>
      <c r="BL194" s="1">
        <f t="shared" si="0"/>
        <v>1.25</v>
      </c>
      <c r="BM194" s="1">
        <f t="shared" si="0"/>
        <v>2.625</v>
      </c>
      <c r="BN194" s="1">
        <f t="shared" si="0"/>
        <v>0.75</v>
      </c>
      <c r="BO194" s="1">
        <f t="shared" si="0"/>
        <v>0.25</v>
      </c>
      <c r="BP194" s="1">
        <f t="shared" si="0"/>
        <v>0.125</v>
      </c>
      <c r="BQ194" s="1">
        <f t="shared" si="0"/>
        <v>0</v>
      </c>
      <c r="BR194" s="1">
        <f t="shared" si="0"/>
        <v>0</v>
      </c>
      <c r="BS194" s="1">
        <f t="shared" si="0"/>
        <v>0</v>
      </c>
    </row>
    <row r="195" spans="1:71" ht="15.75" customHeight="1" x14ac:dyDescent="0.25">
      <c r="A195" s="17" t="s">
        <v>158</v>
      </c>
      <c r="B195" s="1">
        <f t="shared" ref="B195:F195" si="1">AVERAGE(B142:B193)</f>
        <v>0.92135135135135127</v>
      </c>
      <c r="C195" s="1">
        <f t="shared" si="1"/>
        <v>1.0431999999999999</v>
      </c>
      <c r="D195" s="1">
        <f t="shared" si="1"/>
        <v>1.1816666666666664</v>
      </c>
      <c r="E195" s="1" t="e">
        <f t="shared" si="1"/>
        <v>#DIV/0!</v>
      </c>
      <c r="F195" s="1">
        <f t="shared" si="1"/>
        <v>0.94499999999999984</v>
      </c>
      <c r="G195" s="2">
        <f t="shared" ref="G195:BS195" si="2">SUM(G3:G193)</f>
        <v>48</v>
      </c>
      <c r="H195" s="2">
        <f t="shared" si="2"/>
        <v>378</v>
      </c>
      <c r="I195" s="2">
        <f t="shared" si="2"/>
        <v>118</v>
      </c>
      <c r="J195" s="2">
        <f t="shared" si="2"/>
        <v>16</v>
      </c>
      <c r="K195" s="2">
        <f t="shared" si="2"/>
        <v>2</v>
      </c>
      <c r="L195" s="2">
        <f t="shared" si="2"/>
        <v>38</v>
      </c>
      <c r="M195" s="2">
        <f t="shared" si="2"/>
        <v>271</v>
      </c>
      <c r="N195" s="2">
        <f t="shared" si="2"/>
        <v>73</v>
      </c>
      <c r="O195" s="2">
        <f t="shared" si="2"/>
        <v>19</v>
      </c>
      <c r="P195" s="2">
        <f t="shared" si="2"/>
        <v>11</v>
      </c>
      <c r="Q195" s="2">
        <f t="shared" si="2"/>
        <v>2</v>
      </c>
      <c r="R195" s="2">
        <f t="shared" si="2"/>
        <v>0</v>
      </c>
      <c r="S195" s="2">
        <f t="shared" si="2"/>
        <v>0</v>
      </c>
      <c r="T195" s="2">
        <f t="shared" si="2"/>
        <v>13</v>
      </c>
      <c r="U195" s="2">
        <f t="shared" si="2"/>
        <v>80</v>
      </c>
      <c r="V195" s="2">
        <f t="shared" si="2"/>
        <v>109</v>
      </c>
      <c r="W195" s="2">
        <f t="shared" si="2"/>
        <v>19</v>
      </c>
      <c r="X195" s="2">
        <f t="shared" si="2"/>
        <v>3</v>
      </c>
      <c r="Y195" s="2">
        <f t="shared" si="2"/>
        <v>53</v>
      </c>
      <c r="Z195" s="2">
        <f t="shared" si="2"/>
        <v>498</v>
      </c>
      <c r="AA195" s="2">
        <f t="shared" si="2"/>
        <v>71</v>
      </c>
      <c r="AB195" s="2">
        <f t="shared" si="2"/>
        <v>67</v>
      </c>
      <c r="AC195" s="2">
        <f t="shared" si="2"/>
        <v>21</v>
      </c>
      <c r="AD195" s="2">
        <f t="shared" si="2"/>
        <v>10</v>
      </c>
      <c r="AE195" s="2">
        <f t="shared" si="2"/>
        <v>2</v>
      </c>
      <c r="AF195" s="2">
        <f t="shared" si="2"/>
        <v>1</v>
      </c>
      <c r="AG195" s="2">
        <f t="shared" si="2"/>
        <v>32</v>
      </c>
      <c r="AH195" s="2">
        <f t="shared" si="2"/>
        <v>240</v>
      </c>
      <c r="AI195" s="2">
        <f t="shared" si="2"/>
        <v>79</v>
      </c>
      <c r="AJ195" s="2">
        <f t="shared" si="2"/>
        <v>16</v>
      </c>
      <c r="AK195" s="2">
        <f t="shared" si="2"/>
        <v>1</v>
      </c>
      <c r="AL195" s="2">
        <f t="shared" si="2"/>
        <v>69</v>
      </c>
      <c r="AM195" s="2">
        <f t="shared" si="2"/>
        <v>205</v>
      </c>
      <c r="AN195" s="2">
        <f t="shared" si="2"/>
        <v>85</v>
      </c>
      <c r="AO195" s="2">
        <f t="shared" si="2"/>
        <v>40</v>
      </c>
      <c r="AP195" s="2">
        <f t="shared" si="2"/>
        <v>12</v>
      </c>
      <c r="AQ195" s="2">
        <f t="shared" si="2"/>
        <v>2</v>
      </c>
      <c r="AR195" s="2">
        <f t="shared" si="2"/>
        <v>0</v>
      </c>
      <c r="AS195" s="2">
        <f t="shared" si="2"/>
        <v>0</v>
      </c>
      <c r="AT195" s="2">
        <f t="shared" si="2"/>
        <v>5</v>
      </c>
      <c r="AU195" s="2">
        <f t="shared" si="2"/>
        <v>42</v>
      </c>
      <c r="AV195" s="2">
        <f t="shared" si="2"/>
        <v>23</v>
      </c>
      <c r="AW195" s="2">
        <f t="shared" si="2"/>
        <v>1</v>
      </c>
      <c r="AX195" s="2">
        <f t="shared" si="2"/>
        <v>0</v>
      </c>
      <c r="AY195" s="2">
        <f t="shared" si="2"/>
        <v>10</v>
      </c>
      <c r="AZ195" s="2">
        <f t="shared" si="2"/>
        <v>59</v>
      </c>
      <c r="BA195" s="2">
        <f t="shared" si="2"/>
        <v>11</v>
      </c>
      <c r="BB195" s="2">
        <f t="shared" si="2"/>
        <v>7</v>
      </c>
      <c r="BC195" s="2">
        <f t="shared" si="2"/>
        <v>2</v>
      </c>
      <c r="BD195" s="2">
        <f t="shared" si="2"/>
        <v>2</v>
      </c>
      <c r="BE195" s="2">
        <f t="shared" si="2"/>
        <v>0</v>
      </c>
      <c r="BF195" s="2">
        <f t="shared" si="2"/>
        <v>0</v>
      </c>
      <c r="BG195" s="2">
        <f t="shared" si="2"/>
        <v>0</v>
      </c>
      <c r="BH195" s="2">
        <f t="shared" si="2"/>
        <v>7</v>
      </c>
      <c r="BI195" s="2">
        <f t="shared" si="2"/>
        <v>5</v>
      </c>
      <c r="BJ195" s="2">
        <f t="shared" si="2"/>
        <v>2</v>
      </c>
      <c r="BK195" s="2">
        <f t="shared" si="2"/>
        <v>0</v>
      </c>
      <c r="BL195" s="2">
        <f t="shared" si="2"/>
        <v>10</v>
      </c>
      <c r="BM195" s="2">
        <f t="shared" si="2"/>
        <v>21</v>
      </c>
      <c r="BN195" s="2">
        <f t="shared" si="2"/>
        <v>6</v>
      </c>
      <c r="BO195" s="2">
        <f t="shared" si="2"/>
        <v>2</v>
      </c>
      <c r="BP195" s="2">
        <f t="shared" si="2"/>
        <v>1</v>
      </c>
      <c r="BQ195" s="2">
        <f t="shared" si="2"/>
        <v>0</v>
      </c>
      <c r="BR195" s="2">
        <f t="shared" si="2"/>
        <v>0</v>
      </c>
      <c r="BS195" s="2">
        <f t="shared" si="2"/>
        <v>0</v>
      </c>
    </row>
    <row r="196" spans="1:71" ht="15.75" customHeight="1" x14ac:dyDescent="0.25">
      <c r="A196" s="17" t="s">
        <v>159</v>
      </c>
      <c r="B196" s="1">
        <f t="shared" ref="B196:F196" si="3">COUNT(B3:B193)</f>
        <v>137</v>
      </c>
      <c r="C196" s="1">
        <f t="shared" si="3"/>
        <v>125</v>
      </c>
      <c r="D196" s="1">
        <f t="shared" si="3"/>
        <v>95</v>
      </c>
      <c r="E196" s="1">
        <f t="shared" si="3"/>
        <v>21</v>
      </c>
      <c r="F196" s="1">
        <f t="shared" si="3"/>
        <v>8</v>
      </c>
      <c r="G196" s="2"/>
      <c r="O196" s="13"/>
      <c r="T196" s="4"/>
      <c r="AB196" s="13"/>
      <c r="AG196" s="6"/>
      <c r="AO196" s="13"/>
      <c r="BB196" s="13"/>
      <c r="BO196" s="13"/>
    </row>
    <row r="197" spans="1:71" ht="15.75" customHeight="1" x14ac:dyDescent="0.25">
      <c r="G197" s="2"/>
      <c r="O197" s="13"/>
      <c r="T197" s="4"/>
      <c r="AB197" s="13"/>
      <c r="AG197" s="6"/>
      <c r="AO197" s="13"/>
      <c r="BB197" s="13"/>
      <c r="BO197" s="13"/>
    </row>
    <row r="198" spans="1:71" ht="15.75" customHeight="1" x14ac:dyDescent="0.25">
      <c r="G198" s="2"/>
      <c r="O198" s="13"/>
      <c r="T198" s="4"/>
      <c r="AB198" s="13"/>
      <c r="AG198" s="6"/>
      <c r="AO198" s="13"/>
      <c r="BB198" s="13"/>
      <c r="BO198" s="13"/>
    </row>
    <row r="199" spans="1:71" ht="15.75" customHeight="1" x14ac:dyDescent="0.25">
      <c r="G199" s="2"/>
      <c r="O199" s="13"/>
      <c r="T199" s="4"/>
      <c r="AB199" s="13"/>
      <c r="AG199" s="6"/>
      <c r="AO199" s="13"/>
      <c r="BB199" s="13"/>
      <c r="BO199" s="13"/>
    </row>
    <row r="200" spans="1:71" ht="15.75" customHeight="1" x14ac:dyDescent="0.25">
      <c r="C200" s="1">
        <f>SUM(B196:F196)</f>
        <v>386</v>
      </c>
      <c r="G200" s="2"/>
      <c r="O200" s="13"/>
      <c r="T200" s="4"/>
      <c r="AB200" s="13"/>
      <c r="AG200" s="6"/>
      <c r="AO200" s="13"/>
      <c r="BB200" s="13"/>
      <c r="BO200" s="13"/>
    </row>
    <row r="201" spans="1:71" ht="15.75" customHeight="1" x14ac:dyDescent="0.25">
      <c r="G201" s="2"/>
      <c r="O201" s="13"/>
      <c r="T201" s="4"/>
      <c r="AB201" s="13"/>
      <c r="AG201" s="6"/>
      <c r="AO201" s="13"/>
      <c r="BB201" s="13"/>
      <c r="BO201" s="13"/>
    </row>
    <row r="202" spans="1:71" ht="15.75" customHeight="1" x14ac:dyDescent="0.25">
      <c r="G202" s="2"/>
      <c r="O202" s="13"/>
      <c r="T202" s="4"/>
      <c r="AB202" s="13"/>
      <c r="AG202" s="6"/>
      <c r="AO202" s="13"/>
      <c r="BB202" s="13"/>
      <c r="BO202" s="13"/>
    </row>
    <row r="203" spans="1:71" ht="15.75" customHeight="1" x14ac:dyDescent="0.25">
      <c r="G203" s="2"/>
      <c r="O203" s="13"/>
      <c r="T203" s="4"/>
      <c r="AB203" s="13"/>
      <c r="AG203" s="6"/>
      <c r="AO203" s="13"/>
      <c r="BB203" s="13"/>
    </row>
    <row r="204" spans="1:71" ht="15.75" customHeight="1" x14ac:dyDescent="0.25">
      <c r="G204" s="2"/>
      <c r="O204" s="13"/>
      <c r="T204" s="4"/>
      <c r="AB204" s="13"/>
      <c r="AG204" s="6"/>
      <c r="AO204" s="13"/>
      <c r="BB204" s="13"/>
    </row>
    <row r="205" spans="1:71" ht="15.75" customHeight="1" x14ac:dyDescent="0.25">
      <c r="G205" s="2"/>
      <c r="O205" s="13"/>
      <c r="T205" s="4"/>
      <c r="AB205" s="13"/>
      <c r="AG205" s="6"/>
      <c r="AO205" s="13"/>
      <c r="BB205" s="13"/>
    </row>
    <row r="206" spans="1:71" ht="15.75" customHeight="1" x14ac:dyDescent="0.25">
      <c r="G206" s="2"/>
      <c r="O206" s="13"/>
      <c r="T206" s="4"/>
      <c r="AB206" s="13"/>
      <c r="AG206" s="6"/>
      <c r="AO206" s="13"/>
      <c r="BB206" s="13"/>
    </row>
    <row r="207" spans="1:71" ht="15.75" customHeight="1" x14ac:dyDescent="0.25">
      <c r="G207" s="2"/>
      <c r="O207" s="13"/>
      <c r="T207" s="4"/>
      <c r="AB207" s="13"/>
      <c r="AG207" s="6"/>
      <c r="AO207" s="13"/>
      <c r="BB207" s="13"/>
    </row>
    <row r="208" spans="1:71" ht="15.75" customHeight="1" x14ac:dyDescent="0.25">
      <c r="G208" s="2"/>
      <c r="O208" s="13"/>
      <c r="T208" s="4"/>
      <c r="AB208" s="13"/>
      <c r="AG208" s="6"/>
      <c r="AO208" s="13"/>
      <c r="BB208" s="13"/>
    </row>
    <row r="209" spans="7:54" ht="15.75" customHeight="1" x14ac:dyDescent="0.25">
      <c r="G209" s="2"/>
      <c r="O209" s="13"/>
      <c r="T209" s="4"/>
      <c r="AB209" s="13"/>
      <c r="AG209" s="6"/>
      <c r="AO209" s="13"/>
      <c r="BB209" s="13"/>
    </row>
    <row r="210" spans="7:54" ht="15.75" customHeight="1" x14ac:dyDescent="0.25">
      <c r="G210" s="2"/>
      <c r="O210" s="13"/>
      <c r="T210" s="4"/>
      <c r="AB210" s="13"/>
      <c r="AG210" s="6"/>
      <c r="AO210" s="13"/>
      <c r="BB210" s="13"/>
    </row>
    <row r="211" spans="7:54" ht="15.75" customHeight="1" x14ac:dyDescent="0.25">
      <c r="G211" s="2"/>
      <c r="O211" s="13"/>
      <c r="T211" s="4"/>
      <c r="AB211" s="13"/>
      <c r="AG211" s="6"/>
      <c r="AO211" s="13"/>
      <c r="BB211" s="13"/>
    </row>
    <row r="212" spans="7:54" ht="15.75" customHeight="1" x14ac:dyDescent="0.25">
      <c r="G212" s="2"/>
      <c r="O212" s="13"/>
      <c r="T212" s="4"/>
      <c r="AB212" s="13"/>
      <c r="AG212" s="6"/>
      <c r="AO212" s="13"/>
      <c r="BB212" s="13"/>
    </row>
    <row r="213" spans="7:54" ht="15.75" customHeight="1" x14ac:dyDescent="0.25">
      <c r="G213" s="2"/>
      <c r="O213" s="13"/>
      <c r="T213" s="4"/>
      <c r="AB213" s="13"/>
      <c r="AG213" s="6"/>
      <c r="AO213" s="13"/>
      <c r="BB213" s="13"/>
    </row>
    <row r="214" spans="7:54" ht="15.75" customHeight="1" x14ac:dyDescent="0.25">
      <c r="G214" s="2"/>
      <c r="O214" s="13"/>
      <c r="T214" s="4"/>
      <c r="AB214" s="13"/>
      <c r="AG214" s="6"/>
      <c r="AO214" s="13"/>
      <c r="BB214" s="13"/>
    </row>
    <row r="215" spans="7:54" ht="15.75" customHeight="1" x14ac:dyDescent="0.25">
      <c r="G215" s="2"/>
      <c r="O215" s="13"/>
      <c r="T215" s="4"/>
      <c r="AB215" s="13"/>
      <c r="AG215" s="6"/>
      <c r="AO215" s="13"/>
      <c r="BB215" s="13"/>
    </row>
    <row r="216" spans="7:54" ht="15.75" customHeight="1" x14ac:dyDescent="0.25">
      <c r="G216" s="2"/>
      <c r="O216" s="13"/>
      <c r="T216" s="4"/>
      <c r="AB216" s="13"/>
      <c r="AG216" s="6"/>
      <c r="AO216" s="13"/>
      <c r="BB216" s="13"/>
    </row>
    <row r="217" spans="7:54" ht="15.75" customHeight="1" x14ac:dyDescent="0.25">
      <c r="G217" s="2"/>
      <c r="O217" s="13"/>
      <c r="T217" s="4"/>
      <c r="AB217" s="13"/>
      <c r="AG217" s="6"/>
      <c r="AO217" s="13"/>
      <c r="BB217" s="13"/>
    </row>
    <row r="218" spans="7:54" ht="15.75" customHeight="1" x14ac:dyDescent="0.25">
      <c r="G218" s="2"/>
      <c r="O218" s="13"/>
      <c r="T218" s="4"/>
      <c r="AB218" s="13"/>
      <c r="AG218" s="6"/>
      <c r="AO218" s="13"/>
      <c r="BB218" s="13"/>
    </row>
    <row r="219" spans="7:54" ht="15.75" customHeight="1" x14ac:dyDescent="0.25">
      <c r="G219" s="2"/>
      <c r="O219" s="13"/>
      <c r="T219" s="4"/>
      <c r="AB219" s="13"/>
      <c r="AG219" s="6"/>
      <c r="AO219" s="13"/>
      <c r="BB219" s="13"/>
    </row>
    <row r="220" spans="7:54" ht="15.75" customHeight="1" x14ac:dyDescent="0.25">
      <c r="G220" s="2"/>
      <c r="O220" s="13"/>
      <c r="T220" s="4"/>
      <c r="AB220" s="13"/>
      <c r="AG220" s="6"/>
      <c r="AO220" s="13"/>
      <c r="BB220" s="13"/>
    </row>
    <row r="221" spans="7:54" ht="15.75" customHeight="1" x14ac:dyDescent="0.25">
      <c r="G221" s="2"/>
      <c r="O221" s="13"/>
      <c r="T221" s="4"/>
      <c r="AB221" s="13"/>
      <c r="AG221" s="6"/>
      <c r="AO221" s="13"/>
      <c r="BB221" s="13"/>
    </row>
    <row r="222" spans="7:54" ht="15.75" customHeight="1" x14ac:dyDescent="0.25">
      <c r="G222" s="2"/>
      <c r="O222" s="13"/>
      <c r="T222" s="4"/>
      <c r="AB222" s="13"/>
      <c r="AG222" s="6"/>
      <c r="AO222" s="13"/>
      <c r="BB222" s="13"/>
    </row>
    <row r="223" spans="7:54" ht="15.75" customHeight="1" x14ac:dyDescent="0.25">
      <c r="G223" s="2"/>
      <c r="O223" s="13"/>
      <c r="T223" s="4"/>
      <c r="AB223" s="13"/>
      <c r="AG223" s="6"/>
      <c r="AO223" s="13"/>
      <c r="BB223" s="13"/>
    </row>
    <row r="224" spans="7:54" ht="15.75" customHeight="1" x14ac:dyDescent="0.25">
      <c r="G224" s="2"/>
      <c r="O224" s="13"/>
      <c r="T224" s="4"/>
      <c r="AB224" s="13"/>
      <c r="AG224" s="6"/>
      <c r="AO224" s="13"/>
      <c r="BB224" s="13"/>
    </row>
    <row r="225" spans="7:54" ht="15.75" customHeight="1" x14ac:dyDescent="0.25">
      <c r="G225" s="2"/>
      <c r="O225" s="13"/>
      <c r="T225" s="4"/>
      <c r="AB225" s="13"/>
      <c r="AG225" s="6"/>
      <c r="AO225" s="13"/>
      <c r="BB225" s="13"/>
    </row>
    <row r="226" spans="7:54" ht="15.75" customHeight="1" x14ac:dyDescent="0.25">
      <c r="G226" s="2"/>
      <c r="O226" s="13"/>
      <c r="T226" s="4"/>
      <c r="AB226" s="13"/>
      <c r="AG226" s="6"/>
      <c r="AO226" s="13"/>
      <c r="BB226" s="13"/>
    </row>
    <row r="227" spans="7:54" ht="15.75" customHeight="1" x14ac:dyDescent="0.25">
      <c r="G227" s="2"/>
      <c r="O227" s="13"/>
      <c r="T227" s="4"/>
      <c r="AB227" s="13"/>
      <c r="AG227" s="6"/>
      <c r="AO227" s="13"/>
      <c r="BB227" s="13"/>
    </row>
    <row r="228" spans="7:54" ht="15.75" customHeight="1" x14ac:dyDescent="0.25">
      <c r="G228" s="2"/>
      <c r="O228" s="13"/>
      <c r="T228" s="4"/>
      <c r="AB228" s="13"/>
      <c r="AG228" s="6"/>
      <c r="AO228" s="13"/>
      <c r="BB228" s="13"/>
    </row>
    <row r="229" spans="7:54" ht="15.75" customHeight="1" x14ac:dyDescent="0.25">
      <c r="G229" s="2"/>
      <c r="O229" s="13"/>
      <c r="T229" s="4"/>
      <c r="AB229" s="13"/>
      <c r="AG229" s="6"/>
      <c r="AO229" s="13"/>
      <c r="BB229" s="13"/>
    </row>
    <row r="230" spans="7:54" ht="15.75" customHeight="1" x14ac:dyDescent="0.25">
      <c r="G230" s="2"/>
      <c r="O230" s="13"/>
      <c r="T230" s="4"/>
      <c r="AB230" s="13"/>
      <c r="AG230" s="6"/>
      <c r="AO230" s="13"/>
      <c r="BB230" s="13"/>
    </row>
    <row r="231" spans="7:54" ht="15.75" customHeight="1" x14ac:dyDescent="0.25">
      <c r="G231" s="2"/>
      <c r="O231" s="13"/>
      <c r="T231" s="4"/>
      <c r="AB231" s="13"/>
      <c r="AG231" s="6"/>
      <c r="AO231" s="13"/>
      <c r="BB231" s="13"/>
    </row>
    <row r="232" spans="7:54" ht="15.75" customHeight="1" x14ac:dyDescent="0.25">
      <c r="G232" s="2"/>
      <c r="O232" s="13"/>
      <c r="T232" s="4"/>
      <c r="AB232" s="13"/>
      <c r="AG232" s="6"/>
      <c r="AO232" s="13"/>
      <c r="BB232" s="13"/>
    </row>
    <row r="233" spans="7:54" ht="15.75" customHeight="1" x14ac:dyDescent="0.25">
      <c r="G233" s="2"/>
      <c r="O233" s="13"/>
      <c r="T233" s="4"/>
      <c r="AB233" s="13"/>
      <c r="AG233" s="6"/>
      <c r="AO233" s="13"/>
      <c r="BB233" s="13"/>
    </row>
    <row r="234" spans="7:54" ht="15.75" customHeight="1" x14ac:dyDescent="0.25">
      <c r="G234" s="2"/>
      <c r="O234" s="13"/>
      <c r="T234" s="4"/>
      <c r="AB234" s="13"/>
      <c r="AG234" s="6"/>
      <c r="AO234" s="13"/>
      <c r="BB234" s="13"/>
    </row>
    <row r="235" spans="7:54" ht="15.75" customHeight="1" x14ac:dyDescent="0.25">
      <c r="G235" s="2"/>
      <c r="O235" s="13"/>
      <c r="T235" s="4"/>
      <c r="AB235" s="13"/>
      <c r="AG235" s="6"/>
      <c r="AO235" s="13"/>
      <c r="BB235" s="13"/>
    </row>
    <row r="236" spans="7:54" ht="15.75" customHeight="1" x14ac:dyDescent="0.25">
      <c r="G236" s="2"/>
      <c r="O236" s="13"/>
      <c r="T236" s="4"/>
      <c r="AB236" s="13"/>
      <c r="AG236" s="6"/>
      <c r="AO236" s="13"/>
      <c r="BB236" s="13"/>
    </row>
    <row r="237" spans="7:54" ht="15.75" customHeight="1" x14ac:dyDescent="0.25">
      <c r="G237" s="2"/>
      <c r="O237" s="13"/>
      <c r="T237" s="4"/>
      <c r="AB237" s="13"/>
      <c r="AG237" s="6"/>
      <c r="AO237" s="13"/>
      <c r="BB237" s="13"/>
    </row>
    <row r="238" spans="7:54" ht="15.75" customHeight="1" x14ac:dyDescent="0.25">
      <c r="G238" s="2"/>
      <c r="O238" s="13"/>
      <c r="T238" s="4"/>
      <c r="AB238" s="13"/>
      <c r="AG238" s="6"/>
      <c r="AO238" s="13"/>
      <c r="BB238" s="13"/>
    </row>
    <row r="239" spans="7:54" ht="15.75" customHeight="1" x14ac:dyDescent="0.25">
      <c r="G239" s="2"/>
      <c r="O239" s="13"/>
      <c r="T239" s="4"/>
      <c r="AB239" s="13"/>
      <c r="AG239" s="6"/>
      <c r="AO239" s="13"/>
      <c r="BB239" s="13"/>
    </row>
    <row r="240" spans="7:54" ht="15.75" customHeight="1" x14ac:dyDescent="0.25">
      <c r="G240" s="2"/>
      <c r="O240" s="13"/>
      <c r="T240" s="4"/>
      <c r="AB240" s="13"/>
      <c r="AG240" s="6"/>
      <c r="AO240" s="13"/>
      <c r="BB240" s="13"/>
    </row>
    <row r="241" spans="7:54" ht="15.75" customHeight="1" x14ac:dyDescent="0.25">
      <c r="G241" s="2"/>
      <c r="O241" s="13"/>
      <c r="T241" s="4"/>
      <c r="AB241" s="13"/>
      <c r="AG241" s="6"/>
      <c r="AO241" s="13"/>
      <c r="BB241" s="13"/>
    </row>
    <row r="242" spans="7:54" ht="15.75" customHeight="1" x14ac:dyDescent="0.25">
      <c r="G242" s="2"/>
      <c r="O242" s="13"/>
      <c r="T242" s="4"/>
      <c r="AB242" s="13"/>
      <c r="AG242" s="6"/>
      <c r="AO242" s="13"/>
      <c r="BB242" s="13"/>
    </row>
    <row r="243" spans="7:54" ht="15.75" customHeight="1" x14ac:dyDescent="0.25">
      <c r="G243" s="2"/>
      <c r="O243" s="13"/>
      <c r="T243" s="4"/>
      <c r="AB243" s="13"/>
      <c r="AG243" s="6"/>
      <c r="AO243" s="13"/>
      <c r="BB243" s="13"/>
    </row>
    <row r="244" spans="7:54" ht="15.75" customHeight="1" x14ac:dyDescent="0.25">
      <c r="G244" s="2"/>
      <c r="O244" s="13"/>
      <c r="T244" s="4"/>
      <c r="AB244" s="13"/>
      <c r="AG244" s="6"/>
      <c r="AO244" s="13"/>
      <c r="BB244" s="13"/>
    </row>
    <row r="245" spans="7:54" ht="15.75" customHeight="1" x14ac:dyDescent="0.25">
      <c r="G245" s="2"/>
      <c r="O245" s="13"/>
      <c r="T245" s="4"/>
      <c r="AB245" s="13"/>
      <c r="AG245" s="6"/>
      <c r="AO245" s="13"/>
      <c r="BB245" s="13"/>
    </row>
    <row r="246" spans="7:54" ht="15.75" customHeight="1" x14ac:dyDescent="0.25">
      <c r="G246" s="2"/>
      <c r="O246" s="13"/>
      <c r="T246" s="4"/>
      <c r="AB246" s="13"/>
      <c r="AG246" s="6"/>
      <c r="AO246" s="13"/>
      <c r="BB246" s="13"/>
    </row>
    <row r="247" spans="7:54" ht="15.75" customHeight="1" x14ac:dyDescent="0.25">
      <c r="G247" s="2"/>
      <c r="O247" s="13"/>
      <c r="T247" s="4"/>
      <c r="AB247" s="13"/>
      <c r="AG247" s="6"/>
      <c r="AO247" s="13"/>
      <c r="BB247" s="13"/>
    </row>
    <row r="248" spans="7:54" ht="15.75" customHeight="1" x14ac:dyDescent="0.25">
      <c r="G248" s="2"/>
      <c r="O248" s="13"/>
      <c r="T248" s="4"/>
      <c r="AB248" s="13"/>
      <c r="AG248" s="6"/>
      <c r="AO248" s="13"/>
      <c r="BB248" s="13"/>
    </row>
    <row r="249" spans="7:54" ht="15.75" customHeight="1" x14ac:dyDescent="0.25">
      <c r="G249" s="2"/>
      <c r="O249" s="13"/>
      <c r="T249" s="4"/>
      <c r="AB249" s="13"/>
      <c r="AG249" s="6"/>
      <c r="AO249" s="13"/>
      <c r="BB249" s="13"/>
    </row>
    <row r="250" spans="7:54" ht="15.75" customHeight="1" x14ac:dyDescent="0.25">
      <c r="G250" s="2"/>
      <c r="O250" s="13"/>
      <c r="T250" s="4"/>
      <c r="AB250" s="13"/>
      <c r="AG250" s="6"/>
      <c r="AO250" s="13"/>
      <c r="BB250" s="13"/>
    </row>
    <row r="251" spans="7:54" ht="15.75" customHeight="1" x14ac:dyDescent="0.25">
      <c r="G251" s="2"/>
      <c r="O251" s="13"/>
      <c r="T251" s="4"/>
      <c r="AB251" s="13"/>
      <c r="AG251" s="6"/>
      <c r="AO251" s="13"/>
      <c r="BB251" s="13"/>
    </row>
    <row r="252" spans="7:54" ht="15.75" customHeight="1" x14ac:dyDescent="0.25">
      <c r="G252" s="2"/>
      <c r="O252" s="13"/>
      <c r="T252" s="4"/>
      <c r="AB252" s="13"/>
      <c r="AG252" s="6"/>
      <c r="AO252" s="13"/>
      <c r="BB252" s="13"/>
    </row>
    <row r="253" spans="7:54" ht="15.75" customHeight="1" x14ac:dyDescent="0.25">
      <c r="G253" s="2"/>
      <c r="O253" s="13"/>
      <c r="T253" s="4"/>
      <c r="AB253" s="13"/>
      <c r="AG253" s="6"/>
      <c r="AO253" s="13"/>
      <c r="BB253" s="13"/>
    </row>
    <row r="254" spans="7:54" ht="15.75" customHeight="1" x14ac:dyDescent="0.25">
      <c r="G254" s="2"/>
      <c r="O254" s="13"/>
      <c r="T254" s="4"/>
      <c r="AB254" s="13"/>
      <c r="AG254" s="6"/>
      <c r="AO254" s="13"/>
      <c r="BB254" s="13"/>
    </row>
    <row r="255" spans="7:54" ht="15.75" customHeight="1" x14ac:dyDescent="0.25">
      <c r="G255" s="2"/>
      <c r="O255" s="13"/>
      <c r="T255" s="4"/>
      <c r="AB255" s="13"/>
      <c r="AG255" s="6"/>
      <c r="AO255" s="13"/>
      <c r="BB255" s="13"/>
    </row>
    <row r="256" spans="7:54" ht="15.75" customHeight="1" x14ac:dyDescent="0.25">
      <c r="G256" s="2"/>
      <c r="O256" s="13"/>
      <c r="T256" s="4"/>
      <c r="AB256" s="13"/>
      <c r="AG256" s="6"/>
      <c r="AO256" s="13"/>
      <c r="BB256" s="13"/>
    </row>
    <row r="257" spans="7:54" ht="15.75" customHeight="1" x14ac:dyDescent="0.25">
      <c r="G257" s="2"/>
      <c r="O257" s="13"/>
      <c r="T257" s="4"/>
      <c r="AB257" s="13"/>
      <c r="AG257" s="6"/>
      <c r="AO257" s="13"/>
      <c r="BB257" s="13"/>
    </row>
    <row r="258" spans="7:54" ht="15.75" customHeight="1" x14ac:dyDescent="0.25">
      <c r="G258" s="2"/>
      <c r="O258" s="13"/>
      <c r="T258" s="4"/>
      <c r="AB258" s="13"/>
      <c r="AG258" s="6"/>
      <c r="AO258" s="13"/>
      <c r="BB258" s="13"/>
    </row>
    <row r="259" spans="7:54" ht="15.75" customHeight="1" x14ac:dyDescent="0.25">
      <c r="G259" s="2"/>
      <c r="O259" s="13"/>
      <c r="T259" s="4"/>
      <c r="AB259" s="13"/>
      <c r="AG259" s="6"/>
      <c r="AO259" s="13"/>
      <c r="BB259" s="13"/>
    </row>
    <row r="260" spans="7:54" ht="15.75" customHeight="1" x14ac:dyDescent="0.25">
      <c r="G260" s="2"/>
      <c r="O260" s="13"/>
      <c r="T260" s="4"/>
      <c r="AB260" s="13"/>
      <c r="AG260" s="6"/>
      <c r="AO260" s="13"/>
      <c r="BB260" s="13"/>
    </row>
    <row r="261" spans="7:54" ht="15.75" customHeight="1" x14ac:dyDescent="0.25">
      <c r="G261" s="2"/>
      <c r="O261" s="13"/>
      <c r="T261" s="4"/>
      <c r="AB261" s="13"/>
      <c r="AG261" s="6"/>
      <c r="AO261" s="13"/>
      <c r="BB261" s="13"/>
    </row>
    <row r="262" spans="7:54" ht="15.75" customHeight="1" x14ac:dyDescent="0.25">
      <c r="G262" s="2"/>
      <c r="O262" s="13"/>
      <c r="T262" s="4"/>
      <c r="AB262" s="13"/>
      <c r="AG262" s="6"/>
      <c r="AO262" s="13"/>
      <c r="BB262" s="13"/>
    </row>
    <row r="263" spans="7:54" ht="15.75" customHeight="1" x14ac:dyDescent="0.25">
      <c r="G263" s="2"/>
      <c r="O263" s="13"/>
      <c r="T263" s="4"/>
      <c r="AB263" s="13"/>
      <c r="AG263" s="6"/>
      <c r="AO263" s="13"/>
      <c r="BB263" s="13"/>
    </row>
    <row r="264" spans="7:54" ht="15.75" customHeight="1" x14ac:dyDescent="0.25">
      <c r="G264" s="2"/>
      <c r="O264" s="13"/>
      <c r="T264" s="4"/>
      <c r="AB264" s="13"/>
      <c r="AG264" s="6"/>
      <c r="AO264" s="13"/>
      <c r="BB264" s="13"/>
    </row>
    <row r="265" spans="7:54" ht="15.75" customHeight="1" x14ac:dyDescent="0.25">
      <c r="G265" s="2"/>
      <c r="O265" s="13"/>
      <c r="T265" s="4"/>
      <c r="AB265" s="13"/>
      <c r="AG265" s="6"/>
      <c r="AO265" s="13"/>
      <c r="BB265" s="13"/>
    </row>
    <row r="266" spans="7:54" ht="15.75" customHeight="1" x14ac:dyDescent="0.25">
      <c r="G266" s="2"/>
      <c r="O266" s="13"/>
      <c r="T266" s="4"/>
      <c r="AB266" s="13"/>
      <c r="AG266" s="6"/>
      <c r="AO266" s="13"/>
      <c r="BB266" s="13"/>
    </row>
    <row r="267" spans="7:54" ht="15.75" customHeight="1" x14ac:dyDescent="0.25">
      <c r="G267" s="2"/>
      <c r="O267" s="13"/>
      <c r="T267" s="4"/>
      <c r="AB267" s="13"/>
      <c r="AG267" s="6"/>
      <c r="AO267" s="13"/>
      <c r="BB267" s="13"/>
    </row>
    <row r="268" spans="7:54" ht="15.75" customHeight="1" x14ac:dyDescent="0.25">
      <c r="G268" s="2"/>
      <c r="O268" s="13"/>
      <c r="T268" s="4"/>
      <c r="AB268" s="13"/>
      <c r="AG268" s="6"/>
      <c r="AO268" s="13"/>
      <c r="BB268" s="13"/>
    </row>
    <row r="269" spans="7:54" ht="15.75" customHeight="1" x14ac:dyDescent="0.25">
      <c r="G269" s="2"/>
      <c r="O269" s="13"/>
      <c r="T269" s="4"/>
      <c r="AB269" s="13"/>
      <c r="AG269" s="6"/>
      <c r="AO269" s="13"/>
      <c r="BB269" s="13"/>
    </row>
    <row r="270" spans="7:54" ht="15.75" customHeight="1" x14ac:dyDescent="0.25">
      <c r="G270" s="2"/>
      <c r="O270" s="13"/>
      <c r="T270" s="4"/>
      <c r="AB270" s="13"/>
      <c r="AG270" s="6"/>
      <c r="AO270" s="13"/>
      <c r="BB270" s="13"/>
    </row>
    <row r="271" spans="7:54" ht="15.75" customHeight="1" x14ac:dyDescent="0.25">
      <c r="G271" s="2"/>
      <c r="O271" s="13"/>
      <c r="T271" s="4"/>
      <c r="AB271" s="13"/>
      <c r="AG271" s="6"/>
      <c r="AO271" s="13"/>
      <c r="BB271" s="13"/>
    </row>
    <row r="272" spans="7:54" ht="15.75" customHeight="1" x14ac:dyDescent="0.25">
      <c r="G272" s="2"/>
      <c r="O272" s="13"/>
      <c r="T272" s="4"/>
      <c r="AB272" s="13"/>
      <c r="AG272" s="6"/>
      <c r="AO272" s="13"/>
      <c r="BB272" s="13"/>
    </row>
    <row r="273" spans="7:54" ht="15.75" customHeight="1" x14ac:dyDescent="0.25">
      <c r="G273" s="2"/>
      <c r="O273" s="13"/>
      <c r="T273" s="4"/>
      <c r="AB273" s="13"/>
      <c r="AG273" s="6"/>
      <c r="AO273" s="13"/>
      <c r="BB273" s="13"/>
    </row>
    <row r="274" spans="7:54" ht="15.75" customHeight="1" x14ac:dyDescent="0.25">
      <c r="G274" s="2"/>
      <c r="O274" s="13"/>
      <c r="T274" s="4"/>
      <c r="AB274" s="13"/>
      <c r="AG274" s="6"/>
      <c r="AO274" s="13"/>
      <c r="BB274" s="13"/>
    </row>
    <row r="275" spans="7:54" ht="15.75" customHeight="1" x14ac:dyDescent="0.25">
      <c r="G275" s="2"/>
      <c r="O275" s="13"/>
      <c r="T275" s="4"/>
      <c r="AB275" s="13"/>
      <c r="AG275" s="6"/>
      <c r="AO275" s="13"/>
      <c r="BB275" s="13"/>
    </row>
    <row r="276" spans="7:54" ht="15.75" customHeight="1" x14ac:dyDescent="0.25">
      <c r="G276" s="2"/>
      <c r="O276" s="13"/>
      <c r="T276" s="4"/>
      <c r="AB276" s="13"/>
      <c r="AG276" s="6"/>
      <c r="AO276" s="13"/>
      <c r="BB276" s="13"/>
    </row>
    <row r="277" spans="7:54" ht="15.75" customHeight="1" x14ac:dyDescent="0.25">
      <c r="G277" s="2"/>
      <c r="O277" s="13"/>
      <c r="T277" s="4"/>
      <c r="AB277" s="13"/>
      <c r="AG277" s="6"/>
      <c r="AO277" s="13"/>
      <c r="BB277" s="13"/>
    </row>
    <row r="278" spans="7:54" ht="15.75" customHeight="1" x14ac:dyDescent="0.25">
      <c r="G278" s="2"/>
      <c r="O278" s="13"/>
      <c r="T278" s="4"/>
      <c r="AB278" s="13"/>
      <c r="AG278" s="6"/>
      <c r="AO278" s="13"/>
      <c r="BB278" s="13"/>
    </row>
    <row r="279" spans="7:54" ht="15.75" customHeight="1" x14ac:dyDescent="0.25">
      <c r="G279" s="2"/>
      <c r="O279" s="13"/>
      <c r="T279" s="4"/>
      <c r="AB279" s="13"/>
      <c r="AG279" s="6"/>
      <c r="AO279" s="13"/>
      <c r="BB279" s="13"/>
    </row>
    <row r="280" spans="7:54" ht="15.75" customHeight="1" x14ac:dyDescent="0.25">
      <c r="G280" s="2"/>
      <c r="O280" s="13"/>
      <c r="T280" s="4"/>
      <c r="AB280" s="13"/>
      <c r="AG280" s="6"/>
      <c r="AO280" s="13"/>
      <c r="BB280" s="13"/>
    </row>
    <row r="281" spans="7:54" ht="15.75" customHeight="1" x14ac:dyDescent="0.25">
      <c r="G281" s="2"/>
      <c r="O281" s="13"/>
      <c r="T281" s="4"/>
      <c r="AB281" s="13"/>
      <c r="AG281" s="6"/>
      <c r="AO281" s="13"/>
      <c r="BB281" s="13"/>
    </row>
    <row r="282" spans="7:54" ht="15.75" customHeight="1" x14ac:dyDescent="0.25">
      <c r="G282" s="2"/>
      <c r="O282" s="13"/>
      <c r="T282" s="4"/>
      <c r="AB282" s="13"/>
      <c r="AG282" s="6"/>
      <c r="AO282" s="13"/>
      <c r="BB282" s="13"/>
    </row>
    <row r="283" spans="7:54" ht="15.75" customHeight="1" x14ac:dyDescent="0.25">
      <c r="G283" s="2"/>
      <c r="O283" s="13"/>
      <c r="T283" s="4"/>
      <c r="AB283" s="13"/>
      <c r="AG283" s="6"/>
      <c r="AO283" s="13"/>
      <c r="BB283" s="13"/>
    </row>
    <row r="284" spans="7:54" ht="15.75" customHeight="1" x14ac:dyDescent="0.25">
      <c r="G284" s="2"/>
      <c r="O284" s="13"/>
      <c r="T284" s="4"/>
      <c r="AB284" s="13"/>
      <c r="AG284" s="6"/>
      <c r="AO284" s="13"/>
      <c r="BB284" s="13"/>
    </row>
    <row r="285" spans="7:54" ht="15.75" customHeight="1" x14ac:dyDescent="0.25">
      <c r="G285" s="2"/>
      <c r="O285" s="13"/>
      <c r="T285" s="4"/>
      <c r="AB285" s="13"/>
      <c r="AG285" s="6"/>
      <c r="AO285" s="13"/>
      <c r="BB285" s="13"/>
    </row>
    <row r="286" spans="7:54" ht="15.75" customHeight="1" x14ac:dyDescent="0.25">
      <c r="G286" s="2"/>
      <c r="O286" s="13"/>
      <c r="T286" s="4"/>
      <c r="AB286" s="13"/>
      <c r="AG286" s="6"/>
      <c r="AO286" s="13"/>
      <c r="BB286" s="13"/>
    </row>
    <row r="287" spans="7:54" ht="15.75" customHeight="1" x14ac:dyDescent="0.25">
      <c r="G287" s="2"/>
      <c r="O287" s="13"/>
      <c r="T287" s="4"/>
      <c r="AB287" s="13"/>
      <c r="AG287" s="6"/>
      <c r="AO287" s="13"/>
      <c r="BB287" s="13"/>
    </row>
    <row r="288" spans="7:54" ht="15.75" customHeight="1" x14ac:dyDescent="0.25">
      <c r="G288" s="2"/>
      <c r="O288" s="13"/>
      <c r="T288" s="4"/>
      <c r="AB288" s="13"/>
      <c r="AG288" s="6"/>
      <c r="AO288" s="13"/>
      <c r="BB288" s="13"/>
    </row>
    <row r="289" spans="7:54" ht="15.75" customHeight="1" x14ac:dyDescent="0.25">
      <c r="G289" s="2"/>
      <c r="O289" s="13"/>
      <c r="T289" s="4"/>
      <c r="AB289" s="13"/>
      <c r="AG289" s="6"/>
      <c r="AO289" s="13"/>
      <c r="BB289" s="13"/>
    </row>
    <row r="290" spans="7:54" ht="15.75" customHeight="1" x14ac:dyDescent="0.25">
      <c r="G290" s="2"/>
      <c r="O290" s="13"/>
      <c r="T290" s="4"/>
      <c r="AB290" s="13"/>
      <c r="AG290" s="6"/>
      <c r="AO290" s="13"/>
      <c r="BB290" s="13"/>
    </row>
    <row r="291" spans="7:54" ht="15.75" customHeight="1" x14ac:dyDescent="0.25">
      <c r="G291" s="2"/>
      <c r="O291" s="13"/>
      <c r="T291" s="4"/>
      <c r="AB291" s="13"/>
      <c r="AG291" s="6"/>
      <c r="AO291" s="13"/>
      <c r="BB291" s="13"/>
    </row>
    <row r="292" spans="7:54" ht="15.75" customHeight="1" x14ac:dyDescent="0.25">
      <c r="G292" s="2"/>
      <c r="O292" s="13"/>
      <c r="T292" s="4"/>
      <c r="AB292" s="13"/>
      <c r="AG292" s="6"/>
      <c r="AO292" s="13"/>
      <c r="BB292" s="13"/>
    </row>
    <row r="293" spans="7:54" ht="15.75" customHeight="1" x14ac:dyDescent="0.25">
      <c r="G293" s="2"/>
      <c r="O293" s="13"/>
      <c r="T293" s="4"/>
      <c r="AB293" s="13"/>
      <c r="AG293" s="6"/>
      <c r="AO293" s="13"/>
      <c r="BB293" s="13"/>
    </row>
    <row r="294" spans="7:54" ht="15.75" customHeight="1" x14ac:dyDescent="0.25">
      <c r="G294" s="2"/>
      <c r="O294" s="13"/>
      <c r="T294" s="4"/>
      <c r="AB294" s="13"/>
      <c r="AG294" s="6"/>
      <c r="AO294" s="13"/>
      <c r="BB294" s="13"/>
    </row>
    <row r="295" spans="7:54" ht="15.75" customHeight="1" x14ac:dyDescent="0.25">
      <c r="G295" s="2"/>
      <c r="O295" s="13"/>
      <c r="T295" s="4"/>
      <c r="AB295" s="13"/>
      <c r="AG295" s="6"/>
      <c r="AO295" s="13"/>
      <c r="BB295" s="13"/>
    </row>
    <row r="296" spans="7:54" ht="15.75" customHeight="1" x14ac:dyDescent="0.25">
      <c r="G296" s="2"/>
      <c r="O296" s="13"/>
      <c r="T296" s="4"/>
      <c r="AB296" s="13"/>
      <c r="AG296" s="6"/>
      <c r="AO296" s="13"/>
      <c r="BB296" s="13"/>
    </row>
    <row r="297" spans="7:54" ht="15.75" customHeight="1" x14ac:dyDescent="0.25">
      <c r="G297" s="2"/>
      <c r="O297" s="13"/>
      <c r="T297" s="4"/>
      <c r="AB297" s="13"/>
      <c r="AG297" s="6"/>
      <c r="AO297" s="13"/>
      <c r="BB297" s="13"/>
    </row>
    <row r="298" spans="7:54" ht="15.75" customHeight="1" x14ac:dyDescent="0.25">
      <c r="G298" s="2"/>
      <c r="O298" s="13"/>
      <c r="T298" s="4"/>
      <c r="AB298" s="13"/>
      <c r="AG298" s="6"/>
      <c r="AO298" s="13"/>
      <c r="BB298" s="13"/>
    </row>
    <row r="299" spans="7:54" ht="15.75" customHeight="1" x14ac:dyDescent="0.25">
      <c r="G299" s="2"/>
      <c r="O299" s="13"/>
      <c r="T299" s="4"/>
      <c r="AB299" s="13"/>
      <c r="AG299" s="6"/>
      <c r="AO299" s="13"/>
      <c r="BB299" s="13"/>
    </row>
    <row r="300" spans="7:54" ht="15.75" customHeight="1" x14ac:dyDescent="0.25">
      <c r="G300" s="2"/>
      <c r="O300" s="13"/>
      <c r="T300" s="4"/>
      <c r="AB300" s="13"/>
      <c r="AG300" s="6"/>
      <c r="AO300" s="13"/>
      <c r="BB300" s="13"/>
    </row>
    <row r="301" spans="7:54" ht="15.75" customHeight="1" x14ac:dyDescent="0.25">
      <c r="G301" s="2"/>
      <c r="O301" s="13"/>
      <c r="T301" s="4"/>
      <c r="AB301" s="13"/>
      <c r="AG301" s="6"/>
      <c r="AO301" s="13"/>
      <c r="BB301" s="13"/>
    </row>
    <row r="302" spans="7:54" ht="15.75" customHeight="1" x14ac:dyDescent="0.25">
      <c r="G302" s="2"/>
      <c r="O302" s="13"/>
      <c r="T302" s="4"/>
      <c r="AB302" s="13"/>
      <c r="AG302" s="6"/>
      <c r="AO302" s="13"/>
      <c r="BB302" s="13"/>
    </row>
    <row r="303" spans="7:54" ht="15.75" customHeight="1" x14ac:dyDescent="0.25">
      <c r="G303" s="2"/>
      <c r="O303" s="13"/>
      <c r="T303" s="4"/>
      <c r="AB303" s="13"/>
      <c r="AG303" s="6"/>
      <c r="AO303" s="13"/>
      <c r="BB303" s="13"/>
    </row>
    <row r="304" spans="7:54" ht="15.75" customHeight="1" x14ac:dyDescent="0.25">
      <c r="G304" s="2"/>
      <c r="O304" s="13"/>
      <c r="T304" s="4"/>
      <c r="AB304" s="13"/>
      <c r="AG304" s="6"/>
      <c r="AO304" s="13"/>
      <c r="BB304" s="13"/>
    </row>
    <row r="305" spans="7:54" ht="15.75" customHeight="1" x14ac:dyDescent="0.25">
      <c r="G305" s="2"/>
      <c r="O305" s="13"/>
      <c r="T305" s="4"/>
      <c r="AB305" s="13"/>
      <c r="AG305" s="6"/>
      <c r="AO305" s="13"/>
      <c r="BB305" s="13"/>
    </row>
    <row r="306" spans="7:54" ht="15.75" customHeight="1" x14ac:dyDescent="0.25">
      <c r="G306" s="2"/>
      <c r="O306" s="13"/>
      <c r="T306" s="4"/>
      <c r="AB306" s="13"/>
      <c r="AG306" s="6"/>
      <c r="AO306" s="13"/>
      <c r="BB306" s="13"/>
    </row>
    <row r="307" spans="7:54" ht="15.75" customHeight="1" x14ac:dyDescent="0.25">
      <c r="G307" s="2"/>
      <c r="O307" s="13"/>
      <c r="T307" s="4"/>
      <c r="AB307" s="13"/>
      <c r="AG307" s="6"/>
      <c r="AO307" s="13"/>
      <c r="BB307" s="13"/>
    </row>
    <row r="308" spans="7:54" ht="15.75" customHeight="1" x14ac:dyDescent="0.25">
      <c r="G308" s="2"/>
      <c r="O308" s="13"/>
      <c r="T308" s="4"/>
      <c r="AB308" s="13"/>
      <c r="AG308" s="6"/>
      <c r="AO308" s="13"/>
      <c r="BB308" s="13"/>
    </row>
    <row r="309" spans="7:54" ht="15.75" customHeight="1" x14ac:dyDescent="0.25">
      <c r="G309" s="2"/>
      <c r="O309" s="13"/>
      <c r="T309" s="4"/>
      <c r="AB309" s="13"/>
      <c r="AG309" s="6"/>
      <c r="AO309" s="13"/>
      <c r="BB309" s="13"/>
    </row>
    <row r="310" spans="7:54" ht="15.75" customHeight="1" x14ac:dyDescent="0.25">
      <c r="G310" s="2"/>
      <c r="O310" s="13"/>
      <c r="T310" s="4"/>
      <c r="AB310" s="13"/>
      <c r="AG310" s="6"/>
      <c r="AO310" s="13"/>
      <c r="BB310" s="13"/>
    </row>
    <row r="311" spans="7:54" ht="15.75" customHeight="1" x14ac:dyDescent="0.25">
      <c r="G311" s="2"/>
      <c r="O311" s="13"/>
      <c r="T311" s="4"/>
      <c r="AB311" s="13"/>
      <c r="AG311" s="6"/>
      <c r="AO311" s="13"/>
      <c r="BB311" s="13"/>
    </row>
    <row r="312" spans="7:54" ht="15.75" customHeight="1" x14ac:dyDescent="0.25">
      <c r="G312" s="2"/>
      <c r="O312" s="13"/>
      <c r="T312" s="4"/>
      <c r="AB312" s="13"/>
      <c r="AG312" s="6"/>
      <c r="AO312" s="13"/>
      <c r="BB312" s="13"/>
    </row>
    <row r="313" spans="7:54" ht="15.75" customHeight="1" x14ac:dyDescent="0.25">
      <c r="G313" s="2"/>
      <c r="O313" s="13"/>
      <c r="T313" s="4"/>
      <c r="AB313" s="13"/>
      <c r="AG313" s="6"/>
      <c r="AO313" s="13"/>
      <c r="BB313" s="13"/>
    </row>
    <row r="314" spans="7:54" ht="15.75" customHeight="1" x14ac:dyDescent="0.25">
      <c r="G314" s="2"/>
      <c r="O314" s="13"/>
      <c r="T314" s="4"/>
      <c r="AB314" s="13"/>
      <c r="AG314" s="6"/>
      <c r="AO314" s="13"/>
      <c r="BB314" s="13"/>
    </row>
    <row r="315" spans="7:54" ht="15.75" customHeight="1" x14ac:dyDescent="0.25">
      <c r="G315" s="2"/>
      <c r="O315" s="13"/>
      <c r="T315" s="4"/>
      <c r="AB315" s="13"/>
      <c r="AG315" s="6"/>
      <c r="AO315" s="13"/>
      <c r="BB315" s="13"/>
    </row>
    <row r="316" spans="7:54" ht="15.75" customHeight="1" x14ac:dyDescent="0.25">
      <c r="G316" s="2"/>
      <c r="O316" s="13"/>
      <c r="T316" s="4"/>
      <c r="AB316" s="13"/>
      <c r="AG316" s="6"/>
      <c r="AO316" s="13"/>
      <c r="BB316" s="13"/>
    </row>
    <row r="317" spans="7:54" ht="15.75" customHeight="1" x14ac:dyDescent="0.25">
      <c r="G317" s="2"/>
      <c r="O317" s="13"/>
      <c r="T317" s="4"/>
      <c r="AB317" s="13"/>
      <c r="AG317" s="6"/>
      <c r="AO317" s="13"/>
      <c r="BB317" s="13"/>
    </row>
    <row r="318" spans="7:54" ht="15.75" customHeight="1" x14ac:dyDescent="0.25">
      <c r="G318" s="2"/>
      <c r="O318" s="13"/>
      <c r="T318" s="4"/>
      <c r="AB318" s="13"/>
      <c r="AG318" s="6"/>
      <c r="AO318" s="13"/>
      <c r="BB318" s="13"/>
    </row>
    <row r="319" spans="7:54" ht="15.75" customHeight="1" x14ac:dyDescent="0.25">
      <c r="G319" s="2"/>
      <c r="O319" s="13"/>
      <c r="T319" s="4"/>
      <c r="AB319" s="13"/>
      <c r="AG319" s="6"/>
      <c r="AO319" s="13"/>
      <c r="BB319" s="13"/>
    </row>
    <row r="320" spans="7:54" ht="15.75" customHeight="1" x14ac:dyDescent="0.25">
      <c r="G320" s="2"/>
      <c r="O320" s="13"/>
      <c r="T320" s="4"/>
      <c r="AB320" s="13"/>
      <c r="AG320" s="6"/>
      <c r="AO320" s="13"/>
      <c r="BB320" s="13"/>
    </row>
    <row r="321" spans="7:54" ht="15.75" customHeight="1" x14ac:dyDescent="0.25">
      <c r="G321" s="2"/>
      <c r="O321" s="13"/>
      <c r="T321" s="4"/>
      <c r="AB321" s="13"/>
      <c r="AG321" s="6"/>
      <c r="AO321" s="13"/>
      <c r="BB321" s="13"/>
    </row>
    <row r="322" spans="7:54" ht="15.75" customHeight="1" x14ac:dyDescent="0.25">
      <c r="G322" s="2"/>
      <c r="O322" s="13"/>
      <c r="T322" s="4"/>
      <c r="AB322" s="13"/>
      <c r="AG322" s="6"/>
      <c r="AO322" s="13"/>
      <c r="BB322" s="13"/>
    </row>
    <row r="323" spans="7:54" ht="15.75" customHeight="1" x14ac:dyDescent="0.25">
      <c r="G323" s="2"/>
      <c r="O323" s="13"/>
      <c r="T323" s="4"/>
      <c r="AB323" s="13"/>
      <c r="AG323" s="6"/>
      <c r="AO323" s="13"/>
      <c r="BB323" s="13"/>
    </row>
    <row r="324" spans="7:54" ht="15.75" customHeight="1" x14ac:dyDescent="0.25">
      <c r="G324" s="2"/>
      <c r="O324" s="13"/>
      <c r="T324" s="4"/>
      <c r="AB324" s="13"/>
      <c r="AG324" s="6"/>
      <c r="AO324" s="13"/>
      <c r="BB324" s="13"/>
    </row>
    <row r="325" spans="7:54" ht="15.75" customHeight="1" x14ac:dyDescent="0.25">
      <c r="G325" s="2"/>
      <c r="O325" s="13"/>
      <c r="T325" s="4"/>
      <c r="AB325" s="13"/>
      <c r="AG325" s="6"/>
      <c r="AO325" s="13"/>
      <c r="BB325" s="13"/>
    </row>
    <row r="326" spans="7:54" ht="15.75" customHeight="1" x14ac:dyDescent="0.25">
      <c r="G326" s="2"/>
      <c r="O326" s="13"/>
      <c r="T326" s="4"/>
      <c r="AB326" s="13"/>
      <c r="AG326" s="6"/>
      <c r="AO326" s="13"/>
      <c r="BB326" s="13"/>
    </row>
    <row r="327" spans="7:54" ht="15.75" customHeight="1" x14ac:dyDescent="0.25">
      <c r="G327" s="2"/>
      <c r="O327" s="13"/>
      <c r="T327" s="4"/>
      <c r="AB327" s="13"/>
      <c r="AG327" s="6"/>
      <c r="AO327" s="13"/>
      <c r="BB327" s="13"/>
    </row>
    <row r="328" spans="7:54" ht="15.75" customHeight="1" x14ac:dyDescent="0.25">
      <c r="G328" s="2"/>
      <c r="O328" s="13"/>
      <c r="T328" s="4"/>
      <c r="AB328" s="13"/>
      <c r="AG328" s="6"/>
      <c r="AO328" s="13"/>
      <c r="BB328" s="13"/>
    </row>
    <row r="329" spans="7:54" ht="15.75" customHeight="1" x14ac:dyDescent="0.25">
      <c r="G329" s="2"/>
      <c r="O329" s="13"/>
      <c r="T329" s="4"/>
      <c r="AB329" s="13"/>
      <c r="AG329" s="6"/>
      <c r="AO329" s="13"/>
      <c r="BB329" s="13"/>
    </row>
    <row r="330" spans="7:54" ht="15.75" customHeight="1" x14ac:dyDescent="0.25">
      <c r="G330" s="2"/>
      <c r="O330" s="13"/>
      <c r="T330" s="4"/>
      <c r="AB330" s="13"/>
      <c r="AG330" s="6"/>
      <c r="AO330" s="13"/>
      <c r="BB330" s="13"/>
    </row>
    <row r="331" spans="7:54" ht="15.75" customHeight="1" x14ac:dyDescent="0.25">
      <c r="G331" s="2"/>
      <c r="O331" s="13"/>
      <c r="T331" s="4"/>
      <c r="AB331" s="13"/>
      <c r="AG331" s="6"/>
      <c r="AO331" s="13"/>
      <c r="BB331" s="13"/>
    </row>
    <row r="332" spans="7:54" ht="15.75" customHeight="1" x14ac:dyDescent="0.25">
      <c r="G332" s="2"/>
      <c r="O332" s="13"/>
      <c r="T332" s="4"/>
      <c r="AB332" s="13"/>
      <c r="AG332" s="6"/>
      <c r="AO332" s="13"/>
      <c r="BB332" s="13"/>
    </row>
    <row r="333" spans="7:54" ht="15.75" customHeight="1" x14ac:dyDescent="0.25">
      <c r="G333" s="2"/>
      <c r="O333" s="13"/>
      <c r="T333" s="4"/>
      <c r="AB333" s="13"/>
      <c r="AG333" s="6"/>
      <c r="AO333" s="13"/>
      <c r="BB333" s="13"/>
    </row>
    <row r="334" spans="7:54" ht="15.75" customHeight="1" x14ac:dyDescent="0.25">
      <c r="G334" s="2"/>
      <c r="O334" s="13"/>
      <c r="T334" s="4"/>
      <c r="AB334" s="13"/>
      <c r="AG334" s="6"/>
      <c r="AO334" s="13"/>
      <c r="BB334" s="13"/>
    </row>
    <row r="335" spans="7:54" ht="15.75" customHeight="1" x14ac:dyDescent="0.25">
      <c r="G335" s="2"/>
      <c r="O335" s="13"/>
      <c r="T335" s="4"/>
      <c r="AB335" s="13"/>
      <c r="AG335" s="6"/>
      <c r="AO335" s="13"/>
      <c r="BB335" s="13"/>
    </row>
    <row r="336" spans="7:54" ht="15.75" customHeight="1" x14ac:dyDescent="0.25">
      <c r="G336" s="2"/>
      <c r="O336" s="13"/>
      <c r="T336" s="4"/>
      <c r="AB336" s="13"/>
      <c r="AG336" s="6"/>
      <c r="AO336" s="13"/>
      <c r="BB336" s="13"/>
    </row>
    <row r="337" spans="7:54" ht="15.75" customHeight="1" x14ac:dyDescent="0.25">
      <c r="G337" s="2"/>
      <c r="O337" s="13"/>
      <c r="T337" s="4"/>
      <c r="AB337" s="13"/>
      <c r="AG337" s="6"/>
      <c r="AO337" s="13"/>
      <c r="BB337" s="13"/>
    </row>
    <row r="338" spans="7:54" ht="15.75" customHeight="1" x14ac:dyDescent="0.25">
      <c r="G338" s="2"/>
      <c r="O338" s="13"/>
      <c r="T338" s="4"/>
      <c r="AB338" s="13"/>
      <c r="AG338" s="6"/>
      <c r="AO338" s="13"/>
      <c r="BB338" s="13"/>
    </row>
    <row r="339" spans="7:54" ht="15.75" customHeight="1" x14ac:dyDescent="0.25">
      <c r="G339" s="2"/>
      <c r="O339" s="13"/>
      <c r="T339" s="4"/>
      <c r="AB339" s="13"/>
      <c r="AG339" s="6"/>
      <c r="AO339" s="13"/>
      <c r="BB339" s="13"/>
    </row>
    <row r="340" spans="7:54" ht="15.75" customHeight="1" x14ac:dyDescent="0.25">
      <c r="G340" s="2"/>
      <c r="O340" s="13"/>
      <c r="T340" s="4"/>
      <c r="AB340" s="13"/>
      <c r="AG340" s="6"/>
      <c r="AO340" s="13"/>
      <c r="BB340" s="13"/>
    </row>
    <row r="341" spans="7:54" ht="15.75" customHeight="1" x14ac:dyDescent="0.25">
      <c r="G341" s="2"/>
      <c r="O341" s="13"/>
      <c r="T341" s="4"/>
      <c r="AB341" s="13"/>
      <c r="AG341" s="6"/>
      <c r="AO341" s="13"/>
      <c r="BB341" s="13"/>
    </row>
    <row r="342" spans="7:54" ht="15.75" customHeight="1" x14ac:dyDescent="0.25">
      <c r="G342" s="2"/>
      <c r="O342" s="13"/>
      <c r="T342" s="4"/>
      <c r="AB342" s="13"/>
      <c r="AG342" s="6"/>
      <c r="AO342" s="13"/>
      <c r="BB342" s="13"/>
    </row>
    <row r="343" spans="7:54" ht="15.75" customHeight="1" x14ac:dyDescent="0.25">
      <c r="G343" s="2"/>
      <c r="O343" s="13"/>
      <c r="T343" s="4"/>
      <c r="AB343" s="13"/>
      <c r="AG343" s="6"/>
      <c r="AO343" s="13"/>
      <c r="BB343" s="13"/>
    </row>
    <row r="344" spans="7:54" ht="15.75" customHeight="1" x14ac:dyDescent="0.25">
      <c r="G344" s="2"/>
      <c r="O344" s="13"/>
      <c r="T344" s="4"/>
      <c r="AB344" s="13"/>
      <c r="AG344" s="6"/>
      <c r="AO344" s="13"/>
      <c r="BB344" s="13"/>
    </row>
    <row r="345" spans="7:54" ht="15.75" customHeight="1" x14ac:dyDescent="0.25">
      <c r="G345" s="2"/>
      <c r="O345" s="13"/>
      <c r="T345" s="4"/>
      <c r="AB345" s="13"/>
      <c r="AG345" s="6"/>
      <c r="AO345" s="13"/>
      <c r="BB345" s="13"/>
    </row>
    <row r="346" spans="7:54" ht="15.75" customHeight="1" x14ac:dyDescent="0.25">
      <c r="G346" s="2"/>
      <c r="O346" s="13"/>
      <c r="T346" s="4"/>
      <c r="AB346" s="13"/>
      <c r="AG346" s="6"/>
      <c r="AO346" s="13"/>
      <c r="BB346" s="13"/>
    </row>
    <row r="347" spans="7:54" ht="15.75" customHeight="1" x14ac:dyDescent="0.25">
      <c r="G347" s="2"/>
      <c r="O347" s="13"/>
      <c r="T347" s="4"/>
      <c r="AB347" s="13"/>
      <c r="AG347" s="6"/>
      <c r="AO347" s="13"/>
      <c r="BB347" s="13"/>
    </row>
    <row r="348" spans="7:54" ht="15.75" customHeight="1" x14ac:dyDescent="0.25">
      <c r="G348" s="2"/>
      <c r="O348" s="13"/>
      <c r="T348" s="4"/>
      <c r="AB348" s="13"/>
      <c r="AG348" s="6"/>
      <c r="AO348" s="13"/>
      <c r="BB348" s="13"/>
    </row>
    <row r="349" spans="7:54" ht="15.75" customHeight="1" x14ac:dyDescent="0.25">
      <c r="G349" s="2"/>
      <c r="O349" s="13"/>
      <c r="T349" s="4"/>
      <c r="AB349" s="13"/>
      <c r="AG349" s="6"/>
      <c r="AO349" s="13"/>
      <c r="BB349" s="13"/>
    </row>
    <row r="350" spans="7:54" ht="15.75" customHeight="1" x14ac:dyDescent="0.25">
      <c r="G350" s="2"/>
      <c r="O350" s="13"/>
      <c r="T350" s="4"/>
      <c r="AB350" s="13"/>
      <c r="AG350" s="6"/>
      <c r="AO350" s="13"/>
      <c r="BB350" s="13"/>
    </row>
    <row r="351" spans="7:54" ht="15.75" customHeight="1" x14ac:dyDescent="0.25">
      <c r="G351" s="2"/>
      <c r="O351" s="13"/>
      <c r="T351" s="4"/>
      <c r="AB351" s="13"/>
      <c r="AG351" s="6"/>
      <c r="AO351" s="13"/>
      <c r="BB351" s="13"/>
    </row>
    <row r="352" spans="7:54" ht="15.75" customHeight="1" x14ac:dyDescent="0.25">
      <c r="G352" s="2"/>
      <c r="O352" s="13"/>
      <c r="T352" s="4"/>
      <c r="AB352" s="13"/>
      <c r="AG352" s="6"/>
      <c r="AO352" s="13"/>
      <c r="BB352" s="13"/>
    </row>
    <row r="353" spans="7:54" ht="15.75" customHeight="1" x14ac:dyDescent="0.25">
      <c r="G353" s="2"/>
      <c r="O353" s="13"/>
      <c r="T353" s="4"/>
      <c r="AB353" s="13"/>
      <c r="AG353" s="6"/>
      <c r="AO353" s="13"/>
      <c r="BB353" s="13"/>
    </row>
    <row r="354" spans="7:54" ht="15.75" customHeight="1" x14ac:dyDescent="0.25">
      <c r="G354" s="2"/>
      <c r="O354" s="13"/>
      <c r="T354" s="4"/>
      <c r="AB354" s="13"/>
      <c r="AG354" s="6"/>
      <c r="AO354" s="13"/>
      <c r="BB354" s="13"/>
    </row>
    <row r="355" spans="7:54" ht="15.75" customHeight="1" x14ac:dyDescent="0.25">
      <c r="G355" s="2"/>
      <c r="O355" s="13"/>
      <c r="T355" s="4"/>
      <c r="AB355" s="13"/>
      <c r="AG355" s="6"/>
      <c r="AO355" s="13"/>
      <c r="BB355" s="13"/>
    </row>
    <row r="356" spans="7:54" ht="15.75" customHeight="1" x14ac:dyDescent="0.25">
      <c r="G356" s="2"/>
      <c r="O356" s="13"/>
      <c r="T356" s="4"/>
      <c r="AB356" s="13"/>
      <c r="AG356" s="6"/>
      <c r="AO356" s="13"/>
      <c r="BB356" s="13"/>
    </row>
    <row r="357" spans="7:54" ht="15.75" customHeight="1" x14ac:dyDescent="0.25">
      <c r="G357" s="2"/>
      <c r="O357" s="13"/>
      <c r="T357" s="4"/>
      <c r="AB357" s="13"/>
      <c r="AG357" s="6"/>
      <c r="AO357" s="13"/>
      <c r="BB357" s="13"/>
    </row>
    <row r="358" spans="7:54" ht="15.75" customHeight="1" x14ac:dyDescent="0.25">
      <c r="G358" s="2"/>
      <c r="O358" s="13"/>
      <c r="T358" s="4"/>
      <c r="AB358" s="13"/>
      <c r="AG358" s="6"/>
      <c r="AO358" s="13"/>
      <c r="BB358" s="13"/>
    </row>
    <row r="359" spans="7:54" ht="15.75" customHeight="1" x14ac:dyDescent="0.25">
      <c r="G359" s="2"/>
      <c r="O359" s="13"/>
      <c r="T359" s="4"/>
      <c r="AB359" s="13"/>
      <c r="AG359" s="6"/>
      <c r="AO359" s="13"/>
      <c r="BB359" s="13"/>
    </row>
    <row r="360" spans="7:54" ht="15.75" customHeight="1" x14ac:dyDescent="0.25">
      <c r="G360" s="2"/>
      <c r="O360" s="13"/>
      <c r="T360" s="4"/>
      <c r="AB360" s="13"/>
      <c r="AG360" s="6"/>
      <c r="AO360" s="13"/>
      <c r="BB360" s="13"/>
    </row>
    <row r="361" spans="7:54" ht="15.75" customHeight="1" x14ac:dyDescent="0.25">
      <c r="G361" s="2"/>
      <c r="O361" s="13"/>
      <c r="T361" s="4"/>
      <c r="AB361" s="13"/>
      <c r="AG361" s="6"/>
      <c r="AO361" s="13"/>
      <c r="BB361" s="13"/>
    </row>
    <row r="362" spans="7:54" ht="15.75" customHeight="1" x14ac:dyDescent="0.25">
      <c r="G362" s="2"/>
      <c r="O362" s="13"/>
      <c r="T362" s="4"/>
      <c r="AB362" s="13"/>
      <c r="AG362" s="6"/>
      <c r="AO362" s="13"/>
      <c r="BB362" s="13"/>
    </row>
    <row r="363" spans="7:54" ht="15.75" customHeight="1" x14ac:dyDescent="0.25">
      <c r="G363" s="2"/>
      <c r="O363" s="13"/>
      <c r="T363" s="4"/>
      <c r="AB363" s="13"/>
      <c r="AG363" s="6"/>
      <c r="AO363" s="13"/>
      <c r="BB363" s="13"/>
    </row>
    <row r="364" spans="7:54" ht="15.75" customHeight="1" x14ac:dyDescent="0.25">
      <c r="G364" s="2"/>
      <c r="O364" s="13"/>
      <c r="T364" s="4"/>
      <c r="AB364" s="13"/>
      <c r="AG364" s="6"/>
      <c r="AO364" s="13"/>
      <c r="BB364" s="13"/>
    </row>
    <row r="365" spans="7:54" ht="15.75" customHeight="1" x14ac:dyDescent="0.25">
      <c r="G365" s="2"/>
      <c r="O365" s="13"/>
      <c r="T365" s="4"/>
      <c r="AB365" s="13"/>
      <c r="AG365" s="6"/>
      <c r="AO365" s="13"/>
      <c r="BB365" s="13"/>
    </row>
    <row r="366" spans="7:54" ht="15.75" customHeight="1" x14ac:dyDescent="0.25">
      <c r="G366" s="2"/>
      <c r="O366" s="13"/>
      <c r="T366" s="4"/>
      <c r="AB366" s="13"/>
      <c r="AG366" s="6"/>
      <c r="AO366" s="13"/>
      <c r="BB366" s="13"/>
    </row>
    <row r="367" spans="7:54" ht="15.75" customHeight="1" x14ac:dyDescent="0.25">
      <c r="G367" s="2"/>
      <c r="O367" s="13"/>
      <c r="T367" s="4"/>
      <c r="AB367" s="13"/>
      <c r="AG367" s="6"/>
      <c r="AO367" s="13"/>
      <c r="BB367" s="13"/>
    </row>
    <row r="368" spans="7:54" ht="15.75" customHeight="1" x14ac:dyDescent="0.25">
      <c r="G368" s="2"/>
      <c r="O368" s="13"/>
      <c r="T368" s="4"/>
      <c r="AB368" s="13"/>
      <c r="AG368" s="6"/>
      <c r="AO368" s="13"/>
      <c r="BB368" s="13"/>
    </row>
    <row r="369" spans="7:54" ht="15.75" customHeight="1" x14ac:dyDescent="0.25">
      <c r="G369" s="2"/>
      <c r="O369" s="13"/>
      <c r="T369" s="4"/>
      <c r="AB369" s="13"/>
      <c r="AG369" s="6"/>
      <c r="AO369" s="13"/>
      <c r="BB369" s="13"/>
    </row>
    <row r="370" spans="7:54" ht="15.75" customHeight="1" x14ac:dyDescent="0.25">
      <c r="G370" s="2"/>
      <c r="O370" s="13"/>
      <c r="T370" s="4"/>
      <c r="AB370" s="13"/>
      <c r="AG370" s="6"/>
      <c r="AO370" s="13"/>
      <c r="BB370" s="13"/>
    </row>
    <row r="371" spans="7:54" ht="15.75" customHeight="1" x14ac:dyDescent="0.25">
      <c r="G371" s="2"/>
      <c r="O371" s="13"/>
      <c r="T371" s="4"/>
      <c r="AB371" s="13"/>
      <c r="AG371" s="6"/>
      <c r="AO371" s="13"/>
      <c r="BB371" s="13"/>
    </row>
    <row r="372" spans="7:54" ht="15.75" customHeight="1" x14ac:dyDescent="0.25">
      <c r="G372" s="2"/>
      <c r="O372" s="13"/>
      <c r="T372" s="4"/>
      <c r="AB372" s="13"/>
      <c r="AG372" s="6"/>
      <c r="AO372" s="13"/>
      <c r="BB372" s="13"/>
    </row>
    <row r="373" spans="7:54" ht="15.75" customHeight="1" x14ac:dyDescent="0.25">
      <c r="G373" s="2"/>
      <c r="O373" s="13"/>
      <c r="T373" s="4"/>
      <c r="AB373" s="13"/>
      <c r="AG373" s="6"/>
      <c r="AO373" s="13"/>
      <c r="BB373" s="13"/>
    </row>
    <row r="374" spans="7:54" ht="15.75" customHeight="1" x14ac:dyDescent="0.25">
      <c r="G374" s="2"/>
      <c r="O374" s="13"/>
      <c r="T374" s="4"/>
      <c r="AB374" s="13"/>
      <c r="AG374" s="6"/>
      <c r="AO374" s="13"/>
      <c r="BB374" s="13"/>
    </row>
    <row r="375" spans="7:54" ht="15.75" customHeight="1" x14ac:dyDescent="0.25">
      <c r="G375" s="2"/>
      <c r="O375" s="13"/>
      <c r="T375" s="4"/>
      <c r="AB375" s="13"/>
      <c r="AG375" s="6"/>
      <c r="AO375" s="13"/>
      <c r="BB375" s="13"/>
    </row>
    <row r="376" spans="7:54" ht="15.75" customHeight="1" x14ac:dyDescent="0.25">
      <c r="G376" s="2"/>
      <c r="O376" s="13"/>
      <c r="T376" s="4"/>
      <c r="AB376" s="13"/>
      <c r="AG376" s="6"/>
      <c r="AO376" s="13"/>
      <c r="BB376" s="13"/>
    </row>
    <row r="377" spans="7:54" ht="15.75" customHeight="1" x14ac:dyDescent="0.25">
      <c r="G377" s="2"/>
      <c r="O377" s="13"/>
      <c r="T377" s="4"/>
      <c r="AB377" s="13"/>
      <c r="AG377" s="6"/>
      <c r="AO377" s="13"/>
      <c r="BB377" s="13"/>
    </row>
    <row r="378" spans="7:54" ht="15.75" customHeight="1" x14ac:dyDescent="0.25">
      <c r="G378" s="2"/>
      <c r="O378" s="13"/>
      <c r="T378" s="4"/>
      <c r="AB378" s="13"/>
      <c r="AG378" s="6"/>
      <c r="AO378" s="13"/>
      <c r="BB378" s="13"/>
    </row>
    <row r="379" spans="7:54" ht="15.75" customHeight="1" x14ac:dyDescent="0.25">
      <c r="G379" s="2"/>
      <c r="O379" s="13"/>
      <c r="T379" s="4"/>
      <c r="AB379" s="13"/>
      <c r="AG379" s="6"/>
      <c r="AO379" s="13"/>
      <c r="BB379" s="13"/>
    </row>
    <row r="380" spans="7:54" ht="15.75" customHeight="1" x14ac:dyDescent="0.25">
      <c r="G380" s="2"/>
      <c r="O380" s="13"/>
      <c r="T380" s="4"/>
      <c r="AB380" s="13"/>
      <c r="AG380" s="6"/>
      <c r="AO380" s="13"/>
      <c r="BB380" s="13"/>
    </row>
    <row r="381" spans="7:54" ht="15.75" customHeight="1" x14ac:dyDescent="0.25">
      <c r="G381" s="2"/>
      <c r="O381" s="13"/>
      <c r="T381" s="4"/>
      <c r="AB381" s="13"/>
      <c r="AG381" s="6"/>
      <c r="AO381" s="13"/>
      <c r="BB381" s="13"/>
    </row>
    <row r="382" spans="7:54" ht="15.75" customHeight="1" x14ac:dyDescent="0.25">
      <c r="G382" s="2"/>
      <c r="O382" s="13"/>
      <c r="T382" s="4"/>
      <c r="AB382" s="13"/>
      <c r="AG382" s="6"/>
      <c r="AO382" s="13"/>
      <c r="BB382" s="13"/>
    </row>
    <row r="383" spans="7:54" ht="15.75" customHeight="1" x14ac:dyDescent="0.25">
      <c r="G383" s="2"/>
      <c r="O383" s="13"/>
      <c r="T383" s="4"/>
      <c r="AB383" s="13"/>
      <c r="AG383" s="6"/>
      <c r="AO383" s="13"/>
      <c r="BB383" s="13"/>
    </row>
    <row r="384" spans="7:54" ht="15.75" customHeight="1" x14ac:dyDescent="0.25">
      <c r="G384" s="2"/>
      <c r="O384" s="13"/>
      <c r="T384" s="4"/>
      <c r="AB384" s="13"/>
      <c r="AG384" s="6"/>
      <c r="AO384" s="13"/>
      <c r="BB384" s="13"/>
    </row>
    <row r="385" spans="7:54" ht="15.75" customHeight="1" x14ac:dyDescent="0.25">
      <c r="G385" s="2"/>
      <c r="O385" s="13"/>
      <c r="T385" s="4"/>
      <c r="AB385" s="13"/>
      <c r="AG385" s="6"/>
      <c r="AO385" s="13"/>
      <c r="BB385" s="13"/>
    </row>
    <row r="386" spans="7:54" ht="15.75" customHeight="1" x14ac:dyDescent="0.25">
      <c r="G386" s="2"/>
      <c r="O386" s="13"/>
      <c r="T386" s="4"/>
      <c r="AB386" s="13"/>
      <c r="AG386" s="6"/>
      <c r="AO386" s="13"/>
      <c r="BB386" s="13"/>
    </row>
    <row r="387" spans="7:54" ht="15.75" customHeight="1" x14ac:dyDescent="0.25">
      <c r="G387" s="2"/>
      <c r="O387" s="13"/>
      <c r="T387" s="4"/>
      <c r="AB387" s="13"/>
      <c r="AG387" s="6"/>
      <c r="AO387" s="13"/>
      <c r="BB387" s="13"/>
    </row>
    <row r="388" spans="7:54" ht="15.75" customHeight="1" x14ac:dyDescent="0.25">
      <c r="G388" s="2"/>
      <c r="O388" s="13"/>
      <c r="T388" s="4"/>
      <c r="AB388" s="13"/>
      <c r="AG388" s="6"/>
      <c r="AO388" s="13"/>
      <c r="BB388" s="13"/>
    </row>
    <row r="389" spans="7:54" ht="15.75" customHeight="1" x14ac:dyDescent="0.25">
      <c r="G389" s="2"/>
      <c r="O389" s="13"/>
      <c r="T389" s="4"/>
      <c r="AB389" s="13"/>
      <c r="AG389" s="6"/>
      <c r="AO389" s="13"/>
      <c r="BB389" s="13"/>
    </row>
    <row r="390" spans="7:54" ht="15.75" customHeight="1" x14ac:dyDescent="0.25">
      <c r="G390" s="2"/>
      <c r="O390" s="13"/>
      <c r="T390" s="4"/>
      <c r="AB390" s="13"/>
      <c r="AG390" s="6"/>
      <c r="AO390" s="13"/>
      <c r="BB390" s="13"/>
    </row>
    <row r="391" spans="7:54" ht="15.75" customHeight="1" x14ac:dyDescent="0.25">
      <c r="G391" s="2"/>
      <c r="O391" s="13"/>
      <c r="T391" s="4"/>
      <c r="AB391" s="13"/>
      <c r="AG391" s="6"/>
      <c r="AO391" s="13"/>
      <c r="BB391" s="13"/>
    </row>
    <row r="392" spans="7:54" ht="15.75" customHeight="1" x14ac:dyDescent="0.25">
      <c r="G392" s="2"/>
      <c r="O392" s="13"/>
      <c r="T392" s="4"/>
      <c r="AB392" s="13"/>
      <c r="AG392" s="6"/>
      <c r="AO392" s="13"/>
      <c r="BB392" s="13"/>
    </row>
    <row r="393" spans="7:54" ht="15.75" customHeight="1" x14ac:dyDescent="0.25">
      <c r="G393" s="2"/>
      <c r="O393" s="13"/>
      <c r="T393" s="4"/>
      <c r="AB393" s="13"/>
      <c r="AG393" s="6"/>
      <c r="AO393" s="13"/>
      <c r="BB393" s="13"/>
    </row>
    <row r="394" spans="7:54" ht="15.75" customHeight="1" x14ac:dyDescent="0.25">
      <c r="G394" s="2"/>
      <c r="O394" s="13"/>
      <c r="T394" s="4"/>
      <c r="AB394" s="13"/>
      <c r="AG394" s="6"/>
      <c r="AO394" s="13"/>
      <c r="BB394" s="13"/>
    </row>
    <row r="395" spans="7:54" ht="15.75" customHeight="1" x14ac:dyDescent="0.25">
      <c r="G395" s="2"/>
      <c r="O395" s="13"/>
      <c r="T395" s="4"/>
      <c r="AB395" s="13"/>
      <c r="AG395" s="6"/>
      <c r="AO395" s="13"/>
      <c r="BB395" s="13"/>
    </row>
    <row r="396" spans="7:54" ht="15.75" customHeight="1" x14ac:dyDescent="0.25">
      <c r="G396" s="2"/>
      <c r="O396" s="13"/>
      <c r="T396" s="4"/>
      <c r="AB396" s="13"/>
      <c r="AG396" s="6"/>
      <c r="AO396" s="13"/>
      <c r="BB396" s="13"/>
    </row>
    <row r="397" spans="7:54" ht="15.75" customHeight="1" x14ac:dyDescent="0.25">
      <c r="G397" s="2"/>
      <c r="O397" s="13"/>
      <c r="T397" s="4"/>
      <c r="AB397" s="13"/>
      <c r="AG397" s="6"/>
      <c r="AO397" s="13"/>
      <c r="BB397" s="13"/>
    </row>
    <row r="398" spans="7:54" ht="15.75" customHeight="1" x14ac:dyDescent="0.25">
      <c r="G398" s="2"/>
      <c r="O398" s="13"/>
      <c r="T398" s="4"/>
      <c r="AB398" s="13"/>
      <c r="AG398" s="6"/>
      <c r="AO398" s="13"/>
      <c r="BB398" s="13"/>
    </row>
    <row r="399" spans="7:54" ht="15.75" customHeight="1" x14ac:dyDescent="0.25">
      <c r="G399" s="2"/>
      <c r="O399" s="13"/>
      <c r="T399" s="4"/>
      <c r="AB399" s="13"/>
      <c r="AG399" s="6"/>
      <c r="AO399" s="13"/>
      <c r="BB399" s="13"/>
    </row>
    <row r="400" spans="7:54" ht="15.75" customHeight="1" x14ac:dyDescent="0.25">
      <c r="G400" s="2"/>
      <c r="O400" s="13"/>
      <c r="T400" s="4"/>
      <c r="AB400" s="13"/>
      <c r="AG400" s="6"/>
      <c r="AO400" s="13"/>
      <c r="BB400" s="13"/>
    </row>
    <row r="401" spans="7:54" ht="15.75" customHeight="1" x14ac:dyDescent="0.25">
      <c r="G401" s="2"/>
      <c r="O401" s="13"/>
      <c r="T401" s="4"/>
      <c r="AB401" s="13"/>
      <c r="AG401" s="6"/>
      <c r="AO401" s="13"/>
      <c r="BB401" s="13"/>
    </row>
    <row r="402" spans="7:54" ht="15.75" customHeight="1" x14ac:dyDescent="0.25">
      <c r="G402" s="2"/>
      <c r="O402" s="13"/>
      <c r="T402" s="4"/>
      <c r="AB402" s="13"/>
      <c r="AG402" s="6"/>
      <c r="AO402" s="13"/>
      <c r="BB402" s="13"/>
    </row>
    <row r="403" spans="7:54" ht="15.75" customHeight="1" x14ac:dyDescent="0.25">
      <c r="G403" s="2"/>
      <c r="O403" s="13"/>
      <c r="T403" s="4"/>
      <c r="AB403" s="13"/>
      <c r="AG403" s="6"/>
      <c r="AO403" s="13"/>
      <c r="BB403" s="13"/>
    </row>
    <row r="404" spans="7:54" ht="15.75" customHeight="1" x14ac:dyDescent="0.25">
      <c r="G404" s="2"/>
      <c r="O404" s="13"/>
      <c r="T404" s="4"/>
      <c r="AB404" s="13"/>
      <c r="AG404" s="6"/>
      <c r="AO404" s="13"/>
      <c r="BB404" s="13"/>
    </row>
    <row r="405" spans="7:54" ht="15.75" customHeight="1" x14ac:dyDescent="0.25">
      <c r="G405" s="2"/>
      <c r="O405" s="13"/>
      <c r="T405" s="4"/>
      <c r="AB405" s="13"/>
      <c r="AG405" s="6"/>
      <c r="AO405" s="13"/>
      <c r="BB405" s="13"/>
    </row>
    <row r="406" spans="7:54" ht="15.75" customHeight="1" x14ac:dyDescent="0.25">
      <c r="G406" s="2"/>
      <c r="O406" s="13"/>
      <c r="T406" s="4"/>
      <c r="AB406" s="13"/>
      <c r="AG406" s="6"/>
      <c r="AO406" s="13"/>
      <c r="BB406" s="13"/>
    </row>
    <row r="407" spans="7:54" ht="15.75" customHeight="1" x14ac:dyDescent="0.25">
      <c r="G407" s="2"/>
      <c r="O407" s="13"/>
      <c r="T407" s="4"/>
      <c r="AB407" s="13"/>
      <c r="AG407" s="6"/>
      <c r="AO407" s="13"/>
      <c r="BB407" s="13"/>
    </row>
    <row r="408" spans="7:54" ht="15.75" customHeight="1" x14ac:dyDescent="0.25">
      <c r="G408" s="2"/>
      <c r="O408" s="13"/>
      <c r="T408" s="4"/>
      <c r="AB408" s="13"/>
      <c r="AG408" s="6"/>
      <c r="AO408" s="13"/>
      <c r="BB408" s="13"/>
    </row>
    <row r="409" spans="7:54" ht="15.75" customHeight="1" x14ac:dyDescent="0.25">
      <c r="G409" s="2"/>
      <c r="O409" s="13"/>
      <c r="T409" s="4"/>
      <c r="AB409" s="13"/>
      <c r="AG409" s="6"/>
      <c r="AO409" s="13"/>
      <c r="BB409" s="13"/>
    </row>
    <row r="410" spans="7:54" ht="15.75" customHeight="1" x14ac:dyDescent="0.25">
      <c r="G410" s="2"/>
      <c r="O410" s="13"/>
      <c r="T410" s="4"/>
      <c r="AB410" s="13"/>
      <c r="AG410" s="6"/>
      <c r="AO410" s="13"/>
      <c r="BB410" s="13"/>
    </row>
    <row r="411" spans="7:54" ht="15.75" customHeight="1" x14ac:dyDescent="0.25">
      <c r="G411" s="2"/>
      <c r="O411" s="13"/>
      <c r="T411" s="4"/>
      <c r="AB411" s="13"/>
      <c r="AG411" s="6"/>
      <c r="AO411" s="13"/>
      <c r="BB411" s="13"/>
    </row>
    <row r="412" spans="7:54" ht="15.75" customHeight="1" x14ac:dyDescent="0.25">
      <c r="G412" s="2"/>
      <c r="O412" s="13"/>
      <c r="T412" s="4"/>
      <c r="AB412" s="13"/>
      <c r="AG412" s="6"/>
      <c r="AO412" s="13"/>
      <c r="BB412" s="13"/>
    </row>
    <row r="413" spans="7:54" ht="15.75" customHeight="1" x14ac:dyDescent="0.25">
      <c r="G413" s="2"/>
      <c r="O413" s="13"/>
      <c r="T413" s="4"/>
      <c r="AB413" s="13"/>
      <c r="AG413" s="6"/>
      <c r="AO413" s="13"/>
      <c r="BB413" s="13"/>
    </row>
    <row r="414" spans="7:54" ht="15.75" customHeight="1" x14ac:dyDescent="0.25">
      <c r="G414" s="2"/>
      <c r="O414" s="13"/>
      <c r="T414" s="4"/>
      <c r="AB414" s="13"/>
      <c r="AG414" s="6"/>
      <c r="AO414" s="13"/>
      <c r="BB414" s="13"/>
    </row>
    <row r="415" spans="7:54" ht="15.75" customHeight="1" x14ac:dyDescent="0.25">
      <c r="G415" s="2"/>
      <c r="O415" s="13"/>
      <c r="T415" s="4"/>
      <c r="AB415" s="13"/>
      <c r="AG415" s="6"/>
      <c r="AO415" s="13"/>
      <c r="BB415" s="13"/>
    </row>
    <row r="416" spans="7:54" ht="15.75" customHeight="1" x14ac:dyDescent="0.25">
      <c r="G416" s="2"/>
      <c r="O416" s="13"/>
      <c r="T416" s="4"/>
      <c r="AB416" s="13"/>
      <c r="AG416" s="6"/>
      <c r="AO416" s="13"/>
      <c r="BB416" s="13"/>
    </row>
    <row r="417" spans="7:54" ht="15.75" customHeight="1" x14ac:dyDescent="0.25">
      <c r="G417" s="2"/>
      <c r="O417" s="13"/>
      <c r="T417" s="4"/>
      <c r="AB417" s="13"/>
      <c r="AG417" s="6"/>
      <c r="AO417" s="13"/>
      <c r="BB417" s="13"/>
    </row>
    <row r="418" spans="7:54" ht="15.75" customHeight="1" x14ac:dyDescent="0.25">
      <c r="G418" s="2"/>
      <c r="O418" s="13"/>
      <c r="T418" s="4"/>
      <c r="AB418" s="13"/>
      <c r="AG418" s="6"/>
      <c r="AO418" s="13"/>
      <c r="BB418" s="13"/>
    </row>
    <row r="419" spans="7:54" ht="15.75" customHeight="1" x14ac:dyDescent="0.25">
      <c r="G419" s="2"/>
      <c r="O419" s="13"/>
      <c r="T419" s="4"/>
      <c r="AB419" s="13"/>
      <c r="AG419" s="6"/>
      <c r="AO419" s="13"/>
      <c r="BB419" s="13"/>
    </row>
    <row r="420" spans="7:54" ht="15.75" customHeight="1" x14ac:dyDescent="0.25">
      <c r="G420" s="2"/>
      <c r="O420" s="13"/>
      <c r="T420" s="4"/>
      <c r="AB420" s="13"/>
      <c r="AG420" s="6"/>
      <c r="AO420" s="13"/>
      <c r="BB420" s="13"/>
    </row>
    <row r="421" spans="7:54" ht="15.75" customHeight="1" x14ac:dyDescent="0.25">
      <c r="G421" s="2"/>
      <c r="O421" s="13"/>
      <c r="T421" s="4"/>
      <c r="AB421" s="13"/>
      <c r="AG421" s="6"/>
      <c r="AO421" s="13"/>
      <c r="BB421" s="13"/>
    </row>
    <row r="422" spans="7:54" ht="15.75" customHeight="1" x14ac:dyDescent="0.25">
      <c r="G422" s="2"/>
      <c r="O422" s="13"/>
      <c r="T422" s="4"/>
      <c r="AB422" s="13"/>
      <c r="AG422" s="6"/>
      <c r="AO422" s="13"/>
      <c r="BB422" s="13"/>
    </row>
    <row r="423" spans="7:54" ht="15.75" customHeight="1" x14ac:dyDescent="0.25">
      <c r="G423" s="2"/>
      <c r="O423" s="13"/>
      <c r="T423" s="4"/>
      <c r="AB423" s="13"/>
      <c r="AG423" s="6"/>
      <c r="AO423" s="13"/>
      <c r="BB423" s="13"/>
    </row>
    <row r="424" spans="7:54" ht="15.75" customHeight="1" x14ac:dyDescent="0.25">
      <c r="G424" s="2"/>
      <c r="O424" s="13"/>
      <c r="T424" s="4"/>
      <c r="AB424" s="13"/>
      <c r="AG424" s="6"/>
      <c r="AO424" s="13"/>
      <c r="BB424" s="13"/>
    </row>
    <row r="425" spans="7:54" ht="15.75" customHeight="1" x14ac:dyDescent="0.25">
      <c r="G425" s="2"/>
      <c r="O425" s="13"/>
      <c r="T425" s="4"/>
      <c r="AB425" s="13"/>
      <c r="AG425" s="6"/>
      <c r="AO425" s="13"/>
      <c r="BB425" s="13"/>
    </row>
    <row r="426" spans="7:54" ht="15.75" customHeight="1" x14ac:dyDescent="0.25">
      <c r="G426" s="2"/>
      <c r="O426" s="13"/>
      <c r="T426" s="4"/>
      <c r="AB426" s="13"/>
      <c r="AG426" s="6"/>
      <c r="AO426" s="13"/>
      <c r="BB426" s="13"/>
    </row>
    <row r="427" spans="7:54" ht="15.75" customHeight="1" x14ac:dyDescent="0.25">
      <c r="G427" s="2"/>
      <c r="O427" s="13"/>
      <c r="T427" s="4"/>
      <c r="AB427" s="13"/>
      <c r="AG427" s="6"/>
      <c r="AO427" s="13"/>
      <c r="BB427" s="13"/>
    </row>
    <row r="428" spans="7:54" ht="15.75" customHeight="1" x14ac:dyDescent="0.25">
      <c r="G428" s="2"/>
      <c r="O428" s="13"/>
      <c r="T428" s="4"/>
      <c r="AB428" s="13"/>
      <c r="AG428" s="6"/>
      <c r="AO428" s="13"/>
      <c r="BB428" s="13"/>
    </row>
    <row r="429" spans="7:54" ht="15.75" customHeight="1" x14ac:dyDescent="0.25">
      <c r="G429" s="2"/>
      <c r="O429" s="13"/>
      <c r="T429" s="4"/>
      <c r="AB429" s="13"/>
      <c r="AG429" s="6"/>
      <c r="AO429" s="13"/>
      <c r="BB429" s="13"/>
    </row>
    <row r="430" spans="7:54" ht="15.75" customHeight="1" x14ac:dyDescent="0.25">
      <c r="G430" s="2"/>
      <c r="O430" s="13"/>
      <c r="T430" s="4"/>
      <c r="AB430" s="13"/>
      <c r="AG430" s="6"/>
      <c r="AO430" s="13"/>
      <c r="BB430" s="13"/>
    </row>
    <row r="431" spans="7:54" ht="15.75" customHeight="1" x14ac:dyDescent="0.25">
      <c r="G431" s="2"/>
      <c r="O431" s="13"/>
      <c r="T431" s="4"/>
      <c r="AB431" s="13"/>
      <c r="AG431" s="6"/>
      <c r="AO431" s="13"/>
      <c r="BB431" s="13"/>
    </row>
    <row r="432" spans="7:54" ht="15.75" customHeight="1" x14ac:dyDescent="0.25">
      <c r="G432" s="2"/>
      <c r="O432" s="13"/>
      <c r="T432" s="4"/>
      <c r="AB432" s="13"/>
      <c r="AG432" s="6"/>
      <c r="AO432" s="13"/>
      <c r="BB432" s="13"/>
    </row>
    <row r="433" spans="7:54" ht="15.75" customHeight="1" x14ac:dyDescent="0.25">
      <c r="G433" s="2"/>
      <c r="O433" s="13"/>
      <c r="T433" s="4"/>
      <c r="AB433" s="13"/>
      <c r="AG433" s="6"/>
      <c r="AO433" s="13"/>
      <c r="BB433" s="13"/>
    </row>
    <row r="434" spans="7:54" ht="15.75" customHeight="1" x14ac:dyDescent="0.25">
      <c r="G434" s="2"/>
      <c r="O434" s="13"/>
      <c r="T434" s="4"/>
      <c r="AB434" s="13"/>
      <c r="AG434" s="6"/>
      <c r="AO434" s="13"/>
      <c r="BB434" s="13"/>
    </row>
    <row r="435" spans="7:54" ht="15.75" customHeight="1" x14ac:dyDescent="0.25">
      <c r="G435" s="2"/>
      <c r="O435" s="13"/>
      <c r="T435" s="4"/>
      <c r="AB435" s="13"/>
      <c r="AG435" s="6"/>
      <c r="AO435" s="13"/>
      <c r="BB435" s="13"/>
    </row>
    <row r="436" spans="7:54" ht="15.75" customHeight="1" x14ac:dyDescent="0.25">
      <c r="G436" s="2"/>
      <c r="O436" s="13"/>
      <c r="T436" s="4"/>
      <c r="AB436" s="13"/>
      <c r="AG436" s="6"/>
      <c r="AO436" s="13"/>
      <c r="BB436" s="13"/>
    </row>
    <row r="437" spans="7:54" ht="15.75" customHeight="1" x14ac:dyDescent="0.25">
      <c r="G437" s="2"/>
      <c r="O437" s="13"/>
      <c r="T437" s="4"/>
      <c r="AB437" s="13"/>
      <c r="AG437" s="6"/>
      <c r="AO437" s="13"/>
      <c r="BB437" s="13"/>
    </row>
    <row r="438" spans="7:54" ht="15.75" customHeight="1" x14ac:dyDescent="0.25">
      <c r="G438" s="2"/>
      <c r="O438" s="13"/>
      <c r="T438" s="4"/>
      <c r="AB438" s="13"/>
      <c r="AG438" s="6"/>
      <c r="AO438" s="13"/>
      <c r="BB438" s="13"/>
    </row>
    <row r="439" spans="7:54" ht="15.75" customHeight="1" x14ac:dyDescent="0.25">
      <c r="G439" s="2"/>
      <c r="O439" s="13"/>
      <c r="T439" s="4"/>
      <c r="AB439" s="13"/>
      <c r="AG439" s="6"/>
      <c r="AO439" s="13"/>
      <c r="BB439" s="13"/>
    </row>
    <row r="440" spans="7:54" ht="15.75" customHeight="1" x14ac:dyDescent="0.25">
      <c r="G440" s="2"/>
      <c r="O440" s="13"/>
      <c r="T440" s="4"/>
      <c r="AB440" s="13"/>
      <c r="AG440" s="6"/>
      <c r="AO440" s="13"/>
      <c r="BB440" s="13"/>
    </row>
    <row r="441" spans="7:54" ht="15.75" customHeight="1" x14ac:dyDescent="0.25">
      <c r="G441" s="2"/>
      <c r="O441" s="13"/>
      <c r="T441" s="4"/>
      <c r="AB441" s="13"/>
      <c r="AG441" s="6"/>
      <c r="AO441" s="13"/>
      <c r="BB441" s="13"/>
    </row>
    <row r="442" spans="7:54" ht="15.75" customHeight="1" x14ac:dyDescent="0.25">
      <c r="G442" s="2"/>
      <c r="O442" s="13"/>
      <c r="T442" s="4"/>
      <c r="AB442" s="13"/>
      <c r="AG442" s="6"/>
      <c r="AO442" s="13"/>
      <c r="BB442" s="13"/>
    </row>
    <row r="443" spans="7:54" ht="15.75" customHeight="1" x14ac:dyDescent="0.25">
      <c r="G443" s="2"/>
      <c r="O443" s="13"/>
      <c r="T443" s="4"/>
      <c r="AB443" s="13"/>
      <c r="AG443" s="6"/>
      <c r="AO443" s="13"/>
      <c r="BB443" s="13"/>
    </row>
    <row r="444" spans="7:54" ht="15.75" customHeight="1" x14ac:dyDescent="0.25">
      <c r="G444" s="2"/>
      <c r="O444" s="13"/>
      <c r="T444" s="4"/>
      <c r="AB444" s="13"/>
      <c r="AG444" s="6"/>
      <c r="AO444" s="13"/>
      <c r="BB444" s="13"/>
    </row>
    <row r="445" spans="7:54" ht="15.75" customHeight="1" x14ac:dyDescent="0.25">
      <c r="G445" s="2"/>
      <c r="O445" s="13"/>
      <c r="T445" s="4"/>
      <c r="AB445" s="13"/>
      <c r="AG445" s="6"/>
      <c r="AO445" s="13"/>
      <c r="BB445" s="13"/>
    </row>
    <row r="446" spans="7:54" ht="15.75" customHeight="1" x14ac:dyDescent="0.25">
      <c r="G446" s="2"/>
      <c r="O446" s="13"/>
      <c r="T446" s="4"/>
      <c r="AB446" s="13"/>
      <c r="AG446" s="6"/>
      <c r="AO446" s="13"/>
      <c r="BB446" s="13"/>
    </row>
    <row r="447" spans="7:54" ht="15.75" customHeight="1" x14ac:dyDescent="0.25">
      <c r="G447" s="2"/>
      <c r="O447" s="13"/>
      <c r="T447" s="4"/>
      <c r="AB447" s="13"/>
      <c r="AG447" s="6"/>
      <c r="AO447" s="13"/>
      <c r="BB447" s="13"/>
    </row>
    <row r="448" spans="7:54" ht="15.75" customHeight="1" x14ac:dyDescent="0.25">
      <c r="G448" s="2"/>
      <c r="O448" s="13"/>
      <c r="T448" s="4"/>
      <c r="AB448" s="13"/>
      <c r="AG448" s="6"/>
      <c r="AO448" s="13"/>
      <c r="BB448" s="13"/>
    </row>
    <row r="449" spans="7:54" ht="15.75" customHeight="1" x14ac:dyDescent="0.25">
      <c r="G449" s="2"/>
      <c r="O449" s="13"/>
      <c r="T449" s="4"/>
      <c r="AB449" s="13"/>
      <c r="AG449" s="6"/>
      <c r="AO449" s="13"/>
      <c r="BB449" s="13"/>
    </row>
    <row r="450" spans="7:54" ht="15.75" customHeight="1" x14ac:dyDescent="0.25">
      <c r="G450" s="2"/>
      <c r="O450" s="13"/>
      <c r="T450" s="4"/>
      <c r="AB450" s="13"/>
      <c r="AG450" s="6"/>
      <c r="AO450" s="13"/>
      <c r="BB450" s="13"/>
    </row>
    <row r="451" spans="7:54" ht="15.75" customHeight="1" x14ac:dyDescent="0.25">
      <c r="G451" s="2"/>
      <c r="O451" s="13"/>
      <c r="T451" s="4"/>
      <c r="AB451" s="13"/>
      <c r="AG451" s="6"/>
      <c r="AO451" s="13"/>
      <c r="BB451" s="13"/>
    </row>
    <row r="452" spans="7:54" ht="15.75" customHeight="1" x14ac:dyDescent="0.25">
      <c r="G452" s="2"/>
      <c r="O452" s="13"/>
      <c r="T452" s="4"/>
      <c r="AB452" s="13"/>
      <c r="AG452" s="6"/>
      <c r="AO452" s="13"/>
      <c r="BB452" s="13"/>
    </row>
    <row r="453" spans="7:54" ht="15.75" customHeight="1" x14ac:dyDescent="0.25">
      <c r="G453" s="2"/>
      <c r="O453" s="13"/>
      <c r="T453" s="4"/>
      <c r="AB453" s="13"/>
      <c r="AG453" s="6"/>
      <c r="AO453" s="13"/>
      <c r="BB453" s="13"/>
    </row>
    <row r="454" spans="7:54" ht="15.75" customHeight="1" x14ac:dyDescent="0.25">
      <c r="G454" s="2"/>
      <c r="O454" s="13"/>
      <c r="T454" s="4"/>
      <c r="AB454" s="13"/>
      <c r="AG454" s="6"/>
      <c r="AO454" s="13"/>
      <c r="BB454" s="13"/>
    </row>
    <row r="455" spans="7:54" ht="15.75" customHeight="1" x14ac:dyDescent="0.25">
      <c r="G455" s="2"/>
      <c r="O455" s="13"/>
      <c r="T455" s="4"/>
      <c r="AB455" s="13"/>
      <c r="AG455" s="6"/>
      <c r="AO455" s="13"/>
      <c r="BB455" s="13"/>
    </row>
    <row r="456" spans="7:54" ht="15.75" customHeight="1" x14ac:dyDescent="0.25">
      <c r="G456" s="2"/>
      <c r="O456" s="13"/>
      <c r="T456" s="4"/>
      <c r="AB456" s="13"/>
      <c r="AG456" s="6"/>
      <c r="AO456" s="13"/>
      <c r="BB456" s="13"/>
    </row>
    <row r="457" spans="7:54" ht="15.75" customHeight="1" x14ac:dyDescent="0.25">
      <c r="G457" s="2"/>
      <c r="O457" s="13"/>
      <c r="T457" s="4"/>
      <c r="AB457" s="13"/>
      <c r="AG457" s="6"/>
      <c r="AO457" s="13"/>
      <c r="BB457" s="13"/>
    </row>
    <row r="458" spans="7:54" ht="15.75" customHeight="1" x14ac:dyDescent="0.25">
      <c r="G458" s="2"/>
      <c r="O458" s="13"/>
      <c r="T458" s="4"/>
      <c r="AB458" s="13"/>
      <c r="AG458" s="6"/>
      <c r="AO458" s="13"/>
      <c r="BB458" s="13"/>
    </row>
    <row r="459" spans="7:54" ht="15.75" customHeight="1" x14ac:dyDescent="0.25">
      <c r="G459" s="2"/>
      <c r="O459" s="13"/>
      <c r="T459" s="4"/>
      <c r="AB459" s="13"/>
      <c r="AG459" s="6"/>
      <c r="AO459" s="13"/>
      <c r="BB459" s="13"/>
    </row>
    <row r="460" spans="7:54" ht="15.75" customHeight="1" x14ac:dyDescent="0.25">
      <c r="G460" s="2"/>
      <c r="O460" s="13"/>
      <c r="T460" s="4"/>
      <c r="AB460" s="13"/>
      <c r="AG460" s="6"/>
      <c r="AO460" s="13"/>
      <c r="BB460" s="13"/>
    </row>
    <row r="461" spans="7:54" ht="15.75" customHeight="1" x14ac:dyDescent="0.25">
      <c r="G461" s="2"/>
      <c r="O461" s="13"/>
      <c r="T461" s="4"/>
      <c r="AB461" s="13"/>
      <c r="AG461" s="6"/>
      <c r="AO461" s="13"/>
      <c r="BB461" s="13"/>
    </row>
    <row r="462" spans="7:54" ht="15.75" customHeight="1" x14ac:dyDescent="0.25">
      <c r="G462" s="2"/>
      <c r="O462" s="13"/>
      <c r="T462" s="4"/>
      <c r="AB462" s="13"/>
      <c r="AG462" s="6"/>
      <c r="AO462" s="13"/>
      <c r="BB462" s="13"/>
    </row>
    <row r="463" spans="7:54" ht="15.75" customHeight="1" x14ac:dyDescent="0.25">
      <c r="G463" s="2"/>
      <c r="O463" s="13"/>
      <c r="T463" s="4"/>
      <c r="AB463" s="13"/>
      <c r="AG463" s="6"/>
      <c r="AO463" s="13"/>
      <c r="BB463" s="13"/>
    </row>
    <row r="464" spans="7:54" ht="15.75" customHeight="1" x14ac:dyDescent="0.25">
      <c r="G464" s="2"/>
      <c r="O464" s="13"/>
      <c r="T464" s="4"/>
      <c r="AB464" s="13"/>
      <c r="AG464" s="6"/>
      <c r="AO464" s="13"/>
      <c r="BB464" s="13"/>
    </row>
    <row r="465" spans="7:54" ht="15.75" customHeight="1" x14ac:dyDescent="0.25">
      <c r="G465" s="2"/>
      <c r="O465" s="13"/>
      <c r="T465" s="4"/>
      <c r="AB465" s="13"/>
      <c r="AG465" s="6"/>
      <c r="AO465" s="13"/>
      <c r="BB465" s="13"/>
    </row>
    <row r="466" spans="7:54" ht="15.75" customHeight="1" x14ac:dyDescent="0.25">
      <c r="G466" s="2"/>
      <c r="O466" s="13"/>
      <c r="T466" s="4"/>
      <c r="AB466" s="13"/>
      <c r="AG466" s="6"/>
      <c r="AO466" s="13"/>
      <c r="BB466" s="13"/>
    </row>
    <row r="467" spans="7:54" ht="15.75" customHeight="1" x14ac:dyDescent="0.25">
      <c r="G467" s="2"/>
      <c r="O467" s="13"/>
      <c r="T467" s="4"/>
      <c r="AB467" s="13"/>
      <c r="AG467" s="6"/>
      <c r="AO467" s="13"/>
      <c r="BB467" s="13"/>
    </row>
    <row r="468" spans="7:54" ht="15.75" customHeight="1" x14ac:dyDescent="0.25">
      <c r="G468" s="2"/>
      <c r="O468" s="13"/>
      <c r="T468" s="4"/>
      <c r="AB468" s="13"/>
      <c r="AG468" s="6"/>
      <c r="AO468" s="13"/>
      <c r="BB468" s="13"/>
    </row>
    <row r="469" spans="7:54" ht="15.75" customHeight="1" x14ac:dyDescent="0.25">
      <c r="G469" s="2"/>
      <c r="O469" s="13"/>
      <c r="T469" s="4"/>
      <c r="AB469" s="13"/>
      <c r="AG469" s="6"/>
      <c r="AO469" s="13"/>
      <c r="BB469" s="13"/>
    </row>
    <row r="470" spans="7:54" ht="15.75" customHeight="1" x14ac:dyDescent="0.25">
      <c r="G470" s="2"/>
      <c r="O470" s="13"/>
      <c r="T470" s="4"/>
      <c r="AB470" s="13"/>
      <c r="AG470" s="6"/>
      <c r="AO470" s="13"/>
      <c r="BB470" s="13"/>
    </row>
    <row r="471" spans="7:54" ht="15.75" customHeight="1" x14ac:dyDescent="0.25">
      <c r="G471" s="2"/>
      <c r="O471" s="13"/>
      <c r="T471" s="4"/>
      <c r="AB471" s="13"/>
      <c r="AG471" s="6"/>
      <c r="AO471" s="13"/>
      <c r="BB471" s="13"/>
    </row>
    <row r="472" spans="7:54" ht="15.75" customHeight="1" x14ac:dyDescent="0.25">
      <c r="G472" s="2"/>
      <c r="O472" s="13"/>
      <c r="T472" s="4"/>
      <c r="AB472" s="13"/>
      <c r="AG472" s="6"/>
      <c r="AO472" s="13"/>
      <c r="BB472" s="13"/>
    </row>
    <row r="473" spans="7:54" ht="15.75" customHeight="1" x14ac:dyDescent="0.25">
      <c r="G473" s="2"/>
      <c r="O473" s="13"/>
      <c r="T473" s="4"/>
      <c r="AB473" s="13"/>
      <c r="AG473" s="6"/>
      <c r="AO473" s="13"/>
      <c r="BB473" s="13"/>
    </row>
    <row r="474" spans="7:54" ht="15.75" customHeight="1" x14ac:dyDescent="0.25">
      <c r="G474" s="2"/>
      <c r="O474" s="13"/>
      <c r="T474" s="4"/>
      <c r="AB474" s="13"/>
      <c r="AG474" s="6"/>
      <c r="AO474" s="13"/>
      <c r="BB474" s="13"/>
    </row>
    <row r="475" spans="7:54" ht="15.75" customHeight="1" x14ac:dyDescent="0.25">
      <c r="G475" s="2"/>
      <c r="O475" s="13"/>
      <c r="T475" s="4"/>
      <c r="AB475" s="13"/>
      <c r="AG475" s="6"/>
      <c r="AO475" s="13"/>
      <c r="BB475" s="13"/>
    </row>
    <row r="476" spans="7:54" ht="15.75" customHeight="1" x14ac:dyDescent="0.25">
      <c r="G476" s="2"/>
      <c r="O476" s="13"/>
      <c r="T476" s="4"/>
      <c r="AB476" s="13"/>
      <c r="AG476" s="6"/>
      <c r="AO476" s="13"/>
      <c r="BB476" s="13"/>
    </row>
    <row r="477" spans="7:54" ht="15.75" customHeight="1" x14ac:dyDescent="0.25">
      <c r="G477" s="2"/>
      <c r="O477" s="13"/>
      <c r="T477" s="4"/>
      <c r="AB477" s="13"/>
      <c r="AG477" s="6"/>
      <c r="AO477" s="13"/>
      <c r="BB477" s="13"/>
    </row>
    <row r="478" spans="7:54" ht="15.75" customHeight="1" x14ac:dyDescent="0.25">
      <c r="G478" s="2"/>
      <c r="O478" s="13"/>
      <c r="T478" s="4"/>
      <c r="AB478" s="13"/>
      <c r="AG478" s="6"/>
      <c r="AO478" s="13"/>
      <c r="BB478" s="13"/>
    </row>
    <row r="479" spans="7:54" ht="15.75" customHeight="1" x14ac:dyDescent="0.25">
      <c r="G479" s="2"/>
      <c r="O479" s="13"/>
      <c r="T479" s="4"/>
      <c r="AB479" s="13"/>
      <c r="AG479" s="6"/>
      <c r="AO479" s="13"/>
      <c r="BB479" s="13"/>
    </row>
    <row r="480" spans="7:54" ht="15.75" customHeight="1" x14ac:dyDescent="0.25">
      <c r="G480" s="2"/>
      <c r="O480" s="13"/>
      <c r="T480" s="4"/>
      <c r="AB480" s="13"/>
      <c r="AG480" s="6"/>
      <c r="AO480" s="13"/>
      <c r="BB480" s="13"/>
    </row>
    <row r="481" spans="7:54" ht="15.75" customHeight="1" x14ac:dyDescent="0.25">
      <c r="G481" s="2"/>
      <c r="O481" s="13"/>
      <c r="T481" s="4"/>
      <c r="AB481" s="13"/>
      <c r="AG481" s="6"/>
      <c r="AO481" s="13"/>
      <c r="BB481" s="13"/>
    </row>
    <row r="482" spans="7:54" ht="15.75" customHeight="1" x14ac:dyDescent="0.25">
      <c r="G482" s="2"/>
      <c r="O482" s="13"/>
      <c r="T482" s="4"/>
      <c r="AB482" s="13"/>
      <c r="AG482" s="6"/>
      <c r="AO482" s="13"/>
      <c r="BB482" s="13"/>
    </row>
    <row r="483" spans="7:54" ht="15.75" customHeight="1" x14ac:dyDescent="0.25">
      <c r="G483" s="2"/>
      <c r="O483" s="13"/>
      <c r="T483" s="4"/>
      <c r="AB483" s="13"/>
      <c r="AG483" s="6"/>
      <c r="AO483" s="13"/>
      <c r="BB483" s="13"/>
    </row>
    <row r="484" spans="7:54" ht="15.75" customHeight="1" x14ac:dyDescent="0.25">
      <c r="G484" s="2"/>
      <c r="O484" s="13"/>
      <c r="T484" s="4"/>
      <c r="AB484" s="13"/>
      <c r="AG484" s="6"/>
      <c r="AO484" s="13"/>
      <c r="BB484" s="13"/>
    </row>
    <row r="485" spans="7:54" ht="15.75" customHeight="1" x14ac:dyDescent="0.25">
      <c r="G485" s="2"/>
      <c r="O485" s="13"/>
      <c r="T485" s="4"/>
      <c r="AB485" s="13"/>
      <c r="AG485" s="6"/>
      <c r="AO485" s="13"/>
      <c r="BB485" s="13"/>
    </row>
    <row r="486" spans="7:54" ht="15.75" customHeight="1" x14ac:dyDescent="0.25">
      <c r="G486" s="2"/>
      <c r="O486" s="13"/>
      <c r="T486" s="4"/>
      <c r="AB486" s="13"/>
      <c r="AG486" s="6"/>
      <c r="AO486" s="13"/>
      <c r="BB486" s="13"/>
    </row>
    <row r="487" spans="7:54" ht="15.75" customHeight="1" x14ac:dyDescent="0.25">
      <c r="G487" s="2"/>
      <c r="O487" s="13"/>
      <c r="T487" s="4"/>
      <c r="AB487" s="13"/>
      <c r="AG487" s="6"/>
      <c r="AO487" s="13"/>
      <c r="BB487" s="13"/>
    </row>
    <row r="488" spans="7:54" ht="15.75" customHeight="1" x14ac:dyDescent="0.25">
      <c r="G488" s="2"/>
      <c r="O488" s="13"/>
      <c r="T488" s="4"/>
      <c r="AB488" s="13"/>
      <c r="AG488" s="6"/>
      <c r="AO488" s="13"/>
      <c r="BB488" s="13"/>
    </row>
    <row r="489" spans="7:54" ht="15.75" customHeight="1" x14ac:dyDescent="0.25">
      <c r="G489" s="2"/>
      <c r="O489" s="13"/>
      <c r="T489" s="4"/>
      <c r="AB489" s="13"/>
      <c r="AG489" s="6"/>
      <c r="AO489" s="13"/>
      <c r="BB489" s="13"/>
    </row>
    <row r="490" spans="7:54" ht="15.75" customHeight="1" x14ac:dyDescent="0.25">
      <c r="G490" s="2"/>
      <c r="O490" s="13"/>
      <c r="T490" s="4"/>
      <c r="AB490" s="13"/>
      <c r="AG490" s="6"/>
      <c r="AO490" s="13"/>
      <c r="BB490" s="13"/>
    </row>
    <row r="491" spans="7:54" ht="15.75" customHeight="1" x14ac:dyDescent="0.25">
      <c r="G491" s="2"/>
      <c r="O491" s="13"/>
      <c r="T491" s="4"/>
      <c r="AB491" s="13"/>
      <c r="AG491" s="6"/>
      <c r="AO491" s="13"/>
      <c r="BB491" s="13"/>
    </row>
    <row r="492" spans="7:54" ht="15.75" customHeight="1" x14ac:dyDescent="0.25">
      <c r="G492" s="2"/>
      <c r="O492" s="13"/>
      <c r="T492" s="4"/>
      <c r="AB492" s="13"/>
      <c r="AG492" s="6"/>
      <c r="AO492" s="13"/>
      <c r="BB492" s="13"/>
    </row>
    <row r="493" spans="7:54" ht="15.75" customHeight="1" x14ac:dyDescent="0.25">
      <c r="G493" s="2"/>
      <c r="O493" s="13"/>
      <c r="T493" s="4"/>
      <c r="AB493" s="13"/>
      <c r="AG493" s="6"/>
      <c r="AO493" s="13"/>
      <c r="BB493" s="13"/>
    </row>
    <row r="494" spans="7:54" ht="15.75" customHeight="1" x14ac:dyDescent="0.25">
      <c r="G494" s="2"/>
      <c r="O494" s="13"/>
      <c r="T494" s="4"/>
      <c r="AB494" s="13"/>
      <c r="AG494" s="6"/>
      <c r="AO494" s="13"/>
      <c r="BB494" s="13"/>
    </row>
    <row r="495" spans="7:54" ht="15.75" customHeight="1" x14ac:dyDescent="0.25">
      <c r="G495" s="2"/>
      <c r="O495" s="13"/>
      <c r="T495" s="4"/>
      <c r="AB495" s="13"/>
      <c r="AG495" s="6"/>
      <c r="AO495" s="13"/>
      <c r="BB495" s="13"/>
    </row>
    <row r="496" spans="7:54" ht="15.75" customHeight="1" x14ac:dyDescent="0.25">
      <c r="G496" s="2"/>
      <c r="O496" s="13"/>
      <c r="T496" s="4"/>
      <c r="AB496" s="13"/>
      <c r="AG496" s="6"/>
      <c r="AO496" s="13"/>
      <c r="BB496" s="13"/>
    </row>
    <row r="497" spans="7:54" ht="15.75" customHeight="1" x14ac:dyDescent="0.25">
      <c r="G497" s="2"/>
      <c r="O497" s="13"/>
      <c r="T497" s="4"/>
      <c r="AB497" s="13"/>
      <c r="AG497" s="6"/>
      <c r="AO497" s="13"/>
      <c r="BB497" s="13"/>
    </row>
    <row r="498" spans="7:54" ht="15.75" customHeight="1" x14ac:dyDescent="0.25">
      <c r="G498" s="2"/>
      <c r="O498" s="13"/>
      <c r="T498" s="4"/>
      <c r="AB498" s="13"/>
      <c r="AG498" s="6"/>
      <c r="AO498" s="13"/>
      <c r="BB498" s="13"/>
    </row>
    <row r="499" spans="7:54" ht="15.75" customHeight="1" x14ac:dyDescent="0.25">
      <c r="G499" s="2"/>
      <c r="O499" s="13"/>
      <c r="T499" s="4"/>
      <c r="AB499" s="13"/>
      <c r="AG499" s="6"/>
      <c r="AO499" s="13"/>
      <c r="BB499" s="13"/>
    </row>
    <row r="500" spans="7:54" ht="15.75" customHeight="1" x14ac:dyDescent="0.25">
      <c r="G500" s="2"/>
      <c r="O500" s="13"/>
      <c r="T500" s="4"/>
      <c r="AB500" s="13"/>
      <c r="AG500" s="6"/>
      <c r="AO500" s="13"/>
      <c r="BB500" s="13"/>
    </row>
    <row r="501" spans="7:54" ht="15.75" customHeight="1" x14ac:dyDescent="0.25">
      <c r="G501" s="2"/>
      <c r="O501" s="13"/>
      <c r="T501" s="4"/>
      <c r="AB501" s="13"/>
      <c r="AG501" s="6"/>
      <c r="AO501" s="13"/>
      <c r="BB501" s="13"/>
    </row>
    <row r="502" spans="7:54" ht="15.75" customHeight="1" x14ac:dyDescent="0.25">
      <c r="G502" s="2"/>
      <c r="O502" s="13"/>
      <c r="T502" s="4"/>
      <c r="AB502" s="13"/>
      <c r="AG502" s="6"/>
      <c r="AO502" s="13"/>
      <c r="BB502" s="13"/>
    </row>
    <row r="503" spans="7:54" ht="15.75" customHeight="1" x14ac:dyDescent="0.25">
      <c r="G503" s="2"/>
      <c r="O503" s="13"/>
      <c r="T503" s="4"/>
      <c r="AB503" s="13"/>
      <c r="AG503" s="6"/>
      <c r="AO503" s="13"/>
      <c r="BB503" s="13"/>
    </row>
    <row r="504" spans="7:54" ht="15.75" customHeight="1" x14ac:dyDescent="0.25">
      <c r="G504" s="2"/>
      <c r="O504" s="13"/>
      <c r="T504" s="4"/>
      <c r="AB504" s="13"/>
      <c r="AG504" s="6"/>
      <c r="AO504" s="13"/>
      <c r="BB504" s="13"/>
    </row>
    <row r="505" spans="7:54" ht="15.75" customHeight="1" x14ac:dyDescent="0.25">
      <c r="G505" s="2"/>
      <c r="O505" s="13"/>
      <c r="T505" s="4"/>
      <c r="AB505" s="13"/>
      <c r="AG505" s="6"/>
      <c r="AO505" s="13"/>
      <c r="BB505" s="13"/>
    </row>
    <row r="506" spans="7:54" ht="15.75" customHeight="1" x14ac:dyDescent="0.25">
      <c r="G506" s="2"/>
      <c r="O506" s="13"/>
      <c r="T506" s="4"/>
      <c r="AB506" s="13"/>
      <c r="AG506" s="6"/>
      <c r="AO506" s="13"/>
      <c r="BB506" s="13"/>
    </row>
    <row r="507" spans="7:54" ht="15.75" customHeight="1" x14ac:dyDescent="0.25">
      <c r="G507" s="2"/>
      <c r="O507" s="13"/>
      <c r="T507" s="4"/>
      <c r="AB507" s="13"/>
      <c r="AG507" s="6"/>
      <c r="AO507" s="13"/>
      <c r="BB507" s="13"/>
    </row>
    <row r="508" spans="7:54" ht="15.75" customHeight="1" x14ac:dyDescent="0.25">
      <c r="G508" s="2"/>
      <c r="O508" s="13"/>
      <c r="T508" s="4"/>
      <c r="AB508" s="13"/>
      <c r="AG508" s="6"/>
      <c r="AO508" s="13"/>
      <c r="BB508" s="13"/>
    </row>
    <row r="509" spans="7:54" ht="15.75" customHeight="1" x14ac:dyDescent="0.25">
      <c r="G509" s="2"/>
      <c r="O509" s="13"/>
      <c r="T509" s="4"/>
      <c r="AB509" s="13"/>
      <c r="AG509" s="6"/>
      <c r="AO509" s="13"/>
      <c r="BB509" s="13"/>
    </row>
    <row r="510" spans="7:54" ht="15.75" customHeight="1" x14ac:dyDescent="0.25">
      <c r="G510" s="2"/>
      <c r="O510" s="13"/>
      <c r="T510" s="4"/>
      <c r="AB510" s="13"/>
      <c r="AG510" s="6"/>
      <c r="AO510" s="13"/>
      <c r="BB510" s="13"/>
    </row>
    <row r="511" spans="7:54" ht="15.75" customHeight="1" x14ac:dyDescent="0.25">
      <c r="G511" s="2"/>
      <c r="O511" s="13"/>
      <c r="T511" s="4"/>
      <c r="AB511" s="13"/>
      <c r="AG511" s="6"/>
      <c r="AO511" s="13"/>
      <c r="BB511" s="13"/>
    </row>
    <row r="512" spans="7:54" ht="15.75" customHeight="1" x14ac:dyDescent="0.25">
      <c r="G512" s="2"/>
      <c r="O512" s="13"/>
      <c r="T512" s="4"/>
      <c r="AB512" s="13"/>
      <c r="AG512" s="6"/>
      <c r="AO512" s="13"/>
      <c r="BB512" s="13"/>
    </row>
    <row r="513" spans="7:54" ht="15.75" customHeight="1" x14ac:dyDescent="0.25">
      <c r="G513" s="2"/>
      <c r="O513" s="13"/>
      <c r="T513" s="4"/>
      <c r="AB513" s="13"/>
      <c r="AG513" s="6"/>
      <c r="AO513" s="13"/>
      <c r="BB513" s="13"/>
    </row>
    <row r="514" spans="7:54" ht="15.75" customHeight="1" x14ac:dyDescent="0.25">
      <c r="G514" s="2"/>
      <c r="O514" s="13"/>
      <c r="T514" s="4"/>
      <c r="AB514" s="13"/>
      <c r="AG514" s="6"/>
      <c r="AO514" s="13"/>
      <c r="BB514" s="13"/>
    </row>
    <row r="515" spans="7:54" ht="15.75" customHeight="1" x14ac:dyDescent="0.25">
      <c r="G515" s="2"/>
      <c r="O515" s="13"/>
      <c r="T515" s="4"/>
      <c r="AB515" s="13"/>
      <c r="AG515" s="6"/>
      <c r="AO515" s="13"/>
      <c r="BB515" s="13"/>
    </row>
    <row r="516" spans="7:54" ht="15.75" customHeight="1" x14ac:dyDescent="0.25">
      <c r="G516" s="2"/>
      <c r="O516" s="13"/>
      <c r="T516" s="4"/>
      <c r="AB516" s="13"/>
      <c r="AG516" s="6"/>
      <c r="AO516" s="13"/>
      <c r="BB516" s="13"/>
    </row>
    <row r="517" spans="7:54" ht="15.75" customHeight="1" x14ac:dyDescent="0.25">
      <c r="G517" s="2"/>
      <c r="O517" s="13"/>
      <c r="T517" s="4"/>
      <c r="AB517" s="13"/>
      <c r="AG517" s="6"/>
      <c r="AO517" s="13"/>
      <c r="BB517" s="13"/>
    </row>
    <row r="518" spans="7:54" ht="15.75" customHeight="1" x14ac:dyDescent="0.25">
      <c r="G518" s="2"/>
      <c r="O518" s="13"/>
      <c r="T518" s="4"/>
      <c r="AB518" s="13"/>
      <c r="AG518" s="6"/>
      <c r="AO518" s="13"/>
      <c r="BB518" s="13"/>
    </row>
    <row r="519" spans="7:54" ht="15.75" customHeight="1" x14ac:dyDescent="0.25">
      <c r="G519" s="2"/>
      <c r="O519" s="13"/>
      <c r="T519" s="4"/>
      <c r="AB519" s="13"/>
      <c r="AG519" s="6"/>
      <c r="AO519" s="13"/>
      <c r="BB519" s="13"/>
    </row>
    <row r="520" spans="7:54" ht="15.75" customHeight="1" x14ac:dyDescent="0.25">
      <c r="G520" s="2"/>
      <c r="O520" s="13"/>
      <c r="T520" s="4"/>
      <c r="AB520" s="13"/>
      <c r="AG520" s="6"/>
      <c r="AO520" s="13"/>
      <c r="BB520" s="13"/>
    </row>
    <row r="521" spans="7:54" ht="15.75" customHeight="1" x14ac:dyDescent="0.25">
      <c r="G521" s="2"/>
      <c r="O521" s="13"/>
      <c r="T521" s="4"/>
      <c r="AB521" s="13"/>
      <c r="AG521" s="6"/>
      <c r="AO521" s="13"/>
      <c r="BB521" s="13"/>
    </row>
    <row r="522" spans="7:54" ht="15.75" customHeight="1" x14ac:dyDescent="0.25">
      <c r="G522" s="2"/>
      <c r="O522" s="13"/>
      <c r="T522" s="4"/>
      <c r="AB522" s="13"/>
      <c r="AG522" s="6"/>
      <c r="AO522" s="13"/>
      <c r="BB522" s="13"/>
    </row>
    <row r="523" spans="7:54" ht="15.75" customHeight="1" x14ac:dyDescent="0.25">
      <c r="G523" s="2"/>
      <c r="O523" s="13"/>
      <c r="T523" s="4"/>
      <c r="AB523" s="13"/>
      <c r="AG523" s="6"/>
      <c r="AO523" s="13"/>
      <c r="BB523" s="13"/>
    </row>
    <row r="524" spans="7:54" ht="15.75" customHeight="1" x14ac:dyDescent="0.25">
      <c r="G524" s="2"/>
      <c r="O524" s="13"/>
      <c r="T524" s="4"/>
      <c r="AB524" s="13"/>
      <c r="AG524" s="6"/>
      <c r="AO524" s="13"/>
      <c r="BB524" s="13"/>
    </row>
    <row r="525" spans="7:54" ht="15.75" customHeight="1" x14ac:dyDescent="0.25">
      <c r="G525" s="2"/>
      <c r="O525" s="13"/>
      <c r="T525" s="4"/>
      <c r="AB525" s="13"/>
      <c r="AG525" s="6"/>
      <c r="AO525" s="13"/>
      <c r="BB525" s="13"/>
    </row>
    <row r="526" spans="7:54" ht="15.75" customHeight="1" x14ac:dyDescent="0.25">
      <c r="G526" s="2"/>
      <c r="O526" s="13"/>
      <c r="T526" s="4"/>
      <c r="AB526" s="13"/>
      <c r="AG526" s="6"/>
      <c r="AO526" s="13"/>
      <c r="BB526" s="13"/>
    </row>
    <row r="527" spans="7:54" ht="15.75" customHeight="1" x14ac:dyDescent="0.25">
      <c r="G527" s="2"/>
      <c r="O527" s="13"/>
      <c r="T527" s="4"/>
      <c r="AB527" s="13"/>
      <c r="AG527" s="6"/>
      <c r="AO527" s="13"/>
      <c r="BB527" s="13"/>
    </row>
    <row r="528" spans="7:54" ht="15.75" customHeight="1" x14ac:dyDescent="0.25">
      <c r="G528" s="2"/>
      <c r="O528" s="13"/>
      <c r="T528" s="4"/>
      <c r="AB528" s="13"/>
      <c r="AG528" s="6"/>
      <c r="AO528" s="13"/>
      <c r="BB528" s="13"/>
    </row>
    <row r="529" spans="7:54" ht="15.75" customHeight="1" x14ac:dyDescent="0.25">
      <c r="G529" s="2"/>
      <c r="O529" s="13"/>
      <c r="T529" s="4"/>
      <c r="AB529" s="13"/>
      <c r="AG529" s="6"/>
      <c r="AO529" s="13"/>
      <c r="BB529" s="13"/>
    </row>
    <row r="530" spans="7:54" ht="15.75" customHeight="1" x14ac:dyDescent="0.25">
      <c r="G530" s="2"/>
      <c r="O530" s="13"/>
      <c r="T530" s="4"/>
      <c r="AB530" s="13"/>
      <c r="AG530" s="6"/>
      <c r="AO530" s="13"/>
      <c r="BB530" s="13"/>
    </row>
    <row r="531" spans="7:54" ht="15.75" customHeight="1" x14ac:dyDescent="0.25">
      <c r="G531" s="2"/>
      <c r="O531" s="13"/>
      <c r="T531" s="4"/>
      <c r="AB531" s="13"/>
      <c r="AG531" s="6"/>
      <c r="AO531" s="13"/>
      <c r="BB531" s="13"/>
    </row>
    <row r="532" spans="7:54" ht="15.75" customHeight="1" x14ac:dyDescent="0.25">
      <c r="G532" s="2"/>
      <c r="O532" s="13"/>
      <c r="T532" s="4"/>
      <c r="AB532" s="13"/>
      <c r="AG532" s="6"/>
      <c r="AO532" s="13"/>
      <c r="BB532" s="13"/>
    </row>
    <row r="533" spans="7:54" ht="15.75" customHeight="1" x14ac:dyDescent="0.25">
      <c r="G533" s="2"/>
      <c r="O533" s="13"/>
      <c r="T533" s="4"/>
      <c r="AB533" s="13"/>
      <c r="AG533" s="6"/>
      <c r="AO533" s="13"/>
      <c r="BB533" s="13"/>
    </row>
    <row r="534" spans="7:54" ht="15.75" customHeight="1" x14ac:dyDescent="0.25">
      <c r="G534" s="2"/>
      <c r="O534" s="13"/>
      <c r="T534" s="4"/>
      <c r="AB534" s="13"/>
      <c r="AG534" s="6"/>
      <c r="AO534" s="13"/>
      <c r="BB534" s="13"/>
    </row>
    <row r="535" spans="7:54" ht="15.75" customHeight="1" x14ac:dyDescent="0.25">
      <c r="G535" s="2"/>
      <c r="O535" s="13"/>
      <c r="T535" s="4"/>
      <c r="AB535" s="13"/>
      <c r="AG535" s="6"/>
      <c r="AO535" s="13"/>
      <c r="BB535" s="13"/>
    </row>
    <row r="536" spans="7:54" ht="15.75" customHeight="1" x14ac:dyDescent="0.25">
      <c r="G536" s="2"/>
      <c r="O536" s="13"/>
      <c r="T536" s="4"/>
      <c r="AB536" s="13"/>
      <c r="AG536" s="6"/>
      <c r="AO536" s="13"/>
      <c r="BB536" s="13"/>
    </row>
    <row r="537" spans="7:54" ht="15.75" customHeight="1" x14ac:dyDescent="0.25">
      <c r="G537" s="2"/>
      <c r="O537" s="13"/>
      <c r="T537" s="4"/>
      <c r="AB537" s="13"/>
      <c r="AG537" s="6"/>
      <c r="AO537" s="13"/>
      <c r="BB537" s="13"/>
    </row>
    <row r="538" spans="7:54" ht="15.75" customHeight="1" x14ac:dyDescent="0.25">
      <c r="G538" s="2"/>
      <c r="O538" s="13"/>
      <c r="T538" s="4"/>
      <c r="AB538" s="13"/>
      <c r="AG538" s="6"/>
      <c r="AO538" s="13"/>
      <c r="BB538" s="13"/>
    </row>
    <row r="539" spans="7:54" ht="15.75" customHeight="1" x14ac:dyDescent="0.25">
      <c r="G539" s="2"/>
      <c r="O539" s="13"/>
      <c r="T539" s="4"/>
      <c r="AB539" s="13"/>
      <c r="AG539" s="6"/>
      <c r="AO539" s="13"/>
      <c r="BB539" s="13"/>
    </row>
    <row r="540" spans="7:54" ht="15.75" customHeight="1" x14ac:dyDescent="0.25">
      <c r="G540" s="2"/>
      <c r="O540" s="13"/>
      <c r="T540" s="4"/>
      <c r="AB540" s="13"/>
      <c r="AG540" s="6"/>
      <c r="AO540" s="13"/>
      <c r="BB540" s="13"/>
    </row>
    <row r="541" spans="7:54" ht="15.75" customHeight="1" x14ac:dyDescent="0.25">
      <c r="G541" s="2"/>
      <c r="O541" s="13"/>
      <c r="T541" s="4"/>
      <c r="AB541" s="13"/>
      <c r="AG541" s="6"/>
      <c r="AO541" s="13"/>
      <c r="BB541" s="13"/>
    </row>
    <row r="542" spans="7:54" ht="15.75" customHeight="1" x14ac:dyDescent="0.25">
      <c r="G542" s="2"/>
      <c r="O542" s="13"/>
      <c r="T542" s="4"/>
      <c r="AB542" s="13"/>
      <c r="AG542" s="6"/>
      <c r="AO542" s="13"/>
      <c r="BB542" s="13"/>
    </row>
    <row r="543" spans="7:54" ht="15.75" customHeight="1" x14ac:dyDescent="0.25">
      <c r="G543" s="2"/>
      <c r="O543" s="13"/>
      <c r="T543" s="4"/>
      <c r="AB543" s="13"/>
      <c r="AG543" s="6"/>
      <c r="AO543" s="13"/>
      <c r="BB543" s="13"/>
    </row>
    <row r="544" spans="7:54" ht="15.75" customHeight="1" x14ac:dyDescent="0.25">
      <c r="G544" s="2"/>
      <c r="O544" s="13"/>
      <c r="T544" s="4"/>
      <c r="AB544" s="13"/>
      <c r="AG544" s="6"/>
      <c r="AO544" s="13"/>
      <c r="BB544" s="13"/>
    </row>
    <row r="545" spans="7:54" ht="15.75" customHeight="1" x14ac:dyDescent="0.25">
      <c r="G545" s="2"/>
      <c r="O545" s="13"/>
      <c r="T545" s="4"/>
      <c r="AB545" s="13"/>
      <c r="AG545" s="6"/>
      <c r="AO545" s="13"/>
      <c r="BB545" s="13"/>
    </row>
    <row r="546" spans="7:54" ht="15.75" customHeight="1" x14ac:dyDescent="0.25">
      <c r="G546" s="2"/>
      <c r="O546" s="13"/>
      <c r="T546" s="4"/>
      <c r="AB546" s="13"/>
      <c r="AG546" s="6"/>
      <c r="AO546" s="13"/>
      <c r="BB546" s="13"/>
    </row>
    <row r="547" spans="7:54" ht="15.75" customHeight="1" x14ac:dyDescent="0.25">
      <c r="G547" s="2"/>
      <c r="O547" s="13"/>
      <c r="T547" s="4"/>
      <c r="AB547" s="13"/>
      <c r="AG547" s="6"/>
      <c r="AO547" s="13"/>
      <c r="BB547" s="13"/>
    </row>
    <row r="548" spans="7:54" ht="15.75" customHeight="1" x14ac:dyDescent="0.25">
      <c r="G548" s="2"/>
      <c r="O548" s="13"/>
      <c r="T548" s="4"/>
      <c r="AB548" s="13"/>
      <c r="AG548" s="6"/>
      <c r="AO548" s="13"/>
      <c r="BB548" s="13"/>
    </row>
    <row r="549" spans="7:54" ht="15.75" customHeight="1" x14ac:dyDescent="0.25">
      <c r="G549" s="2"/>
      <c r="O549" s="13"/>
      <c r="T549" s="4"/>
      <c r="AB549" s="13"/>
      <c r="AG549" s="6"/>
      <c r="AO549" s="13"/>
      <c r="BB549" s="13"/>
    </row>
    <row r="550" spans="7:54" ht="15.75" customHeight="1" x14ac:dyDescent="0.25">
      <c r="G550" s="2"/>
      <c r="O550" s="13"/>
      <c r="T550" s="4"/>
      <c r="AB550" s="13"/>
      <c r="AG550" s="6"/>
      <c r="AO550" s="13"/>
      <c r="BB550" s="13"/>
    </row>
    <row r="551" spans="7:54" ht="15.75" customHeight="1" x14ac:dyDescent="0.25">
      <c r="G551" s="2"/>
      <c r="O551" s="13"/>
      <c r="T551" s="4"/>
      <c r="AB551" s="13"/>
      <c r="AG551" s="6"/>
      <c r="AO551" s="13"/>
      <c r="BB551" s="13"/>
    </row>
    <row r="552" spans="7:54" ht="15.75" customHeight="1" x14ac:dyDescent="0.25">
      <c r="G552" s="2"/>
      <c r="O552" s="13"/>
      <c r="T552" s="4"/>
      <c r="AB552" s="13"/>
      <c r="AG552" s="6"/>
      <c r="AO552" s="13"/>
      <c r="BB552" s="13"/>
    </row>
    <row r="553" spans="7:54" ht="15.75" customHeight="1" x14ac:dyDescent="0.25">
      <c r="G553" s="2"/>
      <c r="O553" s="13"/>
      <c r="T553" s="4"/>
      <c r="AB553" s="13"/>
      <c r="AG553" s="6"/>
      <c r="AO553" s="13"/>
      <c r="BB553" s="13"/>
    </row>
    <row r="554" spans="7:54" ht="15.75" customHeight="1" x14ac:dyDescent="0.25">
      <c r="G554" s="2"/>
      <c r="O554" s="13"/>
      <c r="T554" s="4"/>
      <c r="AB554" s="13"/>
      <c r="AG554" s="6"/>
      <c r="AO554" s="13"/>
      <c r="BB554" s="13"/>
    </row>
    <row r="555" spans="7:54" ht="15.75" customHeight="1" x14ac:dyDescent="0.25">
      <c r="G555" s="2"/>
      <c r="O555" s="13"/>
      <c r="T555" s="4"/>
      <c r="AB555" s="13"/>
      <c r="AG555" s="6"/>
      <c r="AO555" s="13"/>
      <c r="BB555" s="13"/>
    </row>
    <row r="556" spans="7:54" ht="15.75" customHeight="1" x14ac:dyDescent="0.25">
      <c r="G556" s="2"/>
      <c r="O556" s="13"/>
      <c r="T556" s="4"/>
      <c r="AB556" s="13"/>
      <c r="AG556" s="6"/>
      <c r="AO556" s="13"/>
      <c r="BB556" s="13"/>
    </row>
    <row r="557" spans="7:54" ht="15.75" customHeight="1" x14ac:dyDescent="0.25">
      <c r="G557" s="2"/>
      <c r="O557" s="13"/>
      <c r="T557" s="4"/>
      <c r="AB557" s="13"/>
      <c r="AG557" s="6"/>
      <c r="AO557" s="13"/>
      <c r="BB557" s="13"/>
    </row>
    <row r="558" spans="7:54" ht="15.75" customHeight="1" x14ac:dyDescent="0.25">
      <c r="G558" s="2"/>
      <c r="O558" s="13"/>
      <c r="T558" s="4"/>
      <c r="AB558" s="13"/>
      <c r="AG558" s="6"/>
      <c r="AO558" s="13"/>
      <c r="BB558" s="13"/>
    </row>
    <row r="559" spans="7:54" ht="15.75" customHeight="1" x14ac:dyDescent="0.25">
      <c r="G559" s="2"/>
      <c r="O559" s="13"/>
      <c r="T559" s="4"/>
      <c r="AB559" s="13"/>
      <c r="AG559" s="6"/>
      <c r="AO559" s="13"/>
      <c r="BB559" s="13"/>
    </row>
    <row r="560" spans="7:54" ht="15.75" customHeight="1" x14ac:dyDescent="0.25">
      <c r="G560" s="2"/>
      <c r="O560" s="13"/>
      <c r="T560" s="4"/>
      <c r="AB560" s="13"/>
      <c r="AG560" s="6"/>
      <c r="AO560" s="13"/>
      <c r="BB560" s="13"/>
    </row>
    <row r="561" spans="7:54" ht="15.75" customHeight="1" x14ac:dyDescent="0.25">
      <c r="G561" s="2"/>
      <c r="O561" s="13"/>
      <c r="T561" s="4"/>
      <c r="AB561" s="13"/>
      <c r="AG561" s="6"/>
      <c r="AO561" s="13"/>
      <c r="BB561" s="13"/>
    </row>
    <row r="562" spans="7:54" ht="15.75" customHeight="1" x14ac:dyDescent="0.25">
      <c r="G562" s="2"/>
      <c r="O562" s="13"/>
      <c r="T562" s="4"/>
      <c r="AB562" s="13"/>
      <c r="AG562" s="6"/>
      <c r="AO562" s="13"/>
      <c r="BB562" s="13"/>
    </row>
    <row r="563" spans="7:54" ht="15.75" customHeight="1" x14ac:dyDescent="0.25">
      <c r="G563" s="2"/>
      <c r="O563" s="13"/>
      <c r="T563" s="4"/>
      <c r="AB563" s="13"/>
      <c r="AG563" s="6"/>
      <c r="AO563" s="13"/>
      <c r="BB563" s="13"/>
    </row>
    <row r="564" spans="7:54" ht="15.75" customHeight="1" x14ac:dyDescent="0.25">
      <c r="G564" s="2"/>
      <c r="O564" s="13"/>
      <c r="T564" s="4"/>
      <c r="AB564" s="13"/>
      <c r="AG564" s="6"/>
      <c r="AO564" s="13"/>
      <c r="BB564" s="13"/>
    </row>
    <row r="565" spans="7:54" ht="15.75" customHeight="1" x14ac:dyDescent="0.25">
      <c r="G565" s="2"/>
      <c r="O565" s="13"/>
      <c r="T565" s="4"/>
      <c r="AB565" s="13"/>
      <c r="AG565" s="6"/>
      <c r="AO565" s="13"/>
      <c r="BB565" s="13"/>
    </row>
    <row r="566" spans="7:54" ht="15.75" customHeight="1" x14ac:dyDescent="0.25">
      <c r="G566" s="2"/>
      <c r="O566" s="13"/>
      <c r="T566" s="4"/>
      <c r="AB566" s="13"/>
      <c r="AG566" s="6"/>
      <c r="AO566" s="13"/>
      <c r="BB566" s="13"/>
    </row>
    <row r="567" spans="7:54" ht="15.75" customHeight="1" x14ac:dyDescent="0.25">
      <c r="G567" s="2"/>
      <c r="O567" s="13"/>
      <c r="T567" s="4"/>
      <c r="AB567" s="13"/>
      <c r="AG567" s="6"/>
      <c r="AO567" s="13"/>
      <c r="BB567" s="13"/>
    </row>
    <row r="568" spans="7:54" ht="15.75" customHeight="1" x14ac:dyDescent="0.25">
      <c r="G568" s="2"/>
      <c r="O568" s="13"/>
      <c r="T568" s="4"/>
      <c r="AB568" s="13"/>
      <c r="AG568" s="6"/>
      <c r="AO568" s="13"/>
      <c r="BB568" s="13"/>
    </row>
    <row r="569" spans="7:54" ht="15.75" customHeight="1" x14ac:dyDescent="0.25">
      <c r="G569" s="2"/>
      <c r="O569" s="13"/>
      <c r="T569" s="4"/>
      <c r="AB569" s="13"/>
      <c r="AG569" s="6"/>
      <c r="AO569" s="13"/>
      <c r="BB569" s="13"/>
    </row>
    <row r="570" spans="7:54" ht="15.75" customHeight="1" x14ac:dyDescent="0.25">
      <c r="G570" s="2"/>
      <c r="O570" s="13"/>
      <c r="T570" s="4"/>
      <c r="AB570" s="13"/>
      <c r="AG570" s="6"/>
      <c r="AO570" s="13"/>
      <c r="BB570" s="13"/>
    </row>
    <row r="571" spans="7:54" ht="15.75" customHeight="1" x14ac:dyDescent="0.25">
      <c r="G571" s="2"/>
      <c r="O571" s="13"/>
      <c r="T571" s="4"/>
      <c r="AB571" s="13"/>
      <c r="AG571" s="6"/>
      <c r="AO571" s="13"/>
      <c r="BB571" s="13"/>
    </row>
    <row r="572" spans="7:54" ht="15.75" customHeight="1" x14ac:dyDescent="0.25">
      <c r="G572" s="2"/>
      <c r="O572" s="13"/>
      <c r="T572" s="4"/>
      <c r="AB572" s="13"/>
      <c r="AG572" s="6"/>
      <c r="AO572" s="13"/>
      <c r="BB572" s="13"/>
    </row>
    <row r="573" spans="7:54" ht="15.75" customHeight="1" x14ac:dyDescent="0.25">
      <c r="G573" s="2"/>
      <c r="O573" s="13"/>
      <c r="T573" s="4"/>
      <c r="AB573" s="13"/>
      <c r="AG573" s="6"/>
      <c r="AO573" s="13"/>
      <c r="BB573" s="13"/>
    </row>
    <row r="574" spans="7:54" ht="15.75" customHeight="1" x14ac:dyDescent="0.25">
      <c r="G574" s="2"/>
      <c r="O574" s="13"/>
      <c r="T574" s="4"/>
      <c r="AB574" s="13"/>
      <c r="AG574" s="6"/>
      <c r="AO574" s="13"/>
      <c r="BB574" s="13"/>
    </row>
    <row r="575" spans="7:54" ht="15.75" customHeight="1" x14ac:dyDescent="0.25">
      <c r="G575" s="2"/>
      <c r="O575" s="13"/>
      <c r="T575" s="4"/>
      <c r="AB575" s="13"/>
      <c r="AG575" s="6"/>
      <c r="AO575" s="13"/>
      <c r="BB575" s="13"/>
    </row>
    <row r="576" spans="7:54" ht="15.75" customHeight="1" x14ac:dyDescent="0.25">
      <c r="G576" s="2"/>
      <c r="O576" s="13"/>
      <c r="T576" s="4"/>
      <c r="AB576" s="13"/>
      <c r="AG576" s="6"/>
      <c r="AO576" s="13"/>
      <c r="BB576" s="13"/>
    </row>
    <row r="577" spans="7:54" ht="15.75" customHeight="1" x14ac:dyDescent="0.25">
      <c r="G577" s="2"/>
      <c r="O577" s="13"/>
      <c r="T577" s="4"/>
      <c r="AB577" s="13"/>
      <c r="AG577" s="6"/>
      <c r="AO577" s="13"/>
      <c r="BB577" s="13"/>
    </row>
    <row r="578" spans="7:54" ht="15.75" customHeight="1" x14ac:dyDescent="0.25">
      <c r="G578" s="2"/>
      <c r="O578" s="13"/>
      <c r="T578" s="4"/>
      <c r="AB578" s="13"/>
      <c r="AG578" s="6"/>
      <c r="AO578" s="13"/>
      <c r="BB578" s="13"/>
    </row>
    <row r="579" spans="7:54" ht="15.75" customHeight="1" x14ac:dyDescent="0.25">
      <c r="G579" s="2"/>
      <c r="O579" s="13"/>
      <c r="T579" s="4"/>
      <c r="AB579" s="13"/>
      <c r="AG579" s="6"/>
      <c r="AO579" s="13"/>
      <c r="BB579" s="13"/>
    </row>
    <row r="580" spans="7:54" ht="15.75" customHeight="1" x14ac:dyDescent="0.25">
      <c r="G580" s="2"/>
      <c r="O580" s="13"/>
      <c r="T580" s="4"/>
      <c r="AB580" s="13"/>
      <c r="AG580" s="6"/>
      <c r="AO580" s="13"/>
      <c r="BB580" s="13"/>
    </row>
    <row r="581" spans="7:54" ht="15.75" customHeight="1" x14ac:dyDescent="0.25">
      <c r="G581" s="2"/>
      <c r="O581" s="13"/>
      <c r="T581" s="4"/>
      <c r="AB581" s="13"/>
      <c r="AG581" s="6"/>
      <c r="AO581" s="13"/>
      <c r="BB581" s="13"/>
    </row>
    <row r="582" spans="7:54" ht="15.75" customHeight="1" x14ac:dyDescent="0.25">
      <c r="G582" s="2"/>
      <c r="O582" s="13"/>
      <c r="T582" s="4"/>
      <c r="AB582" s="13"/>
      <c r="AG582" s="6"/>
      <c r="AO582" s="13"/>
      <c r="BB582" s="13"/>
    </row>
    <row r="583" spans="7:54" ht="15.75" customHeight="1" x14ac:dyDescent="0.25">
      <c r="G583" s="2"/>
      <c r="O583" s="13"/>
      <c r="T583" s="4"/>
      <c r="AB583" s="13"/>
      <c r="AG583" s="6"/>
      <c r="AO583" s="13"/>
      <c r="BB583" s="13"/>
    </row>
    <row r="584" spans="7:54" ht="15.75" customHeight="1" x14ac:dyDescent="0.25">
      <c r="G584" s="2"/>
      <c r="O584" s="13"/>
      <c r="T584" s="4"/>
      <c r="AB584" s="13"/>
      <c r="AG584" s="6"/>
      <c r="AO584" s="13"/>
      <c r="BB584" s="13"/>
    </row>
    <row r="585" spans="7:54" ht="15.75" customHeight="1" x14ac:dyDescent="0.25">
      <c r="G585" s="2"/>
      <c r="O585" s="13"/>
      <c r="T585" s="4"/>
      <c r="AB585" s="13"/>
      <c r="AG585" s="6"/>
      <c r="AO585" s="13"/>
      <c r="BB585" s="13"/>
    </row>
    <row r="586" spans="7:54" ht="15.75" customHeight="1" x14ac:dyDescent="0.25">
      <c r="G586" s="2"/>
      <c r="O586" s="13"/>
      <c r="T586" s="4"/>
      <c r="AB586" s="13"/>
      <c r="AG586" s="6"/>
      <c r="AO586" s="13"/>
      <c r="BB586" s="13"/>
    </row>
    <row r="587" spans="7:54" ht="15.75" customHeight="1" x14ac:dyDescent="0.25">
      <c r="G587" s="2"/>
      <c r="O587" s="13"/>
      <c r="T587" s="4"/>
      <c r="AB587" s="13"/>
      <c r="AG587" s="6"/>
      <c r="AO587" s="13"/>
      <c r="BB587" s="13"/>
    </row>
    <row r="588" spans="7:54" ht="15.75" customHeight="1" x14ac:dyDescent="0.25">
      <c r="G588" s="2"/>
      <c r="O588" s="13"/>
      <c r="T588" s="4"/>
      <c r="AB588" s="13"/>
      <c r="AG588" s="6"/>
      <c r="AO588" s="13"/>
      <c r="BB588" s="13"/>
    </row>
    <row r="589" spans="7:54" ht="15.75" customHeight="1" x14ac:dyDescent="0.25">
      <c r="G589" s="2"/>
      <c r="O589" s="13"/>
      <c r="T589" s="4"/>
      <c r="AB589" s="13"/>
      <c r="AG589" s="6"/>
      <c r="AO589" s="13"/>
      <c r="BB589" s="13"/>
    </row>
    <row r="590" spans="7:54" ht="15.75" customHeight="1" x14ac:dyDescent="0.25">
      <c r="G590" s="2"/>
      <c r="O590" s="13"/>
      <c r="T590" s="4"/>
      <c r="AB590" s="13"/>
      <c r="AG590" s="6"/>
      <c r="AO590" s="13"/>
      <c r="BB590" s="13"/>
    </row>
    <row r="591" spans="7:54" ht="15.75" customHeight="1" x14ac:dyDescent="0.25">
      <c r="G591" s="2"/>
      <c r="O591" s="13"/>
      <c r="T591" s="4"/>
      <c r="AB591" s="13"/>
      <c r="AG591" s="6"/>
      <c r="AO591" s="13"/>
      <c r="BB591" s="13"/>
    </row>
    <row r="592" spans="7:54" ht="15.75" customHeight="1" x14ac:dyDescent="0.25">
      <c r="G592" s="2"/>
      <c r="O592" s="13"/>
      <c r="T592" s="4"/>
      <c r="AB592" s="13"/>
      <c r="AG592" s="6"/>
      <c r="AO592" s="13"/>
      <c r="BB592" s="13"/>
    </row>
    <row r="593" spans="7:54" ht="15.75" customHeight="1" x14ac:dyDescent="0.25">
      <c r="G593" s="2"/>
      <c r="O593" s="13"/>
      <c r="T593" s="4"/>
      <c r="AB593" s="13"/>
      <c r="AG593" s="6"/>
      <c r="AO593" s="13"/>
      <c r="BB593" s="13"/>
    </row>
    <row r="594" spans="7:54" ht="15.75" customHeight="1" x14ac:dyDescent="0.25">
      <c r="G594" s="2"/>
      <c r="O594" s="13"/>
      <c r="T594" s="4"/>
      <c r="AB594" s="13"/>
      <c r="AG594" s="6"/>
      <c r="AO594" s="13"/>
      <c r="BB594" s="13"/>
    </row>
    <row r="595" spans="7:54" ht="15.75" customHeight="1" x14ac:dyDescent="0.25">
      <c r="G595" s="2"/>
      <c r="O595" s="13"/>
      <c r="T595" s="4"/>
      <c r="AB595" s="13"/>
      <c r="AG595" s="6"/>
      <c r="AO595" s="13"/>
      <c r="BB595" s="13"/>
    </row>
    <row r="596" spans="7:54" ht="15.75" customHeight="1" x14ac:dyDescent="0.25">
      <c r="G596" s="2"/>
      <c r="O596" s="13"/>
      <c r="T596" s="4"/>
      <c r="AB596" s="13"/>
      <c r="AG596" s="6"/>
      <c r="AO596" s="13"/>
      <c r="BB596" s="13"/>
    </row>
    <row r="597" spans="7:54" ht="15.75" customHeight="1" x14ac:dyDescent="0.25">
      <c r="G597" s="2"/>
      <c r="O597" s="13"/>
      <c r="T597" s="4"/>
      <c r="AB597" s="13"/>
      <c r="AG597" s="6"/>
      <c r="AO597" s="13"/>
      <c r="BB597" s="13"/>
    </row>
    <row r="598" spans="7:54" ht="15.75" customHeight="1" x14ac:dyDescent="0.25">
      <c r="G598" s="2"/>
      <c r="O598" s="13"/>
      <c r="T598" s="4"/>
      <c r="AB598" s="13"/>
      <c r="AG598" s="6"/>
      <c r="AO598" s="13"/>
      <c r="BB598" s="13"/>
    </row>
    <row r="599" spans="7:54" ht="15.75" customHeight="1" x14ac:dyDescent="0.25">
      <c r="G599" s="2"/>
      <c r="O599" s="13"/>
      <c r="T599" s="4"/>
      <c r="AB599" s="13"/>
      <c r="AG599" s="6"/>
      <c r="AO599" s="13"/>
      <c r="BB599" s="13"/>
    </row>
    <row r="600" spans="7:54" ht="15.75" customHeight="1" x14ac:dyDescent="0.25">
      <c r="G600" s="2"/>
      <c r="O600" s="13"/>
      <c r="T600" s="4"/>
      <c r="AB600" s="13"/>
      <c r="AG600" s="6"/>
      <c r="AO600" s="13"/>
      <c r="BB600" s="13"/>
    </row>
    <row r="601" spans="7:54" ht="15.75" customHeight="1" x14ac:dyDescent="0.25">
      <c r="G601" s="2"/>
      <c r="O601" s="13"/>
      <c r="T601" s="4"/>
      <c r="AB601" s="13"/>
      <c r="AG601" s="6"/>
      <c r="AO601" s="13"/>
      <c r="BB601" s="13"/>
    </row>
    <row r="602" spans="7:54" ht="15.75" customHeight="1" x14ac:dyDescent="0.25">
      <c r="G602" s="2"/>
      <c r="O602" s="13"/>
      <c r="T602" s="4"/>
      <c r="AB602" s="13"/>
      <c r="AG602" s="6"/>
      <c r="AO602" s="13"/>
      <c r="BB602" s="13"/>
    </row>
    <row r="603" spans="7:54" ht="15.75" customHeight="1" x14ac:dyDescent="0.25">
      <c r="G603" s="2"/>
      <c r="O603" s="13"/>
      <c r="T603" s="4"/>
      <c r="AB603" s="13"/>
      <c r="AG603" s="6"/>
      <c r="AO603" s="13"/>
      <c r="BB603" s="13"/>
    </row>
    <row r="604" spans="7:54" ht="15.75" customHeight="1" x14ac:dyDescent="0.25">
      <c r="G604" s="2"/>
      <c r="O604" s="13"/>
      <c r="T604" s="4"/>
      <c r="AB604" s="13"/>
      <c r="AG604" s="6"/>
      <c r="AO604" s="13"/>
      <c r="BB604" s="13"/>
    </row>
    <row r="605" spans="7:54" ht="15.75" customHeight="1" x14ac:dyDescent="0.25">
      <c r="G605" s="2"/>
      <c r="O605" s="13"/>
      <c r="T605" s="4"/>
      <c r="AB605" s="13"/>
      <c r="AG605" s="6"/>
      <c r="AO605" s="13"/>
      <c r="BB605" s="13"/>
    </row>
    <row r="606" spans="7:54" ht="15.75" customHeight="1" x14ac:dyDescent="0.25">
      <c r="G606" s="2"/>
      <c r="O606" s="13"/>
      <c r="T606" s="4"/>
      <c r="AB606" s="13"/>
      <c r="AG606" s="6"/>
      <c r="AO606" s="13"/>
      <c r="BB606" s="13"/>
    </row>
    <row r="607" spans="7:54" ht="15.75" customHeight="1" x14ac:dyDescent="0.25">
      <c r="G607" s="2"/>
      <c r="O607" s="13"/>
      <c r="T607" s="4"/>
      <c r="AB607" s="13"/>
      <c r="AG607" s="6"/>
      <c r="AO607" s="13"/>
      <c r="BB607" s="13"/>
    </row>
    <row r="608" spans="7:54" ht="15.75" customHeight="1" x14ac:dyDescent="0.25">
      <c r="G608" s="2"/>
      <c r="O608" s="13"/>
      <c r="T608" s="4"/>
      <c r="AB608" s="13"/>
      <c r="AG608" s="6"/>
      <c r="AO608" s="13"/>
      <c r="BB608" s="13"/>
    </row>
    <row r="609" spans="7:54" ht="15.75" customHeight="1" x14ac:dyDescent="0.25">
      <c r="G609" s="2"/>
      <c r="O609" s="13"/>
      <c r="T609" s="4"/>
      <c r="AB609" s="13"/>
      <c r="AG609" s="6"/>
      <c r="AO609" s="13"/>
      <c r="BB609" s="13"/>
    </row>
    <row r="610" spans="7:54" ht="15.75" customHeight="1" x14ac:dyDescent="0.25">
      <c r="G610" s="2"/>
      <c r="O610" s="13"/>
      <c r="T610" s="4"/>
      <c r="AB610" s="13"/>
      <c r="AG610" s="6"/>
      <c r="AO610" s="13"/>
      <c r="BB610" s="13"/>
    </row>
    <row r="611" spans="7:54" ht="15.75" customHeight="1" x14ac:dyDescent="0.25">
      <c r="G611" s="2"/>
      <c r="O611" s="13"/>
      <c r="T611" s="4"/>
      <c r="AB611" s="13"/>
      <c r="AG611" s="6"/>
      <c r="AO611" s="13"/>
      <c r="BB611" s="13"/>
    </row>
    <row r="612" spans="7:54" ht="15.75" customHeight="1" x14ac:dyDescent="0.25">
      <c r="G612" s="2"/>
      <c r="O612" s="13"/>
      <c r="T612" s="4"/>
      <c r="AB612" s="13"/>
      <c r="AG612" s="6"/>
      <c r="AO612" s="13"/>
      <c r="BB612" s="13"/>
    </row>
    <row r="613" spans="7:54" ht="15.75" customHeight="1" x14ac:dyDescent="0.25">
      <c r="G613" s="2"/>
      <c r="O613" s="13"/>
      <c r="T613" s="4"/>
      <c r="AB613" s="13"/>
      <c r="AG613" s="6"/>
      <c r="AO613" s="13"/>
      <c r="BB613" s="13"/>
    </row>
    <row r="614" spans="7:54" ht="15.75" customHeight="1" x14ac:dyDescent="0.25">
      <c r="G614" s="2"/>
      <c r="O614" s="13"/>
      <c r="T614" s="4"/>
      <c r="AB614" s="13"/>
      <c r="AG614" s="6"/>
      <c r="AO614" s="13"/>
      <c r="BB614" s="13"/>
    </row>
    <row r="615" spans="7:54" ht="15.75" customHeight="1" x14ac:dyDescent="0.25">
      <c r="G615" s="2"/>
      <c r="O615" s="13"/>
      <c r="T615" s="4"/>
      <c r="AB615" s="13"/>
      <c r="AG615" s="6"/>
      <c r="AO615" s="13"/>
      <c r="BB615" s="13"/>
    </row>
    <row r="616" spans="7:54" ht="15.75" customHeight="1" x14ac:dyDescent="0.25">
      <c r="G616" s="2"/>
      <c r="O616" s="13"/>
      <c r="T616" s="4"/>
      <c r="AB616" s="13"/>
      <c r="AG616" s="6"/>
      <c r="AO616" s="13"/>
      <c r="BB616" s="13"/>
    </row>
    <row r="617" spans="7:54" ht="15.75" customHeight="1" x14ac:dyDescent="0.25">
      <c r="G617" s="2"/>
      <c r="O617" s="13"/>
      <c r="T617" s="4"/>
      <c r="AB617" s="13"/>
      <c r="AG617" s="6"/>
      <c r="AO617" s="13"/>
      <c r="BB617" s="13"/>
    </row>
    <row r="618" spans="7:54" ht="15.75" customHeight="1" x14ac:dyDescent="0.25">
      <c r="G618" s="2"/>
      <c r="O618" s="13"/>
      <c r="T618" s="4"/>
      <c r="AB618" s="13"/>
      <c r="AG618" s="6"/>
      <c r="AO618" s="13"/>
      <c r="BB618" s="13"/>
    </row>
    <row r="619" spans="7:54" ht="15.75" customHeight="1" x14ac:dyDescent="0.25">
      <c r="G619" s="2"/>
      <c r="O619" s="13"/>
      <c r="T619" s="4"/>
      <c r="AB619" s="13"/>
      <c r="AG619" s="6"/>
      <c r="AO619" s="13"/>
      <c r="BB619" s="13"/>
    </row>
    <row r="620" spans="7:54" ht="15.75" customHeight="1" x14ac:dyDescent="0.25">
      <c r="G620" s="2"/>
      <c r="O620" s="13"/>
      <c r="T620" s="4"/>
      <c r="AB620" s="13"/>
      <c r="AG620" s="6"/>
      <c r="AO620" s="13"/>
      <c r="BB620" s="13"/>
    </row>
    <row r="621" spans="7:54" ht="15.75" customHeight="1" x14ac:dyDescent="0.25">
      <c r="G621" s="2"/>
      <c r="O621" s="13"/>
      <c r="T621" s="4"/>
      <c r="AB621" s="13"/>
      <c r="AG621" s="6"/>
      <c r="AO621" s="13"/>
      <c r="BB621" s="13"/>
    </row>
    <row r="622" spans="7:54" ht="15.75" customHeight="1" x14ac:dyDescent="0.25">
      <c r="G622" s="2"/>
      <c r="O622" s="13"/>
      <c r="T622" s="4"/>
      <c r="AB622" s="13"/>
      <c r="AG622" s="6"/>
      <c r="AO622" s="13"/>
      <c r="BB622" s="13"/>
    </row>
    <row r="623" spans="7:54" ht="15.75" customHeight="1" x14ac:dyDescent="0.25">
      <c r="G623" s="2"/>
      <c r="O623" s="13"/>
      <c r="T623" s="4"/>
      <c r="AB623" s="13"/>
      <c r="AG623" s="6"/>
      <c r="AO623" s="13"/>
      <c r="BB623" s="13"/>
    </row>
    <row r="624" spans="7:54" ht="15.75" customHeight="1" x14ac:dyDescent="0.25">
      <c r="G624" s="2"/>
      <c r="O624" s="13"/>
      <c r="T624" s="4"/>
      <c r="AB624" s="13"/>
      <c r="AG624" s="6"/>
      <c r="AO624" s="13"/>
      <c r="BB624" s="13"/>
    </row>
    <row r="625" spans="7:54" ht="15.75" customHeight="1" x14ac:dyDescent="0.25">
      <c r="G625" s="2"/>
      <c r="O625" s="13"/>
      <c r="T625" s="4"/>
      <c r="AB625" s="13"/>
      <c r="AG625" s="6"/>
      <c r="AO625" s="13"/>
      <c r="BB625" s="13"/>
    </row>
    <row r="626" spans="7:54" ht="15.75" customHeight="1" x14ac:dyDescent="0.25">
      <c r="G626" s="2"/>
      <c r="O626" s="13"/>
      <c r="T626" s="4"/>
      <c r="AB626" s="13"/>
      <c r="AG626" s="6"/>
      <c r="AO626" s="13"/>
      <c r="BB626" s="13"/>
    </row>
    <row r="627" spans="7:54" ht="15.75" customHeight="1" x14ac:dyDescent="0.25">
      <c r="G627" s="2"/>
      <c r="O627" s="13"/>
      <c r="T627" s="4"/>
      <c r="AB627" s="13"/>
      <c r="AG627" s="6"/>
      <c r="AO627" s="13"/>
      <c r="BB627" s="13"/>
    </row>
    <row r="628" spans="7:54" ht="15.75" customHeight="1" x14ac:dyDescent="0.25">
      <c r="G628" s="2"/>
      <c r="O628" s="13"/>
      <c r="T628" s="4"/>
      <c r="AB628" s="13"/>
      <c r="AG628" s="6"/>
      <c r="AO628" s="13"/>
      <c r="BB628" s="13"/>
    </row>
    <row r="629" spans="7:54" ht="15.75" customHeight="1" x14ac:dyDescent="0.25">
      <c r="G629" s="2"/>
      <c r="O629" s="13"/>
      <c r="T629" s="4"/>
      <c r="AB629" s="13"/>
      <c r="AG629" s="6"/>
      <c r="AO629" s="13"/>
      <c r="BB629" s="13"/>
    </row>
    <row r="630" spans="7:54" ht="15.75" customHeight="1" x14ac:dyDescent="0.25">
      <c r="G630" s="2"/>
      <c r="O630" s="13"/>
      <c r="T630" s="4"/>
      <c r="AB630" s="13"/>
      <c r="AG630" s="6"/>
      <c r="AO630" s="13"/>
      <c r="BB630" s="13"/>
    </row>
    <row r="631" spans="7:54" ht="15.75" customHeight="1" x14ac:dyDescent="0.25">
      <c r="G631" s="2"/>
      <c r="O631" s="13"/>
      <c r="T631" s="4"/>
      <c r="AB631" s="13"/>
      <c r="AG631" s="6"/>
      <c r="AO631" s="13"/>
      <c r="BB631" s="13"/>
    </row>
    <row r="632" spans="7:54" ht="15.75" customHeight="1" x14ac:dyDescent="0.25">
      <c r="G632" s="2"/>
      <c r="O632" s="13"/>
      <c r="T632" s="4"/>
      <c r="AB632" s="13"/>
      <c r="AG632" s="6"/>
      <c r="AO632" s="13"/>
      <c r="BB632" s="13"/>
    </row>
    <row r="633" spans="7:54" ht="15.75" customHeight="1" x14ac:dyDescent="0.25">
      <c r="G633" s="2"/>
      <c r="O633" s="13"/>
      <c r="T633" s="4"/>
      <c r="AB633" s="13"/>
      <c r="AG633" s="6"/>
      <c r="AO633" s="13"/>
      <c r="BB633" s="13"/>
    </row>
    <row r="634" spans="7:54" ht="15.75" customHeight="1" x14ac:dyDescent="0.25">
      <c r="G634" s="2"/>
      <c r="O634" s="13"/>
      <c r="T634" s="4"/>
      <c r="AB634" s="13"/>
      <c r="AG634" s="6"/>
      <c r="AO634" s="13"/>
      <c r="BB634" s="13"/>
    </row>
    <row r="635" spans="7:54" ht="15.75" customHeight="1" x14ac:dyDescent="0.25">
      <c r="G635" s="2"/>
      <c r="O635" s="13"/>
      <c r="T635" s="4"/>
      <c r="AB635" s="13"/>
      <c r="AG635" s="6"/>
      <c r="AO635" s="13"/>
      <c r="BB635" s="13"/>
    </row>
    <row r="636" spans="7:54" ht="15.75" customHeight="1" x14ac:dyDescent="0.25">
      <c r="G636" s="2"/>
      <c r="O636" s="13"/>
      <c r="T636" s="4"/>
      <c r="AB636" s="13"/>
      <c r="AG636" s="6"/>
      <c r="AO636" s="13"/>
      <c r="BB636" s="13"/>
    </row>
    <row r="637" spans="7:54" ht="15.75" customHeight="1" x14ac:dyDescent="0.25">
      <c r="G637" s="2"/>
      <c r="O637" s="13"/>
      <c r="T637" s="4"/>
      <c r="AB637" s="13"/>
      <c r="AG637" s="6"/>
      <c r="AO637" s="13"/>
      <c r="BB637" s="13"/>
    </row>
    <row r="638" spans="7:54" ht="15.75" customHeight="1" x14ac:dyDescent="0.25">
      <c r="G638" s="2"/>
      <c r="O638" s="13"/>
      <c r="T638" s="4"/>
      <c r="AB638" s="13"/>
      <c r="AG638" s="6"/>
      <c r="AO638" s="13"/>
      <c r="BB638" s="13"/>
    </row>
    <row r="639" spans="7:54" ht="15.75" customHeight="1" x14ac:dyDescent="0.25">
      <c r="G639" s="2"/>
      <c r="O639" s="13"/>
      <c r="T639" s="4"/>
      <c r="AB639" s="13"/>
      <c r="AG639" s="6"/>
      <c r="AO639" s="13"/>
      <c r="BB639" s="13"/>
    </row>
    <row r="640" spans="7:54" ht="15.75" customHeight="1" x14ac:dyDescent="0.25">
      <c r="G640" s="2"/>
      <c r="O640" s="13"/>
      <c r="T640" s="4"/>
      <c r="AB640" s="13"/>
      <c r="AG640" s="6"/>
      <c r="AO640" s="13"/>
      <c r="BB640" s="13"/>
    </row>
    <row r="641" spans="7:54" ht="15.75" customHeight="1" x14ac:dyDescent="0.25">
      <c r="G641" s="2"/>
      <c r="O641" s="13"/>
      <c r="T641" s="4"/>
      <c r="AB641" s="13"/>
      <c r="AG641" s="6"/>
      <c r="AO641" s="13"/>
      <c r="BB641" s="13"/>
    </row>
    <row r="642" spans="7:54" ht="15.75" customHeight="1" x14ac:dyDescent="0.25">
      <c r="G642" s="2"/>
      <c r="O642" s="13"/>
      <c r="T642" s="4"/>
      <c r="AB642" s="13"/>
      <c r="AG642" s="6"/>
      <c r="AO642" s="13"/>
      <c r="BB642" s="13"/>
    </row>
    <row r="643" spans="7:54" ht="15.75" customHeight="1" x14ac:dyDescent="0.25">
      <c r="G643" s="2"/>
      <c r="O643" s="13"/>
      <c r="T643" s="4"/>
      <c r="AB643" s="13"/>
      <c r="AG643" s="6"/>
      <c r="AO643" s="13"/>
      <c r="BB643" s="13"/>
    </row>
    <row r="644" spans="7:54" ht="15.75" customHeight="1" x14ac:dyDescent="0.25">
      <c r="G644" s="2"/>
      <c r="O644" s="13"/>
      <c r="T644" s="4"/>
      <c r="AB644" s="13"/>
      <c r="AG644" s="6"/>
      <c r="AO644" s="13"/>
      <c r="BB644" s="13"/>
    </row>
    <row r="645" spans="7:54" ht="15.75" customHeight="1" x14ac:dyDescent="0.25">
      <c r="G645" s="2"/>
      <c r="O645" s="13"/>
      <c r="T645" s="4"/>
      <c r="AB645" s="13"/>
      <c r="AG645" s="6"/>
      <c r="AO645" s="13"/>
      <c r="BB645" s="13"/>
    </row>
    <row r="646" spans="7:54" ht="15.75" customHeight="1" x14ac:dyDescent="0.25">
      <c r="G646" s="2"/>
      <c r="O646" s="13"/>
      <c r="T646" s="4"/>
      <c r="AB646" s="13"/>
      <c r="AG646" s="6"/>
      <c r="AO646" s="13"/>
      <c r="BB646" s="13"/>
    </row>
    <row r="647" spans="7:54" ht="15.75" customHeight="1" x14ac:dyDescent="0.25">
      <c r="G647" s="2"/>
      <c r="O647" s="13"/>
      <c r="T647" s="4"/>
      <c r="AB647" s="13"/>
      <c r="AG647" s="6"/>
      <c r="AO647" s="13"/>
      <c r="BB647" s="13"/>
    </row>
    <row r="648" spans="7:54" ht="15.75" customHeight="1" x14ac:dyDescent="0.25">
      <c r="G648" s="2"/>
      <c r="O648" s="13"/>
      <c r="T648" s="4"/>
      <c r="AB648" s="13"/>
      <c r="AG648" s="6"/>
      <c r="AO648" s="13"/>
      <c r="BB648" s="13"/>
    </row>
    <row r="649" spans="7:54" ht="15.75" customHeight="1" x14ac:dyDescent="0.25">
      <c r="G649" s="2"/>
      <c r="O649" s="13"/>
      <c r="T649" s="4"/>
      <c r="AB649" s="13"/>
      <c r="AG649" s="6"/>
      <c r="AO649" s="13"/>
      <c r="BB649" s="13"/>
    </row>
    <row r="650" spans="7:54" ht="15.75" customHeight="1" x14ac:dyDescent="0.25">
      <c r="G650" s="2"/>
      <c r="O650" s="13"/>
      <c r="T650" s="4"/>
      <c r="AB650" s="13"/>
      <c r="AG650" s="6"/>
      <c r="AO650" s="13"/>
      <c r="BB650" s="13"/>
    </row>
    <row r="651" spans="7:54" ht="15.75" customHeight="1" x14ac:dyDescent="0.25">
      <c r="G651" s="2"/>
      <c r="O651" s="13"/>
      <c r="T651" s="4"/>
      <c r="AB651" s="13"/>
      <c r="AG651" s="6"/>
      <c r="AO651" s="13"/>
      <c r="BB651" s="13"/>
    </row>
    <row r="652" spans="7:54" ht="15.75" customHeight="1" x14ac:dyDescent="0.25">
      <c r="G652" s="2"/>
      <c r="O652" s="13"/>
      <c r="T652" s="4"/>
      <c r="AB652" s="13"/>
      <c r="AG652" s="6"/>
      <c r="AO652" s="13"/>
      <c r="BB652" s="13"/>
    </row>
    <row r="653" spans="7:54" ht="15.75" customHeight="1" x14ac:dyDescent="0.25">
      <c r="G653" s="2"/>
      <c r="O653" s="13"/>
      <c r="T653" s="4"/>
      <c r="AB653" s="13"/>
      <c r="AG653" s="6"/>
      <c r="AO653" s="13"/>
      <c r="BB653" s="13"/>
    </row>
    <row r="654" spans="7:54" ht="15.75" customHeight="1" x14ac:dyDescent="0.25">
      <c r="G654" s="2"/>
      <c r="O654" s="13"/>
      <c r="T654" s="4"/>
      <c r="AB654" s="13"/>
      <c r="AG654" s="6"/>
      <c r="AO654" s="13"/>
      <c r="BB654" s="13"/>
    </row>
    <row r="655" spans="7:54" ht="15.75" customHeight="1" x14ac:dyDescent="0.25">
      <c r="G655" s="2"/>
      <c r="O655" s="13"/>
      <c r="T655" s="4"/>
      <c r="AB655" s="13"/>
      <c r="AG655" s="6"/>
      <c r="AO655" s="13"/>
      <c r="BB655" s="13"/>
    </row>
    <row r="656" spans="7:54" ht="15.75" customHeight="1" x14ac:dyDescent="0.25">
      <c r="G656" s="2"/>
      <c r="O656" s="13"/>
      <c r="T656" s="4"/>
      <c r="AB656" s="13"/>
      <c r="AG656" s="6"/>
      <c r="AO656" s="13"/>
      <c r="BB656" s="13"/>
    </row>
    <row r="657" spans="7:54" ht="15.75" customHeight="1" x14ac:dyDescent="0.25">
      <c r="G657" s="2"/>
      <c r="O657" s="13"/>
      <c r="T657" s="4"/>
      <c r="AB657" s="13"/>
      <c r="AG657" s="6"/>
      <c r="AO657" s="13"/>
      <c r="BB657" s="13"/>
    </row>
    <row r="658" spans="7:54" ht="15.75" customHeight="1" x14ac:dyDescent="0.25">
      <c r="G658" s="2"/>
      <c r="O658" s="13"/>
      <c r="T658" s="4"/>
      <c r="AB658" s="13"/>
      <c r="AG658" s="6"/>
      <c r="AO658" s="13"/>
      <c r="BB658" s="13"/>
    </row>
    <row r="659" spans="7:54" ht="15.75" customHeight="1" x14ac:dyDescent="0.25">
      <c r="G659" s="2"/>
      <c r="O659" s="13"/>
      <c r="T659" s="4"/>
      <c r="AB659" s="13"/>
      <c r="AG659" s="6"/>
      <c r="AO659" s="13"/>
      <c r="BB659" s="13"/>
    </row>
    <row r="660" spans="7:54" ht="15.75" customHeight="1" x14ac:dyDescent="0.25">
      <c r="G660" s="2"/>
      <c r="O660" s="13"/>
      <c r="T660" s="4"/>
      <c r="AB660" s="13"/>
      <c r="AG660" s="6"/>
      <c r="AO660" s="13"/>
      <c r="BB660" s="13"/>
    </row>
    <row r="661" spans="7:54" ht="15.75" customHeight="1" x14ac:dyDescent="0.25">
      <c r="G661" s="2"/>
      <c r="O661" s="13"/>
      <c r="T661" s="4"/>
      <c r="AB661" s="13"/>
      <c r="AG661" s="6"/>
      <c r="AO661" s="13"/>
      <c r="BB661" s="13"/>
    </row>
    <row r="662" spans="7:54" ht="15.75" customHeight="1" x14ac:dyDescent="0.25">
      <c r="G662" s="2"/>
      <c r="O662" s="13"/>
      <c r="T662" s="4"/>
      <c r="AB662" s="13"/>
      <c r="AG662" s="6"/>
      <c r="AO662" s="13"/>
      <c r="BB662" s="13"/>
    </row>
    <row r="663" spans="7:54" ht="15.75" customHeight="1" x14ac:dyDescent="0.25">
      <c r="G663" s="2"/>
      <c r="O663" s="13"/>
      <c r="T663" s="4"/>
      <c r="AB663" s="13"/>
      <c r="AG663" s="6"/>
      <c r="AO663" s="13"/>
      <c r="BB663" s="13"/>
    </row>
    <row r="664" spans="7:54" ht="15.75" customHeight="1" x14ac:dyDescent="0.25">
      <c r="G664" s="2"/>
      <c r="O664" s="13"/>
      <c r="T664" s="4"/>
      <c r="AB664" s="13"/>
      <c r="AG664" s="6"/>
      <c r="AO664" s="13"/>
      <c r="BB664" s="13"/>
    </row>
    <row r="665" spans="7:54" ht="15.75" customHeight="1" x14ac:dyDescent="0.25">
      <c r="G665" s="2"/>
      <c r="O665" s="13"/>
      <c r="T665" s="4"/>
      <c r="AB665" s="13"/>
      <c r="AG665" s="6"/>
      <c r="AO665" s="13"/>
      <c r="BB665" s="13"/>
    </row>
    <row r="666" spans="7:54" ht="15.75" customHeight="1" x14ac:dyDescent="0.25">
      <c r="G666" s="2"/>
      <c r="O666" s="13"/>
      <c r="T666" s="4"/>
      <c r="AB666" s="13"/>
      <c r="AG666" s="6"/>
      <c r="AO666" s="13"/>
      <c r="BB666" s="13"/>
    </row>
    <row r="667" spans="7:54" ht="15.75" customHeight="1" x14ac:dyDescent="0.25">
      <c r="G667" s="2"/>
      <c r="O667" s="13"/>
      <c r="T667" s="4"/>
      <c r="AB667" s="13"/>
      <c r="AG667" s="6"/>
      <c r="AO667" s="13"/>
      <c r="BB667" s="13"/>
    </row>
    <row r="668" spans="7:54" ht="15.75" customHeight="1" x14ac:dyDescent="0.25">
      <c r="G668" s="2"/>
      <c r="O668" s="13"/>
      <c r="T668" s="4"/>
      <c r="AB668" s="13"/>
      <c r="AG668" s="6"/>
      <c r="AO668" s="13"/>
      <c r="BB668" s="13"/>
    </row>
    <row r="669" spans="7:54" ht="15.75" customHeight="1" x14ac:dyDescent="0.25">
      <c r="G669" s="2"/>
      <c r="O669" s="13"/>
      <c r="T669" s="4"/>
      <c r="AB669" s="13"/>
      <c r="AG669" s="6"/>
      <c r="AO669" s="13"/>
      <c r="BB669" s="13"/>
    </row>
    <row r="670" spans="7:54" ht="15.75" customHeight="1" x14ac:dyDescent="0.25">
      <c r="G670" s="2"/>
      <c r="O670" s="13"/>
      <c r="T670" s="4"/>
      <c r="AB670" s="13"/>
      <c r="AG670" s="6"/>
      <c r="AO670" s="13"/>
      <c r="BB670" s="13"/>
    </row>
    <row r="671" spans="7:54" ht="15.75" customHeight="1" x14ac:dyDescent="0.25">
      <c r="G671" s="2"/>
      <c r="O671" s="13"/>
      <c r="T671" s="4"/>
      <c r="AB671" s="13"/>
      <c r="AG671" s="6"/>
      <c r="AO671" s="13"/>
      <c r="BB671" s="13"/>
    </row>
    <row r="672" spans="7:54" ht="15.75" customHeight="1" x14ac:dyDescent="0.25">
      <c r="G672" s="2"/>
      <c r="O672" s="13"/>
      <c r="T672" s="4"/>
      <c r="AB672" s="13"/>
      <c r="AG672" s="6"/>
      <c r="AO672" s="13"/>
      <c r="BB672" s="13"/>
    </row>
    <row r="673" spans="7:54" ht="15.75" customHeight="1" x14ac:dyDescent="0.25">
      <c r="G673" s="2"/>
      <c r="O673" s="13"/>
      <c r="T673" s="4"/>
      <c r="AB673" s="13"/>
      <c r="AG673" s="6"/>
      <c r="AO673" s="13"/>
      <c r="BB673" s="13"/>
    </row>
    <row r="674" spans="7:54" ht="15.75" customHeight="1" x14ac:dyDescent="0.25">
      <c r="G674" s="2"/>
      <c r="O674" s="13"/>
      <c r="T674" s="4"/>
      <c r="AB674" s="13"/>
      <c r="AG674" s="6"/>
      <c r="AO674" s="13"/>
      <c r="BB674" s="13"/>
    </row>
    <row r="675" spans="7:54" ht="15.75" customHeight="1" x14ac:dyDescent="0.25">
      <c r="G675" s="2"/>
      <c r="O675" s="13"/>
      <c r="T675" s="4"/>
      <c r="AB675" s="13"/>
      <c r="AG675" s="6"/>
      <c r="AO675" s="13"/>
      <c r="BB675" s="13"/>
    </row>
    <row r="676" spans="7:54" ht="15.75" customHeight="1" x14ac:dyDescent="0.25">
      <c r="G676" s="2"/>
      <c r="O676" s="13"/>
      <c r="T676" s="4"/>
      <c r="AB676" s="13"/>
      <c r="AG676" s="6"/>
      <c r="AO676" s="13"/>
      <c r="BB676" s="13"/>
    </row>
    <row r="677" spans="7:54" ht="15.75" customHeight="1" x14ac:dyDescent="0.25">
      <c r="G677" s="2"/>
      <c r="O677" s="13"/>
      <c r="T677" s="4"/>
      <c r="AB677" s="13"/>
      <c r="AG677" s="6"/>
      <c r="AO677" s="13"/>
      <c r="BB677" s="13"/>
    </row>
    <row r="678" spans="7:54" ht="15.75" customHeight="1" x14ac:dyDescent="0.25">
      <c r="G678" s="2"/>
      <c r="O678" s="13"/>
      <c r="T678" s="4"/>
      <c r="AB678" s="13"/>
      <c r="AG678" s="6"/>
      <c r="AO678" s="13"/>
      <c r="BB678" s="13"/>
    </row>
    <row r="679" spans="7:54" ht="15.75" customHeight="1" x14ac:dyDescent="0.25">
      <c r="G679" s="2"/>
      <c r="O679" s="13"/>
      <c r="T679" s="4"/>
      <c r="AB679" s="13"/>
      <c r="AG679" s="6"/>
      <c r="AO679" s="13"/>
      <c r="BB679" s="13"/>
    </row>
    <row r="680" spans="7:54" ht="15.75" customHeight="1" x14ac:dyDescent="0.25">
      <c r="G680" s="2"/>
      <c r="O680" s="13"/>
      <c r="T680" s="4"/>
      <c r="AB680" s="13"/>
      <c r="AG680" s="6"/>
      <c r="AO680" s="13"/>
      <c r="BB680" s="13"/>
    </row>
    <row r="681" spans="7:54" ht="15.75" customHeight="1" x14ac:dyDescent="0.25">
      <c r="G681" s="2"/>
      <c r="O681" s="13"/>
      <c r="T681" s="4"/>
      <c r="AB681" s="13"/>
      <c r="AG681" s="6"/>
      <c r="AO681" s="13"/>
      <c r="BB681" s="13"/>
    </row>
    <row r="682" spans="7:54" ht="15.75" customHeight="1" x14ac:dyDescent="0.25">
      <c r="G682" s="2"/>
      <c r="O682" s="13"/>
      <c r="T682" s="4"/>
      <c r="AB682" s="13"/>
      <c r="AG682" s="6"/>
      <c r="AO682" s="13"/>
      <c r="BB682" s="13"/>
    </row>
    <row r="683" spans="7:54" ht="15.75" customHeight="1" x14ac:dyDescent="0.25">
      <c r="G683" s="2"/>
      <c r="O683" s="13"/>
      <c r="T683" s="4"/>
      <c r="AB683" s="13"/>
      <c r="AG683" s="6"/>
      <c r="AO683" s="13"/>
      <c r="BB683" s="13"/>
    </row>
    <row r="684" spans="7:54" ht="15.75" customHeight="1" x14ac:dyDescent="0.25">
      <c r="G684" s="2"/>
      <c r="O684" s="13"/>
      <c r="T684" s="4"/>
      <c r="AB684" s="13"/>
      <c r="AG684" s="6"/>
      <c r="AO684" s="13"/>
      <c r="BB684" s="13"/>
    </row>
    <row r="685" spans="7:54" ht="15.75" customHeight="1" x14ac:dyDescent="0.25">
      <c r="G685" s="2"/>
      <c r="O685" s="13"/>
      <c r="T685" s="4"/>
      <c r="AB685" s="13"/>
      <c r="AG685" s="6"/>
      <c r="AO685" s="13"/>
      <c r="BB685" s="13"/>
    </row>
    <row r="686" spans="7:54" ht="15.75" customHeight="1" x14ac:dyDescent="0.25">
      <c r="G686" s="2"/>
      <c r="O686" s="13"/>
      <c r="T686" s="4"/>
      <c r="AB686" s="13"/>
      <c r="AG686" s="6"/>
      <c r="AO686" s="13"/>
      <c r="BB686" s="13"/>
    </row>
    <row r="687" spans="7:54" ht="15.75" customHeight="1" x14ac:dyDescent="0.25">
      <c r="G687" s="2"/>
      <c r="O687" s="13"/>
      <c r="T687" s="4"/>
      <c r="AB687" s="13"/>
      <c r="AG687" s="6"/>
      <c r="AO687" s="13"/>
      <c r="BB687" s="13"/>
    </row>
    <row r="688" spans="7:54" ht="15.75" customHeight="1" x14ac:dyDescent="0.25">
      <c r="G688" s="2"/>
      <c r="O688" s="13"/>
      <c r="T688" s="4"/>
      <c r="AB688" s="13"/>
      <c r="AG688" s="6"/>
      <c r="AO688" s="13"/>
      <c r="BB688" s="13"/>
    </row>
    <row r="689" spans="7:54" ht="15.75" customHeight="1" x14ac:dyDescent="0.25">
      <c r="G689" s="2"/>
      <c r="O689" s="13"/>
      <c r="T689" s="4"/>
      <c r="AB689" s="13"/>
      <c r="AG689" s="6"/>
      <c r="AO689" s="13"/>
      <c r="BB689" s="13"/>
    </row>
    <row r="690" spans="7:54" ht="15.75" customHeight="1" x14ac:dyDescent="0.25">
      <c r="G690" s="2"/>
      <c r="O690" s="13"/>
      <c r="T690" s="4"/>
      <c r="AB690" s="13"/>
      <c r="AG690" s="6"/>
      <c r="AO690" s="13"/>
      <c r="BB690" s="13"/>
    </row>
    <row r="691" spans="7:54" ht="15.75" customHeight="1" x14ac:dyDescent="0.25">
      <c r="G691" s="2"/>
      <c r="O691" s="13"/>
      <c r="T691" s="4"/>
      <c r="AB691" s="13"/>
      <c r="AG691" s="6"/>
      <c r="AO691" s="13"/>
      <c r="BB691" s="13"/>
    </row>
    <row r="692" spans="7:54" ht="15.75" customHeight="1" x14ac:dyDescent="0.25">
      <c r="G692" s="2"/>
      <c r="O692" s="13"/>
      <c r="T692" s="4"/>
      <c r="AB692" s="13"/>
      <c r="AG692" s="6"/>
      <c r="AO692" s="13"/>
      <c r="BB692" s="13"/>
    </row>
    <row r="693" spans="7:54" ht="15.75" customHeight="1" x14ac:dyDescent="0.25">
      <c r="G693" s="2"/>
      <c r="O693" s="13"/>
      <c r="T693" s="4"/>
      <c r="AB693" s="13"/>
      <c r="AG693" s="6"/>
      <c r="AO693" s="13"/>
      <c r="BB693" s="13"/>
    </row>
    <row r="694" spans="7:54" ht="15.75" customHeight="1" x14ac:dyDescent="0.25">
      <c r="G694" s="2"/>
      <c r="O694" s="13"/>
      <c r="T694" s="4"/>
      <c r="AB694" s="13"/>
      <c r="AG694" s="6"/>
      <c r="AO694" s="13"/>
      <c r="BB694" s="13"/>
    </row>
    <row r="695" spans="7:54" ht="15.75" customHeight="1" x14ac:dyDescent="0.25">
      <c r="G695" s="2"/>
      <c r="O695" s="13"/>
      <c r="T695" s="4"/>
      <c r="AB695" s="13"/>
      <c r="AG695" s="6"/>
      <c r="AO695" s="13"/>
      <c r="BB695" s="13"/>
    </row>
    <row r="696" spans="7:54" ht="15.75" customHeight="1" x14ac:dyDescent="0.25">
      <c r="G696" s="2"/>
      <c r="O696" s="13"/>
      <c r="T696" s="4"/>
      <c r="AB696" s="13"/>
      <c r="AG696" s="6"/>
      <c r="AO696" s="13"/>
      <c r="BB696" s="13"/>
    </row>
    <row r="697" spans="7:54" ht="15.75" customHeight="1" x14ac:dyDescent="0.25">
      <c r="G697" s="2"/>
      <c r="O697" s="13"/>
      <c r="T697" s="4"/>
      <c r="AB697" s="13"/>
      <c r="AG697" s="6"/>
      <c r="AO697" s="13"/>
      <c r="BB697" s="13"/>
    </row>
    <row r="698" spans="7:54" ht="15.75" customHeight="1" x14ac:dyDescent="0.25">
      <c r="G698" s="2"/>
      <c r="O698" s="13"/>
      <c r="T698" s="4"/>
      <c r="AB698" s="13"/>
      <c r="AG698" s="6"/>
      <c r="AO698" s="13"/>
      <c r="BB698" s="13"/>
    </row>
    <row r="699" spans="7:54" ht="15.75" customHeight="1" x14ac:dyDescent="0.25">
      <c r="G699" s="2"/>
      <c r="O699" s="13"/>
      <c r="T699" s="4"/>
      <c r="AB699" s="13"/>
      <c r="AG699" s="6"/>
      <c r="AO699" s="13"/>
      <c r="BB699" s="13"/>
    </row>
    <row r="700" spans="7:54" ht="15.75" customHeight="1" x14ac:dyDescent="0.25">
      <c r="G700" s="2"/>
      <c r="O700" s="13"/>
      <c r="T700" s="4"/>
      <c r="AB700" s="13"/>
      <c r="AG700" s="6"/>
      <c r="AO700" s="13"/>
      <c r="BB700" s="13"/>
    </row>
    <row r="701" spans="7:54" ht="15.75" customHeight="1" x14ac:dyDescent="0.25">
      <c r="G701" s="2"/>
      <c r="O701" s="13"/>
      <c r="T701" s="4"/>
      <c r="AB701" s="13"/>
      <c r="AG701" s="6"/>
      <c r="AO701" s="13"/>
      <c r="BB701" s="13"/>
    </row>
    <row r="702" spans="7:54" ht="15.75" customHeight="1" x14ac:dyDescent="0.25">
      <c r="G702" s="2"/>
      <c r="O702" s="13"/>
      <c r="T702" s="4"/>
      <c r="AB702" s="13"/>
      <c r="AG702" s="6"/>
      <c r="AO702" s="13"/>
      <c r="BB702" s="13"/>
    </row>
    <row r="703" spans="7:54" ht="15.75" customHeight="1" x14ac:dyDescent="0.25">
      <c r="G703" s="2"/>
      <c r="O703" s="13"/>
      <c r="T703" s="4"/>
      <c r="AB703" s="13"/>
      <c r="AG703" s="6"/>
      <c r="AO703" s="13"/>
      <c r="BB703" s="13"/>
    </row>
    <row r="704" spans="7:54" ht="15.75" customHeight="1" x14ac:dyDescent="0.25">
      <c r="G704" s="2"/>
      <c r="O704" s="13"/>
      <c r="T704" s="4"/>
      <c r="AB704" s="13"/>
      <c r="AG704" s="6"/>
      <c r="AO704" s="13"/>
      <c r="BB704" s="13"/>
    </row>
    <row r="705" spans="7:54" ht="15.75" customHeight="1" x14ac:dyDescent="0.25">
      <c r="G705" s="2"/>
      <c r="O705" s="13"/>
      <c r="T705" s="4"/>
      <c r="AB705" s="13"/>
      <c r="AG705" s="6"/>
      <c r="AO705" s="13"/>
      <c r="BB705" s="13"/>
    </row>
    <row r="706" spans="7:54" ht="15.75" customHeight="1" x14ac:dyDescent="0.25">
      <c r="G706" s="2"/>
      <c r="O706" s="13"/>
      <c r="T706" s="4"/>
      <c r="AB706" s="13"/>
      <c r="AG706" s="6"/>
      <c r="AO706" s="13"/>
      <c r="BB706" s="13"/>
    </row>
    <row r="707" spans="7:54" ht="15.75" customHeight="1" x14ac:dyDescent="0.25">
      <c r="G707" s="2"/>
      <c r="O707" s="13"/>
      <c r="T707" s="4"/>
      <c r="AB707" s="13"/>
      <c r="AG707" s="6"/>
      <c r="AO707" s="13"/>
      <c r="BB707" s="13"/>
    </row>
    <row r="708" spans="7:54" ht="15.75" customHeight="1" x14ac:dyDescent="0.25">
      <c r="G708" s="2"/>
      <c r="O708" s="13"/>
      <c r="T708" s="4"/>
      <c r="AB708" s="13"/>
      <c r="AG708" s="6"/>
      <c r="AO708" s="13"/>
      <c r="BB708" s="13"/>
    </row>
    <row r="709" spans="7:54" ht="15.75" customHeight="1" x14ac:dyDescent="0.25">
      <c r="G709" s="2"/>
      <c r="O709" s="13"/>
      <c r="T709" s="4"/>
      <c r="AB709" s="13"/>
      <c r="AG709" s="6"/>
      <c r="AO709" s="13"/>
      <c r="BB709" s="13"/>
    </row>
    <row r="710" spans="7:54" ht="15.75" customHeight="1" x14ac:dyDescent="0.25">
      <c r="G710" s="2"/>
      <c r="O710" s="13"/>
      <c r="T710" s="4"/>
      <c r="AB710" s="13"/>
      <c r="AG710" s="6"/>
      <c r="AO710" s="13"/>
      <c r="BB710" s="13"/>
    </row>
    <row r="711" spans="7:54" ht="15.75" customHeight="1" x14ac:dyDescent="0.25">
      <c r="G711" s="2"/>
      <c r="O711" s="13"/>
      <c r="T711" s="4"/>
      <c r="AB711" s="13"/>
      <c r="AG711" s="6"/>
      <c r="AO711" s="13"/>
      <c r="BB711" s="13"/>
    </row>
    <row r="712" spans="7:54" ht="15.75" customHeight="1" x14ac:dyDescent="0.25">
      <c r="G712" s="2"/>
      <c r="O712" s="13"/>
      <c r="T712" s="4"/>
      <c r="AB712" s="13"/>
      <c r="AG712" s="6"/>
      <c r="AO712" s="13"/>
      <c r="BB712" s="13"/>
    </row>
    <row r="713" spans="7:54" ht="15.75" customHeight="1" x14ac:dyDescent="0.25">
      <c r="G713" s="2"/>
      <c r="O713" s="13"/>
      <c r="T713" s="4"/>
      <c r="AB713" s="13"/>
      <c r="AG713" s="6"/>
      <c r="AO713" s="13"/>
      <c r="BB713" s="13"/>
    </row>
    <row r="714" spans="7:54" ht="15.75" customHeight="1" x14ac:dyDescent="0.25">
      <c r="G714" s="2"/>
      <c r="O714" s="13"/>
      <c r="T714" s="4"/>
      <c r="AB714" s="13"/>
      <c r="AG714" s="6"/>
      <c r="AO714" s="13"/>
      <c r="BB714" s="13"/>
    </row>
    <row r="715" spans="7:54" ht="15.75" customHeight="1" x14ac:dyDescent="0.25">
      <c r="G715" s="2"/>
      <c r="O715" s="13"/>
      <c r="T715" s="4"/>
      <c r="AB715" s="13"/>
      <c r="AG715" s="6"/>
      <c r="AO715" s="13"/>
      <c r="BB715" s="13"/>
    </row>
    <row r="716" spans="7:54" ht="15.75" customHeight="1" x14ac:dyDescent="0.25">
      <c r="G716" s="2"/>
      <c r="O716" s="13"/>
      <c r="T716" s="4"/>
      <c r="AB716" s="13"/>
      <c r="AG716" s="6"/>
      <c r="AO716" s="13"/>
      <c r="BB716" s="13"/>
    </row>
    <row r="717" spans="7:54" ht="15.75" customHeight="1" x14ac:dyDescent="0.25">
      <c r="G717" s="2"/>
      <c r="O717" s="13"/>
      <c r="T717" s="4"/>
      <c r="AB717" s="13"/>
      <c r="AG717" s="6"/>
      <c r="AO717" s="13"/>
      <c r="BB717" s="13"/>
    </row>
    <row r="718" spans="7:54" ht="15.75" customHeight="1" x14ac:dyDescent="0.25">
      <c r="G718" s="2"/>
      <c r="O718" s="13"/>
      <c r="T718" s="4"/>
      <c r="AB718" s="13"/>
      <c r="AG718" s="6"/>
      <c r="AO718" s="13"/>
      <c r="BB718" s="13"/>
    </row>
    <row r="719" spans="7:54" ht="15.75" customHeight="1" x14ac:dyDescent="0.25">
      <c r="G719" s="2"/>
      <c r="O719" s="13"/>
      <c r="T719" s="4"/>
      <c r="AB719" s="13"/>
      <c r="AG719" s="6"/>
      <c r="AO719" s="13"/>
      <c r="BB719" s="13"/>
    </row>
    <row r="720" spans="7:54" ht="15.75" customHeight="1" x14ac:dyDescent="0.25">
      <c r="G720" s="2"/>
      <c r="O720" s="13"/>
      <c r="T720" s="4"/>
      <c r="AB720" s="13"/>
      <c r="AG720" s="6"/>
      <c r="AO720" s="13"/>
      <c r="BB720" s="13"/>
    </row>
    <row r="721" spans="7:54" ht="15.75" customHeight="1" x14ac:dyDescent="0.25">
      <c r="G721" s="2"/>
      <c r="O721" s="13"/>
      <c r="T721" s="4"/>
      <c r="AB721" s="13"/>
      <c r="AG721" s="6"/>
      <c r="AO721" s="13"/>
      <c r="BB721" s="13"/>
    </row>
    <row r="722" spans="7:54" ht="15.75" customHeight="1" x14ac:dyDescent="0.25">
      <c r="G722" s="2"/>
      <c r="O722" s="13"/>
      <c r="T722" s="4"/>
      <c r="AB722" s="13"/>
      <c r="AG722" s="6"/>
      <c r="AO722" s="13"/>
      <c r="BB722" s="13"/>
    </row>
    <row r="723" spans="7:54" ht="15.75" customHeight="1" x14ac:dyDescent="0.25">
      <c r="G723" s="2"/>
      <c r="O723" s="13"/>
      <c r="T723" s="4"/>
      <c r="AB723" s="13"/>
      <c r="AG723" s="6"/>
      <c r="AO723" s="13"/>
      <c r="BB723" s="13"/>
    </row>
    <row r="724" spans="7:54" ht="15.75" customHeight="1" x14ac:dyDescent="0.25">
      <c r="G724" s="2"/>
      <c r="O724" s="13"/>
      <c r="T724" s="4"/>
      <c r="AB724" s="13"/>
      <c r="AG724" s="6"/>
      <c r="AO724" s="13"/>
      <c r="BB724" s="13"/>
    </row>
    <row r="725" spans="7:54" ht="15.75" customHeight="1" x14ac:dyDescent="0.25">
      <c r="G725" s="2"/>
      <c r="O725" s="13"/>
      <c r="T725" s="4"/>
      <c r="AB725" s="13"/>
      <c r="AG725" s="6"/>
      <c r="AO725" s="13"/>
      <c r="BB725" s="13"/>
    </row>
    <row r="726" spans="7:54" ht="15.75" customHeight="1" x14ac:dyDescent="0.25">
      <c r="G726" s="2"/>
      <c r="O726" s="13"/>
      <c r="T726" s="4"/>
      <c r="AB726" s="13"/>
      <c r="AG726" s="6"/>
      <c r="AO726" s="13"/>
      <c r="BB726" s="13"/>
    </row>
    <row r="727" spans="7:54" ht="15.75" customHeight="1" x14ac:dyDescent="0.25">
      <c r="G727" s="2"/>
      <c r="O727" s="13"/>
      <c r="T727" s="4"/>
      <c r="AB727" s="13"/>
      <c r="AG727" s="6"/>
      <c r="AO727" s="13"/>
      <c r="BB727" s="13"/>
    </row>
    <row r="728" spans="7:54" ht="15.75" customHeight="1" x14ac:dyDescent="0.25">
      <c r="G728" s="2"/>
      <c r="O728" s="13"/>
      <c r="T728" s="4"/>
      <c r="AB728" s="13"/>
      <c r="AG728" s="6"/>
      <c r="AO728" s="13"/>
      <c r="BB728" s="13"/>
    </row>
    <row r="729" spans="7:54" ht="15.75" customHeight="1" x14ac:dyDescent="0.25">
      <c r="G729" s="2"/>
      <c r="O729" s="13"/>
      <c r="T729" s="4"/>
      <c r="AB729" s="13"/>
      <c r="AG729" s="6"/>
      <c r="AO729" s="13"/>
      <c r="BB729" s="13"/>
    </row>
    <row r="730" spans="7:54" ht="15.75" customHeight="1" x14ac:dyDescent="0.25">
      <c r="G730" s="2"/>
      <c r="O730" s="13"/>
      <c r="T730" s="4"/>
      <c r="AB730" s="13"/>
      <c r="AG730" s="6"/>
      <c r="AO730" s="13"/>
      <c r="BB730" s="13"/>
    </row>
    <row r="731" spans="7:54" ht="15.75" customHeight="1" x14ac:dyDescent="0.25">
      <c r="G731" s="2"/>
      <c r="O731" s="13"/>
      <c r="T731" s="4"/>
      <c r="AB731" s="13"/>
      <c r="AG731" s="6"/>
      <c r="AO731" s="13"/>
      <c r="BB731" s="13"/>
    </row>
    <row r="732" spans="7:54" ht="15.75" customHeight="1" x14ac:dyDescent="0.25">
      <c r="G732" s="2"/>
      <c r="O732" s="13"/>
      <c r="T732" s="4"/>
      <c r="AB732" s="13"/>
      <c r="AG732" s="6"/>
      <c r="AO732" s="13"/>
      <c r="BB732" s="13"/>
    </row>
    <row r="733" spans="7:54" ht="15.75" customHeight="1" x14ac:dyDescent="0.25">
      <c r="G733" s="2"/>
      <c r="O733" s="13"/>
      <c r="T733" s="4"/>
      <c r="AB733" s="13"/>
      <c r="AG733" s="6"/>
      <c r="AO733" s="13"/>
      <c r="BB733" s="13"/>
    </row>
    <row r="734" spans="7:54" ht="15.75" customHeight="1" x14ac:dyDescent="0.25">
      <c r="G734" s="2"/>
      <c r="O734" s="13"/>
      <c r="T734" s="4"/>
      <c r="AB734" s="13"/>
      <c r="AG734" s="6"/>
      <c r="AO734" s="13"/>
      <c r="BB734" s="13"/>
    </row>
    <row r="735" spans="7:54" ht="15.75" customHeight="1" x14ac:dyDescent="0.25">
      <c r="G735" s="2"/>
      <c r="O735" s="13"/>
      <c r="T735" s="4"/>
      <c r="AB735" s="13"/>
      <c r="AG735" s="6"/>
      <c r="AO735" s="13"/>
      <c r="BB735" s="13"/>
    </row>
    <row r="736" spans="7:54" ht="15.75" customHeight="1" x14ac:dyDescent="0.25">
      <c r="G736" s="2"/>
      <c r="O736" s="13"/>
      <c r="T736" s="4"/>
      <c r="AB736" s="13"/>
      <c r="AG736" s="6"/>
      <c r="AO736" s="13"/>
      <c r="BB736" s="13"/>
    </row>
    <row r="737" spans="7:54" ht="15.75" customHeight="1" x14ac:dyDescent="0.25">
      <c r="G737" s="2"/>
      <c r="O737" s="13"/>
      <c r="T737" s="4"/>
      <c r="AB737" s="13"/>
      <c r="AG737" s="6"/>
      <c r="AO737" s="13"/>
      <c r="BB737" s="13"/>
    </row>
    <row r="738" spans="7:54" ht="15.75" customHeight="1" x14ac:dyDescent="0.25">
      <c r="G738" s="2"/>
      <c r="O738" s="13"/>
      <c r="T738" s="4"/>
      <c r="AB738" s="13"/>
      <c r="AG738" s="6"/>
      <c r="AO738" s="13"/>
      <c r="BB738" s="13"/>
    </row>
    <row r="739" spans="7:54" ht="15.75" customHeight="1" x14ac:dyDescent="0.25">
      <c r="G739" s="2"/>
      <c r="O739" s="13"/>
      <c r="T739" s="4"/>
      <c r="AB739" s="13"/>
      <c r="AG739" s="6"/>
      <c r="AO739" s="13"/>
      <c r="BB739" s="13"/>
    </row>
    <row r="740" spans="7:54" ht="15.75" customHeight="1" x14ac:dyDescent="0.25">
      <c r="G740" s="2"/>
      <c r="O740" s="13"/>
      <c r="T740" s="4"/>
      <c r="AB740" s="13"/>
      <c r="AG740" s="6"/>
      <c r="AO740" s="13"/>
      <c r="BB740" s="13"/>
    </row>
    <row r="741" spans="7:54" ht="15.75" customHeight="1" x14ac:dyDescent="0.25">
      <c r="G741" s="2"/>
      <c r="O741" s="13"/>
      <c r="T741" s="4"/>
      <c r="AB741" s="13"/>
      <c r="AG741" s="6"/>
      <c r="AO741" s="13"/>
      <c r="BB741" s="13"/>
    </row>
    <row r="742" spans="7:54" ht="15.75" customHeight="1" x14ac:dyDescent="0.25">
      <c r="G742" s="2"/>
      <c r="O742" s="13"/>
      <c r="T742" s="4"/>
      <c r="AB742" s="13"/>
      <c r="AG742" s="6"/>
      <c r="AO742" s="13"/>
      <c r="BB742" s="13"/>
    </row>
    <row r="743" spans="7:54" ht="15.75" customHeight="1" x14ac:dyDescent="0.25">
      <c r="G743" s="2"/>
      <c r="O743" s="13"/>
      <c r="T743" s="4"/>
      <c r="AB743" s="13"/>
      <c r="AG743" s="6"/>
      <c r="AO743" s="13"/>
      <c r="BB743" s="13"/>
    </row>
    <row r="744" spans="7:54" ht="15.75" customHeight="1" x14ac:dyDescent="0.25">
      <c r="G744" s="2"/>
      <c r="O744" s="13"/>
      <c r="T744" s="4"/>
      <c r="AB744" s="13"/>
      <c r="AG744" s="6"/>
      <c r="AO744" s="13"/>
      <c r="BB744" s="13"/>
    </row>
    <row r="745" spans="7:54" ht="15.75" customHeight="1" x14ac:dyDescent="0.25">
      <c r="G745" s="2"/>
      <c r="O745" s="13"/>
      <c r="T745" s="4"/>
      <c r="AB745" s="13"/>
      <c r="AG745" s="6"/>
      <c r="AO745" s="13"/>
      <c r="BB745" s="13"/>
    </row>
    <row r="746" spans="7:54" ht="15.75" customHeight="1" x14ac:dyDescent="0.25">
      <c r="G746" s="2"/>
      <c r="O746" s="13"/>
      <c r="T746" s="4"/>
      <c r="AB746" s="13"/>
      <c r="AG746" s="6"/>
      <c r="AO746" s="13"/>
      <c r="BB746" s="13"/>
    </row>
    <row r="747" spans="7:54" ht="15.75" customHeight="1" x14ac:dyDescent="0.25">
      <c r="G747" s="2"/>
      <c r="O747" s="13"/>
      <c r="T747" s="4"/>
      <c r="AB747" s="13"/>
      <c r="AG747" s="6"/>
      <c r="AO747" s="13"/>
      <c r="BB747" s="13"/>
    </row>
    <row r="748" spans="7:54" ht="15.75" customHeight="1" x14ac:dyDescent="0.25">
      <c r="G748" s="2"/>
      <c r="O748" s="13"/>
      <c r="T748" s="4"/>
      <c r="AB748" s="13"/>
      <c r="AG748" s="6"/>
      <c r="AO748" s="13"/>
      <c r="BB748" s="13"/>
    </row>
    <row r="749" spans="7:54" ht="15.75" customHeight="1" x14ac:dyDescent="0.25">
      <c r="G749" s="2"/>
      <c r="O749" s="13"/>
      <c r="T749" s="4"/>
      <c r="AB749" s="13"/>
      <c r="AG749" s="6"/>
      <c r="AO749" s="13"/>
      <c r="BB749" s="13"/>
    </row>
    <row r="750" spans="7:54" ht="15.75" customHeight="1" x14ac:dyDescent="0.25">
      <c r="G750" s="2"/>
      <c r="O750" s="13"/>
      <c r="T750" s="4"/>
      <c r="AB750" s="13"/>
      <c r="AG750" s="6"/>
      <c r="AO750" s="13"/>
      <c r="BB750" s="13"/>
    </row>
    <row r="751" spans="7:54" ht="15.75" customHeight="1" x14ac:dyDescent="0.25">
      <c r="G751" s="2"/>
      <c r="O751" s="13"/>
      <c r="T751" s="4"/>
      <c r="AB751" s="13"/>
      <c r="AG751" s="6"/>
      <c r="AO751" s="13"/>
      <c r="BB751" s="13"/>
    </row>
    <row r="752" spans="7:54" ht="15.75" customHeight="1" x14ac:dyDescent="0.25">
      <c r="G752" s="2"/>
      <c r="O752" s="13"/>
      <c r="T752" s="4"/>
      <c r="AB752" s="13"/>
      <c r="AG752" s="6"/>
      <c r="AO752" s="13"/>
      <c r="BB752" s="13"/>
    </row>
    <row r="753" spans="7:54" ht="15.75" customHeight="1" x14ac:dyDescent="0.25">
      <c r="G753" s="2"/>
      <c r="O753" s="13"/>
      <c r="T753" s="4"/>
      <c r="AB753" s="13"/>
      <c r="AG753" s="6"/>
      <c r="AO753" s="13"/>
      <c r="BB753" s="13"/>
    </row>
    <row r="754" spans="7:54" ht="15.75" customHeight="1" x14ac:dyDescent="0.25">
      <c r="G754" s="2"/>
      <c r="O754" s="13"/>
      <c r="T754" s="4"/>
      <c r="AB754" s="13"/>
      <c r="AG754" s="6"/>
      <c r="AO754" s="13"/>
      <c r="BB754" s="13"/>
    </row>
    <row r="755" spans="7:54" ht="15.75" customHeight="1" x14ac:dyDescent="0.25">
      <c r="G755" s="2"/>
      <c r="O755" s="13"/>
      <c r="T755" s="4"/>
      <c r="AB755" s="13"/>
      <c r="AG755" s="6"/>
      <c r="AO755" s="13"/>
      <c r="BB755" s="13"/>
    </row>
    <row r="756" spans="7:54" ht="15.75" customHeight="1" x14ac:dyDescent="0.25">
      <c r="G756" s="2"/>
      <c r="O756" s="13"/>
      <c r="T756" s="4"/>
      <c r="AB756" s="13"/>
      <c r="AG756" s="6"/>
      <c r="AO756" s="13"/>
      <c r="BB756" s="13"/>
    </row>
    <row r="757" spans="7:54" ht="15.75" customHeight="1" x14ac:dyDescent="0.25">
      <c r="G757" s="2"/>
      <c r="O757" s="13"/>
      <c r="T757" s="4"/>
      <c r="AB757" s="13"/>
      <c r="AG757" s="6"/>
      <c r="AO757" s="13"/>
      <c r="BB757" s="13"/>
    </row>
    <row r="758" spans="7:54" ht="15.75" customHeight="1" x14ac:dyDescent="0.25">
      <c r="G758" s="2"/>
      <c r="O758" s="13"/>
      <c r="T758" s="4"/>
      <c r="AB758" s="13"/>
      <c r="AG758" s="6"/>
      <c r="AO758" s="13"/>
      <c r="BB758" s="13"/>
    </row>
    <row r="759" spans="7:54" ht="15.75" customHeight="1" x14ac:dyDescent="0.25">
      <c r="G759" s="2"/>
      <c r="O759" s="13"/>
      <c r="T759" s="4"/>
      <c r="AB759" s="13"/>
      <c r="AG759" s="6"/>
      <c r="AO759" s="13"/>
      <c r="BB759" s="13"/>
    </row>
    <row r="760" spans="7:54" ht="15.75" customHeight="1" x14ac:dyDescent="0.25">
      <c r="G760" s="2"/>
      <c r="O760" s="13"/>
      <c r="T760" s="4"/>
      <c r="AB760" s="13"/>
      <c r="AG760" s="6"/>
      <c r="AO760" s="13"/>
      <c r="BB760" s="13"/>
    </row>
    <row r="761" spans="7:54" ht="15.75" customHeight="1" x14ac:dyDescent="0.25">
      <c r="G761" s="2"/>
      <c r="O761" s="13"/>
      <c r="T761" s="4"/>
      <c r="AB761" s="13"/>
      <c r="AG761" s="6"/>
      <c r="AO761" s="13"/>
      <c r="BB761" s="13"/>
    </row>
    <row r="762" spans="7:54" ht="15.75" customHeight="1" x14ac:dyDescent="0.25">
      <c r="G762" s="2"/>
      <c r="O762" s="13"/>
      <c r="T762" s="4"/>
      <c r="AB762" s="13"/>
      <c r="AG762" s="6"/>
      <c r="AO762" s="13"/>
      <c r="BB762" s="13"/>
    </row>
    <row r="763" spans="7:54" ht="15.75" customHeight="1" x14ac:dyDescent="0.25">
      <c r="G763" s="2"/>
      <c r="O763" s="13"/>
      <c r="T763" s="4"/>
      <c r="AB763" s="13"/>
      <c r="AG763" s="6"/>
      <c r="AO763" s="13"/>
      <c r="BB763" s="13"/>
    </row>
    <row r="764" spans="7:54" ht="15.75" customHeight="1" x14ac:dyDescent="0.25">
      <c r="G764" s="2"/>
      <c r="O764" s="13"/>
      <c r="T764" s="4"/>
      <c r="AB764" s="13"/>
      <c r="AG764" s="6"/>
      <c r="AO764" s="13"/>
      <c r="BB764" s="13"/>
    </row>
    <row r="765" spans="7:54" ht="15.75" customHeight="1" x14ac:dyDescent="0.25">
      <c r="G765" s="2"/>
      <c r="O765" s="13"/>
      <c r="T765" s="4"/>
      <c r="AB765" s="13"/>
      <c r="AG765" s="6"/>
      <c r="AO765" s="13"/>
      <c r="BB765" s="13"/>
    </row>
    <row r="766" spans="7:54" ht="15.75" customHeight="1" x14ac:dyDescent="0.25">
      <c r="G766" s="2"/>
      <c r="O766" s="13"/>
      <c r="T766" s="4"/>
      <c r="AB766" s="13"/>
      <c r="AG766" s="6"/>
      <c r="AO766" s="13"/>
      <c r="BB766" s="13"/>
    </row>
    <row r="767" spans="7:54" ht="15.75" customHeight="1" x14ac:dyDescent="0.25">
      <c r="G767" s="2"/>
      <c r="O767" s="13"/>
      <c r="T767" s="4"/>
      <c r="AB767" s="13"/>
      <c r="AG767" s="6"/>
      <c r="AO767" s="13"/>
      <c r="BB767" s="13"/>
    </row>
    <row r="768" spans="7:54" ht="15.75" customHeight="1" x14ac:dyDescent="0.25">
      <c r="G768" s="2"/>
      <c r="O768" s="13"/>
      <c r="T768" s="4"/>
      <c r="AB768" s="13"/>
      <c r="AG768" s="6"/>
      <c r="AO768" s="13"/>
      <c r="BB768" s="13"/>
    </row>
    <row r="769" spans="7:54" ht="15.75" customHeight="1" x14ac:dyDescent="0.25">
      <c r="G769" s="2"/>
      <c r="O769" s="13"/>
      <c r="T769" s="4"/>
      <c r="AB769" s="13"/>
      <c r="AG769" s="6"/>
      <c r="AO769" s="13"/>
      <c r="BB769" s="13"/>
    </row>
    <row r="770" spans="7:54" ht="15.75" customHeight="1" x14ac:dyDescent="0.25">
      <c r="G770" s="2"/>
      <c r="O770" s="13"/>
      <c r="T770" s="4"/>
      <c r="AB770" s="13"/>
      <c r="AG770" s="6"/>
      <c r="AO770" s="13"/>
      <c r="BB770" s="13"/>
    </row>
    <row r="771" spans="7:54" ht="15.75" customHeight="1" x14ac:dyDescent="0.25">
      <c r="G771" s="2"/>
      <c r="O771" s="13"/>
      <c r="T771" s="4"/>
      <c r="AB771" s="13"/>
      <c r="AG771" s="6"/>
      <c r="AO771" s="13"/>
      <c r="BB771" s="13"/>
    </row>
    <row r="772" spans="7:54" ht="15.75" customHeight="1" x14ac:dyDescent="0.25">
      <c r="G772" s="2"/>
      <c r="O772" s="13"/>
      <c r="T772" s="4"/>
      <c r="AB772" s="13"/>
      <c r="AG772" s="6"/>
      <c r="AO772" s="13"/>
      <c r="BB772" s="13"/>
    </row>
    <row r="773" spans="7:54" ht="15.75" customHeight="1" x14ac:dyDescent="0.25">
      <c r="G773" s="2"/>
      <c r="O773" s="13"/>
      <c r="T773" s="4"/>
      <c r="AB773" s="13"/>
      <c r="AG773" s="6"/>
      <c r="AO773" s="13"/>
      <c r="BB773" s="13"/>
    </row>
    <row r="774" spans="7:54" ht="15.75" customHeight="1" x14ac:dyDescent="0.25">
      <c r="G774" s="2"/>
      <c r="O774" s="13"/>
      <c r="T774" s="4"/>
      <c r="AB774" s="13"/>
      <c r="AG774" s="6"/>
      <c r="AO774" s="13"/>
      <c r="BB774" s="13"/>
    </row>
    <row r="775" spans="7:54" ht="15.75" customHeight="1" x14ac:dyDescent="0.25">
      <c r="G775" s="2"/>
      <c r="O775" s="13"/>
      <c r="T775" s="4"/>
      <c r="AB775" s="13"/>
      <c r="AG775" s="6"/>
      <c r="AO775" s="13"/>
      <c r="BB775" s="13"/>
    </row>
    <row r="776" spans="7:54" ht="15.75" customHeight="1" x14ac:dyDescent="0.25">
      <c r="G776" s="2"/>
      <c r="O776" s="13"/>
      <c r="T776" s="4"/>
      <c r="AB776" s="13"/>
      <c r="AG776" s="6"/>
      <c r="AO776" s="13"/>
      <c r="BB776" s="13"/>
    </row>
    <row r="777" spans="7:54" ht="15.75" customHeight="1" x14ac:dyDescent="0.25">
      <c r="G777" s="2"/>
      <c r="O777" s="13"/>
      <c r="T777" s="4"/>
      <c r="AB777" s="13"/>
      <c r="AG777" s="6"/>
      <c r="AO777" s="13"/>
      <c r="BB777" s="13"/>
    </row>
    <row r="778" spans="7:54" ht="15.75" customHeight="1" x14ac:dyDescent="0.25">
      <c r="G778" s="2"/>
      <c r="O778" s="13"/>
      <c r="T778" s="4"/>
      <c r="AB778" s="13"/>
      <c r="AG778" s="6"/>
      <c r="AO778" s="13"/>
      <c r="BB778" s="13"/>
    </row>
    <row r="779" spans="7:54" ht="15.75" customHeight="1" x14ac:dyDescent="0.25">
      <c r="G779" s="2"/>
      <c r="O779" s="13"/>
      <c r="T779" s="4"/>
      <c r="AB779" s="13"/>
      <c r="AG779" s="6"/>
      <c r="AO779" s="13"/>
      <c r="BB779" s="13"/>
    </row>
    <row r="780" spans="7:54" ht="15.75" customHeight="1" x14ac:dyDescent="0.25">
      <c r="G780" s="2"/>
      <c r="O780" s="13"/>
      <c r="T780" s="4"/>
      <c r="AB780" s="13"/>
      <c r="AG780" s="6"/>
      <c r="AO780" s="13"/>
      <c r="BB780" s="13"/>
    </row>
    <row r="781" spans="7:54" ht="15.75" customHeight="1" x14ac:dyDescent="0.25">
      <c r="G781" s="2"/>
      <c r="O781" s="13"/>
      <c r="T781" s="4"/>
      <c r="AB781" s="13"/>
      <c r="AG781" s="6"/>
      <c r="AO781" s="13"/>
      <c r="BB781" s="13"/>
    </row>
    <row r="782" spans="7:54" ht="15.75" customHeight="1" x14ac:dyDescent="0.25">
      <c r="G782" s="2"/>
      <c r="O782" s="13"/>
      <c r="T782" s="4"/>
      <c r="AB782" s="13"/>
      <c r="AG782" s="6"/>
      <c r="AO782" s="13"/>
      <c r="BB782" s="13"/>
    </row>
    <row r="783" spans="7:54" ht="15.75" customHeight="1" x14ac:dyDescent="0.25">
      <c r="G783" s="2"/>
      <c r="O783" s="13"/>
      <c r="T783" s="4"/>
      <c r="AB783" s="13"/>
      <c r="AG783" s="6"/>
      <c r="AO783" s="13"/>
      <c r="BB783" s="13"/>
    </row>
    <row r="784" spans="7:54" ht="15.75" customHeight="1" x14ac:dyDescent="0.25">
      <c r="G784" s="2"/>
      <c r="O784" s="13"/>
      <c r="T784" s="4"/>
      <c r="AB784" s="13"/>
      <c r="AG784" s="6"/>
      <c r="AO784" s="13"/>
      <c r="BB784" s="13"/>
    </row>
    <row r="785" spans="7:54" ht="15.75" customHeight="1" x14ac:dyDescent="0.25">
      <c r="G785" s="2"/>
      <c r="O785" s="13"/>
      <c r="T785" s="4"/>
      <c r="AB785" s="13"/>
      <c r="AG785" s="6"/>
      <c r="AO785" s="13"/>
      <c r="BB785" s="13"/>
    </row>
    <row r="786" spans="7:54" ht="15.75" customHeight="1" x14ac:dyDescent="0.25">
      <c r="G786" s="2"/>
      <c r="O786" s="13"/>
      <c r="T786" s="4"/>
      <c r="AB786" s="13"/>
      <c r="AG786" s="6"/>
      <c r="AO786" s="13"/>
      <c r="BB786" s="13"/>
    </row>
    <row r="787" spans="7:54" ht="15.75" customHeight="1" x14ac:dyDescent="0.25">
      <c r="G787" s="2"/>
      <c r="O787" s="13"/>
      <c r="T787" s="4"/>
      <c r="AB787" s="13"/>
      <c r="AG787" s="6"/>
      <c r="AO787" s="13"/>
      <c r="BB787" s="13"/>
    </row>
    <row r="788" spans="7:54" ht="15.75" customHeight="1" x14ac:dyDescent="0.25">
      <c r="G788" s="2"/>
      <c r="O788" s="13"/>
      <c r="T788" s="4"/>
      <c r="AB788" s="13"/>
      <c r="AG788" s="6"/>
      <c r="AO788" s="13"/>
      <c r="BB788" s="13"/>
    </row>
    <row r="789" spans="7:54" ht="15.75" customHeight="1" x14ac:dyDescent="0.25">
      <c r="G789" s="2"/>
      <c r="O789" s="13"/>
      <c r="T789" s="4"/>
      <c r="AB789" s="13"/>
      <c r="AG789" s="6"/>
      <c r="AO789" s="13"/>
      <c r="BB789" s="13"/>
    </row>
    <row r="790" spans="7:54" ht="15.75" customHeight="1" x14ac:dyDescent="0.25">
      <c r="G790" s="2"/>
      <c r="O790" s="13"/>
      <c r="T790" s="4"/>
      <c r="AB790" s="13"/>
      <c r="AG790" s="6"/>
      <c r="AO790" s="13"/>
      <c r="BB790" s="13"/>
    </row>
    <row r="791" spans="7:54" ht="15.75" customHeight="1" x14ac:dyDescent="0.25">
      <c r="G791" s="2"/>
      <c r="O791" s="13"/>
      <c r="T791" s="4"/>
      <c r="AB791" s="13"/>
      <c r="AG791" s="6"/>
      <c r="AO791" s="13"/>
      <c r="BB791" s="13"/>
    </row>
    <row r="792" spans="7:54" ht="15.75" customHeight="1" x14ac:dyDescent="0.25">
      <c r="G792" s="2"/>
      <c r="O792" s="13"/>
      <c r="T792" s="4"/>
      <c r="AB792" s="13"/>
      <c r="AG792" s="6"/>
      <c r="AO792" s="13"/>
      <c r="BB792" s="13"/>
    </row>
    <row r="793" spans="7:54" ht="15.75" customHeight="1" x14ac:dyDescent="0.25">
      <c r="G793" s="2"/>
      <c r="O793" s="13"/>
      <c r="T793" s="4"/>
      <c r="AB793" s="13"/>
      <c r="AG793" s="6"/>
      <c r="AO793" s="13"/>
      <c r="BB793" s="13"/>
    </row>
    <row r="794" spans="7:54" ht="15.75" customHeight="1" x14ac:dyDescent="0.25">
      <c r="G794" s="2"/>
      <c r="O794" s="13"/>
      <c r="T794" s="4"/>
      <c r="AB794" s="13"/>
      <c r="AG794" s="6"/>
      <c r="AO794" s="13"/>
      <c r="BB794" s="13"/>
    </row>
    <row r="795" spans="7:54" ht="15.75" customHeight="1" x14ac:dyDescent="0.25">
      <c r="G795" s="2"/>
      <c r="O795" s="13"/>
      <c r="T795" s="4"/>
      <c r="AB795" s="13"/>
      <c r="AG795" s="6"/>
      <c r="AO795" s="13"/>
      <c r="BB795" s="13"/>
    </row>
    <row r="796" spans="7:54" ht="15.75" customHeight="1" x14ac:dyDescent="0.25">
      <c r="G796" s="2"/>
      <c r="O796" s="13"/>
      <c r="T796" s="4"/>
      <c r="AB796" s="13"/>
      <c r="AG796" s="6"/>
      <c r="AO796" s="13"/>
      <c r="BB796" s="13"/>
    </row>
    <row r="797" spans="7:54" ht="15.75" customHeight="1" x14ac:dyDescent="0.25">
      <c r="G797" s="2"/>
      <c r="O797" s="13"/>
      <c r="T797" s="4"/>
      <c r="AB797" s="13"/>
      <c r="AG797" s="6"/>
      <c r="AO797" s="13"/>
      <c r="BB797" s="13"/>
    </row>
    <row r="798" spans="7:54" ht="15.75" customHeight="1" x14ac:dyDescent="0.25">
      <c r="G798" s="2"/>
      <c r="O798" s="13"/>
      <c r="T798" s="4"/>
      <c r="AB798" s="13"/>
      <c r="AG798" s="6"/>
      <c r="AO798" s="13"/>
      <c r="BB798" s="13"/>
    </row>
    <row r="799" spans="7:54" ht="15.75" customHeight="1" x14ac:dyDescent="0.25">
      <c r="G799" s="2"/>
      <c r="O799" s="13"/>
      <c r="T799" s="4"/>
      <c r="AB799" s="13"/>
      <c r="AG799" s="6"/>
      <c r="AO799" s="13"/>
      <c r="BB799" s="13"/>
    </row>
    <row r="800" spans="7:54" ht="15.75" customHeight="1" x14ac:dyDescent="0.25">
      <c r="G800" s="2"/>
      <c r="O800" s="13"/>
      <c r="T800" s="4"/>
      <c r="AB800" s="13"/>
      <c r="AG800" s="6"/>
      <c r="AO800" s="13"/>
      <c r="BB800" s="13"/>
    </row>
    <row r="801" spans="7:54" ht="15.75" customHeight="1" x14ac:dyDescent="0.25">
      <c r="G801" s="2"/>
      <c r="O801" s="13"/>
      <c r="T801" s="4"/>
      <c r="AB801" s="13"/>
      <c r="AG801" s="6"/>
      <c r="AO801" s="13"/>
      <c r="BB801" s="13"/>
    </row>
    <row r="802" spans="7:54" ht="15.75" customHeight="1" x14ac:dyDescent="0.25">
      <c r="G802" s="2"/>
      <c r="O802" s="13"/>
      <c r="T802" s="4"/>
      <c r="AB802" s="13"/>
      <c r="AG802" s="6"/>
      <c r="AO802" s="13"/>
      <c r="BB802" s="13"/>
    </row>
    <row r="803" spans="7:54" ht="15.75" customHeight="1" x14ac:dyDescent="0.25">
      <c r="G803" s="2"/>
      <c r="O803" s="13"/>
      <c r="T803" s="4"/>
      <c r="AB803" s="13"/>
      <c r="AG803" s="6"/>
      <c r="AO803" s="13"/>
      <c r="BB803" s="13"/>
    </row>
    <row r="804" spans="7:54" ht="15.75" customHeight="1" x14ac:dyDescent="0.25">
      <c r="G804" s="2"/>
      <c r="O804" s="13"/>
      <c r="T804" s="4"/>
      <c r="AB804" s="13"/>
      <c r="AG804" s="6"/>
      <c r="AO804" s="13"/>
      <c r="BB804" s="13"/>
    </row>
    <row r="805" spans="7:54" ht="15.75" customHeight="1" x14ac:dyDescent="0.25">
      <c r="G805" s="2"/>
      <c r="O805" s="13"/>
      <c r="T805" s="4"/>
      <c r="AB805" s="13"/>
      <c r="AG805" s="6"/>
      <c r="AO805" s="13"/>
      <c r="BB805" s="13"/>
    </row>
    <row r="806" spans="7:54" ht="15.75" customHeight="1" x14ac:dyDescent="0.25">
      <c r="G806" s="2"/>
      <c r="O806" s="13"/>
      <c r="T806" s="4"/>
      <c r="AB806" s="13"/>
      <c r="AG806" s="6"/>
      <c r="AO806" s="13"/>
      <c r="BB806" s="13"/>
    </row>
    <row r="807" spans="7:54" ht="15.75" customHeight="1" x14ac:dyDescent="0.25">
      <c r="G807" s="2"/>
      <c r="O807" s="13"/>
      <c r="T807" s="4"/>
      <c r="AB807" s="13"/>
      <c r="AG807" s="6"/>
      <c r="AO807" s="13"/>
      <c r="BB807" s="13"/>
    </row>
    <row r="808" spans="7:54" ht="15.75" customHeight="1" x14ac:dyDescent="0.25">
      <c r="G808" s="2"/>
      <c r="O808" s="13"/>
      <c r="T808" s="4"/>
      <c r="AB808" s="13"/>
      <c r="AG808" s="6"/>
      <c r="AO808" s="13"/>
      <c r="BB808" s="13"/>
    </row>
    <row r="809" spans="7:54" ht="15.75" customHeight="1" x14ac:dyDescent="0.25">
      <c r="G809" s="2"/>
      <c r="O809" s="13"/>
      <c r="T809" s="4"/>
      <c r="AB809" s="13"/>
      <c r="AG809" s="6"/>
      <c r="AO809" s="13"/>
      <c r="BB809" s="13"/>
    </row>
    <row r="810" spans="7:54" ht="15.75" customHeight="1" x14ac:dyDescent="0.25">
      <c r="G810" s="2"/>
      <c r="O810" s="13"/>
      <c r="T810" s="4"/>
      <c r="AB810" s="13"/>
      <c r="AG810" s="6"/>
      <c r="AO810" s="13"/>
      <c r="BB810" s="13"/>
    </row>
    <row r="811" spans="7:54" ht="15.75" customHeight="1" x14ac:dyDescent="0.25">
      <c r="G811" s="2"/>
      <c r="O811" s="13"/>
      <c r="T811" s="4"/>
      <c r="AB811" s="13"/>
      <c r="AG811" s="6"/>
      <c r="AO811" s="13"/>
      <c r="BB811" s="13"/>
    </row>
    <row r="812" spans="7:54" ht="15.75" customHeight="1" x14ac:dyDescent="0.25">
      <c r="G812" s="2"/>
      <c r="O812" s="13"/>
      <c r="T812" s="4"/>
      <c r="AB812" s="13"/>
      <c r="AG812" s="6"/>
      <c r="AO812" s="13"/>
      <c r="BB812" s="13"/>
    </row>
    <row r="813" spans="7:54" ht="15.75" customHeight="1" x14ac:dyDescent="0.25">
      <c r="G813" s="2"/>
      <c r="O813" s="13"/>
      <c r="T813" s="4"/>
      <c r="AB813" s="13"/>
      <c r="AG813" s="6"/>
      <c r="AO813" s="13"/>
      <c r="BB813" s="13"/>
    </row>
    <row r="814" spans="7:54" ht="15.75" customHeight="1" x14ac:dyDescent="0.25">
      <c r="G814" s="2"/>
      <c r="O814" s="13"/>
      <c r="T814" s="4"/>
      <c r="AB814" s="13"/>
      <c r="AG814" s="6"/>
      <c r="AO814" s="13"/>
      <c r="BB814" s="13"/>
    </row>
    <row r="815" spans="7:54" ht="15.75" customHeight="1" x14ac:dyDescent="0.25">
      <c r="G815" s="2"/>
      <c r="O815" s="13"/>
      <c r="T815" s="4"/>
      <c r="AB815" s="13"/>
      <c r="AG815" s="6"/>
      <c r="AO815" s="13"/>
      <c r="BB815" s="13"/>
    </row>
    <row r="816" spans="7:54" ht="15.75" customHeight="1" x14ac:dyDescent="0.25">
      <c r="G816" s="2"/>
      <c r="O816" s="13"/>
      <c r="T816" s="4"/>
      <c r="AB816" s="13"/>
      <c r="AG816" s="6"/>
      <c r="AO816" s="13"/>
      <c r="BB816" s="13"/>
    </row>
    <row r="817" spans="7:54" ht="15.75" customHeight="1" x14ac:dyDescent="0.25">
      <c r="G817" s="2"/>
      <c r="O817" s="13"/>
      <c r="T817" s="4"/>
      <c r="AB817" s="13"/>
      <c r="AG817" s="6"/>
      <c r="AO817" s="13"/>
      <c r="BB817" s="13"/>
    </row>
    <row r="818" spans="7:54" ht="15.75" customHeight="1" x14ac:dyDescent="0.25">
      <c r="G818" s="2"/>
      <c r="O818" s="13"/>
      <c r="T818" s="4"/>
      <c r="AB818" s="13"/>
      <c r="AG818" s="6"/>
      <c r="AO818" s="13"/>
      <c r="BB818" s="13"/>
    </row>
    <row r="819" spans="7:54" ht="15.75" customHeight="1" x14ac:dyDescent="0.25">
      <c r="G819" s="2"/>
      <c r="O819" s="13"/>
      <c r="T819" s="4"/>
      <c r="AB819" s="13"/>
      <c r="AG819" s="6"/>
      <c r="AO819" s="13"/>
      <c r="BB819" s="13"/>
    </row>
    <row r="820" spans="7:54" ht="15.75" customHeight="1" x14ac:dyDescent="0.25">
      <c r="G820" s="2"/>
      <c r="O820" s="13"/>
      <c r="T820" s="4"/>
      <c r="AB820" s="13"/>
      <c r="AG820" s="6"/>
      <c r="AO820" s="13"/>
      <c r="BB820" s="13"/>
    </row>
    <row r="821" spans="7:54" ht="15.75" customHeight="1" x14ac:dyDescent="0.25">
      <c r="G821" s="2"/>
      <c r="O821" s="13"/>
      <c r="T821" s="4"/>
      <c r="AB821" s="13"/>
      <c r="AG821" s="6"/>
      <c r="AO821" s="13"/>
      <c r="BB821" s="13"/>
    </row>
    <row r="822" spans="7:54" ht="15.75" customHeight="1" x14ac:dyDescent="0.25">
      <c r="G822" s="2"/>
      <c r="O822" s="13"/>
      <c r="T822" s="4"/>
      <c r="AB822" s="13"/>
      <c r="AG822" s="6"/>
      <c r="AO822" s="13"/>
      <c r="BB822" s="13"/>
    </row>
    <row r="823" spans="7:54" ht="15.75" customHeight="1" x14ac:dyDescent="0.25">
      <c r="G823" s="2"/>
      <c r="O823" s="13"/>
      <c r="T823" s="4"/>
      <c r="AB823" s="13"/>
      <c r="AG823" s="6"/>
      <c r="AO823" s="13"/>
      <c r="BB823" s="13"/>
    </row>
    <row r="824" spans="7:54" ht="15.75" customHeight="1" x14ac:dyDescent="0.25">
      <c r="G824" s="2"/>
      <c r="O824" s="13"/>
      <c r="T824" s="4"/>
      <c r="AB824" s="13"/>
      <c r="AG824" s="6"/>
      <c r="AO824" s="13"/>
      <c r="BB824" s="13"/>
    </row>
    <row r="825" spans="7:54" ht="15.75" customHeight="1" x14ac:dyDescent="0.25">
      <c r="G825" s="2"/>
      <c r="O825" s="13"/>
      <c r="T825" s="4"/>
      <c r="AB825" s="13"/>
      <c r="AG825" s="6"/>
      <c r="AO825" s="13"/>
      <c r="BB825" s="13"/>
    </row>
    <row r="826" spans="7:54" ht="15.75" customHeight="1" x14ac:dyDescent="0.25">
      <c r="G826" s="2"/>
      <c r="O826" s="13"/>
      <c r="T826" s="4"/>
      <c r="AB826" s="13"/>
      <c r="AG826" s="6"/>
      <c r="AO826" s="13"/>
      <c r="BB826" s="13"/>
    </row>
    <row r="827" spans="7:54" ht="15.75" customHeight="1" x14ac:dyDescent="0.25">
      <c r="G827" s="2"/>
      <c r="O827" s="13"/>
      <c r="T827" s="4"/>
      <c r="AB827" s="13"/>
      <c r="AG827" s="6"/>
      <c r="AO827" s="13"/>
      <c r="BB827" s="13"/>
    </row>
    <row r="828" spans="7:54" ht="15.75" customHeight="1" x14ac:dyDescent="0.25">
      <c r="G828" s="2"/>
      <c r="O828" s="13"/>
      <c r="T828" s="4"/>
      <c r="AB828" s="13"/>
      <c r="AG828" s="6"/>
      <c r="AO828" s="13"/>
      <c r="BB828" s="13"/>
    </row>
    <row r="829" spans="7:54" ht="15.75" customHeight="1" x14ac:dyDescent="0.25">
      <c r="G829" s="2"/>
      <c r="O829" s="13"/>
      <c r="T829" s="4"/>
      <c r="AB829" s="13"/>
      <c r="AG829" s="6"/>
      <c r="AO829" s="13"/>
      <c r="BB829" s="13"/>
    </row>
    <row r="830" spans="7:54" ht="15.75" customHeight="1" x14ac:dyDescent="0.25">
      <c r="G830" s="2"/>
      <c r="O830" s="13"/>
      <c r="T830" s="4"/>
      <c r="AB830" s="13"/>
      <c r="AG830" s="6"/>
      <c r="AO830" s="13"/>
      <c r="BB830" s="13"/>
    </row>
    <row r="831" spans="7:54" ht="15.75" customHeight="1" x14ac:dyDescent="0.25">
      <c r="G831" s="2"/>
      <c r="O831" s="13"/>
      <c r="T831" s="4"/>
      <c r="AB831" s="13"/>
      <c r="AG831" s="6"/>
      <c r="AO831" s="13"/>
      <c r="BB831" s="13"/>
    </row>
    <row r="832" spans="7:54" ht="15.75" customHeight="1" x14ac:dyDescent="0.25">
      <c r="G832" s="2"/>
      <c r="O832" s="13"/>
      <c r="T832" s="4"/>
      <c r="AB832" s="13"/>
      <c r="AG832" s="6"/>
      <c r="AO832" s="13"/>
      <c r="BB832" s="13"/>
    </row>
    <row r="833" spans="7:54" ht="15.75" customHeight="1" x14ac:dyDescent="0.25">
      <c r="G833" s="2"/>
      <c r="O833" s="13"/>
      <c r="T833" s="4"/>
      <c r="AB833" s="13"/>
      <c r="AG833" s="6"/>
      <c r="AO833" s="13"/>
      <c r="BB833" s="13"/>
    </row>
    <row r="834" spans="7:54" ht="15.75" customHeight="1" x14ac:dyDescent="0.25">
      <c r="G834" s="2"/>
      <c r="O834" s="13"/>
      <c r="T834" s="4"/>
      <c r="AB834" s="13"/>
      <c r="AG834" s="6"/>
      <c r="AO834" s="13"/>
      <c r="BB834" s="13"/>
    </row>
    <row r="835" spans="7:54" ht="15.75" customHeight="1" x14ac:dyDescent="0.25">
      <c r="G835" s="2"/>
      <c r="O835" s="13"/>
      <c r="T835" s="4"/>
      <c r="AB835" s="13"/>
      <c r="AG835" s="6"/>
      <c r="AO835" s="13"/>
      <c r="BB835" s="13"/>
    </row>
    <row r="836" spans="7:54" ht="15.75" customHeight="1" x14ac:dyDescent="0.25">
      <c r="G836" s="2"/>
      <c r="O836" s="13"/>
      <c r="T836" s="4"/>
      <c r="AB836" s="13"/>
      <c r="AG836" s="6"/>
      <c r="AO836" s="13"/>
      <c r="BB836" s="13"/>
    </row>
    <row r="837" spans="7:54" ht="15.75" customHeight="1" x14ac:dyDescent="0.25">
      <c r="G837" s="2"/>
      <c r="O837" s="13"/>
      <c r="T837" s="4"/>
      <c r="AB837" s="13"/>
      <c r="AG837" s="6"/>
      <c r="AO837" s="13"/>
      <c r="BB837" s="13"/>
    </row>
    <row r="838" spans="7:54" ht="15.75" customHeight="1" x14ac:dyDescent="0.25">
      <c r="G838" s="2"/>
      <c r="O838" s="13"/>
      <c r="T838" s="4"/>
      <c r="AB838" s="13"/>
      <c r="AG838" s="6"/>
      <c r="AO838" s="13"/>
      <c r="BB838" s="13"/>
    </row>
    <row r="839" spans="7:54" ht="15.75" customHeight="1" x14ac:dyDescent="0.25">
      <c r="G839" s="2"/>
      <c r="O839" s="13"/>
      <c r="T839" s="4"/>
      <c r="AB839" s="13"/>
      <c r="AG839" s="6"/>
      <c r="AO839" s="13"/>
      <c r="BB839" s="13"/>
    </row>
    <row r="840" spans="7:54" ht="15.75" customHeight="1" x14ac:dyDescent="0.25">
      <c r="G840" s="2"/>
      <c r="O840" s="13"/>
      <c r="T840" s="4"/>
      <c r="AB840" s="13"/>
      <c r="AG840" s="6"/>
      <c r="AO840" s="13"/>
      <c r="BB840" s="13"/>
    </row>
    <row r="841" spans="7:54" ht="15.75" customHeight="1" x14ac:dyDescent="0.25">
      <c r="G841" s="2"/>
      <c r="O841" s="13"/>
      <c r="T841" s="4"/>
      <c r="AB841" s="13"/>
      <c r="AG841" s="6"/>
      <c r="AO841" s="13"/>
      <c r="BB841" s="13"/>
    </row>
    <row r="842" spans="7:54" ht="15.75" customHeight="1" x14ac:dyDescent="0.25">
      <c r="G842" s="2"/>
      <c r="O842" s="13"/>
      <c r="T842" s="4"/>
      <c r="AB842" s="13"/>
      <c r="AG842" s="6"/>
      <c r="AO842" s="13"/>
      <c r="BB842" s="13"/>
    </row>
    <row r="843" spans="7:54" ht="15.75" customHeight="1" x14ac:dyDescent="0.25">
      <c r="G843" s="2"/>
      <c r="O843" s="13"/>
      <c r="T843" s="4"/>
      <c r="AB843" s="13"/>
      <c r="AG843" s="6"/>
      <c r="AO843" s="13"/>
      <c r="BB843" s="13"/>
    </row>
    <row r="844" spans="7:54" ht="15.75" customHeight="1" x14ac:dyDescent="0.25">
      <c r="G844" s="2"/>
      <c r="O844" s="13"/>
      <c r="T844" s="4"/>
      <c r="AB844" s="13"/>
      <c r="AG844" s="6"/>
      <c r="AO844" s="13"/>
      <c r="BB844" s="13"/>
    </row>
    <row r="845" spans="7:54" ht="15.75" customHeight="1" x14ac:dyDescent="0.25">
      <c r="G845" s="2"/>
      <c r="O845" s="13"/>
      <c r="T845" s="4"/>
      <c r="AB845" s="13"/>
      <c r="AG845" s="6"/>
      <c r="AO845" s="13"/>
      <c r="BB845" s="13"/>
    </row>
    <row r="846" spans="7:54" ht="15.75" customHeight="1" x14ac:dyDescent="0.25">
      <c r="G846" s="2"/>
      <c r="O846" s="13"/>
      <c r="T846" s="4"/>
      <c r="AB846" s="13"/>
      <c r="AG846" s="6"/>
      <c r="AO846" s="13"/>
      <c r="BB846" s="13"/>
    </row>
    <row r="847" spans="7:54" ht="15.75" customHeight="1" x14ac:dyDescent="0.25">
      <c r="G847" s="2"/>
      <c r="O847" s="13"/>
      <c r="T847" s="4"/>
      <c r="AB847" s="13"/>
      <c r="AG847" s="6"/>
      <c r="AO847" s="13"/>
      <c r="BB847" s="13"/>
    </row>
    <row r="848" spans="7:54" ht="15.75" customHeight="1" x14ac:dyDescent="0.25">
      <c r="G848" s="2"/>
      <c r="O848" s="13"/>
      <c r="T848" s="4"/>
      <c r="AB848" s="13"/>
      <c r="AG848" s="6"/>
      <c r="AO848" s="13"/>
      <c r="BB848" s="13"/>
    </row>
    <row r="849" spans="7:54" ht="15.75" customHeight="1" x14ac:dyDescent="0.25">
      <c r="G849" s="2"/>
      <c r="O849" s="13"/>
      <c r="T849" s="4"/>
      <c r="AB849" s="13"/>
      <c r="AG849" s="6"/>
      <c r="AO849" s="13"/>
      <c r="BB849" s="13"/>
    </row>
    <row r="850" spans="7:54" ht="15.75" customHeight="1" x14ac:dyDescent="0.25">
      <c r="G850" s="2"/>
      <c r="O850" s="13"/>
      <c r="T850" s="4"/>
      <c r="AB850" s="13"/>
      <c r="AG850" s="6"/>
      <c r="AO850" s="13"/>
      <c r="BB850" s="13"/>
    </row>
    <row r="851" spans="7:54" ht="15.75" customHeight="1" x14ac:dyDescent="0.25">
      <c r="G851" s="2"/>
      <c r="O851" s="13"/>
      <c r="T851" s="4"/>
      <c r="AB851" s="13"/>
      <c r="AG851" s="6"/>
      <c r="AO851" s="13"/>
      <c r="BB851" s="13"/>
    </row>
    <row r="852" spans="7:54" ht="15.75" customHeight="1" x14ac:dyDescent="0.25">
      <c r="G852" s="2"/>
      <c r="O852" s="13"/>
      <c r="T852" s="4"/>
      <c r="AB852" s="13"/>
      <c r="AG852" s="6"/>
      <c r="AO852" s="13"/>
      <c r="BB852" s="13"/>
    </row>
    <row r="853" spans="7:54" ht="15.75" customHeight="1" x14ac:dyDescent="0.25">
      <c r="G853" s="2"/>
      <c r="O853" s="13"/>
      <c r="T853" s="4"/>
      <c r="AB853" s="13"/>
      <c r="AG853" s="6"/>
      <c r="AO853" s="13"/>
      <c r="BB853" s="13"/>
    </row>
    <row r="854" spans="7:54" ht="15.75" customHeight="1" x14ac:dyDescent="0.25">
      <c r="G854" s="2"/>
      <c r="O854" s="13"/>
      <c r="T854" s="4"/>
      <c r="AB854" s="13"/>
      <c r="AG854" s="6"/>
      <c r="AO854" s="13"/>
      <c r="BB854" s="13"/>
    </row>
    <row r="855" spans="7:54" ht="15.75" customHeight="1" x14ac:dyDescent="0.25">
      <c r="G855" s="2"/>
      <c r="O855" s="13"/>
      <c r="T855" s="4"/>
      <c r="AB855" s="13"/>
      <c r="AG855" s="6"/>
      <c r="AO855" s="13"/>
      <c r="BB855" s="13"/>
    </row>
    <row r="856" spans="7:54" ht="15.75" customHeight="1" x14ac:dyDescent="0.25">
      <c r="G856" s="2"/>
      <c r="O856" s="13"/>
      <c r="T856" s="4"/>
      <c r="AB856" s="13"/>
      <c r="AG856" s="6"/>
      <c r="AO856" s="13"/>
      <c r="BB856" s="13"/>
    </row>
    <row r="857" spans="7:54" ht="15.75" customHeight="1" x14ac:dyDescent="0.25">
      <c r="G857" s="2"/>
      <c r="O857" s="13"/>
      <c r="T857" s="4"/>
      <c r="AB857" s="13"/>
      <c r="AG857" s="6"/>
      <c r="AO857" s="13"/>
      <c r="BB857" s="13"/>
    </row>
    <row r="858" spans="7:54" ht="15.75" customHeight="1" x14ac:dyDescent="0.25">
      <c r="G858" s="2"/>
      <c r="O858" s="13"/>
      <c r="T858" s="4"/>
      <c r="AB858" s="13"/>
      <c r="AG858" s="6"/>
      <c r="AO858" s="13"/>
      <c r="BB858" s="13"/>
    </row>
    <row r="859" spans="7:54" ht="15.75" customHeight="1" x14ac:dyDescent="0.25">
      <c r="G859" s="2"/>
      <c r="O859" s="13"/>
      <c r="T859" s="4"/>
      <c r="AB859" s="13"/>
      <c r="AG859" s="6"/>
      <c r="AO859" s="13"/>
      <c r="BB859" s="13"/>
    </row>
    <row r="860" spans="7:54" ht="15.75" customHeight="1" x14ac:dyDescent="0.25">
      <c r="G860" s="2"/>
      <c r="O860" s="13"/>
      <c r="T860" s="4"/>
      <c r="AB860" s="13"/>
      <c r="AG860" s="6"/>
      <c r="AO860" s="13"/>
      <c r="BB860" s="13"/>
    </row>
    <row r="861" spans="7:54" ht="15.75" customHeight="1" x14ac:dyDescent="0.25">
      <c r="G861" s="2"/>
      <c r="O861" s="13"/>
      <c r="T861" s="4"/>
      <c r="AB861" s="13"/>
      <c r="AG861" s="6"/>
      <c r="AO861" s="13"/>
      <c r="BB861" s="13"/>
    </row>
    <row r="862" spans="7:54" ht="15.75" customHeight="1" x14ac:dyDescent="0.25">
      <c r="G862" s="2"/>
      <c r="O862" s="13"/>
      <c r="T862" s="4"/>
      <c r="AB862" s="13"/>
      <c r="AG862" s="6"/>
      <c r="AO862" s="13"/>
      <c r="BB862" s="13"/>
    </row>
    <row r="863" spans="7:54" ht="15.75" customHeight="1" x14ac:dyDescent="0.25">
      <c r="G863" s="2"/>
      <c r="O863" s="13"/>
      <c r="T863" s="4"/>
      <c r="AB863" s="13"/>
      <c r="AG863" s="6"/>
      <c r="AO863" s="13"/>
      <c r="BB863" s="13"/>
    </row>
    <row r="864" spans="7:54" ht="15.75" customHeight="1" x14ac:dyDescent="0.25">
      <c r="G864" s="2"/>
      <c r="O864" s="13"/>
      <c r="T864" s="4"/>
      <c r="AB864" s="13"/>
      <c r="AG864" s="6"/>
      <c r="AO864" s="13"/>
      <c r="BB864" s="13"/>
    </row>
    <row r="865" spans="7:54" ht="15.75" customHeight="1" x14ac:dyDescent="0.25">
      <c r="G865" s="2"/>
      <c r="O865" s="13"/>
      <c r="T865" s="4"/>
      <c r="AB865" s="13"/>
      <c r="AG865" s="6"/>
      <c r="AO865" s="13"/>
      <c r="BB865" s="13"/>
    </row>
    <row r="866" spans="7:54" ht="15.75" customHeight="1" x14ac:dyDescent="0.25">
      <c r="G866" s="2"/>
      <c r="O866" s="13"/>
      <c r="T866" s="4"/>
      <c r="AB866" s="13"/>
      <c r="AG866" s="6"/>
      <c r="AO866" s="13"/>
      <c r="BB866" s="13"/>
    </row>
    <row r="867" spans="7:54" ht="15.75" customHeight="1" x14ac:dyDescent="0.25">
      <c r="G867" s="2"/>
      <c r="O867" s="13"/>
      <c r="T867" s="4"/>
      <c r="AB867" s="13"/>
      <c r="AG867" s="6"/>
      <c r="AO867" s="13"/>
      <c r="BB867" s="13"/>
    </row>
    <row r="868" spans="7:54" ht="15.75" customHeight="1" x14ac:dyDescent="0.25">
      <c r="G868" s="2"/>
      <c r="O868" s="13"/>
      <c r="T868" s="4"/>
      <c r="AB868" s="13"/>
      <c r="AG868" s="6"/>
      <c r="AO868" s="13"/>
      <c r="BB868" s="13"/>
    </row>
    <row r="869" spans="7:54" ht="15.75" customHeight="1" x14ac:dyDescent="0.25">
      <c r="G869" s="2"/>
      <c r="O869" s="13"/>
      <c r="T869" s="4"/>
      <c r="AB869" s="13"/>
      <c r="AG869" s="6"/>
      <c r="AO869" s="13"/>
      <c r="BB869" s="13"/>
    </row>
    <row r="870" spans="7:54" ht="15.75" customHeight="1" x14ac:dyDescent="0.25">
      <c r="G870" s="2"/>
      <c r="O870" s="13"/>
      <c r="T870" s="4"/>
      <c r="AB870" s="13"/>
      <c r="AG870" s="6"/>
      <c r="AO870" s="13"/>
      <c r="BB870" s="13"/>
    </row>
    <row r="871" spans="7:54" ht="15.75" customHeight="1" x14ac:dyDescent="0.25">
      <c r="G871" s="2"/>
      <c r="O871" s="13"/>
      <c r="T871" s="4"/>
      <c r="AB871" s="13"/>
      <c r="AG871" s="6"/>
      <c r="AO871" s="13"/>
      <c r="BB871" s="13"/>
    </row>
    <row r="872" spans="7:54" ht="15.75" customHeight="1" x14ac:dyDescent="0.25">
      <c r="G872" s="2"/>
      <c r="O872" s="13"/>
      <c r="T872" s="4"/>
      <c r="AB872" s="13"/>
      <c r="AG872" s="6"/>
      <c r="AO872" s="13"/>
      <c r="BB872" s="13"/>
    </row>
    <row r="873" spans="7:54" ht="15.75" customHeight="1" x14ac:dyDescent="0.25">
      <c r="G873" s="2"/>
      <c r="O873" s="13"/>
      <c r="T873" s="4"/>
      <c r="AB873" s="13"/>
      <c r="AG873" s="6"/>
      <c r="AO873" s="13"/>
      <c r="BB873" s="13"/>
    </row>
    <row r="874" spans="7:54" ht="15.75" customHeight="1" x14ac:dyDescent="0.25">
      <c r="G874" s="2"/>
      <c r="O874" s="13"/>
      <c r="T874" s="4"/>
      <c r="AB874" s="13"/>
      <c r="AG874" s="6"/>
      <c r="AO874" s="13"/>
      <c r="BB874" s="13"/>
    </row>
    <row r="875" spans="7:54" ht="15.75" customHeight="1" x14ac:dyDescent="0.25">
      <c r="G875" s="2"/>
      <c r="O875" s="13"/>
      <c r="T875" s="4"/>
      <c r="AB875" s="13"/>
      <c r="AG875" s="6"/>
      <c r="AO875" s="13"/>
      <c r="BB875" s="13"/>
    </row>
    <row r="876" spans="7:54" ht="15.75" customHeight="1" x14ac:dyDescent="0.25">
      <c r="G876" s="2"/>
      <c r="O876" s="13"/>
      <c r="T876" s="4"/>
      <c r="AB876" s="13"/>
      <c r="AG876" s="6"/>
      <c r="AO876" s="13"/>
      <c r="BB876" s="13"/>
    </row>
    <row r="877" spans="7:54" ht="15.75" customHeight="1" x14ac:dyDescent="0.25">
      <c r="G877" s="2"/>
      <c r="O877" s="13"/>
      <c r="T877" s="4"/>
      <c r="AB877" s="13"/>
      <c r="AG877" s="6"/>
      <c r="AO877" s="13"/>
      <c r="BB877" s="13"/>
    </row>
    <row r="878" spans="7:54" ht="15.75" customHeight="1" x14ac:dyDescent="0.25">
      <c r="G878" s="2"/>
      <c r="O878" s="13"/>
      <c r="T878" s="4"/>
      <c r="AB878" s="13"/>
      <c r="AG878" s="6"/>
      <c r="AO878" s="13"/>
      <c r="BB878" s="13"/>
    </row>
    <row r="879" spans="7:54" ht="15.75" customHeight="1" x14ac:dyDescent="0.25">
      <c r="G879" s="2"/>
      <c r="O879" s="13"/>
      <c r="T879" s="4"/>
      <c r="AB879" s="13"/>
      <c r="AG879" s="6"/>
      <c r="AO879" s="13"/>
      <c r="BB879" s="13"/>
    </row>
    <row r="880" spans="7:54" ht="15.75" customHeight="1" x14ac:dyDescent="0.25">
      <c r="G880" s="2"/>
      <c r="O880" s="13"/>
      <c r="T880" s="4"/>
      <c r="AB880" s="13"/>
      <c r="AG880" s="6"/>
      <c r="AO880" s="13"/>
      <c r="BB880" s="13"/>
    </row>
    <row r="881" spans="7:54" ht="15.75" customHeight="1" x14ac:dyDescent="0.25">
      <c r="G881" s="2"/>
      <c r="O881" s="13"/>
      <c r="T881" s="4"/>
      <c r="AB881" s="13"/>
      <c r="AG881" s="6"/>
      <c r="AO881" s="13"/>
      <c r="BB881" s="13"/>
    </row>
    <row r="882" spans="7:54" ht="15.75" customHeight="1" x14ac:dyDescent="0.25">
      <c r="G882" s="2"/>
      <c r="O882" s="13"/>
      <c r="T882" s="4"/>
      <c r="AB882" s="13"/>
      <c r="AG882" s="6"/>
      <c r="AO882" s="13"/>
      <c r="BB882" s="13"/>
    </row>
    <row r="883" spans="7:54" ht="15.75" customHeight="1" x14ac:dyDescent="0.25">
      <c r="G883" s="2"/>
      <c r="O883" s="13"/>
      <c r="T883" s="4"/>
      <c r="AB883" s="13"/>
      <c r="AG883" s="6"/>
      <c r="AO883" s="13"/>
      <c r="BB883" s="13"/>
    </row>
    <row r="884" spans="7:54" ht="15.75" customHeight="1" x14ac:dyDescent="0.25">
      <c r="G884" s="2"/>
      <c r="O884" s="13"/>
      <c r="T884" s="4"/>
      <c r="AB884" s="13"/>
      <c r="AG884" s="6"/>
      <c r="AO884" s="13"/>
      <c r="BB884" s="13"/>
    </row>
    <row r="885" spans="7:54" ht="15.75" customHeight="1" x14ac:dyDescent="0.25">
      <c r="G885" s="2"/>
      <c r="O885" s="13"/>
      <c r="T885" s="4"/>
      <c r="AB885" s="13"/>
      <c r="AG885" s="6"/>
      <c r="AO885" s="13"/>
      <c r="BB885" s="13"/>
    </row>
    <row r="886" spans="7:54" ht="15.75" customHeight="1" x14ac:dyDescent="0.25">
      <c r="G886" s="2"/>
      <c r="O886" s="13"/>
      <c r="T886" s="4"/>
      <c r="AB886" s="13"/>
      <c r="AG886" s="6"/>
      <c r="AO886" s="13"/>
      <c r="BB886" s="13"/>
    </row>
    <row r="887" spans="7:54" ht="15.75" customHeight="1" x14ac:dyDescent="0.25">
      <c r="G887" s="2"/>
      <c r="O887" s="13"/>
      <c r="T887" s="4"/>
      <c r="AB887" s="13"/>
      <c r="AG887" s="6"/>
      <c r="AO887" s="13"/>
      <c r="BB887" s="13"/>
    </row>
    <row r="888" spans="7:54" ht="15.75" customHeight="1" x14ac:dyDescent="0.25">
      <c r="G888" s="2"/>
      <c r="O888" s="13"/>
      <c r="T888" s="4"/>
      <c r="AB888" s="13"/>
      <c r="AG888" s="6"/>
      <c r="AO888" s="13"/>
      <c r="BB888" s="13"/>
    </row>
    <row r="889" spans="7:54" ht="15.75" customHeight="1" x14ac:dyDescent="0.25">
      <c r="G889" s="2"/>
      <c r="O889" s="13"/>
      <c r="T889" s="4"/>
      <c r="AB889" s="13"/>
      <c r="AG889" s="6"/>
      <c r="AO889" s="13"/>
      <c r="BB889" s="13"/>
    </row>
    <row r="890" spans="7:54" ht="15.75" customHeight="1" x14ac:dyDescent="0.25">
      <c r="G890" s="2"/>
      <c r="O890" s="13"/>
      <c r="T890" s="4"/>
      <c r="AB890" s="13"/>
      <c r="AG890" s="6"/>
      <c r="AO890" s="13"/>
      <c r="BB890" s="13"/>
    </row>
    <row r="891" spans="7:54" ht="15.75" customHeight="1" x14ac:dyDescent="0.25">
      <c r="G891" s="2"/>
      <c r="O891" s="13"/>
      <c r="T891" s="4"/>
      <c r="AB891" s="13"/>
      <c r="AG891" s="6"/>
      <c r="AO891" s="13"/>
      <c r="BB891" s="13"/>
    </row>
    <row r="892" spans="7:54" ht="15.75" customHeight="1" x14ac:dyDescent="0.25">
      <c r="G892" s="2"/>
      <c r="O892" s="13"/>
      <c r="T892" s="4"/>
      <c r="AB892" s="13"/>
      <c r="AG892" s="6"/>
      <c r="AO892" s="13"/>
      <c r="BB892" s="13"/>
    </row>
    <row r="893" spans="7:54" ht="15.75" customHeight="1" x14ac:dyDescent="0.25">
      <c r="G893" s="2"/>
      <c r="O893" s="13"/>
      <c r="T893" s="4"/>
      <c r="AB893" s="13"/>
      <c r="AG893" s="6"/>
      <c r="AO893" s="13"/>
      <c r="BB893" s="13"/>
    </row>
    <row r="894" spans="7:54" ht="15.75" customHeight="1" x14ac:dyDescent="0.25">
      <c r="G894" s="2"/>
      <c r="O894" s="13"/>
      <c r="T894" s="4"/>
      <c r="AB894" s="13"/>
      <c r="AG894" s="6"/>
      <c r="AO894" s="13"/>
      <c r="BB894" s="13"/>
    </row>
    <row r="895" spans="7:54" ht="15.75" customHeight="1" x14ac:dyDescent="0.25">
      <c r="G895" s="2"/>
      <c r="O895" s="13"/>
      <c r="T895" s="4"/>
      <c r="AB895" s="13"/>
      <c r="AG895" s="6"/>
      <c r="AO895" s="13"/>
      <c r="BB895" s="13"/>
    </row>
    <row r="896" spans="7:54" ht="15.75" customHeight="1" x14ac:dyDescent="0.25">
      <c r="G896" s="2"/>
      <c r="O896" s="13"/>
      <c r="T896" s="4"/>
      <c r="AB896" s="13"/>
      <c r="AG896" s="6"/>
      <c r="AO896" s="13"/>
      <c r="BB896" s="13"/>
    </row>
    <row r="897" spans="7:54" ht="15.75" customHeight="1" x14ac:dyDescent="0.25">
      <c r="G897" s="2"/>
      <c r="O897" s="13"/>
      <c r="T897" s="4"/>
      <c r="AB897" s="13"/>
      <c r="AG897" s="6"/>
      <c r="AO897" s="13"/>
      <c r="BB897" s="13"/>
    </row>
    <row r="898" spans="7:54" ht="15.75" customHeight="1" x14ac:dyDescent="0.25">
      <c r="G898" s="2"/>
      <c r="O898" s="13"/>
      <c r="T898" s="4"/>
      <c r="AB898" s="13"/>
      <c r="AG898" s="6"/>
      <c r="AO898" s="13"/>
      <c r="BB898" s="13"/>
    </row>
    <row r="899" spans="7:54" ht="15.75" customHeight="1" x14ac:dyDescent="0.25">
      <c r="G899" s="2"/>
      <c r="O899" s="13"/>
      <c r="T899" s="4"/>
      <c r="AB899" s="13"/>
      <c r="AG899" s="6"/>
      <c r="AO899" s="13"/>
      <c r="BB899" s="13"/>
    </row>
    <row r="900" spans="7:54" ht="15.75" customHeight="1" x14ac:dyDescent="0.25">
      <c r="G900" s="2"/>
      <c r="O900" s="13"/>
      <c r="T900" s="4"/>
      <c r="AB900" s="13"/>
      <c r="AG900" s="6"/>
      <c r="AO900" s="13"/>
      <c r="BB900" s="13"/>
    </row>
    <row r="901" spans="7:54" ht="15.75" customHeight="1" x14ac:dyDescent="0.25">
      <c r="G901" s="2"/>
      <c r="O901" s="13"/>
      <c r="T901" s="4"/>
      <c r="AB901" s="13"/>
      <c r="AG901" s="6"/>
      <c r="AO901" s="13"/>
      <c r="BB901" s="13"/>
    </row>
    <row r="902" spans="7:54" ht="15.75" customHeight="1" x14ac:dyDescent="0.25">
      <c r="G902" s="2"/>
      <c r="O902" s="13"/>
      <c r="T902" s="4"/>
      <c r="AB902" s="13"/>
      <c r="AG902" s="6"/>
      <c r="AO902" s="13"/>
      <c r="BB902" s="13"/>
    </row>
    <row r="903" spans="7:54" ht="15.75" customHeight="1" x14ac:dyDescent="0.25">
      <c r="G903" s="2"/>
      <c r="O903" s="13"/>
      <c r="T903" s="4"/>
      <c r="AB903" s="13"/>
      <c r="AG903" s="6"/>
      <c r="AO903" s="13"/>
      <c r="BB903" s="13"/>
    </row>
    <row r="904" spans="7:54" ht="15.75" customHeight="1" x14ac:dyDescent="0.25">
      <c r="G904" s="2"/>
      <c r="O904" s="13"/>
      <c r="T904" s="4"/>
      <c r="AB904" s="13"/>
      <c r="AG904" s="6"/>
      <c r="AO904" s="13"/>
      <c r="BB904" s="13"/>
    </row>
    <row r="905" spans="7:54" ht="15.75" customHeight="1" x14ac:dyDescent="0.25">
      <c r="G905" s="2"/>
      <c r="O905" s="13"/>
      <c r="T905" s="4"/>
      <c r="AB905" s="13"/>
      <c r="AG905" s="6"/>
      <c r="AO905" s="13"/>
      <c r="BB905" s="13"/>
    </row>
    <row r="906" spans="7:54" ht="15.75" customHeight="1" x14ac:dyDescent="0.25">
      <c r="G906" s="2"/>
      <c r="O906" s="13"/>
      <c r="T906" s="4"/>
      <c r="AB906" s="13"/>
      <c r="AG906" s="6"/>
      <c r="AO906" s="13"/>
      <c r="BB906" s="13"/>
    </row>
    <row r="907" spans="7:54" ht="15.75" customHeight="1" x14ac:dyDescent="0.25">
      <c r="G907" s="2"/>
      <c r="O907" s="13"/>
      <c r="T907" s="4"/>
      <c r="AB907" s="13"/>
      <c r="AG907" s="6"/>
      <c r="AO907" s="13"/>
      <c r="BB907" s="13"/>
    </row>
    <row r="908" spans="7:54" ht="15.75" customHeight="1" x14ac:dyDescent="0.25">
      <c r="G908" s="2"/>
      <c r="O908" s="13"/>
      <c r="T908" s="4"/>
      <c r="AB908" s="13"/>
      <c r="AG908" s="6"/>
      <c r="AO908" s="13"/>
      <c r="BB908" s="13"/>
    </row>
    <row r="909" spans="7:54" ht="15.75" customHeight="1" x14ac:dyDescent="0.25">
      <c r="G909" s="2"/>
      <c r="O909" s="13"/>
      <c r="T909" s="4"/>
      <c r="AB909" s="13"/>
      <c r="AG909" s="6"/>
      <c r="AO909" s="13"/>
      <c r="BB909" s="13"/>
    </row>
    <row r="910" spans="7:54" ht="15.75" customHeight="1" x14ac:dyDescent="0.25">
      <c r="G910" s="2"/>
      <c r="O910" s="13"/>
      <c r="T910" s="4"/>
      <c r="AB910" s="13"/>
      <c r="AG910" s="6"/>
      <c r="AO910" s="13"/>
      <c r="BB910" s="13"/>
    </row>
    <row r="911" spans="7:54" ht="15.75" customHeight="1" x14ac:dyDescent="0.25">
      <c r="G911" s="2"/>
      <c r="O911" s="13"/>
      <c r="T911" s="4"/>
      <c r="AB911" s="13"/>
      <c r="AG911" s="6"/>
      <c r="AO911" s="13"/>
      <c r="BB911" s="13"/>
    </row>
    <row r="912" spans="7:54" ht="15.75" customHeight="1" x14ac:dyDescent="0.25">
      <c r="G912" s="2"/>
      <c r="O912" s="13"/>
      <c r="T912" s="4"/>
      <c r="AB912" s="13"/>
      <c r="AG912" s="6"/>
      <c r="AO912" s="13"/>
      <c r="BB912" s="13"/>
    </row>
    <row r="913" spans="7:54" ht="15.75" customHeight="1" x14ac:dyDescent="0.25">
      <c r="G913" s="2"/>
      <c r="O913" s="13"/>
      <c r="T913" s="4"/>
      <c r="AB913" s="13"/>
      <c r="AG913" s="6"/>
      <c r="AO913" s="13"/>
      <c r="BB913" s="13"/>
    </row>
    <row r="914" spans="7:54" ht="15.75" customHeight="1" x14ac:dyDescent="0.25">
      <c r="G914" s="2"/>
      <c r="O914" s="13"/>
      <c r="T914" s="4"/>
      <c r="AB914" s="13"/>
      <c r="AG914" s="6"/>
      <c r="AO914" s="13"/>
      <c r="BB914" s="13"/>
    </row>
    <row r="915" spans="7:54" ht="15.75" customHeight="1" x14ac:dyDescent="0.25">
      <c r="G915" s="2"/>
      <c r="O915" s="13"/>
      <c r="T915" s="4"/>
      <c r="AB915" s="13"/>
      <c r="AG915" s="6"/>
      <c r="AO915" s="13"/>
      <c r="BB915" s="13"/>
    </row>
    <row r="916" spans="7:54" ht="15.75" customHeight="1" x14ac:dyDescent="0.25">
      <c r="G916" s="2"/>
      <c r="O916" s="13"/>
      <c r="T916" s="4"/>
      <c r="AB916" s="13"/>
      <c r="AG916" s="6"/>
      <c r="AO916" s="13"/>
      <c r="BB916" s="13"/>
    </row>
    <row r="917" spans="7:54" ht="15.75" customHeight="1" x14ac:dyDescent="0.25">
      <c r="G917" s="2"/>
      <c r="O917" s="13"/>
      <c r="T917" s="4"/>
      <c r="AB917" s="13"/>
      <c r="AG917" s="6"/>
      <c r="AO917" s="13"/>
      <c r="BB917" s="13"/>
    </row>
    <row r="918" spans="7:54" ht="15.75" customHeight="1" x14ac:dyDescent="0.25">
      <c r="G918" s="2"/>
      <c r="O918" s="13"/>
      <c r="T918" s="4"/>
      <c r="AB918" s="13"/>
      <c r="AG918" s="6"/>
      <c r="AO918" s="13"/>
      <c r="BB918" s="13"/>
    </row>
    <row r="919" spans="7:54" ht="15.75" customHeight="1" x14ac:dyDescent="0.25">
      <c r="G919" s="2"/>
      <c r="O919" s="13"/>
      <c r="T919" s="4"/>
      <c r="AB919" s="13"/>
      <c r="AG919" s="6"/>
      <c r="AO919" s="13"/>
      <c r="BB919" s="13"/>
    </row>
    <row r="920" spans="7:54" ht="15.75" customHeight="1" x14ac:dyDescent="0.25">
      <c r="G920" s="2"/>
      <c r="O920" s="13"/>
      <c r="T920" s="4"/>
      <c r="AB920" s="13"/>
      <c r="AG920" s="6"/>
      <c r="AO920" s="13"/>
      <c r="BB920" s="13"/>
    </row>
    <row r="921" spans="7:54" ht="15.75" customHeight="1" x14ac:dyDescent="0.25">
      <c r="G921" s="2"/>
      <c r="O921" s="13"/>
      <c r="T921" s="4"/>
      <c r="AB921" s="13"/>
      <c r="AG921" s="6"/>
      <c r="AO921" s="13"/>
      <c r="BB921" s="13"/>
    </row>
    <row r="922" spans="7:54" ht="15.75" customHeight="1" x14ac:dyDescent="0.25">
      <c r="G922" s="2"/>
      <c r="O922" s="13"/>
      <c r="T922" s="4"/>
      <c r="AB922" s="13"/>
      <c r="AG922" s="6"/>
      <c r="AO922" s="13"/>
      <c r="BB922" s="13"/>
    </row>
    <row r="923" spans="7:54" ht="15.75" customHeight="1" x14ac:dyDescent="0.25">
      <c r="G923" s="2"/>
      <c r="O923" s="13"/>
      <c r="T923" s="4"/>
      <c r="AB923" s="13"/>
      <c r="AG923" s="6"/>
      <c r="AO923" s="13"/>
      <c r="BB923" s="13"/>
    </row>
    <row r="924" spans="7:54" ht="15.75" customHeight="1" x14ac:dyDescent="0.25">
      <c r="G924" s="2"/>
      <c r="O924" s="13"/>
      <c r="T924" s="4"/>
      <c r="AB924" s="13"/>
      <c r="AG924" s="6"/>
      <c r="AO924" s="13"/>
      <c r="BB924" s="13"/>
    </row>
    <row r="925" spans="7:54" ht="15.75" customHeight="1" x14ac:dyDescent="0.25">
      <c r="G925" s="2"/>
      <c r="O925" s="13"/>
      <c r="T925" s="4"/>
      <c r="AB925" s="13"/>
      <c r="AG925" s="6"/>
      <c r="AO925" s="13"/>
      <c r="BB925" s="13"/>
    </row>
    <row r="926" spans="7:54" ht="15.75" customHeight="1" x14ac:dyDescent="0.25">
      <c r="G926" s="2"/>
      <c r="O926" s="13"/>
      <c r="T926" s="4"/>
      <c r="AB926" s="13"/>
      <c r="AG926" s="6"/>
      <c r="AO926" s="13"/>
      <c r="BB926" s="13"/>
    </row>
    <row r="927" spans="7:54" ht="15.75" customHeight="1" x14ac:dyDescent="0.25">
      <c r="G927" s="2"/>
      <c r="O927" s="13"/>
      <c r="T927" s="4"/>
      <c r="AB927" s="13"/>
      <c r="AG927" s="6"/>
      <c r="AO927" s="13"/>
      <c r="BB927" s="13"/>
    </row>
    <row r="928" spans="7:54" ht="15.75" customHeight="1" x14ac:dyDescent="0.25">
      <c r="G928" s="2"/>
      <c r="O928" s="13"/>
      <c r="T928" s="4"/>
      <c r="AB928" s="13"/>
      <c r="AG928" s="6"/>
      <c r="AO928" s="13"/>
      <c r="BB928" s="13"/>
    </row>
    <row r="929" spans="7:54" ht="15.75" customHeight="1" x14ac:dyDescent="0.25">
      <c r="G929" s="2"/>
      <c r="O929" s="13"/>
      <c r="T929" s="4"/>
      <c r="AB929" s="13"/>
      <c r="AG929" s="6"/>
      <c r="AO929" s="13"/>
      <c r="BB929" s="13"/>
    </row>
    <row r="930" spans="7:54" ht="15.75" customHeight="1" x14ac:dyDescent="0.25">
      <c r="G930" s="2"/>
      <c r="O930" s="13"/>
      <c r="T930" s="4"/>
      <c r="AB930" s="13"/>
      <c r="AG930" s="6"/>
      <c r="AO930" s="13"/>
      <c r="BB930" s="13"/>
    </row>
    <row r="931" spans="7:54" ht="15.75" customHeight="1" x14ac:dyDescent="0.25">
      <c r="G931" s="2"/>
      <c r="O931" s="13"/>
      <c r="T931" s="4"/>
      <c r="AB931" s="13"/>
      <c r="AG931" s="6"/>
      <c r="AO931" s="13"/>
      <c r="BB931" s="13"/>
    </row>
    <row r="932" spans="7:54" ht="15.75" customHeight="1" x14ac:dyDescent="0.25">
      <c r="G932" s="2"/>
      <c r="O932" s="13"/>
      <c r="T932" s="4"/>
      <c r="AB932" s="13"/>
      <c r="AG932" s="6"/>
      <c r="AO932" s="13"/>
      <c r="BB932" s="13"/>
    </row>
    <row r="933" spans="7:54" ht="15.75" customHeight="1" x14ac:dyDescent="0.25">
      <c r="G933" s="2"/>
      <c r="O933" s="13"/>
      <c r="T933" s="4"/>
      <c r="AB933" s="13"/>
      <c r="AG933" s="6"/>
      <c r="AO933" s="13"/>
      <c r="BB933" s="13"/>
    </row>
    <row r="934" spans="7:54" ht="15.75" customHeight="1" x14ac:dyDescent="0.25">
      <c r="G934" s="2"/>
      <c r="O934" s="13"/>
      <c r="T934" s="4"/>
      <c r="AB934" s="13"/>
      <c r="AG934" s="6"/>
      <c r="AO934" s="13"/>
      <c r="BB934" s="13"/>
    </row>
    <row r="935" spans="7:54" ht="15.75" customHeight="1" x14ac:dyDescent="0.25">
      <c r="G935" s="2"/>
      <c r="O935" s="13"/>
      <c r="T935" s="4"/>
      <c r="AB935" s="13"/>
      <c r="AG935" s="6"/>
      <c r="AO935" s="13"/>
      <c r="BB935" s="13"/>
    </row>
    <row r="936" spans="7:54" ht="15.75" customHeight="1" x14ac:dyDescent="0.25">
      <c r="G936" s="2"/>
      <c r="O936" s="13"/>
      <c r="T936" s="4"/>
      <c r="AB936" s="13"/>
      <c r="AG936" s="6"/>
      <c r="AO936" s="13"/>
      <c r="BB936" s="13"/>
    </row>
    <row r="937" spans="7:54" ht="15.75" customHeight="1" x14ac:dyDescent="0.25">
      <c r="G937" s="2"/>
      <c r="O937" s="13"/>
      <c r="T937" s="4"/>
      <c r="AB937" s="13"/>
      <c r="AG937" s="6"/>
      <c r="AO937" s="13"/>
      <c r="BB937" s="13"/>
    </row>
    <row r="938" spans="7:54" ht="15.75" customHeight="1" x14ac:dyDescent="0.25">
      <c r="G938" s="2"/>
      <c r="O938" s="13"/>
      <c r="T938" s="4"/>
      <c r="AB938" s="13"/>
      <c r="AG938" s="6"/>
      <c r="AO938" s="13"/>
      <c r="BB938" s="13"/>
    </row>
    <row r="939" spans="7:54" ht="15.75" customHeight="1" x14ac:dyDescent="0.25">
      <c r="G939" s="2"/>
      <c r="O939" s="13"/>
      <c r="T939" s="4"/>
      <c r="AB939" s="13"/>
      <c r="AG939" s="6"/>
      <c r="AO939" s="13"/>
      <c r="BB939" s="13"/>
    </row>
    <row r="940" spans="7:54" ht="15.75" customHeight="1" x14ac:dyDescent="0.25">
      <c r="G940" s="2"/>
      <c r="O940" s="13"/>
      <c r="T940" s="4"/>
      <c r="AB940" s="13"/>
      <c r="AG940" s="6"/>
      <c r="AO940" s="13"/>
      <c r="BB940" s="13"/>
    </row>
    <row r="941" spans="7:54" ht="15.75" customHeight="1" x14ac:dyDescent="0.25">
      <c r="G941" s="2"/>
      <c r="O941" s="13"/>
      <c r="T941" s="4"/>
      <c r="AB941" s="13"/>
      <c r="AG941" s="6"/>
      <c r="AO941" s="13"/>
      <c r="BB941" s="13"/>
    </row>
    <row r="942" spans="7:54" ht="15.75" customHeight="1" x14ac:dyDescent="0.25">
      <c r="G942" s="2"/>
      <c r="O942" s="13"/>
      <c r="T942" s="4"/>
      <c r="AB942" s="13"/>
      <c r="AG942" s="6"/>
      <c r="AO942" s="13"/>
      <c r="BB942" s="13"/>
    </row>
    <row r="943" spans="7:54" ht="15.75" customHeight="1" x14ac:dyDescent="0.25">
      <c r="G943" s="2"/>
      <c r="O943" s="13"/>
      <c r="T943" s="4"/>
      <c r="AB943" s="13"/>
      <c r="AG943" s="6"/>
      <c r="AO943" s="13"/>
      <c r="BB943" s="13"/>
    </row>
    <row r="944" spans="7:54" ht="15.75" customHeight="1" x14ac:dyDescent="0.25">
      <c r="G944" s="2"/>
      <c r="O944" s="13"/>
      <c r="T944" s="4"/>
      <c r="AB944" s="13"/>
      <c r="AG944" s="6"/>
      <c r="AO944" s="13"/>
      <c r="BB944" s="13"/>
    </row>
    <row r="945" spans="7:54" ht="15.75" customHeight="1" x14ac:dyDescent="0.25">
      <c r="G945" s="2"/>
      <c r="O945" s="13"/>
      <c r="T945" s="4"/>
      <c r="AB945" s="13"/>
      <c r="AG945" s="6"/>
      <c r="AO945" s="13"/>
      <c r="BB945" s="13"/>
    </row>
    <row r="946" spans="7:54" ht="15.75" customHeight="1" x14ac:dyDescent="0.25">
      <c r="G946" s="2"/>
      <c r="O946" s="13"/>
      <c r="T946" s="4"/>
      <c r="AB946" s="13"/>
      <c r="AG946" s="6"/>
      <c r="AO946" s="13"/>
      <c r="BB946" s="13"/>
    </row>
    <row r="947" spans="7:54" ht="15.75" customHeight="1" x14ac:dyDescent="0.25">
      <c r="G947" s="2"/>
      <c r="O947" s="13"/>
      <c r="T947" s="4"/>
      <c r="AB947" s="13"/>
      <c r="AG947" s="6"/>
      <c r="AO947" s="13"/>
      <c r="BB947" s="13"/>
    </row>
    <row r="948" spans="7:54" ht="15.75" customHeight="1" x14ac:dyDescent="0.25">
      <c r="G948" s="2"/>
      <c r="O948" s="13"/>
      <c r="T948" s="4"/>
      <c r="AB948" s="13"/>
      <c r="AG948" s="6"/>
      <c r="AO948" s="13"/>
      <c r="BB948" s="13"/>
    </row>
    <row r="949" spans="7:54" ht="15.75" customHeight="1" x14ac:dyDescent="0.25">
      <c r="G949" s="2"/>
      <c r="O949" s="13"/>
      <c r="T949" s="4"/>
      <c r="AB949" s="13"/>
      <c r="AG949" s="6"/>
      <c r="AO949" s="13"/>
      <c r="BB949" s="13"/>
    </row>
    <row r="950" spans="7:54" ht="15.75" customHeight="1" x14ac:dyDescent="0.25">
      <c r="G950" s="2"/>
      <c r="O950" s="13"/>
      <c r="T950" s="4"/>
      <c r="AB950" s="13"/>
      <c r="AG950" s="6"/>
      <c r="AO950" s="13"/>
      <c r="BB950" s="13"/>
    </row>
    <row r="951" spans="7:54" ht="15.75" customHeight="1" x14ac:dyDescent="0.25">
      <c r="G951" s="2"/>
      <c r="O951" s="13"/>
      <c r="T951" s="4"/>
      <c r="AB951" s="13"/>
      <c r="AG951" s="6"/>
      <c r="AO951" s="13"/>
      <c r="BB951" s="13"/>
    </row>
    <row r="952" spans="7:54" ht="15.75" customHeight="1" x14ac:dyDescent="0.25">
      <c r="G952" s="2"/>
      <c r="O952" s="13"/>
      <c r="T952" s="4"/>
      <c r="AB952" s="13"/>
      <c r="AG952" s="6"/>
      <c r="AO952" s="13"/>
      <c r="BB952" s="13"/>
    </row>
    <row r="953" spans="7:54" ht="15.75" customHeight="1" x14ac:dyDescent="0.25">
      <c r="G953" s="2"/>
      <c r="O953" s="13"/>
      <c r="T953" s="4"/>
      <c r="AB953" s="13"/>
      <c r="AG953" s="6"/>
      <c r="AO953" s="13"/>
      <c r="BB953" s="13"/>
    </row>
    <row r="954" spans="7:54" ht="15.75" customHeight="1" x14ac:dyDescent="0.25">
      <c r="G954" s="2"/>
      <c r="O954" s="13"/>
      <c r="T954" s="4"/>
      <c r="AB954" s="13"/>
      <c r="AG954" s="6"/>
      <c r="AO954" s="13"/>
      <c r="BB954" s="13"/>
    </row>
    <row r="955" spans="7:54" ht="15.75" customHeight="1" x14ac:dyDescent="0.25">
      <c r="G955" s="2"/>
      <c r="O955" s="13"/>
      <c r="T955" s="4"/>
      <c r="AB955" s="13"/>
      <c r="AG955" s="6"/>
      <c r="AO955" s="13"/>
      <c r="BB955" s="13"/>
    </row>
    <row r="956" spans="7:54" ht="15.75" customHeight="1" x14ac:dyDescent="0.25">
      <c r="G956" s="2"/>
      <c r="O956" s="13"/>
      <c r="T956" s="4"/>
      <c r="AB956" s="13"/>
      <c r="AG956" s="6"/>
      <c r="AO956" s="13"/>
      <c r="BB956" s="13"/>
    </row>
    <row r="957" spans="7:54" ht="15.75" customHeight="1" x14ac:dyDescent="0.25">
      <c r="G957" s="2"/>
      <c r="O957" s="13"/>
      <c r="T957" s="4"/>
      <c r="AB957" s="13"/>
      <c r="AG957" s="6"/>
      <c r="AO957" s="13"/>
      <c r="BB957" s="13"/>
    </row>
    <row r="958" spans="7:54" ht="15.75" customHeight="1" x14ac:dyDescent="0.25">
      <c r="G958" s="2"/>
      <c r="O958" s="13"/>
      <c r="T958" s="4"/>
      <c r="AB958" s="13"/>
      <c r="AG958" s="6"/>
      <c r="AO958" s="13"/>
      <c r="BB958" s="13"/>
    </row>
    <row r="959" spans="7:54" ht="15.75" customHeight="1" x14ac:dyDescent="0.25">
      <c r="G959" s="2"/>
      <c r="O959" s="13"/>
      <c r="T959" s="4"/>
      <c r="AB959" s="13"/>
      <c r="AG959" s="6"/>
      <c r="AO959" s="13"/>
      <c r="BB959" s="13"/>
    </row>
    <row r="960" spans="7:54" ht="15.75" customHeight="1" x14ac:dyDescent="0.25">
      <c r="G960" s="2"/>
      <c r="O960" s="13"/>
      <c r="T960" s="4"/>
      <c r="AB960" s="13"/>
      <c r="AG960" s="6"/>
      <c r="AO960" s="13"/>
      <c r="BB960" s="13"/>
    </row>
    <row r="961" spans="7:54" ht="15.75" customHeight="1" x14ac:dyDescent="0.25">
      <c r="G961" s="2"/>
      <c r="O961" s="13"/>
      <c r="T961" s="4"/>
      <c r="AB961" s="13"/>
      <c r="AG961" s="6"/>
      <c r="AO961" s="13"/>
      <c r="BB961" s="13"/>
    </row>
    <row r="962" spans="7:54" ht="15.75" customHeight="1" x14ac:dyDescent="0.25">
      <c r="G962" s="2"/>
      <c r="O962" s="13"/>
      <c r="T962" s="4"/>
      <c r="AB962" s="13"/>
      <c r="AG962" s="6"/>
      <c r="AO962" s="13"/>
      <c r="BB962" s="13"/>
    </row>
    <row r="963" spans="7:54" ht="15.75" customHeight="1" x14ac:dyDescent="0.25">
      <c r="G963" s="2"/>
      <c r="O963" s="13"/>
      <c r="T963" s="4"/>
      <c r="AB963" s="13"/>
      <c r="AG963" s="6"/>
      <c r="AO963" s="13"/>
      <c r="BB963" s="13"/>
    </row>
    <row r="964" spans="7:54" ht="15.75" customHeight="1" x14ac:dyDescent="0.25">
      <c r="G964" s="2"/>
      <c r="O964" s="13"/>
      <c r="T964" s="4"/>
      <c r="AB964" s="13"/>
      <c r="AG964" s="6"/>
      <c r="AO964" s="13"/>
      <c r="BB964" s="13"/>
    </row>
    <row r="965" spans="7:54" ht="15.75" customHeight="1" x14ac:dyDescent="0.25">
      <c r="G965" s="2"/>
      <c r="O965" s="13"/>
      <c r="T965" s="4"/>
      <c r="AB965" s="13"/>
      <c r="AG965" s="6"/>
      <c r="AO965" s="13"/>
      <c r="BB965" s="13"/>
    </row>
    <row r="966" spans="7:54" ht="15.75" customHeight="1" x14ac:dyDescent="0.25">
      <c r="G966" s="2"/>
      <c r="O966" s="13"/>
      <c r="T966" s="4"/>
      <c r="AB966" s="13"/>
      <c r="AG966" s="6"/>
      <c r="AO966" s="13"/>
      <c r="BB966" s="13"/>
    </row>
    <row r="967" spans="7:54" ht="15.75" customHeight="1" x14ac:dyDescent="0.25">
      <c r="G967" s="2"/>
      <c r="O967" s="13"/>
      <c r="T967" s="4"/>
      <c r="AB967" s="13"/>
      <c r="AG967" s="6"/>
      <c r="AO967" s="13"/>
      <c r="BB967" s="13"/>
    </row>
    <row r="968" spans="7:54" ht="15.75" customHeight="1" x14ac:dyDescent="0.25">
      <c r="G968" s="2"/>
      <c r="O968" s="13"/>
      <c r="T968" s="4"/>
      <c r="AB968" s="13"/>
      <c r="AG968" s="6"/>
      <c r="AO968" s="13"/>
      <c r="BB968" s="13"/>
    </row>
    <row r="969" spans="7:54" ht="15.75" customHeight="1" x14ac:dyDescent="0.25">
      <c r="G969" s="2"/>
      <c r="O969" s="13"/>
      <c r="T969" s="4"/>
      <c r="AB969" s="13"/>
      <c r="AG969" s="6"/>
      <c r="AO969" s="13"/>
      <c r="BB969" s="13"/>
    </row>
    <row r="970" spans="7:54" ht="15.75" customHeight="1" x14ac:dyDescent="0.25">
      <c r="G970" s="2"/>
      <c r="O970" s="13"/>
      <c r="T970" s="4"/>
      <c r="AB970" s="13"/>
      <c r="AG970" s="6"/>
      <c r="AO970" s="13"/>
      <c r="BB970" s="13"/>
    </row>
    <row r="971" spans="7:54" ht="15.75" customHeight="1" x14ac:dyDescent="0.25">
      <c r="G971" s="2"/>
      <c r="O971" s="13"/>
      <c r="T971" s="4"/>
      <c r="AB971" s="13"/>
      <c r="AG971" s="6"/>
      <c r="AO971" s="13"/>
      <c r="BB971" s="13"/>
    </row>
    <row r="972" spans="7:54" ht="15.75" customHeight="1" x14ac:dyDescent="0.25">
      <c r="G972" s="2"/>
      <c r="O972" s="13"/>
      <c r="T972" s="4"/>
      <c r="AB972" s="13"/>
      <c r="AG972" s="6"/>
      <c r="AO972" s="13"/>
      <c r="BB972" s="13"/>
    </row>
    <row r="973" spans="7:54" ht="15.75" customHeight="1" x14ac:dyDescent="0.25">
      <c r="G973" s="2"/>
      <c r="O973" s="13"/>
      <c r="T973" s="4"/>
      <c r="AB973" s="13"/>
      <c r="AG973" s="6"/>
      <c r="AO973" s="13"/>
      <c r="BB973" s="13"/>
    </row>
    <row r="974" spans="7:54" ht="15.75" customHeight="1" x14ac:dyDescent="0.25">
      <c r="G974" s="2"/>
      <c r="O974" s="13"/>
      <c r="T974" s="4"/>
      <c r="AB974" s="13"/>
      <c r="AG974" s="6"/>
      <c r="AO974" s="13"/>
      <c r="BB974" s="13"/>
    </row>
    <row r="975" spans="7:54" ht="15.75" customHeight="1" x14ac:dyDescent="0.25">
      <c r="G975" s="2"/>
      <c r="O975" s="13"/>
      <c r="T975" s="4"/>
      <c r="AB975" s="13"/>
      <c r="AG975" s="6"/>
      <c r="AO975" s="13"/>
      <c r="BB975" s="13"/>
    </row>
    <row r="976" spans="7:54" ht="15.75" customHeight="1" x14ac:dyDescent="0.25">
      <c r="G976" s="2"/>
      <c r="O976" s="13"/>
      <c r="T976" s="4"/>
      <c r="AB976" s="13"/>
      <c r="AG976" s="6"/>
      <c r="AO976" s="13"/>
      <c r="BB976" s="13"/>
    </row>
    <row r="977" spans="7:54" ht="15.75" customHeight="1" x14ac:dyDescent="0.25">
      <c r="G977" s="2"/>
      <c r="O977" s="13"/>
      <c r="T977" s="4"/>
      <c r="AB977" s="13"/>
      <c r="AG977" s="6"/>
      <c r="AO977" s="13"/>
      <c r="BB977" s="13"/>
    </row>
    <row r="978" spans="7:54" ht="15.75" customHeight="1" x14ac:dyDescent="0.25">
      <c r="G978" s="2"/>
      <c r="O978" s="13"/>
      <c r="T978" s="4"/>
      <c r="AB978" s="13"/>
      <c r="AG978" s="6"/>
      <c r="AO978" s="13"/>
      <c r="BB978" s="13"/>
    </row>
    <row r="979" spans="7:54" ht="15.75" customHeight="1" x14ac:dyDescent="0.25">
      <c r="G979" s="2"/>
      <c r="O979" s="13"/>
      <c r="T979" s="4"/>
      <c r="AB979" s="13"/>
      <c r="AG979" s="6"/>
      <c r="AO979" s="13"/>
      <c r="BB979" s="13"/>
    </row>
    <row r="980" spans="7:54" ht="15.75" customHeight="1" x14ac:dyDescent="0.25">
      <c r="G980" s="2"/>
      <c r="O980" s="13"/>
      <c r="T980" s="4"/>
      <c r="AB980" s="13"/>
      <c r="AG980" s="6"/>
      <c r="AO980" s="13"/>
      <c r="BB980" s="13"/>
    </row>
    <row r="981" spans="7:54" ht="15.75" customHeight="1" x14ac:dyDescent="0.25">
      <c r="G981" s="2"/>
      <c r="O981" s="13"/>
      <c r="T981" s="4"/>
      <c r="AB981" s="13"/>
      <c r="AG981" s="6"/>
      <c r="AO981" s="13"/>
      <c r="BB981" s="13"/>
    </row>
    <row r="982" spans="7:54" ht="15.75" customHeight="1" x14ac:dyDescent="0.25">
      <c r="G982" s="2"/>
      <c r="O982" s="13"/>
      <c r="T982" s="4"/>
      <c r="AB982" s="13"/>
      <c r="AG982" s="6"/>
      <c r="AO982" s="13"/>
      <c r="BB982" s="13"/>
    </row>
    <row r="983" spans="7:54" ht="15.75" customHeight="1" x14ac:dyDescent="0.25">
      <c r="G983" s="2"/>
      <c r="O983" s="13"/>
      <c r="T983" s="4"/>
      <c r="AB983" s="13"/>
      <c r="AG983" s="6"/>
      <c r="AO983" s="13"/>
      <c r="BB983" s="13"/>
    </row>
    <row r="984" spans="7:54" ht="15.75" customHeight="1" x14ac:dyDescent="0.25">
      <c r="G984" s="2"/>
      <c r="O984" s="13"/>
      <c r="T984" s="4"/>
      <c r="AB984" s="13"/>
      <c r="AG984" s="6"/>
      <c r="AO984" s="13"/>
      <c r="BB984" s="13"/>
    </row>
    <row r="985" spans="7:54" ht="15.75" customHeight="1" x14ac:dyDescent="0.25">
      <c r="G985" s="2"/>
      <c r="O985" s="13"/>
      <c r="T985" s="4"/>
      <c r="AB985" s="13"/>
      <c r="AG985" s="6"/>
      <c r="AO985" s="13"/>
      <c r="BB985" s="13"/>
    </row>
    <row r="986" spans="7:54" ht="15.75" customHeight="1" x14ac:dyDescent="0.25">
      <c r="G986" s="2"/>
      <c r="O986" s="13"/>
      <c r="T986" s="4"/>
      <c r="AB986" s="13"/>
      <c r="AG986" s="6"/>
      <c r="AO986" s="13"/>
      <c r="BB986" s="13"/>
    </row>
    <row r="987" spans="7:54" ht="15.75" customHeight="1" x14ac:dyDescent="0.25">
      <c r="G987" s="2"/>
      <c r="O987" s="13"/>
      <c r="T987" s="4"/>
      <c r="AB987" s="13"/>
      <c r="AG987" s="6"/>
      <c r="AO987" s="13"/>
      <c r="BB987" s="13"/>
    </row>
    <row r="988" spans="7:54" ht="15.75" customHeight="1" x14ac:dyDescent="0.25">
      <c r="G988" s="2"/>
      <c r="O988" s="13"/>
      <c r="T988" s="4"/>
      <c r="AB988" s="13"/>
      <c r="AG988" s="6"/>
      <c r="AO988" s="13"/>
      <c r="BB988" s="13"/>
    </row>
    <row r="989" spans="7:54" ht="15.75" customHeight="1" x14ac:dyDescent="0.25">
      <c r="G989" s="2"/>
      <c r="O989" s="13"/>
      <c r="T989" s="4"/>
      <c r="AB989" s="13"/>
      <c r="AG989" s="6"/>
      <c r="AO989" s="13"/>
      <c r="BB989" s="13"/>
    </row>
    <row r="990" spans="7:54" ht="15.75" customHeight="1" x14ac:dyDescent="0.25">
      <c r="G990" s="2"/>
      <c r="O990" s="13"/>
      <c r="T990" s="4"/>
      <c r="AB990" s="13"/>
      <c r="AG990" s="6"/>
      <c r="AO990" s="13"/>
      <c r="BB990" s="13"/>
    </row>
    <row r="991" spans="7:54" ht="15.75" customHeight="1" x14ac:dyDescent="0.25">
      <c r="G991" s="2"/>
      <c r="O991" s="13"/>
      <c r="T991" s="4"/>
      <c r="AB991" s="13"/>
      <c r="AG991" s="6"/>
      <c r="AO991" s="13"/>
      <c r="BB991" s="13"/>
    </row>
    <row r="992" spans="7:54" ht="15.75" customHeight="1" x14ac:dyDescent="0.25">
      <c r="G992" s="2"/>
      <c r="O992" s="13"/>
      <c r="T992" s="4"/>
      <c r="AB992" s="13"/>
      <c r="AG992" s="6"/>
      <c r="AO992" s="13"/>
      <c r="BB992" s="13"/>
    </row>
    <row r="993" spans="7:54" ht="15.75" customHeight="1" x14ac:dyDescent="0.25">
      <c r="G993" s="2"/>
      <c r="O993" s="13"/>
      <c r="T993" s="4"/>
      <c r="AB993" s="13"/>
      <c r="AG993" s="6"/>
      <c r="AO993" s="13"/>
      <c r="BB993" s="13"/>
    </row>
    <row r="994" spans="7:54" ht="15.75" customHeight="1" x14ac:dyDescent="0.25">
      <c r="G994" s="2"/>
      <c r="O994" s="13"/>
      <c r="T994" s="4"/>
      <c r="AB994" s="13"/>
      <c r="AG994" s="6"/>
      <c r="AO994" s="13"/>
      <c r="BB994" s="13"/>
    </row>
    <row r="995" spans="7:54" ht="15.75" customHeight="1" x14ac:dyDescent="0.25">
      <c r="G995" s="2"/>
      <c r="O995" s="13"/>
      <c r="T995" s="4"/>
      <c r="AB995" s="13"/>
      <c r="AG995" s="6"/>
      <c r="AO995" s="13"/>
      <c r="BB995" s="13"/>
    </row>
    <row r="996" spans="7:54" ht="15.75" customHeight="1" x14ac:dyDescent="0.25">
      <c r="G996" s="2"/>
      <c r="O996" s="13"/>
      <c r="T996" s="4"/>
      <c r="AB996" s="13"/>
      <c r="AG996" s="6"/>
      <c r="AO996" s="13"/>
      <c r="BB996" s="13"/>
    </row>
    <row r="997" spans="7:54" ht="15.75" customHeight="1" x14ac:dyDescent="0.25">
      <c r="G997" s="2"/>
      <c r="O997" s="13"/>
      <c r="T997" s="4"/>
      <c r="AB997" s="13"/>
      <c r="AG997" s="6"/>
      <c r="AO997" s="13"/>
      <c r="BB997" s="13"/>
    </row>
    <row r="998" spans="7:54" ht="15.75" customHeight="1" x14ac:dyDescent="0.25">
      <c r="G998" s="2"/>
      <c r="O998" s="13"/>
      <c r="T998" s="4"/>
      <c r="AB998" s="13"/>
      <c r="AG998" s="6"/>
      <c r="AO998" s="13"/>
      <c r="BB998" s="13"/>
    </row>
    <row r="999" spans="7:54" ht="15.75" customHeight="1" x14ac:dyDescent="0.25">
      <c r="G999" s="2"/>
      <c r="O999" s="13"/>
      <c r="T999" s="4"/>
      <c r="AB999" s="13"/>
      <c r="AG999" s="6"/>
      <c r="AO999" s="13"/>
      <c r="BB999" s="13"/>
    </row>
    <row r="1000" spans="7:54" ht="15.75" customHeight="1" x14ac:dyDescent="0.25">
      <c r="G1000" s="2"/>
      <c r="O1000" s="13"/>
      <c r="T1000" s="4"/>
      <c r="AB1000" s="13"/>
      <c r="AG1000" s="6"/>
      <c r="AO1000" s="13"/>
      <c r="BB1000" s="13"/>
    </row>
  </sheetData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A1000"/>
  <sheetViews>
    <sheetView workbookViewId="0"/>
  </sheetViews>
  <sheetFormatPr defaultColWidth="14.42578125" defaultRowHeight="15" customHeight="1" x14ac:dyDescent="0.25"/>
  <cols>
    <col min="1" max="1" width="13.85546875" customWidth="1"/>
    <col min="2" max="2" width="8.7109375" customWidth="1"/>
    <col min="3" max="3" width="11" customWidth="1"/>
    <col min="4" max="27" width="8.7109375" customWidth="1"/>
  </cols>
  <sheetData>
    <row r="1" spans="1:27" x14ac:dyDescent="0.25">
      <c r="B1" s="1" t="s">
        <v>84</v>
      </c>
      <c r="C1" s="1" t="s">
        <v>1</v>
      </c>
      <c r="D1" s="1" t="s">
        <v>323</v>
      </c>
      <c r="G1" s="1" t="s">
        <v>371</v>
      </c>
      <c r="I1" s="1">
        <v>28</v>
      </c>
    </row>
    <row r="2" spans="1:27" x14ac:dyDescent="0.25">
      <c r="A2" s="12">
        <v>45319</v>
      </c>
      <c r="B2" s="2"/>
      <c r="C2" s="2"/>
      <c r="D2" s="2"/>
    </row>
    <row r="3" spans="1:27" x14ac:dyDescent="0.25">
      <c r="A3" s="1" t="s">
        <v>372</v>
      </c>
      <c r="B3" s="1">
        <v>1.54</v>
      </c>
      <c r="C3" s="1">
        <v>1.07</v>
      </c>
      <c r="F3" s="1560" t="s">
        <v>373</v>
      </c>
      <c r="G3" s="1561"/>
      <c r="H3" s="1561"/>
      <c r="I3" s="1560" t="s">
        <v>374</v>
      </c>
      <c r="J3" s="1561"/>
      <c r="K3" s="1561"/>
      <c r="L3" s="1560" t="s">
        <v>375</v>
      </c>
      <c r="M3" s="1561"/>
      <c r="N3" s="1561"/>
      <c r="O3" s="1560" t="s">
        <v>376</v>
      </c>
      <c r="P3" s="1561"/>
      <c r="Q3" s="1561"/>
      <c r="R3" s="1560" t="s">
        <v>377</v>
      </c>
      <c r="S3" s="1561"/>
      <c r="T3" s="1560" t="s">
        <v>378</v>
      </c>
      <c r="U3" s="1561"/>
      <c r="V3" s="1560" t="s">
        <v>379</v>
      </c>
      <c r="W3" s="1561"/>
      <c r="X3" s="1561"/>
      <c r="Y3" s="1560" t="s">
        <v>380</v>
      </c>
      <c r="Z3" s="1561"/>
      <c r="AA3" s="1561"/>
    </row>
    <row r="4" spans="1:27" x14ac:dyDescent="0.25">
      <c r="A4" s="1" t="s">
        <v>381</v>
      </c>
      <c r="B4" s="1">
        <v>0.8</v>
      </c>
      <c r="C4" s="1">
        <v>0.76</v>
      </c>
      <c r="F4" s="1">
        <f>AVERAGE(B9,B5,B18,B19,B22,B27,B32,B34,B35,B38,B53,B54,B58,B61,B63,B66,B67,B68,B73,B79,B99,B105,B107,B112,B113,B125,B127,B148,B171,B173,B177,B178,B179,B182,B150,B153,B160,B185,B186,B190,B201,B216,B225,B238,B240,B244,B247,B251,B260,B270,B271,B289)</f>
        <v>1.3780769230769228</v>
      </c>
      <c r="G4" s="1">
        <f>AVERAGE(C9,C5,C18,C19,C22,C27,C32,C34,C35,C38,C53,C54,C58,C61,C63,C66,C67,C68,C73,C79,C99,C105,C107,C112,C113,C125,C127,C148,C171,C173,C177,C178,C179,C182,C150,C153,C160,C185,C186,C190,C201,C216,C225,C238,C240,C244,C247,C251,C260,C270,C271)</f>
        <v>1.3319607843137253</v>
      </c>
      <c r="H4" s="1">
        <f>D289</f>
        <v>0.43</v>
      </c>
      <c r="I4" s="1">
        <f>AVERAGE(B3,B4,B10,B11,B13,B15,B23,B31,B39,B40,B43,B47,B55,B57,B60,B62,B64,B65,B90,B100,B101,B108,B110,B114,B115,B122,B129,B130,B131,B132,B133,B134,B135,B136,B139,B141,B142,B163,B164,B168,B174,B176,B158,B184,B187,B189,B192,B197,B198,B204,B217,B224,B231,B232,B237,B250,B259,B266,B268,B282)</f>
        <v>1.2551666666666672</v>
      </c>
      <c r="J4" s="1">
        <f>AVERAGE(C3,C4,C10,C11,C13,C15,C23,C31,C39,C40,C43,C47,C55,C57,C60,C62,C64,C65,C90,C100,C101,C108,C110,C114,C115,C122,C129,C130,C131,C132,C133,C134,C135,C136,C139,C141,C142,C163,C164,C168,C174,C176,C158,C184,C187,C189,C192,C197,C198,C204,C217,C224,C231,C232,C237,C250,C259,C266,C268)</f>
        <v>1.2464406779661017</v>
      </c>
      <c r="K4" s="1">
        <f>D282</f>
        <v>0.43</v>
      </c>
      <c r="L4" s="1">
        <f>AVERAGE(B6,B7,B8,B16,B17,B24,B25,B30,B33,B36,B41,B42,B50,B51,B56,B69,B74,B77,B80,B82,B89,B94,B96,B98,B106,B123,B120,B128,B149,B165,B180,B156,B151,B193,B205,B211,B213,B215,B223,B234,B246,B249,B252,B253,B261,B262,B263,B273,B287)</f>
        <v>1.2042857142857146</v>
      </c>
      <c r="M4" s="1">
        <f>AVERAGE(C6,C7,C8,C16,C17,C24,C25,C30,C33,C36,C41,C42,C50,C51,C56,C69,C74,C77,C80,C82,C89,C94,C96,C98,C106,C123,C120,C128,C149,C165,C180,C156,C151,C193,C205,C211,C213,C215,C223,C234,C246,C249,C252,C253,C261,C262,C263,C273)</f>
        <v>1.1091666666666669</v>
      </c>
      <c r="N4" s="1">
        <f>D287</f>
        <v>0.89</v>
      </c>
      <c r="O4" s="1">
        <f>AVERAGE(B14,B21,B29,B37,B44,B45,B46,B49,B59,B71,B72,B76,B78,B81,B83,B85,B86,B88,B91,B93,B95,B97,B102,B103,B104,B109,B111,B117,B124,B126,B144,B145,B146,B166,B167,B169,B175,B157,B188,B199,B207,B208,B210,B219,B221,B226,B235,B239,B241,B248,B256,B257,B269,B274,B275,B276,B283:B284)</f>
        <v>1.270344827586207</v>
      </c>
      <c r="P4" s="1">
        <f>AVERAGE(C14,C21,C29,C37,C44,C45,C46,C49,C59,C71,C72,C76,C78,C81,C83,C85,C86,C88,C91,C93,C95,C97,C102,C103,C104,C109,C111,C117,C124,C126,C144,C145,C146,C166,C167,C169,C175,C157,C188,C199,C207,C208,C210,C219,C221,C226,C235,C239,C241,C248,C256,C257,C269,C274,C275,C276)</f>
        <v>1.2782142857142855</v>
      </c>
      <c r="Q4" s="1">
        <f>AVERAGE(D283:D284)</f>
        <v>1.4650000000000001</v>
      </c>
      <c r="R4" s="1">
        <f t="shared" ref="R4:S4" si="0">AVERAGE(B119,B121,B140,B143,B181,B159,B195,B203,B209,B227,B229,B233,B236,B243,B245,B258,B264,B265,B272,B278)</f>
        <v>1.5029999999999999</v>
      </c>
      <c r="S4" s="1">
        <f t="shared" si="0"/>
        <v>1.2310000000000001</v>
      </c>
      <c r="T4" s="1">
        <f t="shared" ref="T4:U4" si="1">AVERAGE(B137,B147,B162,B170,B152,B154,B155,B194,B200,B206,B218,B220,B228,B255,B277,B279,B280)</f>
        <v>1.3141176470588236</v>
      </c>
      <c r="U4" s="1">
        <f t="shared" si="1"/>
        <v>1.3094117647058823</v>
      </c>
      <c r="V4" s="1">
        <f>AVERAGE(B285:B286)</f>
        <v>1.385</v>
      </c>
      <c r="X4" s="1">
        <f>AVERAGE(D285:D286)</f>
        <v>0.85999999999999988</v>
      </c>
      <c r="Y4" s="1">
        <f>B288</f>
        <v>1.22</v>
      </c>
      <c r="AA4" s="1">
        <f>D288</f>
        <v>0.83</v>
      </c>
    </row>
    <row r="5" spans="1:27" x14ac:dyDescent="0.25">
      <c r="A5" s="1" t="s">
        <v>382</v>
      </c>
      <c r="B5" s="1">
        <v>1.37</v>
      </c>
      <c r="C5" s="1">
        <v>1.1299999999999999</v>
      </c>
    </row>
    <row r="6" spans="1:27" x14ac:dyDescent="0.25">
      <c r="A6" s="1" t="s">
        <v>383</v>
      </c>
      <c r="B6" s="1">
        <v>1.88</v>
      </c>
      <c r="C6" s="1">
        <v>1.1499999999999999</v>
      </c>
    </row>
    <row r="7" spans="1:27" x14ac:dyDescent="0.25">
      <c r="A7" s="1" t="s">
        <v>384</v>
      </c>
      <c r="B7" s="1">
        <v>1.52</v>
      </c>
      <c r="C7" s="1">
        <v>0.92</v>
      </c>
    </row>
    <row r="8" spans="1:27" x14ac:dyDescent="0.25">
      <c r="A8" s="1" t="s">
        <v>385</v>
      </c>
      <c r="B8" s="1">
        <v>1.42</v>
      </c>
      <c r="C8" s="1">
        <v>0.93</v>
      </c>
    </row>
    <row r="9" spans="1:27" x14ac:dyDescent="0.25">
      <c r="A9" s="1" t="s">
        <v>386</v>
      </c>
      <c r="B9" s="1">
        <v>0.79</v>
      </c>
      <c r="C9" s="1">
        <v>0.13</v>
      </c>
    </row>
    <row r="10" spans="1:27" x14ac:dyDescent="0.25">
      <c r="A10" s="1" t="s">
        <v>387</v>
      </c>
      <c r="B10" s="1">
        <v>1.66</v>
      </c>
      <c r="C10" s="1">
        <v>1.35</v>
      </c>
    </row>
    <row r="11" spans="1:27" x14ac:dyDescent="0.25">
      <c r="A11" s="1" t="s">
        <v>388</v>
      </c>
      <c r="B11" s="1">
        <v>1.73</v>
      </c>
      <c r="C11" s="1">
        <v>1.51</v>
      </c>
    </row>
    <row r="12" spans="1:27" x14ac:dyDescent="0.25">
      <c r="A12" s="12">
        <v>45326</v>
      </c>
      <c r="B12" s="2"/>
      <c r="C12" s="2"/>
      <c r="D12" s="2"/>
    </row>
    <row r="13" spans="1:27" x14ac:dyDescent="0.25">
      <c r="A13" s="1" t="s">
        <v>389</v>
      </c>
      <c r="B13" s="1">
        <v>0.63</v>
      </c>
      <c r="C13" s="1">
        <v>0.28999999999999998</v>
      </c>
    </row>
    <row r="14" spans="1:27" x14ac:dyDescent="0.25">
      <c r="A14" s="1" t="s">
        <v>390</v>
      </c>
      <c r="B14" s="1">
        <v>1.42</v>
      </c>
      <c r="C14" s="1">
        <v>1.03</v>
      </c>
    </row>
    <row r="15" spans="1:27" x14ac:dyDescent="0.25">
      <c r="A15" s="1" t="s">
        <v>391</v>
      </c>
      <c r="B15" s="1">
        <v>1.57</v>
      </c>
      <c r="C15" s="1">
        <v>1.74</v>
      </c>
    </row>
    <row r="16" spans="1:27" x14ac:dyDescent="0.25">
      <c r="A16" s="1" t="s">
        <v>392</v>
      </c>
      <c r="B16" s="1">
        <v>0.86</v>
      </c>
      <c r="C16" s="1">
        <v>0.52</v>
      </c>
    </row>
    <row r="17" spans="1:4" x14ac:dyDescent="0.25">
      <c r="A17" s="1" t="s">
        <v>393</v>
      </c>
      <c r="B17" s="1">
        <v>1.22</v>
      </c>
      <c r="C17" s="1">
        <v>0.71</v>
      </c>
    </row>
    <row r="18" spans="1:4" x14ac:dyDescent="0.25">
      <c r="A18" s="1" t="s">
        <v>394</v>
      </c>
      <c r="B18" s="1">
        <v>2.21</v>
      </c>
      <c r="C18" s="1">
        <v>1.69</v>
      </c>
    </row>
    <row r="19" spans="1:4" x14ac:dyDescent="0.25">
      <c r="A19" s="1" t="s">
        <v>395</v>
      </c>
      <c r="B19" s="1">
        <v>1.47</v>
      </c>
      <c r="C19" s="1">
        <v>1.88</v>
      </c>
    </row>
    <row r="20" spans="1:4" x14ac:dyDescent="0.25">
      <c r="A20" s="14">
        <v>45332</v>
      </c>
      <c r="B20" s="6"/>
      <c r="C20" s="6"/>
      <c r="D20" s="6"/>
    </row>
    <row r="21" spans="1:4" ht="15.75" customHeight="1" x14ac:dyDescent="0.25">
      <c r="A21" s="1" t="s">
        <v>396</v>
      </c>
      <c r="B21" s="1">
        <v>0.86</v>
      </c>
      <c r="C21" s="1">
        <v>0.8</v>
      </c>
    </row>
    <row r="22" spans="1:4" ht="15.75" customHeight="1" x14ac:dyDescent="0.25">
      <c r="A22" s="1" t="s">
        <v>397</v>
      </c>
      <c r="B22" s="1">
        <v>1.76</v>
      </c>
      <c r="C22" s="1">
        <v>1.39</v>
      </c>
    </row>
    <row r="23" spans="1:4" ht="15.75" customHeight="1" x14ac:dyDescent="0.25">
      <c r="A23" s="1" t="s">
        <v>398</v>
      </c>
      <c r="B23" s="1">
        <v>0.72</v>
      </c>
      <c r="C23" s="1">
        <v>0.95</v>
      </c>
    </row>
    <row r="24" spans="1:4" ht="15.75" customHeight="1" x14ac:dyDescent="0.25">
      <c r="A24" s="1" t="s">
        <v>399</v>
      </c>
      <c r="B24" s="1">
        <v>1.59</v>
      </c>
      <c r="C24" s="1">
        <v>1.36</v>
      </c>
    </row>
    <row r="25" spans="1:4" ht="15.75" customHeight="1" x14ac:dyDescent="0.25">
      <c r="A25" s="1" t="s">
        <v>400</v>
      </c>
      <c r="B25" s="1">
        <v>0.49</v>
      </c>
      <c r="C25" s="1">
        <v>1.04</v>
      </c>
    </row>
    <row r="26" spans="1:4" ht="15.75" customHeight="1" x14ac:dyDescent="0.25">
      <c r="A26" s="14">
        <v>45333</v>
      </c>
      <c r="B26" s="6"/>
      <c r="C26" s="6"/>
      <c r="D26" s="6"/>
    </row>
    <row r="27" spans="1:4" ht="15.75" customHeight="1" x14ac:dyDescent="0.25">
      <c r="A27" s="1" t="s">
        <v>401</v>
      </c>
      <c r="B27" s="1">
        <v>1.47</v>
      </c>
      <c r="C27" s="1">
        <v>1.04</v>
      </c>
    </row>
    <row r="28" spans="1:4" ht="15.75" customHeight="1" x14ac:dyDescent="0.25">
      <c r="A28" s="12">
        <v>45412</v>
      </c>
      <c r="B28" s="2"/>
      <c r="C28" s="2"/>
      <c r="D28" s="2"/>
    </row>
    <row r="29" spans="1:4" ht="15.75" customHeight="1" x14ac:dyDescent="0.25">
      <c r="A29" s="1" t="s">
        <v>402</v>
      </c>
      <c r="B29" s="1">
        <v>0.82</v>
      </c>
      <c r="C29" s="1">
        <v>1.32</v>
      </c>
    </row>
    <row r="30" spans="1:4" ht="15.75" customHeight="1" x14ac:dyDescent="0.25">
      <c r="A30" s="1" t="s">
        <v>403</v>
      </c>
      <c r="B30" s="1">
        <v>1.39</v>
      </c>
      <c r="C30" s="1">
        <v>1.03</v>
      </c>
    </row>
    <row r="31" spans="1:4" ht="15.75" customHeight="1" x14ac:dyDescent="0.25">
      <c r="A31" s="1" t="s">
        <v>404</v>
      </c>
      <c r="B31" s="1">
        <v>1.18</v>
      </c>
      <c r="C31" s="1">
        <v>0.61</v>
      </c>
    </row>
    <row r="32" spans="1:4" ht="15.75" customHeight="1" x14ac:dyDescent="0.25">
      <c r="A32" s="1" t="s">
        <v>405</v>
      </c>
      <c r="B32" s="1">
        <v>1.59</v>
      </c>
      <c r="C32" s="1">
        <v>0.95</v>
      </c>
    </row>
    <row r="33" spans="1:4" ht="15.75" customHeight="1" x14ac:dyDescent="0.25">
      <c r="A33" s="1" t="s">
        <v>406</v>
      </c>
      <c r="B33" s="1">
        <v>1.57</v>
      </c>
      <c r="C33" s="1">
        <v>1.19</v>
      </c>
    </row>
    <row r="34" spans="1:4" ht="15.75" customHeight="1" x14ac:dyDescent="0.25">
      <c r="A34" s="1" t="s">
        <v>407</v>
      </c>
      <c r="B34" s="1">
        <v>0.74</v>
      </c>
      <c r="C34" s="1">
        <v>1.87</v>
      </c>
    </row>
    <row r="35" spans="1:4" ht="15.75" customHeight="1" x14ac:dyDescent="0.25">
      <c r="A35" s="1" t="s">
        <v>408</v>
      </c>
      <c r="B35" s="1">
        <v>0.55000000000000004</v>
      </c>
      <c r="C35" s="1">
        <v>0.42</v>
      </c>
    </row>
    <row r="36" spans="1:4" ht="15.75" customHeight="1" x14ac:dyDescent="0.25">
      <c r="A36" s="1" t="s">
        <v>409</v>
      </c>
      <c r="B36" s="1">
        <v>1.01</v>
      </c>
      <c r="C36" s="1">
        <v>1.37</v>
      </c>
    </row>
    <row r="37" spans="1:4" ht="15.75" customHeight="1" x14ac:dyDescent="0.25">
      <c r="A37" s="1" t="s">
        <v>410</v>
      </c>
      <c r="B37" s="1">
        <v>0.78</v>
      </c>
      <c r="C37" s="1">
        <v>2.06</v>
      </c>
    </row>
    <row r="38" spans="1:4" ht="15.75" customHeight="1" x14ac:dyDescent="0.25">
      <c r="A38" s="1" t="s">
        <v>411</v>
      </c>
      <c r="B38" s="1">
        <v>0.01</v>
      </c>
      <c r="C38" s="1">
        <v>0.43</v>
      </c>
    </row>
    <row r="39" spans="1:4" ht="15.75" customHeight="1" x14ac:dyDescent="0.25">
      <c r="A39" s="1" t="s">
        <v>412</v>
      </c>
      <c r="B39" s="1">
        <v>1.48</v>
      </c>
      <c r="C39" s="1">
        <v>0.67</v>
      </c>
    </row>
    <row r="40" spans="1:4" ht="15.75" customHeight="1" x14ac:dyDescent="0.25">
      <c r="A40" s="1" t="s">
        <v>413</v>
      </c>
      <c r="B40" s="1">
        <v>1.73</v>
      </c>
      <c r="C40" s="1">
        <v>1.66</v>
      </c>
    </row>
    <row r="41" spans="1:4" ht="15.75" customHeight="1" x14ac:dyDescent="0.25">
      <c r="A41" s="1" t="s">
        <v>414</v>
      </c>
      <c r="B41" s="1">
        <v>1.22</v>
      </c>
      <c r="C41" s="1">
        <v>0.97</v>
      </c>
    </row>
    <row r="42" spans="1:4" ht="15.75" customHeight="1" x14ac:dyDescent="0.25">
      <c r="A42" s="1" t="s">
        <v>415</v>
      </c>
      <c r="B42" s="1">
        <v>0.56999999999999995</v>
      </c>
      <c r="C42" s="1">
        <v>0.85</v>
      </c>
    </row>
    <row r="43" spans="1:4" ht="15.75" customHeight="1" x14ac:dyDescent="0.25">
      <c r="A43" s="1" t="s">
        <v>416</v>
      </c>
      <c r="B43" s="1">
        <v>0.83</v>
      </c>
      <c r="C43" s="1">
        <v>0.63</v>
      </c>
    </row>
    <row r="44" spans="1:4" ht="15.75" customHeight="1" x14ac:dyDescent="0.25">
      <c r="A44" s="1" t="s">
        <v>417</v>
      </c>
      <c r="B44" s="1">
        <v>0.9</v>
      </c>
      <c r="C44" s="1">
        <v>1.62</v>
      </c>
    </row>
    <row r="45" spans="1:4" ht="15.75" customHeight="1" x14ac:dyDescent="0.25">
      <c r="A45" s="1" t="s">
        <v>418</v>
      </c>
      <c r="B45" s="1">
        <v>1.48</v>
      </c>
      <c r="C45" s="1">
        <v>1.72</v>
      </c>
    </row>
    <row r="46" spans="1:4" ht="15.75" customHeight="1" x14ac:dyDescent="0.25">
      <c r="A46" s="1" t="s">
        <v>419</v>
      </c>
      <c r="B46" s="1">
        <v>0.88</v>
      </c>
      <c r="C46" s="1">
        <v>0.92</v>
      </c>
    </row>
    <row r="47" spans="1:4" ht="15.75" customHeight="1" x14ac:dyDescent="0.25">
      <c r="A47" s="1" t="s">
        <v>420</v>
      </c>
      <c r="B47" s="1">
        <v>1.47</v>
      </c>
      <c r="C47" s="1">
        <v>1.24</v>
      </c>
    </row>
    <row r="48" spans="1:4" ht="15.75" customHeight="1" x14ac:dyDescent="0.25">
      <c r="A48" s="12">
        <v>45413</v>
      </c>
      <c r="B48" s="2"/>
      <c r="C48" s="2"/>
      <c r="D48" s="2"/>
    </row>
    <row r="49" spans="1:4" ht="15.75" customHeight="1" x14ac:dyDescent="0.25">
      <c r="A49" s="1" t="s">
        <v>421</v>
      </c>
      <c r="B49" s="1">
        <v>0.43</v>
      </c>
      <c r="C49" s="1">
        <v>1.1399999999999999</v>
      </c>
    </row>
    <row r="50" spans="1:4" ht="15.75" customHeight="1" x14ac:dyDescent="0.25">
      <c r="A50" s="1" t="s">
        <v>422</v>
      </c>
      <c r="B50" s="1">
        <v>0.87</v>
      </c>
      <c r="C50" s="1">
        <v>1.23</v>
      </c>
    </row>
    <row r="51" spans="1:4" ht="15.75" customHeight="1" x14ac:dyDescent="0.25">
      <c r="A51" s="1" t="s">
        <v>423</v>
      </c>
      <c r="B51" s="1">
        <v>1.57</v>
      </c>
      <c r="C51" s="1">
        <v>1.07</v>
      </c>
    </row>
    <row r="52" spans="1:4" ht="15.75" customHeight="1" x14ac:dyDescent="0.25">
      <c r="A52" s="14">
        <v>45422</v>
      </c>
      <c r="B52" s="6"/>
      <c r="C52" s="6"/>
      <c r="D52" s="6"/>
    </row>
    <row r="53" spans="1:4" ht="15.75" customHeight="1" x14ac:dyDescent="0.25">
      <c r="A53" s="1" t="s">
        <v>424</v>
      </c>
      <c r="B53" s="1">
        <v>2.8</v>
      </c>
      <c r="C53" s="1">
        <v>1.44</v>
      </c>
    </row>
    <row r="54" spans="1:4" ht="15.75" customHeight="1" x14ac:dyDescent="0.25">
      <c r="A54" s="1" t="s">
        <v>425</v>
      </c>
      <c r="B54" s="1">
        <v>1.94</v>
      </c>
      <c r="C54" s="1">
        <v>1.79</v>
      </c>
    </row>
    <row r="55" spans="1:4" ht="15.75" customHeight="1" x14ac:dyDescent="0.25">
      <c r="A55" s="1" t="s">
        <v>426</v>
      </c>
      <c r="B55" s="1">
        <v>1.26</v>
      </c>
      <c r="C55" s="1">
        <v>1.78</v>
      </c>
    </row>
    <row r="56" spans="1:4" ht="15.75" customHeight="1" x14ac:dyDescent="0.25">
      <c r="A56" s="1" t="s">
        <v>427</v>
      </c>
      <c r="B56" s="1">
        <v>1.39</v>
      </c>
      <c r="C56" s="1">
        <v>0.66</v>
      </c>
    </row>
    <row r="57" spans="1:4" ht="15.75" customHeight="1" x14ac:dyDescent="0.25">
      <c r="A57" s="1" t="s">
        <v>428</v>
      </c>
      <c r="B57" s="1">
        <v>1.06</v>
      </c>
      <c r="C57" s="1">
        <v>1.57</v>
      </c>
    </row>
    <row r="58" spans="1:4" ht="15.75" customHeight="1" x14ac:dyDescent="0.25">
      <c r="A58" s="1" t="s">
        <v>429</v>
      </c>
      <c r="B58" s="1">
        <v>1.8</v>
      </c>
      <c r="C58" s="1">
        <v>1.79</v>
      </c>
    </row>
    <row r="59" spans="1:4" ht="15.75" customHeight="1" x14ac:dyDescent="0.25">
      <c r="A59" s="1" t="s">
        <v>430</v>
      </c>
      <c r="B59" s="1">
        <v>1.31</v>
      </c>
      <c r="C59" s="1">
        <v>0.68</v>
      </c>
    </row>
    <row r="60" spans="1:4" ht="15.75" customHeight="1" x14ac:dyDescent="0.25">
      <c r="A60" s="1" t="s">
        <v>431</v>
      </c>
      <c r="B60" s="1">
        <v>1.01</v>
      </c>
      <c r="C60" s="1">
        <v>1.33</v>
      </c>
    </row>
    <row r="61" spans="1:4" ht="15.75" customHeight="1" x14ac:dyDescent="0.25">
      <c r="A61" s="1" t="s">
        <v>432</v>
      </c>
      <c r="B61" s="1">
        <v>1.81</v>
      </c>
      <c r="C61" s="1">
        <v>1.69</v>
      </c>
    </row>
    <row r="62" spans="1:4" ht="15.75" customHeight="1" x14ac:dyDescent="0.25">
      <c r="A62" s="1" t="s">
        <v>433</v>
      </c>
      <c r="B62" s="1">
        <v>1.32</v>
      </c>
      <c r="C62" s="1">
        <v>1.3</v>
      </c>
    </row>
    <row r="63" spans="1:4" ht="15.75" customHeight="1" x14ac:dyDescent="0.25">
      <c r="A63" s="1" t="s">
        <v>434</v>
      </c>
      <c r="B63" s="1">
        <v>1.58</v>
      </c>
      <c r="C63" s="1">
        <v>2.0699999999999998</v>
      </c>
    </row>
    <row r="64" spans="1:4" ht="15.75" customHeight="1" x14ac:dyDescent="0.25">
      <c r="A64" s="1" t="s">
        <v>435</v>
      </c>
      <c r="B64" s="1">
        <v>1.55</v>
      </c>
      <c r="C64" s="1">
        <v>1.18</v>
      </c>
    </row>
    <row r="65" spans="1:4" ht="15.75" customHeight="1" x14ac:dyDescent="0.25">
      <c r="A65" s="1" t="s">
        <v>436</v>
      </c>
      <c r="B65" s="1">
        <v>0.99</v>
      </c>
      <c r="C65" s="1">
        <v>0.92</v>
      </c>
    </row>
    <row r="66" spans="1:4" ht="15.75" customHeight="1" x14ac:dyDescent="0.25">
      <c r="A66" s="1" t="s">
        <v>437</v>
      </c>
      <c r="B66" s="1">
        <v>1.43</v>
      </c>
      <c r="C66" s="1">
        <v>1.07</v>
      </c>
    </row>
    <row r="67" spans="1:4" ht="15.75" customHeight="1" x14ac:dyDescent="0.25">
      <c r="A67" s="1" t="s">
        <v>438</v>
      </c>
      <c r="B67" s="1">
        <v>1.78</v>
      </c>
      <c r="C67" s="1">
        <v>1.82</v>
      </c>
    </row>
    <row r="68" spans="1:4" ht="15.75" customHeight="1" x14ac:dyDescent="0.25">
      <c r="A68" s="1" t="s">
        <v>439</v>
      </c>
      <c r="B68" s="1">
        <v>0.66</v>
      </c>
      <c r="C68" s="1">
        <v>1.2</v>
      </c>
    </row>
    <row r="69" spans="1:4" ht="15.75" customHeight="1" x14ac:dyDescent="0.25">
      <c r="A69" s="1" t="s">
        <v>440</v>
      </c>
      <c r="B69" s="1">
        <v>0.82</v>
      </c>
      <c r="C69" s="1">
        <v>0.78</v>
      </c>
    </row>
    <row r="70" spans="1:4" ht="15.75" customHeight="1" x14ac:dyDescent="0.25">
      <c r="A70" s="12">
        <v>45423</v>
      </c>
      <c r="B70" s="2"/>
      <c r="C70" s="2"/>
      <c r="D70" s="2"/>
    </row>
    <row r="71" spans="1:4" ht="15.75" customHeight="1" x14ac:dyDescent="0.25">
      <c r="A71" s="1" t="s">
        <v>441</v>
      </c>
      <c r="B71" s="1">
        <v>0.87</v>
      </c>
      <c r="C71" s="1">
        <v>1.51</v>
      </c>
    </row>
    <row r="72" spans="1:4" ht="15.75" customHeight="1" x14ac:dyDescent="0.25">
      <c r="A72" s="1" t="s">
        <v>442</v>
      </c>
      <c r="B72" s="1">
        <v>1.4</v>
      </c>
      <c r="C72" s="1">
        <v>1.8</v>
      </c>
    </row>
    <row r="73" spans="1:4" ht="15.75" customHeight="1" x14ac:dyDescent="0.25">
      <c r="A73" s="1" t="s">
        <v>443</v>
      </c>
      <c r="B73" s="1">
        <v>2.09</v>
      </c>
      <c r="C73" s="1">
        <v>1.53</v>
      </c>
    </row>
    <row r="74" spans="1:4" ht="15.75" customHeight="1" x14ac:dyDescent="0.25">
      <c r="A74" s="1" t="s">
        <v>444</v>
      </c>
      <c r="B74" s="1">
        <v>1.43</v>
      </c>
      <c r="C74" s="1">
        <v>1.48</v>
      </c>
    </row>
    <row r="75" spans="1:4" ht="15.75" customHeight="1" x14ac:dyDescent="0.25">
      <c r="A75" s="12">
        <v>45451</v>
      </c>
      <c r="B75" s="2"/>
      <c r="C75" s="2"/>
      <c r="D75" s="2"/>
    </row>
    <row r="76" spans="1:4" ht="15.75" customHeight="1" x14ac:dyDescent="0.25">
      <c r="A76" s="1" t="s">
        <v>445</v>
      </c>
      <c r="B76" s="1">
        <v>0.97</v>
      </c>
      <c r="C76" s="1">
        <v>1.04</v>
      </c>
    </row>
    <row r="77" spans="1:4" ht="15.75" customHeight="1" x14ac:dyDescent="0.25">
      <c r="A77" s="1" t="s">
        <v>446</v>
      </c>
      <c r="B77" s="1">
        <v>1</v>
      </c>
      <c r="C77" s="1">
        <v>1.1499999999999999</v>
      </c>
    </row>
    <row r="78" spans="1:4" ht="15.75" customHeight="1" x14ac:dyDescent="0.25">
      <c r="A78" s="1" t="s">
        <v>447</v>
      </c>
      <c r="B78" s="1">
        <v>0.8</v>
      </c>
      <c r="C78" s="1">
        <v>1.24</v>
      </c>
    </row>
    <row r="79" spans="1:4" ht="15.75" customHeight="1" x14ac:dyDescent="0.25">
      <c r="A79" s="1" t="s">
        <v>448</v>
      </c>
      <c r="B79" s="1">
        <v>0.75</v>
      </c>
      <c r="C79" s="1">
        <v>0.97</v>
      </c>
    </row>
    <row r="80" spans="1:4" ht="15.75" customHeight="1" x14ac:dyDescent="0.25">
      <c r="A80" s="1" t="s">
        <v>449</v>
      </c>
      <c r="B80" s="1">
        <v>1.04</v>
      </c>
      <c r="C80" s="1">
        <v>0.8</v>
      </c>
    </row>
    <row r="81" spans="1:4" ht="15.75" customHeight="1" x14ac:dyDescent="0.25">
      <c r="A81" s="1" t="s">
        <v>450</v>
      </c>
      <c r="B81" s="1">
        <v>2.13</v>
      </c>
      <c r="C81" s="1">
        <v>1.47</v>
      </c>
    </row>
    <row r="82" spans="1:4" ht="15.75" customHeight="1" x14ac:dyDescent="0.25">
      <c r="A82" s="1" t="s">
        <v>451</v>
      </c>
      <c r="B82" s="1">
        <v>1.3</v>
      </c>
      <c r="C82" s="1">
        <v>0.79</v>
      </c>
    </row>
    <row r="83" spans="1:4" ht="15.75" customHeight="1" x14ac:dyDescent="0.25">
      <c r="A83" s="1" t="s">
        <v>452</v>
      </c>
      <c r="B83" s="1">
        <v>0.9</v>
      </c>
      <c r="C83" s="1">
        <v>1.26</v>
      </c>
    </row>
    <row r="84" spans="1:4" ht="15.75" customHeight="1" x14ac:dyDescent="0.25">
      <c r="A84" s="12">
        <v>45465</v>
      </c>
      <c r="B84" s="2"/>
      <c r="C84" s="2"/>
      <c r="D84" s="2"/>
    </row>
    <row r="85" spans="1:4" ht="15.75" customHeight="1" x14ac:dyDescent="0.25">
      <c r="A85" s="1" t="s">
        <v>453</v>
      </c>
      <c r="B85" s="1">
        <v>2.17</v>
      </c>
      <c r="C85" s="1">
        <v>1.45</v>
      </c>
    </row>
    <row r="86" spans="1:4" ht="15.75" customHeight="1" x14ac:dyDescent="0.25">
      <c r="A86" s="1" t="s">
        <v>454</v>
      </c>
      <c r="B86" s="1">
        <v>0.98</v>
      </c>
      <c r="C86" s="1">
        <v>1.04</v>
      </c>
    </row>
    <row r="87" spans="1:4" ht="15.75" customHeight="1" x14ac:dyDescent="0.25">
      <c r="A87" s="12">
        <v>45466</v>
      </c>
      <c r="B87" s="2"/>
      <c r="C87" s="2"/>
      <c r="D87" s="2"/>
    </row>
    <row r="88" spans="1:4" ht="15.75" customHeight="1" x14ac:dyDescent="0.25">
      <c r="A88" s="1" t="s">
        <v>455</v>
      </c>
      <c r="B88" s="1">
        <v>2.1800000000000002</v>
      </c>
      <c r="C88" s="1">
        <v>1.1399999999999999</v>
      </c>
    </row>
    <row r="89" spans="1:4" ht="15.75" customHeight="1" x14ac:dyDescent="0.25">
      <c r="A89" s="1" t="s">
        <v>456</v>
      </c>
      <c r="B89" s="1">
        <v>1.69</v>
      </c>
      <c r="C89" s="1">
        <v>1.25</v>
      </c>
    </row>
    <row r="90" spans="1:4" ht="15.75" customHeight="1" x14ac:dyDescent="0.25">
      <c r="A90" s="1" t="s">
        <v>457</v>
      </c>
      <c r="B90" s="1">
        <v>1.5</v>
      </c>
      <c r="C90" s="1">
        <v>0.93</v>
      </c>
    </row>
    <row r="91" spans="1:4" ht="15.75" customHeight="1" x14ac:dyDescent="0.25">
      <c r="A91" s="1" t="s">
        <v>458</v>
      </c>
      <c r="B91" s="1">
        <v>0.59</v>
      </c>
      <c r="C91" s="1">
        <v>0.4</v>
      </c>
    </row>
    <row r="92" spans="1:4" ht="15.75" customHeight="1" x14ac:dyDescent="0.25">
      <c r="A92" s="1" t="s">
        <v>459</v>
      </c>
      <c r="B92" s="1">
        <v>2.25</v>
      </c>
      <c r="C92" s="1">
        <v>1.55</v>
      </c>
    </row>
    <row r="93" spans="1:4" ht="15.75" customHeight="1" x14ac:dyDescent="0.25">
      <c r="A93" s="1" t="s">
        <v>460</v>
      </c>
      <c r="B93" s="1">
        <v>0.83</v>
      </c>
      <c r="C93" s="1">
        <v>0.69</v>
      </c>
    </row>
    <row r="94" spans="1:4" ht="15.75" customHeight="1" x14ac:dyDescent="0.25">
      <c r="A94" s="1" t="s">
        <v>461</v>
      </c>
      <c r="B94" s="1">
        <v>1.3</v>
      </c>
      <c r="C94" s="1">
        <v>1.1100000000000001</v>
      </c>
    </row>
    <row r="95" spans="1:4" ht="15.75" customHeight="1" x14ac:dyDescent="0.25">
      <c r="A95" s="1" t="s">
        <v>462</v>
      </c>
      <c r="B95" s="1">
        <v>1.63</v>
      </c>
      <c r="C95" s="1">
        <v>1.62</v>
      </c>
    </row>
    <row r="96" spans="1:4" ht="15.75" customHeight="1" x14ac:dyDescent="0.25">
      <c r="A96" s="1" t="s">
        <v>463</v>
      </c>
      <c r="B96" s="1">
        <v>1.21</v>
      </c>
      <c r="C96" s="1">
        <v>1.26</v>
      </c>
    </row>
    <row r="97" spans="1:3" ht="15.75" customHeight="1" x14ac:dyDescent="0.25">
      <c r="A97" s="1" t="s">
        <v>464</v>
      </c>
      <c r="B97" s="1">
        <v>1.65</v>
      </c>
      <c r="C97" s="1">
        <v>1.6</v>
      </c>
    </row>
    <row r="98" spans="1:3" ht="15.75" customHeight="1" x14ac:dyDescent="0.25">
      <c r="A98" s="1" t="s">
        <v>465</v>
      </c>
      <c r="B98" s="1">
        <v>0.45</v>
      </c>
      <c r="C98" s="1">
        <v>1.53</v>
      </c>
    </row>
    <row r="99" spans="1:3" ht="15.75" customHeight="1" x14ac:dyDescent="0.25">
      <c r="A99" s="1" t="s">
        <v>466</v>
      </c>
      <c r="B99" s="1">
        <v>0.56000000000000005</v>
      </c>
      <c r="C99" s="1">
        <v>1.1599999999999999</v>
      </c>
    </row>
    <row r="100" spans="1:3" ht="15.75" customHeight="1" x14ac:dyDescent="0.25">
      <c r="A100" s="1" t="s">
        <v>467</v>
      </c>
      <c r="B100" s="1">
        <v>1.1000000000000001</v>
      </c>
      <c r="C100" s="1">
        <v>2.62</v>
      </c>
    </row>
    <row r="101" spans="1:3" ht="15.75" customHeight="1" x14ac:dyDescent="0.25">
      <c r="A101" s="1" t="s">
        <v>468</v>
      </c>
      <c r="B101" s="1">
        <v>1.78</v>
      </c>
      <c r="C101" s="1">
        <v>1.34</v>
      </c>
    </row>
    <row r="102" spans="1:3" ht="15.75" customHeight="1" x14ac:dyDescent="0.25">
      <c r="A102" s="1" t="s">
        <v>469</v>
      </c>
      <c r="B102" s="1">
        <v>1.35</v>
      </c>
      <c r="C102" s="1">
        <v>0.71</v>
      </c>
    </row>
    <row r="103" spans="1:3" ht="15.75" customHeight="1" x14ac:dyDescent="0.25">
      <c r="A103" s="1" t="s">
        <v>470</v>
      </c>
      <c r="B103" s="1">
        <v>1.54</v>
      </c>
      <c r="C103" s="1">
        <v>1.81</v>
      </c>
    </row>
    <row r="104" spans="1:3" ht="15.75" customHeight="1" x14ac:dyDescent="0.25">
      <c r="A104" s="1" t="s">
        <v>471</v>
      </c>
      <c r="B104" s="1">
        <v>1.5</v>
      </c>
      <c r="C104" s="1">
        <v>1.44</v>
      </c>
    </row>
    <row r="105" spans="1:3" ht="15.75" customHeight="1" x14ac:dyDescent="0.25">
      <c r="A105" s="1" t="s">
        <v>472</v>
      </c>
      <c r="B105" s="1">
        <v>1.71</v>
      </c>
      <c r="C105" s="1">
        <v>1.67</v>
      </c>
    </row>
    <row r="106" spans="1:3" ht="15.75" customHeight="1" x14ac:dyDescent="0.25">
      <c r="A106" s="1" t="s">
        <v>473</v>
      </c>
      <c r="B106" s="1">
        <v>7.0000000000000007E-2</v>
      </c>
      <c r="C106" s="1">
        <v>0.64</v>
      </c>
    </row>
    <row r="107" spans="1:3" ht="15.75" customHeight="1" x14ac:dyDescent="0.25">
      <c r="A107" s="1" t="s">
        <v>474</v>
      </c>
      <c r="B107" s="1">
        <v>2.41</v>
      </c>
      <c r="C107" s="1">
        <v>1.22</v>
      </c>
    </row>
    <row r="108" spans="1:3" ht="15.75" customHeight="1" x14ac:dyDescent="0.25">
      <c r="A108" s="1" t="s">
        <v>475</v>
      </c>
      <c r="B108" s="1">
        <v>1.5</v>
      </c>
      <c r="C108" s="1">
        <v>0.99</v>
      </c>
    </row>
    <row r="109" spans="1:3" ht="15.75" customHeight="1" x14ac:dyDescent="0.25">
      <c r="A109" s="1" t="s">
        <v>476</v>
      </c>
      <c r="B109" s="1">
        <v>1.91</v>
      </c>
      <c r="C109" s="1">
        <v>2.37</v>
      </c>
    </row>
    <row r="110" spans="1:3" ht="15.75" customHeight="1" x14ac:dyDescent="0.25">
      <c r="A110" s="1" t="s">
        <v>477</v>
      </c>
      <c r="B110" s="1">
        <v>1.1399999999999999</v>
      </c>
      <c r="C110" s="1">
        <v>1.1399999999999999</v>
      </c>
    </row>
    <row r="111" spans="1:3" ht="15.75" customHeight="1" x14ac:dyDescent="0.25">
      <c r="A111" s="1" t="s">
        <v>478</v>
      </c>
      <c r="B111" s="1">
        <v>1.3</v>
      </c>
      <c r="C111" s="1">
        <v>0.76</v>
      </c>
    </row>
    <row r="112" spans="1:3" ht="15.75" customHeight="1" x14ac:dyDescent="0.25">
      <c r="A112" s="1" t="s">
        <v>479</v>
      </c>
      <c r="B112" s="1">
        <v>0.81</v>
      </c>
      <c r="C112" s="1">
        <v>1.58</v>
      </c>
    </row>
    <row r="113" spans="1:4" ht="15.75" customHeight="1" x14ac:dyDescent="0.25">
      <c r="A113" s="1" t="s">
        <v>480</v>
      </c>
      <c r="B113" s="1">
        <v>0.01</v>
      </c>
      <c r="C113" s="1">
        <v>0.01</v>
      </c>
    </row>
    <row r="114" spans="1:4" ht="15.75" customHeight="1" x14ac:dyDescent="0.25">
      <c r="A114" s="1" t="s">
        <v>481</v>
      </c>
      <c r="B114" s="1">
        <v>1.5</v>
      </c>
      <c r="C114" s="1">
        <v>1.83</v>
      </c>
    </row>
    <row r="115" spans="1:4" ht="15.75" customHeight="1" x14ac:dyDescent="0.25">
      <c r="A115" s="1" t="s">
        <v>482</v>
      </c>
      <c r="B115" s="1">
        <v>1.39</v>
      </c>
      <c r="C115" s="1">
        <v>1.5</v>
      </c>
    </row>
    <row r="116" spans="1:4" ht="15.75" customHeight="1" x14ac:dyDescent="0.25">
      <c r="A116" s="12">
        <v>45472</v>
      </c>
      <c r="B116" s="2"/>
      <c r="C116" s="2"/>
      <c r="D116" s="2"/>
    </row>
    <row r="117" spans="1:4" ht="15.75" customHeight="1" x14ac:dyDescent="0.25">
      <c r="A117" s="1" t="s">
        <v>483</v>
      </c>
      <c r="B117" s="1">
        <v>1.29</v>
      </c>
      <c r="C117" s="1">
        <v>1.24</v>
      </c>
    </row>
    <row r="118" spans="1:4" ht="15.75" customHeight="1" x14ac:dyDescent="0.25">
      <c r="A118" s="15">
        <v>45486</v>
      </c>
      <c r="B118" s="4"/>
      <c r="C118" s="4"/>
      <c r="D118" s="4"/>
    </row>
    <row r="119" spans="1:4" ht="15.75" customHeight="1" x14ac:dyDescent="0.25">
      <c r="A119" s="1" t="s">
        <v>484</v>
      </c>
      <c r="B119" s="1">
        <v>2.15</v>
      </c>
      <c r="C119" s="1">
        <v>0.85</v>
      </c>
    </row>
    <row r="120" spans="1:4" ht="15.75" customHeight="1" x14ac:dyDescent="0.25">
      <c r="A120" s="1" t="s">
        <v>485</v>
      </c>
      <c r="B120" s="1">
        <v>1.1000000000000001</v>
      </c>
      <c r="C120" s="1">
        <v>0.74</v>
      </c>
    </row>
    <row r="121" spans="1:4" ht="15.75" customHeight="1" x14ac:dyDescent="0.25">
      <c r="A121" s="1" t="s">
        <v>486</v>
      </c>
      <c r="B121" s="1">
        <v>1.85</v>
      </c>
      <c r="C121" s="1">
        <v>1.3</v>
      </c>
    </row>
    <row r="122" spans="1:4" ht="15.75" customHeight="1" x14ac:dyDescent="0.25">
      <c r="A122" s="1" t="s">
        <v>487</v>
      </c>
      <c r="B122" s="1">
        <v>1.57</v>
      </c>
      <c r="C122" s="1">
        <v>1.61</v>
      </c>
    </row>
    <row r="123" spans="1:4" ht="15.75" customHeight="1" x14ac:dyDescent="0.25">
      <c r="A123" s="1" t="s">
        <v>488</v>
      </c>
      <c r="B123" s="1">
        <v>2.2000000000000002</v>
      </c>
      <c r="C123" s="1">
        <v>1.85</v>
      </c>
    </row>
    <row r="124" spans="1:4" ht="15.75" customHeight="1" x14ac:dyDescent="0.25">
      <c r="A124" s="1" t="s">
        <v>489</v>
      </c>
      <c r="B124" s="1">
        <v>0.81</v>
      </c>
      <c r="C124" s="1">
        <v>1.05</v>
      </c>
    </row>
    <row r="125" spans="1:4" ht="15.75" customHeight="1" x14ac:dyDescent="0.25">
      <c r="A125" s="1" t="s">
        <v>490</v>
      </c>
      <c r="B125" s="1">
        <v>1.67</v>
      </c>
      <c r="C125" s="1">
        <v>1.74</v>
      </c>
    </row>
    <row r="126" spans="1:4" ht="15.75" customHeight="1" x14ac:dyDescent="0.25">
      <c r="A126" s="1" t="s">
        <v>491</v>
      </c>
      <c r="B126" s="1">
        <v>0.6</v>
      </c>
      <c r="C126" s="1">
        <v>0.95</v>
      </c>
    </row>
    <row r="127" spans="1:4" ht="15.75" customHeight="1" x14ac:dyDescent="0.25">
      <c r="A127" s="1" t="s">
        <v>492</v>
      </c>
      <c r="B127" s="1">
        <v>0.41</v>
      </c>
      <c r="C127" s="1">
        <v>1.18</v>
      </c>
    </row>
    <row r="128" spans="1:4" ht="15.75" customHeight="1" x14ac:dyDescent="0.25">
      <c r="A128" s="1" t="s">
        <v>493</v>
      </c>
      <c r="B128" s="1">
        <v>1.57</v>
      </c>
      <c r="C128" s="1">
        <v>1.56</v>
      </c>
    </row>
    <row r="129" spans="1:4" ht="15.75" customHeight="1" x14ac:dyDescent="0.25">
      <c r="A129" s="1" t="s">
        <v>494</v>
      </c>
      <c r="B129" s="1">
        <v>1.88</v>
      </c>
      <c r="C129" s="1">
        <v>1.53</v>
      </c>
    </row>
    <row r="130" spans="1:4" ht="15.75" customHeight="1" x14ac:dyDescent="0.25">
      <c r="A130" s="1" t="s">
        <v>495</v>
      </c>
      <c r="B130" s="1">
        <v>0.9</v>
      </c>
      <c r="C130" s="1">
        <v>1.41</v>
      </c>
    </row>
    <row r="131" spans="1:4" ht="15.75" customHeight="1" x14ac:dyDescent="0.25">
      <c r="A131" s="1" t="s">
        <v>496</v>
      </c>
      <c r="B131" s="1">
        <v>1.04</v>
      </c>
      <c r="C131" s="1">
        <v>1.88</v>
      </c>
    </row>
    <row r="132" spans="1:4" ht="15.75" customHeight="1" x14ac:dyDescent="0.25">
      <c r="A132" s="1" t="s">
        <v>497</v>
      </c>
      <c r="B132" s="1">
        <v>1.28</v>
      </c>
      <c r="C132" s="1">
        <v>0.96</v>
      </c>
    </row>
    <row r="133" spans="1:4" ht="15.75" customHeight="1" x14ac:dyDescent="0.25">
      <c r="A133" s="1" t="s">
        <v>498</v>
      </c>
      <c r="B133" s="1">
        <v>1.95</v>
      </c>
      <c r="C133" s="1">
        <v>2.13</v>
      </c>
    </row>
    <row r="134" spans="1:4" ht="15.75" customHeight="1" x14ac:dyDescent="0.25">
      <c r="A134" s="1" t="s">
        <v>499</v>
      </c>
      <c r="B134" s="1">
        <v>1.03</v>
      </c>
      <c r="C134" s="1">
        <v>1.79</v>
      </c>
    </row>
    <row r="135" spans="1:4" ht="15.75" customHeight="1" x14ac:dyDescent="0.25">
      <c r="A135" s="1" t="s">
        <v>500</v>
      </c>
      <c r="B135" s="1">
        <v>0.39</v>
      </c>
      <c r="C135" s="1">
        <v>1.22</v>
      </c>
    </row>
    <row r="136" spans="1:4" ht="15.75" customHeight="1" x14ac:dyDescent="0.25">
      <c r="A136" s="1" t="s">
        <v>501</v>
      </c>
      <c r="B136" s="1">
        <v>0.82</v>
      </c>
      <c r="C136" s="1">
        <v>1.63</v>
      </c>
    </row>
    <row r="137" spans="1:4" ht="15.75" customHeight="1" x14ac:dyDescent="0.25">
      <c r="A137" s="1" t="s">
        <v>502</v>
      </c>
      <c r="B137" s="1">
        <v>1.1599999999999999</v>
      </c>
      <c r="C137" s="1">
        <v>1.1499999999999999</v>
      </c>
    </row>
    <row r="138" spans="1:4" ht="15.75" customHeight="1" x14ac:dyDescent="0.25">
      <c r="A138" s="15">
        <v>45494</v>
      </c>
      <c r="B138" s="4"/>
      <c r="C138" s="4"/>
      <c r="D138" s="4"/>
    </row>
    <row r="139" spans="1:4" ht="15.75" customHeight="1" x14ac:dyDescent="0.25">
      <c r="A139" s="1" t="s">
        <v>503</v>
      </c>
      <c r="B139" s="1">
        <v>1.97</v>
      </c>
      <c r="C139" s="1">
        <v>0.91</v>
      </c>
    </row>
    <row r="140" spans="1:4" ht="15.75" customHeight="1" x14ac:dyDescent="0.25">
      <c r="A140" s="1" t="s">
        <v>504</v>
      </c>
      <c r="B140" s="1">
        <v>1.5</v>
      </c>
      <c r="C140" s="1">
        <v>0.59</v>
      </c>
    </row>
    <row r="141" spans="1:4" ht="15.75" customHeight="1" x14ac:dyDescent="0.25">
      <c r="A141" s="1" t="s">
        <v>505</v>
      </c>
      <c r="B141" s="1">
        <v>1.76</v>
      </c>
      <c r="C141" s="1">
        <v>1.1100000000000001</v>
      </c>
    </row>
    <row r="142" spans="1:4" ht="15.75" customHeight="1" x14ac:dyDescent="0.25">
      <c r="A142" s="1" t="s">
        <v>506</v>
      </c>
      <c r="B142" s="1">
        <v>0.62</v>
      </c>
      <c r="C142" s="1">
        <v>1.29</v>
      </c>
    </row>
    <row r="143" spans="1:4" ht="15.75" customHeight="1" x14ac:dyDescent="0.25">
      <c r="A143" s="1" t="s">
        <v>507</v>
      </c>
      <c r="B143" s="1">
        <v>0.91</v>
      </c>
      <c r="C143" s="1">
        <v>0.69</v>
      </c>
    </row>
    <row r="144" spans="1:4" ht="15.75" customHeight="1" x14ac:dyDescent="0.25">
      <c r="A144" s="1" t="s">
        <v>508</v>
      </c>
      <c r="B144" s="1">
        <v>1.63</v>
      </c>
      <c r="C144" s="1">
        <v>1.23</v>
      </c>
    </row>
    <row r="145" spans="1:3" ht="15.75" customHeight="1" x14ac:dyDescent="0.25">
      <c r="A145" s="1" t="s">
        <v>509</v>
      </c>
      <c r="B145" s="1">
        <v>1.1599999999999999</v>
      </c>
      <c r="C145" s="1">
        <v>1.65</v>
      </c>
    </row>
    <row r="146" spans="1:3" ht="15.75" customHeight="1" x14ac:dyDescent="0.25">
      <c r="A146" s="1" t="s">
        <v>510</v>
      </c>
      <c r="B146" s="1">
        <v>1.1100000000000001</v>
      </c>
      <c r="C146" s="1">
        <v>1.17</v>
      </c>
    </row>
    <row r="147" spans="1:3" ht="15.75" customHeight="1" x14ac:dyDescent="0.25">
      <c r="A147" s="1" t="s">
        <v>511</v>
      </c>
      <c r="B147" s="1">
        <v>2.31</v>
      </c>
      <c r="C147" s="1">
        <v>1.26</v>
      </c>
    </row>
    <row r="148" spans="1:3" ht="15.75" customHeight="1" x14ac:dyDescent="0.25">
      <c r="A148" s="1" t="s">
        <v>512</v>
      </c>
      <c r="B148" s="1">
        <v>1.88</v>
      </c>
      <c r="C148" s="1">
        <v>1.65</v>
      </c>
    </row>
    <row r="149" spans="1:3" ht="15.75" customHeight="1" x14ac:dyDescent="0.25">
      <c r="A149" s="1" t="s">
        <v>513</v>
      </c>
      <c r="B149" s="1">
        <v>2.09</v>
      </c>
      <c r="C149" s="1">
        <v>1.51</v>
      </c>
    </row>
    <row r="150" spans="1:3" ht="15.75" customHeight="1" x14ac:dyDescent="0.25">
      <c r="A150" s="1" t="s">
        <v>514</v>
      </c>
      <c r="B150" s="1">
        <v>2.15</v>
      </c>
      <c r="C150" s="1">
        <v>1.24</v>
      </c>
    </row>
    <row r="151" spans="1:3" ht="15.75" customHeight="1" x14ac:dyDescent="0.25">
      <c r="A151" s="1" t="s">
        <v>515</v>
      </c>
      <c r="B151" s="1">
        <v>0.01</v>
      </c>
      <c r="C151" s="1">
        <v>0.76</v>
      </c>
    </row>
    <row r="152" spans="1:3" ht="15.75" customHeight="1" x14ac:dyDescent="0.25">
      <c r="A152" s="1" t="s">
        <v>516</v>
      </c>
      <c r="B152" s="1">
        <v>1.67</v>
      </c>
      <c r="C152" s="1">
        <v>1.73</v>
      </c>
    </row>
    <row r="153" spans="1:3" ht="15.75" customHeight="1" x14ac:dyDescent="0.25">
      <c r="A153" s="1" t="s">
        <v>517</v>
      </c>
      <c r="B153" s="1">
        <v>1.45</v>
      </c>
      <c r="C153" s="1">
        <v>0.98</v>
      </c>
    </row>
    <row r="154" spans="1:3" ht="15.75" customHeight="1" x14ac:dyDescent="0.25">
      <c r="A154" s="1" t="s">
        <v>518</v>
      </c>
      <c r="B154" s="1">
        <v>1.65</v>
      </c>
      <c r="C154" s="1">
        <v>1.27</v>
      </c>
    </row>
    <row r="155" spans="1:3" ht="15.75" customHeight="1" x14ac:dyDescent="0.25">
      <c r="A155" s="1" t="s">
        <v>519</v>
      </c>
      <c r="B155" s="1">
        <v>0.18</v>
      </c>
      <c r="C155" s="1">
        <v>1.58</v>
      </c>
    </row>
    <row r="156" spans="1:3" ht="15.75" customHeight="1" x14ac:dyDescent="0.25">
      <c r="A156" s="1" t="s">
        <v>520</v>
      </c>
      <c r="B156" s="1">
        <v>1.1000000000000001</v>
      </c>
      <c r="C156" s="1">
        <v>0.84</v>
      </c>
    </row>
    <row r="157" spans="1:3" ht="15.75" customHeight="1" x14ac:dyDescent="0.25">
      <c r="A157" s="1" t="s">
        <v>521</v>
      </c>
      <c r="B157" s="1">
        <v>1.93</v>
      </c>
      <c r="C157" s="1">
        <v>1.59</v>
      </c>
    </row>
    <row r="158" spans="1:3" ht="15.75" customHeight="1" x14ac:dyDescent="0.25">
      <c r="A158" s="1" t="s">
        <v>522</v>
      </c>
      <c r="B158" s="1">
        <v>0.89</v>
      </c>
      <c r="C158" s="1">
        <v>0.93</v>
      </c>
    </row>
    <row r="159" spans="1:3" ht="15.75" customHeight="1" x14ac:dyDescent="0.25">
      <c r="A159" s="1" t="s">
        <v>523</v>
      </c>
      <c r="B159" s="1">
        <v>1.24</v>
      </c>
      <c r="C159" s="1">
        <v>1.1599999999999999</v>
      </c>
    </row>
    <row r="160" spans="1:3" ht="15.75" customHeight="1" x14ac:dyDescent="0.25">
      <c r="A160" s="1" t="s">
        <v>524</v>
      </c>
      <c r="B160" s="1">
        <v>1</v>
      </c>
      <c r="C160" s="1">
        <v>1.59</v>
      </c>
    </row>
    <row r="161" spans="1:4" ht="15.75" customHeight="1" x14ac:dyDescent="0.25">
      <c r="A161" s="12">
        <v>45501</v>
      </c>
      <c r="B161" s="2"/>
      <c r="C161" s="2"/>
      <c r="D161" s="2"/>
    </row>
    <row r="162" spans="1:4" ht="15.75" customHeight="1" x14ac:dyDescent="0.25">
      <c r="A162" s="1" t="s">
        <v>525</v>
      </c>
      <c r="B162" s="1">
        <v>1.51</v>
      </c>
      <c r="C162" s="1">
        <v>1.98</v>
      </c>
    </row>
    <row r="163" spans="1:4" ht="15.75" customHeight="1" x14ac:dyDescent="0.25">
      <c r="A163" s="1" t="s">
        <v>526</v>
      </c>
      <c r="B163" s="1">
        <v>1.21</v>
      </c>
      <c r="C163" s="1">
        <v>1.4</v>
      </c>
    </row>
    <row r="164" spans="1:4" ht="15.75" customHeight="1" x14ac:dyDescent="0.25">
      <c r="A164" s="1" t="s">
        <v>527</v>
      </c>
      <c r="B164" s="1">
        <v>1.59</v>
      </c>
      <c r="C164" s="1">
        <v>1.52</v>
      </c>
    </row>
    <row r="165" spans="1:4" ht="15.75" customHeight="1" x14ac:dyDescent="0.25">
      <c r="A165" s="1" t="s">
        <v>528</v>
      </c>
      <c r="B165" s="1">
        <v>1.27</v>
      </c>
      <c r="C165" s="1">
        <v>1.04</v>
      </c>
    </row>
    <row r="166" spans="1:4" ht="15.75" customHeight="1" x14ac:dyDescent="0.25">
      <c r="A166" s="1" t="s">
        <v>529</v>
      </c>
      <c r="B166" s="1">
        <v>2.25</v>
      </c>
      <c r="C166" s="1">
        <v>1.83</v>
      </c>
    </row>
    <row r="167" spans="1:4" ht="15.75" customHeight="1" x14ac:dyDescent="0.25">
      <c r="A167" s="1" t="s">
        <v>530</v>
      </c>
      <c r="B167" s="1">
        <v>2.09</v>
      </c>
      <c r="C167" s="1">
        <v>1.61</v>
      </c>
    </row>
    <row r="168" spans="1:4" ht="15.75" customHeight="1" x14ac:dyDescent="0.25">
      <c r="A168" s="1" t="s">
        <v>531</v>
      </c>
      <c r="B168" s="1">
        <v>1.84</v>
      </c>
      <c r="C168" s="1">
        <v>1.29</v>
      </c>
    </row>
    <row r="169" spans="1:4" ht="15.75" customHeight="1" x14ac:dyDescent="0.25">
      <c r="A169" s="1" t="s">
        <v>532</v>
      </c>
      <c r="B169" s="1">
        <v>1.63</v>
      </c>
      <c r="C169" s="1">
        <v>1.33</v>
      </c>
    </row>
    <row r="170" spans="1:4" ht="15.75" customHeight="1" x14ac:dyDescent="0.25">
      <c r="A170" s="1" t="s">
        <v>533</v>
      </c>
      <c r="B170" s="1">
        <v>1.08</v>
      </c>
      <c r="C170" s="1">
        <v>1.7</v>
      </c>
    </row>
    <row r="171" spans="1:4" ht="15.75" customHeight="1" x14ac:dyDescent="0.25">
      <c r="A171" s="1" t="s">
        <v>534</v>
      </c>
      <c r="B171" s="1">
        <v>1.85</v>
      </c>
      <c r="C171" s="1">
        <v>1.4</v>
      </c>
    </row>
    <row r="172" spans="1:4" ht="15.75" customHeight="1" x14ac:dyDescent="0.25">
      <c r="A172" s="15">
        <v>45507</v>
      </c>
      <c r="B172" s="4"/>
      <c r="C172" s="4"/>
      <c r="D172" s="4"/>
    </row>
    <row r="173" spans="1:4" ht="15.75" customHeight="1" x14ac:dyDescent="0.25">
      <c r="A173" s="1" t="s">
        <v>535</v>
      </c>
      <c r="B173" s="1">
        <v>1.1399999999999999</v>
      </c>
      <c r="C173" s="1">
        <v>1.26</v>
      </c>
    </row>
    <row r="174" spans="1:4" ht="15.75" customHeight="1" x14ac:dyDescent="0.25">
      <c r="A174" s="1" t="s">
        <v>536</v>
      </c>
      <c r="B174" s="1">
        <v>1.76</v>
      </c>
      <c r="C174" s="1">
        <v>1.27</v>
      </c>
    </row>
    <row r="175" spans="1:4" ht="15.75" customHeight="1" x14ac:dyDescent="0.25">
      <c r="A175" s="1" t="s">
        <v>537</v>
      </c>
      <c r="B175" s="1">
        <v>0.52</v>
      </c>
      <c r="C175" s="1">
        <v>1.07</v>
      </c>
    </row>
    <row r="176" spans="1:4" ht="15.75" customHeight="1" x14ac:dyDescent="0.25">
      <c r="A176" s="1" t="s">
        <v>538</v>
      </c>
      <c r="B176" s="1">
        <v>1.6</v>
      </c>
      <c r="C176" s="1">
        <v>1.23</v>
      </c>
    </row>
    <row r="177" spans="1:4" ht="15.75" customHeight="1" x14ac:dyDescent="0.25">
      <c r="A177" s="1" t="s">
        <v>539</v>
      </c>
      <c r="B177" s="1">
        <v>1.23</v>
      </c>
      <c r="C177" s="1">
        <v>1.34</v>
      </c>
    </row>
    <row r="178" spans="1:4" ht="15.75" customHeight="1" x14ac:dyDescent="0.25">
      <c r="A178" s="1" t="s">
        <v>540</v>
      </c>
      <c r="B178" s="1">
        <v>1.62</v>
      </c>
      <c r="C178" s="1">
        <v>1.41</v>
      </c>
    </row>
    <row r="179" spans="1:4" ht="15.75" customHeight="1" x14ac:dyDescent="0.25">
      <c r="A179" s="1" t="s">
        <v>541</v>
      </c>
      <c r="B179" s="1">
        <v>1.34</v>
      </c>
      <c r="C179" s="1">
        <v>2.25</v>
      </c>
    </row>
    <row r="180" spans="1:4" ht="15.75" customHeight="1" x14ac:dyDescent="0.25">
      <c r="A180" s="1" t="s">
        <v>542</v>
      </c>
      <c r="B180" s="1">
        <v>1.31</v>
      </c>
      <c r="C180" s="1">
        <v>1.45</v>
      </c>
    </row>
    <row r="181" spans="1:4" ht="15.75" customHeight="1" x14ac:dyDescent="0.25">
      <c r="A181" s="1" t="s">
        <v>543</v>
      </c>
      <c r="B181" s="1">
        <v>1.17</v>
      </c>
      <c r="C181" s="1">
        <v>0.38</v>
      </c>
    </row>
    <row r="182" spans="1:4" ht="15.75" customHeight="1" x14ac:dyDescent="0.25">
      <c r="A182" s="1" t="s">
        <v>544</v>
      </c>
      <c r="B182" s="1">
        <v>1.63</v>
      </c>
      <c r="C182" s="1">
        <v>1.84</v>
      </c>
    </row>
    <row r="183" spans="1:4" ht="15.75" customHeight="1" x14ac:dyDescent="0.25">
      <c r="A183" s="15">
        <v>45508</v>
      </c>
      <c r="B183" s="4"/>
      <c r="C183" s="4"/>
      <c r="D183" s="4"/>
    </row>
    <row r="184" spans="1:4" ht="15.75" customHeight="1" x14ac:dyDescent="0.25">
      <c r="A184" s="1" t="s">
        <v>545</v>
      </c>
      <c r="B184" s="1">
        <v>1.05</v>
      </c>
      <c r="C184" s="1">
        <v>1.38</v>
      </c>
    </row>
    <row r="185" spans="1:4" ht="15.75" customHeight="1" x14ac:dyDescent="0.25">
      <c r="A185" s="1" t="s">
        <v>546</v>
      </c>
      <c r="B185" s="1">
        <v>1.08</v>
      </c>
      <c r="C185" s="1">
        <v>1.55</v>
      </c>
    </row>
    <row r="186" spans="1:4" ht="15.75" customHeight="1" x14ac:dyDescent="0.25">
      <c r="A186" s="1" t="s">
        <v>547</v>
      </c>
      <c r="B186" s="1">
        <v>2.0299999999999998</v>
      </c>
      <c r="C186" s="1">
        <v>1.64</v>
      </c>
    </row>
    <row r="187" spans="1:4" ht="15.75" customHeight="1" x14ac:dyDescent="0.25">
      <c r="A187" s="1" t="s">
        <v>548</v>
      </c>
      <c r="B187" s="1">
        <v>1.69</v>
      </c>
      <c r="C187" s="1">
        <v>1.84</v>
      </c>
    </row>
    <row r="188" spans="1:4" ht="15.75" customHeight="1" x14ac:dyDescent="0.25">
      <c r="A188" s="1" t="s">
        <v>549</v>
      </c>
      <c r="B188" s="1">
        <v>0.35</v>
      </c>
      <c r="C188" s="1">
        <v>0.79</v>
      </c>
    </row>
    <row r="189" spans="1:4" ht="15.75" customHeight="1" x14ac:dyDescent="0.25">
      <c r="A189" s="1" t="s">
        <v>550</v>
      </c>
      <c r="B189" s="1">
        <v>1.57</v>
      </c>
      <c r="C189" s="1">
        <v>1.39</v>
      </c>
    </row>
    <row r="190" spans="1:4" ht="15.75" customHeight="1" x14ac:dyDescent="0.25">
      <c r="A190" s="1" t="s">
        <v>551</v>
      </c>
      <c r="B190" s="1">
        <v>1.04</v>
      </c>
      <c r="C190" s="1">
        <v>1.21</v>
      </c>
    </row>
    <row r="191" spans="1:4" ht="15.75" customHeight="1" x14ac:dyDescent="0.25">
      <c r="A191" s="1" t="s">
        <v>552</v>
      </c>
      <c r="B191" s="1">
        <v>1.64</v>
      </c>
      <c r="C191" s="1">
        <v>1.07</v>
      </c>
    </row>
    <row r="192" spans="1:4" ht="15.75" customHeight="1" x14ac:dyDescent="0.25">
      <c r="A192" s="1" t="s">
        <v>553</v>
      </c>
      <c r="B192" s="1">
        <v>0.01</v>
      </c>
      <c r="C192" s="1">
        <v>0.47</v>
      </c>
    </row>
    <row r="193" spans="1:4" ht="15.75" customHeight="1" x14ac:dyDescent="0.25">
      <c r="A193" s="1" t="s">
        <v>554</v>
      </c>
      <c r="B193" s="1">
        <v>1.71</v>
      </c>
      <c r="C193" s="1">
        <v>1.36</v>
      </c>
    </row>
    <row r="194" spans="1:4" ht="15.75" customHeight="1" x14ac:dyDescent="0.25">
      <c r="A194" s="1" t="s">
        <v>555</v>
      </c>
      <c r="B194" s="1">
        <v>1.35</v>
      </c>
      <c r="C194" s="1">
        <v>1.38</v>
      </c>
    </row>
    <row r="195" spans="1:4" ht="15.75" customHeight="1" x14ac:dyDescent="0.25">
      <c r="A195" s="1" t="s">
        <v>556</v>
      </c>
      <c r="B195" s="1">
        <v>1.19</v>
      </c>
      <c r="C195" s="1">
        <v>1.61</v>
      </c>
    </row>
    <row r="196" spans="1:4" ht="15.75" customHeight="1" x14ac:dyDescent="0.25">
      <c r="A196" s="15">
        <v>45514</v>
      </c>
      <c r="B196" s="4"/>
      <c r="C196" s="4"/>
      <c r="D196" s="4"/>
    </row>
    <row r="197" spans="1:4" ht="15.75" customHeight="1" x14ac:dyDescent="0.25">
      <c r="A197" s="1" t="s">
        <v>557</v>
      </c>
      <c r="B197" s="1">
        <v>1.27</v>
      </c>
      <c r="C197" s="1">
        <v>1.1200000000000001</v>
      </c>
    </row>
    <row r="198" spans="1:4" ht="15.75" customHeight="1" x14ac:dyDescent="0.25">
      <c r="A198" s="1" t="s">
        <v>558</v>
      </c>
      <c r="B198" s="1">
        <v>0.85</v>
      </c>
      <c r="C198" s="1">
        <v>1.1299999999999999</v>
      </c>
    </row>
    <row r="199" spans="1:4" ht="15.75" customHeight="1" x14ac:dyDescent="0.25">
      <c r="A199" s="1" t="s">
        <v>559</v>
      </c>
      <c r="B199" s="1">
        <v>1.47</v>
      </c>
      <c r="C199" s="1">
        <v>0.91</v>
      </c>
    </row>
    <row r="200" spans="1:4" ht="15.75" customHeight="1" x14ac:dyDescent="0.25">
      <c r="A200" s="1" t="s">
        <v>560</v>
      </c>
      <c r="B200" s="1">
        <v>0.99</v>
      </c>
      <c r="C200" s="1">
        <v>0.24</v>
      </c>
    </row>
    <row r="201" spans="1:4" ht="15.75" customHeight="1" x14ac:dyDescent="0.25">
      <c r="A201" s="1" t="s">
        <v>561</v>
      </c>
      <c r="B201" s="1">
        <v>1.1200000000000001</v>
      </c>
      <c r="C201" s="1">
        <v>0.77</v>
      </c>
    </row>
    <row r="202" spans="1:4" ht="15.75" customHeight="1" x14ac:dyDescent="0.25">
      <c r="A202" s="15">
        <v>45528</v>
      </c>
      <c r="B202" s="4"/>
      <c r="C202" s="4"/>
      <c r="D202" s="4"/>
    </row>
    <row r="203" spans="1:4" ht="15.75" customHeight="1" x14ac:dyDescent="0.25">
      <c r="A203" s="1" t="s">
        <v>562</v>
      </c>
      <c r="B203" s="1">
        <v>1.74</v>
      </c>
      <c r="C203" s="1">
        <v>0.81</v>
      </c>
    </row>
    <row r="204" spans="1:4" ht="15.75" customHeight="1" x14ac:dyDescent="0.25">
      <c r="A204" s="1" t="s">
        <v>563</v>
      </c>
      <c r="B204" s="1">
        <v>1</v>
      </c>
      <c r="C204" s="1">
        <v>0.72</v>
      </c>
    </row>
    <row r="205" spans="1:4" ht="15.75" customHeight="1" x14ac:dyDescent="0.25">
      <c r="A205" s="1" t="s">
        <v>564</v>
      </c>
      <c r="B205" s="1">
        <v>2</v>
      </c>
      <c r="C205" s="1">
        <v>1.41</v>
      </c>
    </row>
    <row r="206" spans="1:4" ht="15.75" customHeight="1" x14ac:dyDescent="0.25">
      <c r="A206" s="1" t="s">
        <v>565</v>
      </c>
      <c r="B206" s="1">
        <v>1.05</v>
      </c>
      <c r="C206" s="1">
        <v>1.48</v>
      </c>
    </row>
    <row r="207" spans="1:4" ht="15.75" customHeight="1" x14ac:dyDescent="0.25">
      <c r="A207" s="1" t="s">
        <v>566</v>
      </c>
      <c r="B207" s="1">
        <v>1.03</v>
      </c>
      <c r="C207" s="1">
        <v>1.83</v>
      </c>
    </row>
    <row r="208" spans="1:4" ht="15.75" customHeight="1" x14ac:dyDescent="0.25">
      <c r="A208" s="1" t="s">
        <v>567</v>
      </c>
      <c r="B208" s="1">
        <v>2.0299999999999998</v>
      </c>
      <c r="C208" s="1">
        <v>0.56000000000000005</v>
      </c>
    </row>
    <row r="209" spans="1:4" ht="15.75" customHeight="1" x14ac:dyDescent="0.25">
      <c r="A209" s="1" t="s">
        <v>568</v>
      </c>
      <c r="B209" s="1">
        <v>1.36</v>
      </c>
      <c r="C209" s="1">
        <v>1.76</v>
      </c>
    </row>
    <row r="210" spans="1:4" ht="15.75" customHeight="1" x14ac:dyDescent="0.25">
      <c r="A210" s="1" t="s">
        <v>569</v>
      </c>
      <c r="B210" s="1">
        <v>0.63</v>
      </c>
      <c r="C210" s="1">
        <v>2.2799999999999998</v>
      </c>
    </row>
    <row r="211" spans="1:4" ht="15.75" customHeight="1" x14ac:dyDescent="0.25">
      <c r="A211" s="1" t="s">
        <v>570</v>
      </c>
      <c r="B211" s="1">
        <v>0.6</v>
      </c>
      <c r="C211" s="1">
        <v>1.36</v>
      </c>
    </row>
    <row r="212" spans="1:4" ht="15.75" customHeight="1" x14ac:dyDescent="0.25">
      <c r="A212" s="12">
        <v>45529</v>
      </c>
      <c r="B212" s="2"/>
      <c r="C212" s="2"/>
      <c r="D212" s="2"/>
    </row>
    <row r="213" spans="1:4" ht="15.75" customHeight="1" x14ac:dyDescent="0.25">
      <c r="A213" s="1" t="s">
        <v>571</v>
      </c>
      <c r="B213" s="1">
        <v>1.64</v>
      </c>
      <c r="C213" s="1">
        <v>1.67</v>
      </c>
    </row>
    <row r="214" spans="1:4" ht="15.75" customHeight="1" x14ac:dyDescent="0.25">
      <c r="A214" s="15">
        <v>45534</v>
      </c>
      <c r="B214" s="4"/>
      <c r="C214" s="4"/>
      <c r="D214" s="4"/>
    </row>
    <row r="215" spans="1:4" ht="15.75" customHeight="1" x14ac:dyDescent="0.25">
      <c r="A215" s="1" t="s">
        <v>572</v>
      </c>
      <c r="B215" s="1">
        <v>0.78</v>
      </c>
      <c r="C215" s="1">
        <v>0.88</v>
      </c>
    </row>
    <row r="216" spans="1:4" ht="15.75" customHeight="1" x14ac:dyDescent="0.25">
      <c r="A216" s="1" t="s">
        <v>573</v>
      </c>
      <c r="B216" s="1">
        <v>1.32</v>
      </c>
      <c r="C216" s="1">
        <v>1.34</v>
      </c>
    </row>
    <row r="217" spans="1:4" ht="15.75" customHeight="1" x14ac:dyDescent="0.25">
      <c r="A217" s="1" t="s">
        <v>574</v>
      </c>
      <c r="B217" s="1">
        <v>1.1100000000000001</v>
      </c>
      <c r="C217" s="1">
        <v>0.99</v>
      </c>
    </row>
    <row r="218" spans="1:4" ht="15.75" customHeight="1" x14ac:dyDescent="0.25">
      <c r="A218" s="1" t="s">
        <v>575</v>
      </c>
      <c r="B218" s="1">
        <v>1.43</v>
      </c>
      <c r="C218" s="1">
        <v>1.55</v>
      </c>
    </row>
    <row r="219" spans="1:4" ht="15.75" customHeight="1" x14ac:dyDescent="0.25">
      <c r="A219" s="1" t="s">
        <v>576</v>
      </c>
      <c r="B219" s="1">
        <v>1.1399999999999999</v>
      </c>
      <c r="C219" s="1">
        <v>1.28</v>
      </c>
    </row>
    <row r="220" spans="1:4" ht="15.75" customHeight="1" x14ac:dyDescent="0.25">
      <c r="A220" s="1" t="s">
        <v>577</v>
      </c>
      <c r="B220" s="1">
        <v>2.41</v>
      </c>
      <c r="C220" s="1">
        <v>1.23</v>
      </c>
    </row>
    <row r="221" spans="1:4" ht="15.75" customHeight="1" x14ac:dyDescent="0.25">
      <c r="A221" s="1" t="s">
        <v>578</v>
      </c>
      <c r="B221" s="1">
        <v>1.19</v>
      </c>
      <c r="C221" s="1">
        <v>0.82</v>
      </c>
    </row>
    <row r="222" spans="1:4" ht="15.75" customHeight="1" x14ac:dyDescent="0.25">
      <c r="A222" s="15">
        <v>45536</v>
      </c>
      <c r="B222" s="4"/>
      <c r="C222" s="4"/>
      <c r="D222" s="4"/>
    </row>
    <row r="223" spans="1:4" ht="15.75" customHeight="1" x14ac:dyDescent="0.25">
      <c r="A223" s="1" t="s">
        <v>579</v>
      </c>
      <c r="B223" s="1">
        <v>0.88</v>
      </c>
      <c r="C223" s="1">
        <v>1.41</v>
      </c>
    </row>
    <row r="224" spans="1:4" ht="15.75" customHeight="1" x14ac:dyDescent="0.25">
      <c r="A224" s="1" t="s">
        <v>580</v>
      </c>
      <c r="B224" s="1">
        <v>1.0900000000000001</v>
      </c>
      <c r="C224" s="1">
        <v>0.73</v>
      </c>
    </row>
    <row r="225" spans="1:4" ht="15.75" customHeight="1" x14ac:dyDescent="0.25">
      <c r="A225" s="1" t="s">
        <v>581</v>
      </c>
      <c r="B225" s="1">
        <v>1.01</v>
      </c>
      <c r="C225" s="1">
        <v>1.08</v>
      </c>
    </row>
    <row r="226" spans="1:4" ht="15.75" customHeight="1" x14ac:dyDescent="0.25">
      <c r="A226" s="1" t="s">
        <v>582</v>
      </c>
      <c r="B226" s="1">
        <v>0.98</v>
      </c>
      <c r="C226" s="1">
        <v>0.65</v>
      </c>
    </row>
    <row r="227" spans="1:4" ht="15.75" customHeight="1" x14ac:dyDescent="0.25">
      <c r="A227" s="1" t="s">
        <v>583</v>
      </c>
      <c r="B227" s="1">
        <v>1.98</v>
      </c>
      <c r="C227" s="1">
        <v>1.62</v>
      </c>
    </row>
    <row r="228" spans="1:4" ht="15.75" customHeight="1" x14ac:dyDescent="0.25">
      <c r="A228" s="1" t="s">
        <v>584</v>
      </c>
      <c r="B228" s="1">
        <v>0.75</v>
      </c>
      <c r="C228" s="1">
        <v>0.66</v>
      </c>
    </row>
    <row r="229" spans="1:4" ht="15.75" customHeight="1" x14ac:dyDescent="0.25">
      <c r="A229" s="1" t="s">
        <v>585</v>
      </c>
      <c r="B229" s="1">
        <v>1.49</v>
      </c>
      <c r="C229" s="1">
        <v>2.34</v>
      </c>
    </row>
    <row r="230" spans="1:4" ht="15.75" customHeight="1" x14ac:dyDescent="0.25">
      <c r="A230" s="15">
        <v>45542</v>
      </c>
      <c r="B230" s="4"/>
      <c r="C230" s="4"/>
      <c r="D230" s="4"/>
    </row>
    <row r="231" spans="1:4" ht="15.75" customHeight="1" x14ac:dyDescent="0.25">
      <c r="A231" s="1" t="s">
        <v>586</v>
      </c>
      <c r="B231" s="1">
        <v>1.51</v>
      </c>
      <c r="C231" s="1">
        <v>1.21</v>
      </c>
    </row>
    <row r="232" spans="1:4" ht="15.75" customHeight="1" x14ac:dyDescent="0.25">
      <c r="A232" s="1" t="s">
        <v>587</v>
      </c>
      <c r="B232" s="1">
        <v>2.23</v>
      </c>
      <c r="C232" s="1">
        <v>2.0099999999999998</v>
      </c>
    </row>
    <row r="233" spans="1:4" ht="15.75" customHeight="1" x14ac:dyDescent="0.25">
      <c r="A233" s="1" t="s">
        <v>588</v>
      </c>
      <c r="B233" s="1">
        <v>1.96</v>
      </c>
      <c r="C233" s="1">
        <v>1.37</v>
      </c>
    </row>
    <row r="234" spans="1:4" ht="15.75" customHeight="1" x14ac:dyDescent="0.25">
      <c r="A234" s="1" t="s">
        <v>589</v>
      </c>
      <c r="B234" s="1">
        <v>1.1499999999999999</v>
      </c>
      <c r="C234" s="1">
        <v>0.96</v>
      </c>
    </row>
    <row r="235" spans="1:4" ht="15.75" customHeight="1" x14ac:dyDescent="0.25">
      <c r="A235" s="1" t="s">
        <v>590</v>
      </c>
      <c r="B235" s="1">
        <v>1.41</v>
      </c>
      <c r="C235" s="1">
        <v>0.97</v>
      </c>
    </row>
    <row r="236" spans="1:4" ht="15.75" customHeight="1" x14ac:dyDescent="0.25">
      <c r="A236" s="1" t="s">
        <v>591</v>
      </c>
      <c r="B236" s="1">
        <v>0.62</v>
      </c>
      <c r="C236" s="1">
        <v>1.07</v>
      </c>
    </row>
    <row r="237" spans="1:4" ht="15.75" customHeight="1" x14ac:dyDescent="0.25">
      <c r="A237" s="1" t="s">
        <v>592</v>
      </c>
      <c r="B237" s="1">
        <v>0.65</v>
      </c>
      <c r="C237" s="1">
        <v>1.04</v>
      </c>
    </row>
    <row r="238" spans="1:4" ht="15.75" customHeight="1" x14ac:dyDescent="0.25">
      <c r="A238" s="1" t="s">
        <v>593</v>
      </c>
      <c r="B238" s="1">
        <v>1.73</v>
      </c>
      <c r="C238" s="1">
        <v>1.5</v>
      </c>
    </row>
    <row r="239" spans="1:4" ht="15.75" customHeight="1" x14ac:dyDescent="0.25">
      <c r="A239" s="1" t="s">
        <v>594</v>
      </c>
      <c r="B239" s="1">
        <v>1.67</v>
      </c>
      <c r="C239" s="1">
        <v>1.48</v>
      </c>
    </row>
    <row r="240" spans="1:4" ht="15.75" customHeight="1" x14ac:dyDescent="0.25">
      <c r="A240" s="1" t="s">
        <v>595</v>
      </c>
      <c r="B240" s="1">
        <v>1.38</v>
      </c>
      <c r="C240" s="1">
        <v>1.39</v>
      </c>
    </row>
    <row r="241" spans="1:4" ht="15.75" customHeight="1" x14ac:dyDescent="0.25">
      <c r="A241" s="1" t="s">
        <v>596</v>
      </c>
      <c r="B241" s="1">
        <v>1.43</v>
      </c>
      <c r="C241" s="1">
        <v>2.0299999999999998</v>
      </c>
    </row>
    <row r="242" spans="1:4" ht="15.75" customHeight="1" x14ac:dyDescent="0.25">
      <c r="A242" s="15">
        <v>45545</v>
      </c>
      <c r="B242" s="4"/>
      <c r="C242" s="4"/>
      <c r="D242" s="4"/>
    </row>
    <row r="243" spans="1:4" ht="15.75" customHeight="1" x14ac:dyDescent="0.25">
      <c r="A243" s="1" t="s">
        <v>597</v>
      </c>
      <c r="B243" s="1">
        <v>1.18</v>
      </c>
      <c r="C243" s="1">
        <v>0.99</v>
      </c>
    </row>
    <row r="244" spans="1:4" ht="15.75" customHeight="1" x14ac:dyDescent="0.25">
      <c r="A244" s="1" t="s">
        <v>598</v>
      </c>
      <c r="B244" s="1">
        <v>2.2799999999999998</v>
      </c>
      <c r="C244" s="1">
        <v>1.5</v>
      </c>
    </row>
    <row r="245" spans="1:4" ht="15.75" customHeight="1" x14ac:dyDescent="0.25">
      <c r="A245" s="1" t="s">
        <v>599</v>
      </c>
      <c r="B245" s="1">
        <v>1.97</v>
      </c>
      <c r="C245" s="1">
        <v>1.01</v>
      </c>
    </row>
    <row r="246" spans="1:4" ht="15.75" customHeight="1" x14ac:dyDescent="0.25">
      <c r="A246" s="1" t="s">
        <v>600</v>
      </c>
      <c r="B246" s="1">
        <v>1.52</v>
      </c>
      <c r="C246" s="1">
        <v>1.05</v>
      </c>
    </row>
    <row r="247" spans="1:4" ht="15.75" customHeight="1" x14ac:dyDescent="0.25">
      <c r="A247" s="1" t="s">
        <v>601</v>
      </c>
      <c r="B247" s="1">
        <v>1.83</v>
      </c>
      <c r="C247" s="1">
        <v>2.09</v>
      </c>
    </row>
    <row r="248" spans="1:4" ht="15.75" customHeight="1" x14ac:dyDescent="0.25">
      <c r="A248" s="1" t="s">
        <v>602</v>
      </c>
      <c r="B248" s="1">
        <v>1.0900000000000001</v>
      </c>
      <c r="C248" s="1">
        <v>0.97</v>
      </c>
    </row>
    <row r="249" spans="1:4" ht="15.75" customHeight="1" x14ac:dyDescent="0.25">
      <c r="A249" s="1" t="s">
        <v>603</v>
      </c>
      <c r="B249" s="1">
        <v>1.2</v>
      </c>
      <c r="C249" s="1">
        <v>1.26</v>
      </c>
    </row>
    <row r="250" spans="1:4" ht="15.75" customHeight="1" x14ac:dyDescent="0.25">
      <c r="A250" s="1" t="s">
        <v>604</v>
      </c>
      <c r="B250" s="1">
        <v>0.19</v>
      </c>
      <c r="C250" s="1">
        <v>0.32</v>
      </c>
    </row>
    <row r="251" spans="1:4" ht="15.75" customHeight="1" x14ac:dyDescent="0.25">
      <c r="A251" s="1" t="s">
        <v>605</v>
      </c>
      <c r="B251" s="1">
        <v>1.51</v>
      </c>
      <c r="C251" s="1">
        <v>0.92</v>
      </c>
    </row>
    <row r="252" spans="1:4" ht="15.75" customHeight="1" x14ac:dyDescent="0.25">
      <c r="A252" s="1" t="s">
        <v>606</v>
      </c>
      <c r="B252" s="1">
        <v>1.39</v>
      </c>
      <c r="C252" s="1">
        <v>1.44</v>
      </c>
    </row>
    <row r="253" spans="1:4" ht="15.75" customHeight="1" x14ac:dyDescent="0.25">
      <c r="A253" s="1" t="s">
        <v>607</v>
      </c>
      <c r="B253" s="1">
        <v>0.62</v>
      </c>
      <c r="C253" s="1">
        <v>0.56000000000000005</v>
      </c>
    </row>
    <row r="254" spans="1:4" ht="15.75" customHeight="1" x14ac:dyDescent="0.25">
      <c r="A254" s="15">
        <v>45550</v>
      </c>
      <c r="B254" s="4"/>
      <c r="C254" s="4"/>
      <c r="D254" s="4"/>
    </row>
    <row r="255" spans="1:4" ht="15.75" customHeight="1" x14ac:dyDescent="0.25">
      <c r="A255" s="1" t="s">
        <v>608</v>
      </c>
      <c r="B255" s="1">
        <v>0.66</v>
      </c>
      <c r="C255" s="1">
        <v>0.79</v>
      </c>
    </row>
    <row r="256" spans="1:4" ht="15.75" customHeight="1" x14ac:dyDescent="0.25">
      <c r="A256" s="1" t="s">
        <v>609</v>
      </c>
      <c r="B256" s="1">
        <v>1.41</v>
      </c>
      <c r="C256" s="1">
        <v>1.89</v>
      </c>
    </row>
    <row r="257" spans="1:4" ht="15.75" customHeight="1" x14ac:dyDescent="0.25">
      <c r="A257" s="1" t="s">
        <v>610</v>
      </c>
      <c r="B257" s="1">
        <v>0.88</v>
      </c>
      <c r="C257" s="1">
        <v>1.21</v>
      </c>
    </row>
    <row r="258" spans="1:4" ht="15.75" customHeight="1" x14ac:dyDescent="0.25">
      <c r="A258" s="1" t="s">
        <v>611</v>
      </c>
      <c r="B258" s="1">
        <v>1.6</v>
      </c>
      <c r="C258" s="1">
        <v>1.85</v>
      </c>
    </row>
    <row r="259" spans="1:4" ht="15.75" customHeight="1" x14ac:dyDescent="0.25">
      <c r="A259" s="1" t="s">
        <v>612</v>
      </c>
      <c r="B259" s="1">
        <v>1.3</v>
      </c>
      <c r="C259" s="1">
        <v>1.1000000000000001</v>
      </c>
    </row>
    <row r="260" spans="1:4" ht="15.75" customHeight="1" x14ac:dyDescent="0.25">
      <c r="A260" s="1" t="s">
        <v>613</v>
      </c>
      <c r="B260" s="1">
        <v>0.41</v>
      </c>
      <c r="C260" s="1">
        <v>0.99</v>
      </c>
    </row>
    <row r="261" spans="1:4" ht="15.75" customHeight="1" x14ac:dyDescent="0.25">
      <c r="A261" s="1" t="s">
        <v>614</v>
      </c>
      <c r="B261" s="1">
        <v>1.51</v>
      </c>
      <c r="C261" s="1">
        <v>1.2</v>
      </c>
    </row>
    <row r="262" spans="1:4" ht="15.75" customHeight="1" x14ac:dyDescent="0.25">
      <c r="A262" s="1" t="s">
        <v>615</v>
      </c>
      <c r="B262" s="1">
        <v>1.32</v>
      </c>
      <c r="C262" s="1">
        <v>1.2</v>
      </c>
    </row>
    <row r="263" spans="1:4" ht="15.75" customHeight="1" x14ac:dyDescent="0.25">
      <c r="A263" s="1" t="s">
        <v>616</v>
      </c>
      <c r="B263" s="1">
        <v>0.9</v>
      </c>
      <c r="C263" s="1">
        <v>0.85</v>
      </c>
    </row>
    <row r="264" spans="1:4" ht="15.75" customHeight="1" x14ac:dyDescent="0.25">
      <c r="A264" s="1" t="s">
        <v>617</v>
      </c>
      <c r="B264" s="1">
        <v>1.58</v>
      </c>
      <c r="C264" s="1">
        <v>1.31</v>
      </c>
    </row>
    <row r="265" spans="1:4" ht="15.75" customHeight="1" x14ac:dyDescent="0.25">
      <c r="A265" s="1" t="s">
        <v>618</v>
      </c>
      <c r="B265" s="1">
        <v>1.72</v>
      </c>
      <c r="C265" s="1">
        <v>2</v>
      </c>
    </row>
    <row r="266" spans="1:4" ht="15.75" customHeight="1" x14ac:dyDescent="0.25">
      <c r="A266" s="1" t="s">
        <v>619</v>
      </c>
      <c r="B266" s="1">
        <v>1.9</v>
      </c>
      <c r="C266" s="1">
        <v>1.39</v>
      </c>
    </row>
    <row r="267" spans="1:4" ht="15.75" customHeight="1" x14ac:dyDescent="0.25">
      <c r="A267" s="15">
        <v>45556</v>
      </c>
      <c r="B267" s="4"/>
      <c r="C267" s="4"/>
      <c r="D267" s="4"/>
    </row>
    <row r="268" spans="1:4" ht="15.75" customHeight="1" x14ac:dyDescent="0.25">
      <c r="A268" s="1" t="s">
        <v>620</v>
      </c>
      <c r="B268" s="1">
        <v>1.1000000000000001</v>
      </c>
      <c r="C268" s="1">
        <v>0.68</v>
      </c>
    </row>
    <row r="269" spans="1:4" ht="15.75" customHeight="1" x14ac:dyDescent="0.25">
      <c r="A269" s="1" t="s">
        <v>621</v>
      </c>
      <c r="B269" s="1">
        <v>1.72</v>
      </c>
      <c r="C269" s="1">
        <v>1.21</v>
      </c>
    </row>
    <row r="270" spans="1:4" ht="15.75" customHeight="1" x14ac:dyDescent="0.25">
      <c r="A270" s="1" t="s">
        <v>622</v>
      </c>
      <c r="B270" s="1">
        <v>1.39</v>
      </c>
      <c r="C270" s="1">
        <v>1.24</v>
      </c>
    </row>
    <row r="271" spans="1:4" ht="15.75" customHeight="1" x14ac:dyDescent="0.25">
      <c r="A271" s="1" t="s">
        <v>623</v>
      </c>
      <c r="B271" s="1">
        <v>1.07</v>
      </c>
      <c r="C271" s="1">
        <v>0.89</v>
      </c>
    </row>
    <row r="272" spans="1:4" ht="15.75" customHeight="1" x14ac:dyDescent="0.25">
      <c r="A272" s="1" t="s">
        <v>624</v>
      </c>
      <c r="B272" s="1">
        <v>1.24</v>
      </c>
      <c r="C272" s="1">
        <v>1.1000000000000001</v>
      </c>
    </row>
    <row r="273" spans="1:4" ht="15.75" customHeight="1" x14ac:dyDescent="0.25">
      <c r="A273" s="1" t="s">
        <v>625</v>
      </c>
      <c r="B273" s="1">
        <v>0.73</v>
      </c>
      <c r="C273" s="1">
        <v>1.0900000000000001</v>
      </c>
    </row>
    <row r="274" spans="1:4" ht="15.75" customHeight="1" x14ac:dyDescent="0.25">
      <c r="A274" s="1" t="s">
        <v>626</v>
      </c>
      <c r="B274" s="1">
        <v>1.08</v>
      </c>
      <c r="C274" s="1">
        <v>1.05</v>
      </c>
    </row>
    <row r="275" spans="1:4" ht="15.75" customHeight="1" x14ac:dyDescent="0.25">
      <c r="A275" s="1" t="s">
        <v>627</v>
      </c>
      <c r="B275" s="1">
        <v>1.61</v>
      </c>
      <c r="C275" s="1">
        <v>1.37</v>
      </c>
    </row>
    <row r="276" spans="1:4" ht="15.75" customHeight="1" x14ac:dyDescent="0.25">
      <c r="A276" s="1" t="s">
        <v>628</v>
      </c>
      <c r="B276" s="1">
        <v>0.93</v>
      </c>
      <c r="C276" s="1">
        <v>0.92</v>
      </c>
    </row>
    <row r="277" spans="1:4" ht="15.75" customHeight="1" x14ac:dyDescent="0.25">
      <c r="A277" s="1" t="s">
        <v>629</v>
      </c>
      <c r="B277" s="1">
        <v>1.38</v>
      </c>
      <c r="C277" s="1">
        <v>1.05</v>
      </c>
    </row>
    <row r="278" spans="1:4" ht="15.75" customHeight="1" x14ac:dyDescent="0.25">
      <c r="A278" s="1" t="s">
        <v>630</v>
      </c>
      <c r="B278" s="1">
        <v>1.61</v>
      </c>
      <c r="C278" s="1">
        <v>0.81</v>
      </c>
    </row>
    <row r="279" spans="1:4" ht="15.75" customHeight="1" x14ac:dyDescent="0.25">
      <c r="A279" s="1" t="s">
        <v>631</v>
      </c>
      <c r="B279" s="1">
        <v>1.35</v>
      </c>
      <c r="C279" s="1">
        <v>1.17</v>
      </c>
    </row>
    <row r="280" spans="1:4" ht="15.75" customHeight="1" x14ac:dyDescent="0.25">
      <c r="A280" s="1" t="s">
        <v>632</v>
      </c>
      <c r="B280" s="1">
        <v>1.41</v>
      </c>
      <c r="C280" s="1">
        <v>2.04</v>
      </c>
    </row>
    <row r="281" spans="1:4" ht="15.75" customHeight="1" x14ac:dyDescent="0.25">
      <c r="A281" s="15">
        <v>45656</v>
      </c>
      <c r="B281" s="4"/>
      <c r="C281" s="4"/>
      <c r="D281" s="4"/>
    </row>
    <row r="282" spans="1:4" ht="15.75" customHeight="1" x14ac:dyDescent="0.25">
      <c r="A282" s="1" t="s">
        <v>633</v>
      </c>
      <c r="B282" s="1">
        <v>0.25</v>
      </c>
      <c r="D282" s="1">
        <v>0.43</v>
      </c>
    </row>
    <row r="283" spans="1:4" ht="15.75" customHeight="1" x14ac:dyDescent="0.25">
      <c r="A283" s="1" t="s">
        <v>634</v>
      </c>
      <c r="B283" s="1">
        <v>1.69</v>
      </c>
      <c r="D283" s="1">
        <v>1.81</v>
      </c>
    </row>
    <row r="284" spans="1:4" ht="15.75" customHeight="1" x14ac:dyDescent="0.25">
      <c r="A284" s="1" t="s">
        <v>635</v>
      </c>
      <c r="B284" s="1">
        <v>1.34</v>
      </c>
      <c r="D284" s="1">
        <v>1.1200000000000001</v>
      </c>
    </row>
    <row r="285" spans="1:4" ht="15.75" customHeight="1" x14ac:dyDescent="0.25">
      <c r="A285" s="1" t="s">
        <v>636</v>
      </c>
      <c r="B285" s="1">
        <v>1.68</v>
      </c>
      <c r="D285" s="1">
        <v>0.57999999999999996</v>
      </c>
    </row>
    <row r="286" spans="1:4" ht="15.75" customHeight="1" x14ac:dyDescent="0.25">
      <c r="A286" s="1" t="s">
        <v>637</v>
      </c>
      <c r="B286" s="1">
        <v>1.0900000000000001</v>
      </c>
      <c r="D286" s="1">
        <v>1.1399999999999999</v>
      </c>
    </row>
    <row r="287" spans="1:4" ht="15.75" customHeight="1" x14ac:dyDescent="0.25">
      <c r="A287" s="1" t="s">
        <v>638</v>
      </c>
      <c r="B287" s="1">
        <v>1.53</v>
      </c>
      <c r="D287" s="1">
        <v>0.89</v>
      </c>
    </row>
    <row r="288" spans="1:4" ht="15.75" customHeight="1" x14ac:dyDescent="0.25">
      <c r="A288" s="1" t="s">
        <v>639</v>
      </c>
      <c r="B288" s="1">
        <v>1.22</v>
      </c>
      <c r="D288" s="1">
        <v>0.83</v>
      </c>
    </row>
    <row r="289" spans="1:4" ht="15.75" customHeight="1" x14ac:dyDescent="0.25">
      <c r="A289" s="1" t="s">
        <v>640</v>
      </c>
      <c r="B289" s="1">
        <v>0.99</v>
      </c>
      <c r="D289" s="1">
        <v>0.43</v>
      </c>
    </row>
    <row r="290" spans="1:4" ht="15.75" customHeight="1" x14ac:dyDescent="0.25">
      <c r="B290" s="1">
        <f t="shared" ref="B290:D290" si="2">AVERAGE(B3:B289)</f>
        <v>1.3024521072796933</v>
      </c>
      <c r="C290" s="1">
        <f t="shared" si="2"/>
        <v>1.2481818181818185</v>
      </c>
      <c r="D290" s="1">
        <f t="shared" si="2"/>
        <v>0.90374999999999994</v>
      </c>
    </row>
    <row r="291" spans="1:4" ht="15.75" customHeight="1" x14ac:dyDescent="0.25"/>
    <row r="292" spans="1:4" ht="15.75" customHeight="1" x14ac:dyDescent="0.25"/>
    <row r="293" spans="1:4" ht="15.75" customHeight="1" x14ac:dyDescent="0.25"/>
    <row r="294" spans="1:4" ht="15.75" customHeight="1" x14ac:dyDescent="0.25"/>
    <row r="295" spans="1:4" ht="15.75" customHeight="1" x14ac:dyDescent="0.25"/>
    <row r="296" spans="1:4" ht="15.75" customHeight="1" x14ac:dyDescent="0.25"/>
    <row r="297" spans="1:4" ht="15.75" customHeight="1" x14ac:dyDescent="0.25"/>
    <row r="298" spans="1:4" ht="15.75" customHeight="1" x14ac:dyDescent="0.25"/>
    <row r="299" spans="1:4" ht="15.75" customHeight="1" x14ac:dyDescent="0.25"/>
    <row r="300" spans="1:4" ht="15.75" customHeight="1" x14ac:dyDescent="0.25"/>
    <row r="301" spans="1:4" ht="15.75" customHeight="1" x14ac:dyDescent="0.25"/>
    <row r="302" spans="1:4" ht="15.75" customHeight="1" x14ac:dyDescent="0.25"/>
    <row r="303" spans="1:4" ht="15.75" customHeight="1" x14ac:dyDescent="0.25"/>
    <row r="304" spans="1: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8">
    <mergeCell ref="T3:U3"/>
    <mergeCell ref="V3:X3"/>
    <mergeCell ref="Y3:AA3"/>
    <mergeCell ref="F3:H3"/>
    <mergeCell ref="I3:K3"/>
    <mergeCell ref="L3:N3"/>
    <mergeCell ref="O3:Q3"/>
    <mergeCell ref="R3:S3"/>
  </mergeCells>
  <pageMargins left="0.7" right="0.7" top="0.75" bottom="0.75" header="0" footer="0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G1000"/>
  <sheetViews>
    <sheetView workbookViewId="0">
      <selection sqref="A1:D1"/>
    </sheetView>
  </sheetViews>
  <sheetFormatPr defaultColWidth="14.42578125" defaultRowHeight="15" customHeight="1" x14ac:dyDescent="0.25"/>
  <cols>
    <col min="1" max="1" width="11.42578125" customWidth="1"/>
    <col min="2" max="3" width="8.7109375" customWidth="1"/>
    <col min="4" max="4" width="12.140625" customWidth="1"/>
    <col min="5" max="5" width="10.5703125" customWidth="1"/>
    <col min="6" max="9" width="8.7109375" customWidth="1"/>
    <col min="10" max="10" width="12.28515625" customWidth="1"/>
    <col min="11" max="11" width="10" customWidth="1"/>
    <col min="12" max="12" width="8.7109375" customWidth="1"/>
    <col min="13" max="13" width="10.7109375" customWidth="1"/>
    <col min="14" max="14" width="8.7109375" customWidth="1"/>
    <col min="15" max="15" width="10.140625" customWidth="1"/>
    <col min="16" max="16" width="8.7109375" customWidth="1"/>
    <col min="17" max="17" width="9.140625" customWidth="1"/>
    <col min="18" max="20" width="8.7109375" customWidth="1"/>
    <col min="21" max="21" width="11.28515625" customWidth="1"/>
    <col min="22" max="26" width="8.7109375" customWidth="1"/>
    <col min="27" max="27" width="10.140625" customWidth="1"/>
    <col min="28" max="33" width="8.7109375" customWidth="1"/>
  </cols>
  <sheetData>
    <row r="1" spans="1:33" x14ac:dyDescent="0.25">
      <c r="A1" s="1556" t="s">
        <v>641</v>
      </c>
      <c r="B1" s="1565"/>
      <c r="C1" s="1565"/>
      <c r="D1" s="1557"/>
      <c r="E1" s="1558" t="s">
        <v>642</v>
      </c>
      <c r="F1" s="1565"/>
      <c r="G1" s="1565"/>
      <c r="H1" s="1565"/>
      <c r="I1" s="1565"/>
      <c r="J1" s="1557"/>
      <c r="K1" s="1559" t="s">
        <v>643</v>
      </c>
      <c r="L1" s="1565"/>
      <c r="M1" s="1565"/>
      <c r="N1" s="1557"/>
      <c r="O1" s="1566" t="s">
        <v>644</v>
      </c>
      <c r="P1" s="1567"/>
      <c r="Q1" s="1567"/>
      <c r="R1" s="1567"/>
      <c r="S1" s="1568"/>
      <c r="T1" s="1569" t="s">
        <v>645</v>
      </c>
      <c r="U1" s="1570"/>
      <c r="V1" s="1570"/>
      <c r="W1" s="1570"/>
      <c r="X1" s="1571"/>
      <c r="Y1" s="1572" t="s">
        <v>646</v>
      </c>
      <c r="Z1" s="1573"/>
      <c r="AA1" s="1573"/>
      <c r="AB1" s="1574"/>
      <c r="AC1" s="1575" t="s">
        <v>647</v>
      </c>
      <c r="AD1" s="1565"/>
      <c r="AE1" s="1565"/>
      <c r="AF1" s="1565"/>
      <c r="AG1" s="1557"/>
    </row>
    <row r="2" spans="1:33" x14ac:dyDescent="0.25">
      <c r="A2" s="2" t="s">
        <v>169</v>
      </c>
      <c r="B2" s="1" t="s">
        <v>170</v>
      </c>
      <c r="C2" s="1" t="s">
        <v>171</v>
      </c>
      <c r="D2" s="1" t="s">
        <v>172</v>
      </c>
      <c r="E2" s="4" t="s">
        <v>169</v>
      </c>
      <c r="F2" s="1" t="s">
        <v>170</v>
      </c>
      <c r="G2" s="1" t="s">
        <v>171</v>
      </c>
      <c r="H2" s="1" t="s">
        <v>172</v>
      </c>
      <c r="I2" s="1" t="s">
        <v>173</v>
      </c>
      <c r="J2" s="1" t="s">
        <v>648</v>
      </c>
      <c r="K2" s="6" t="s">
        <v>169</v>
      </c>
      <c r="L2" s="1" t="s">
        <v>170</v>
      </c>
      <c r="M2" s="1" t="s">
        <v>171</v>
      </c>
      <c r="N2" s="1" t="s">
        <v>172</v>
      </c>
      <c r="O2" s="13" t="s">
        <v>169</v>
      </c>
      <c r="P2" s="1" t="s">
        <v>170</v>
      </c>
      <c r="Q2" s="1" t="s">
        <v>171</v>
      </c>
      <c r="R2" s="1" t="s">
        <v>172</v>
      </c>
      <c r="S2" s="1" t="s">
        <v>649</v>
      </c>
      <c r="T2" s="30" t="s">
        <v>169</v>
      </c>
      <c r="U2" s="1" t="s">
        <v>170</v>
      </c>
      <c r="V2" s="1" t="s">
        <v>171</v>
      </c>
      <c r="W2" s="1" t="s">
        <v>172</v>
      </c>
      <c r="X2" s="1" t="s">
        <v>649</v>
      </c>
      <c r="Y2" s="31" t="s">
        <v>169</v>
      </c>
      <c r="Z2" s="1" t="s">
        <v>170</v>
      </c>
      <c r="AA2" s="1" t="s">
        <v>171</v>
      </c>
      <c r="AB2" s="1" t="s">
        <v>649</v>
      </c>
      <c r="AC2" s="1" t="s">
        <v>169</v>
      </c>
      <c r="AD2" s="1" t="s">
        <v>170</v>
      </c>
      <c r="AE2" s="1" t="s">
        <v>171</v>
      </c>
      <c r="AF2" s="1" t="s">
        <v>172</v>
      </c>
      <c r="AG2" s="1" t="s">
        <v>649</v>
      </c>
    </row>
    <row r="3" spans="1:33" x14ac:dyDescent="0.25">
      <c r="A3" s="1" t="s">
        <v>1</v>
      </c>
      <c r="B3" s="1" t="s">
        <v>84</v>
      </c>
      <c r="C3" s="1" t="s">
        <v>183</v>
      </c>
      <c r="D3" s="1" t="s">
        <v>650</v>
      </c>
      <c r="E3" s="1" t="s">
        <v>1</v>
      </c>
      <c r="F3" s="1" t="s">
        <v>182</v>
      </c>
      <c r="G3" s="1" t="s">
        <v>84</v>
      </c>
      <c r="H3" s="1" t="s">
        <v>183</v>
      </c>
      <c r="I3" s="1" t="s">
        <v>175</v>
      </c>
      <c r="J3" s="1" t="s">
        <v>650</v>
      </c>
      <c r="K3" s="1" t="s">
        <v>182</v>
      </c>
      <c r="L3" s="1" t="s">
        <v>84</v>
      </c>
      <c r="M3" s="1" t="s">
        <v>1</v>
      </c>
      <c r="N3" s="1" t="s">
        <v>183</v>
      </c>
      <c r="O3" s="1" t="s">
        <v>1</v>
      </c>
      <c r="P3" s="1" t="s">
        <v>182</v>
      </c>
      <c r="Q3" s="1" t="s">
        <v>84</v>
      </c>
      <c r="R3" s="1" t="s">
        <v>183</v>
      </c>
      <c r="S3" s="1" t="s">
        <v>175</v>
      </c>
      <c r="T3" s="1" t="s">
        <v>182</v>
      </c>
      <c r="U3" s="1" t="s">
        <v>1</v>
      </c>
      <c r="V3" s="1" t="s">
        <v>84</v>
      </c>
      <c r="W3" s="1" t="s">
        <v>183</v>
      </c>
      <c r="X3" s="1" t="s">
        <v>175</v>
      </c>
      <c r="Y3" s="1" t="s">
        <v>182</v>
      </c>
      <c r="Z3" s="1" t="s">
        <v>84</v>
      </c>
      <c r="AA3" s="1" t="s">
        <v>1</v>
      </c>
      <c r="AB3" s="1" t="s">
        <v>183</v>
      </c>
      <c r="AC3" s="1" t="s">
        <v>84</v>
      </c>
      <c r="AD3" s="1" t="s">
        <v>1</v>
      </c>
      <c r="AE3" s="1" t="s">
        <v>183</v>
      </c>
      <c r="AF3" s="1" t="s">
        <v>182</v>
      </c>
      <c r="AG3" s="1" t="s">
        <v>323</v>
      </c>
    </row>
    <row r="4" spans="1:33" x14ac:dyDescent="0.25">
      <c r="A4" s="1">
        <v>1.33</v>
      </c>
      <c r="B4" s="1">
        <v>1.0369999999999999</v>
      </c>
      <c r="C4" s="1">
        <v>0.98750000000000004</v>
      </c>
      <c r="D4" s="1">
        <v>0.76</v>
      </c>
      <c r="E4" s="1">
        <v>1.39</v>
      </c>
      <c r="F4" s="1">
        <v>1.0397890000000001</v>
      </c>
      <c r="G4" s="1">
        <v>1.015566</v>
      </c>
      <c r="H4" s="1">
        <v>0.95283600000000002</v>
      </c>
      <c r="I4" s="1">
        <v>0.91988999999999999</v>
      </c>
      <c r="J4" s="1">
        <v>0.70876099999999997</v>
      </c>
      <c r="K4" s="1">
        <v>1.131041</v>
      </c>
      <c r="L4" s="1">
        <v>1.0155130000000001</v>
      </c>
      <c r="M4" s="1">
        <v>1.0054620000000001</v>
      </c>
      <c r="N4" s="1">
        <v>0.82915899999999998</v>
      </c>
      <c r="O4" s="1">
        <f>'TOP 2021'!D2</f>
        <v>1.0694399999999999</v>
      </c>
      <c r="P4" s="1">
        <f>'TOP 2021'!D3</f>
        <v>1.0587368421052636</v>
      </c>
      <c r="Q4" s="1">
        <f>'TOP 2021'!D4</f>
        <v>0.97708029197080282</v>
      </c>
      <c r="R4" s="1">
        <f>'TOP 2021'!D6</f>
        <v>0.87571428571428589</v>
      </c>
      <c r="S4" s="1">
        <f>'TOP 2021'!D5</f>
        <v>0.94499999999999984</v>
      </c>
      <c r="T4" s="1">
        <v>1.45</v>
      </c>
      <c r="U4" s="1">
        <v>1.1100000000000001</v>
      </c>
      <c r="V4" s="1">
        <v>1.05</v>
      </c>
      <c r="W4" s="1">
        <v>0.92</v>
      </c>
      <c r="Y4" s="1">
        <v>1.25</v>
      </c>
      <c r="Z4" s="1">
        <v>1.1000000000000001</v>
      </c>
      <c r="AA4" s="1">
        <v>1</v>
      </c>
      <c r="AB4" s="1">
        <v>1.06</v>
      </c>
      <c r="AC4" s="1">
        <v>1.244</v>
      </c>
      <c r="AD4" s="1">
        <v>1.2370000000000001</v>
      </c>
      <c r="AE4" s="1">
        <v>1.1850000000000001</v>
      </c>
      <c r="AF4" s="1">
        <v>1.1839999999999999</v>
      </c>
      <c r="AG4" s="1">
        <v>0.84499999999999997</v>
      </c>
    </row>
    <row r="5" spans="1:33" x14ac:dyDescent="0.25">
      <c r="T5" s="1">
        <v>1.07</v>
      </c>
      <c r="U5" s="1">
        <v>1.02</v>
      </c>
      <c r="V5" s="1">
        <v>0.82</v>
      </c>
      <c r="X5" s="1">
        <v>0.74</v>
      </c>
    </row>
    <row r="6" spans="1:33" x14ac:dyDescent="0.25">
      <c r="T6" s="1">
        <v>1.34</v>
      </c>
      <c r="U6" s="1">
        <v>1.17</v>
      </c>
      <c r="V6" s="1">
        <v>1.3</v>
      </c>
      <c r="W6" s="1">
        <v>0.19</v>
      </c>
      <c r="X6" s="1">
        <v>0.6</v>
      </c>
    </row>
    <row r="8" spans="1:33" x14ac:dyDescent="0.25">
      <c r="A8" s="1560" t="s">
        <v>651</v>
      </c>
      <c r="B8" s="1561"/>
      <c r="C8" s="1561"/>
      <c r="D8" s="1561"/>
      <c r="E8" s="1561"/>
      <c r="F8" s="1561"/>
      <c r="G8" s="1561"/>
      <c r="T8" s="1">
        <f>('Faceit 2022'!D108+'2022'!D36)/('2022'!D37+'Faceit 2022'!D109)</f>
        <v>1.35375</v>
      </c>
      <c r="U8" s="1">
        <f>('2022'!C36+'Faceit 2022'!C108)/('Faceit 2022'!C108+'2022'!C36)</f>
        <v>1</v>
      </c>
      <c r="V8" s="1">
        <f>('2022'!B36+'Faceit 2022'!B108)/('2022'!B37+'Faceit 2022'!B109)</f>
        <v>0.99559139784946182</v>
      </c>
      <c r="W8" s="1">
        <f>('2022'!E36+'Faceit 2022'!B108)/('2022'!C37+'Faceit 2022'!B109)</f>
        <v>0.93358024691357955</v>
      </c>
      <c r="X8" s="1">
        <v>0.74</v>
      </c>
    </row>
    <row r="9" spans="1:33" x14ac:dyDescent="0.25">
      <c r="B9" s="1" t="s">
        <v>169</v>
      </c>
      <c r="C9" s="1" t="s">
        <v>170</v>
      </c>
      <c r="D9" s="1" t="s">
        <v>171</v>
      </c>
      <c r="E9" s="1" t="s">
        <v>172</v>
      </c>
      <c r="F9" s="1" t="s">
        <v>173</v>
      </c>
      <c r="G9" s="1" t="s">
        <v>648</v>
      </c>
      <c r="H9" s="1" t="s">
        <v>649</v>
      </c>
      <c r="I9" s="32" t="s">
        <v>652</v>
      </c>
      <c r="K9" s="2" t="s">
        <v>5</v>
      </c>
      <c r="L9" s="2" t="s">
        <v>6</v>
      </c>
      <c r="M9" s="2" t="s">
        <v>7</v>
      </c>
      <c r="N9" s="2" t="s">
        <v>8</v>
      </c>
      <c r="O9" s="2" t="s">
        <v>9</v>
      </c>
      <c r="P9" s="2" t="s">
        <v>10</v>
      </c>
      <c r="Q9" s="2" t="s">
        <v>11</v>
      </c>
      <c r="R9" s="2" t="s">
        <v>12</v>
      </c>
      <c r="S9" s="3" t="s">
        <v>13</v>
      </c>
      <c r="T9" s="2" t="s">
        <v>14</v>
      </c>
      <c r="U9" s="2" t="s">
        <v>15</v>
      </c>
      <c r="V9" s="2" t="s">
        <v>16</v>
      </c>
      <c r="W9" s="2" t="s">
        <v>17</v>
      </c>
    </row>
    <row r="10" spans="1:33" x14ac:dyDescent="0.25">
      <c r="A10" s="1" t="s">
        <v>1</v>
      </c>
      <c r="B10" s="1">
        <v>3</v>
      </c>
      <c r="C10" s="1">
        <v>2</v>
      </c>
      <c r="D10" s="1">
        <v>2</v>
      </c>
      <c r="E10" s="1">
        <v>0</v>
      </c>
      <c r="F10" s="1">
        <v>0</v>
      </c>
      <c r="G10" s="1">
        <v>0</v>
      </c>
      <c r="H10" s="1">
        <v>0</v>
      </c>
      <c r="I10" s="32">
        <f>4+6+2+4+3+1+2</f>
        <v>22</v>
      </c>
      <c r="K10" s="1" t="s">
        <v>653</v>
      </c>
      <c r="L10" s="1" t="s">
        <v>654</v>
      </c>
      <c r="M10" s="1" t="s">
        <v>655</v>
      </c>
      <c r="N10" s="1" t="s">
        <v>656</v>
      </c>
      <c r="O10" s="1" t="s">
        <v>657</v>
      </c>
      <c r="P10" s="1" t="s">
        <v>658</v>
      </c>
      <c r="Q10" s="1" t="s">
        <v>659</v>
      </c>
      <c r="R10" s="1" t="s">
        <v>660</v>
      </c>
      <c r="S10" s="1" t="s">
        <v>661</v>
      </c>
      <c r="T10" s="1" t="s">
        <v>662</v>
      </c>
      <c r="U10" s="1" t="s">
        <v>663</v>
      </c>
      <c r="V10" s="1" t="s">
        <v>664</v>
      </c>
      <c r="W10" s="1" t="s">
        <v>665</v>
      </c>
    </row>
    <row r="11" spans="1:33" x14ac:dyDescent="0.25">
      <c r="A11" s="1" t="s">
        <v>182</v>
      </c>
      <c r="B11" s="1">
        <v>4</v>
      </c>
      <c r="C11" s="1">
        <v>2</v>
      </c>
      <c r="D11" s="1">
        <v>0</v>
      </c>
      <c r="E11" s="1">
        <v>1</v>
      </c>
      <c r="F11" s="1">
        <v>0</v>
      </c>
      <c r="G11" s="1">
        <v>0</v>
      </c>
      <c r="H11" s="1">
        <v>1</v>
      </c>
      <c r="I11" s="32">
        <f>5+4+3+4+3+1</f>
        <v>20</v>
      </c>
      <c r="K11" s="1" t="s">
        <v>666</v>
      </c>
      <c r="L11" s="1" t="s">
        <v>667</v>
      </c>
      <c r="M11" s="1" t="s">
        <v>668</v>
      </c>
      <c r="N11" s="1" t="s">
        <v>669</v>
      </c>
      <c r="O11" s="1" t="s">
        <v>670</v>
      </c>
      <c r="P11" s="1" t="s">
        <v>671</v>
      </c>
      <c r="Q11" s="1" t="s">
        <v>672</v>
      </c>
      <c r="R11" s="1" t="s">
        <v>673</v>
      </c>
      <c r="S11" s="1" t="s">
        <v>674</v>
      </c>
      <c r="T11" s="1" t="s">
        <v>675</v>
      </c>
      <c r="U11" s="1" t="s">
        <v>676</v>
      </c>
      <c r="V11" s="1" t="s">
        <v>677</v>
      </c>
      <c r="W11" s="1">
        <f>AVERAGE('2021'!AS194,'2022'!AS34,'Faceit 2022'!AS104,'2023'!AS147)</f>
        <v>0</v>
      </c>
    </row>
    <row r="12" spans="1:33" x14ac:dyDescent="0.25">
      <c r="A12" s="1" t="s">
        <v>84</v>
      </c>
      <c r="B12" s="1">
        <v>1</v>
      </c>
      <c r="C12" s="1">
        <v>3</v>
      </c>
      <c r="D12" s="1">
        <v>3</v>
      </c>
      <c r="E12" s="1">
        <v>0</v>
      </c>
      <c r="F12" s="1">
        <v>0</v>
      </c>
      <c r="G12" s="1">
        <v>0</v>
      </c>
      <c r="H12" s="1">
        <v>0</v>
      </c>
      <c r="I12" s="32">
        <f>3+4+3+2+2+2+3</f>
        <v>19</v>
      </c>
      <c r="K12" s="1" t="s">
        <v>678</v>
      </c>
      <c r="L12" s="1" t="s">
        <v>679</v>
      </c>
      <c r="M12" s="1" t="s">
        <v>680</v>
      </c>
      <c r="N12" s="1" t="s">
        <v>681</v>
      </c>
      <c r="O12" s="1" t="s">
        <v>682</v>
      </c>
      <c r="P12" s="1" t="s">
        <v>683</v>
      </c>
      <c r="Q12" s="1" t="s">
        <v>684</v>
      </c>
      <c r="R12" s="1" t="s">
        <v>685</v>
      </c>
      <c r="S12" s="1" t="s">
        <v>686</v>
      </c>
      <c r="T12" s="1" t="s">
        <v>687</v>
      </c>
      <c r="U12" s="1" t="s">
        <v>688</v>
      </c>
      <c r="V12" s="1">
        <f>AVERAGE('2021'!R3:R193,'2022'!R3:R33,'Faceit 2022'!R3:R103,'2023'!R3:R146)</f>
        <v>0</v>
      </c>
      <c r="W12" s="1">
        <f>AVERAGE('2021'!S3:S193,'2022'!S3:S33,'Faceit 2022'!S3:S103,'2023'!S3:S146)</f>
        <v>0</v>
      </c>
    </row>
    <row r="13" spans="1:33" x14ac:dyDescent="0.25">
      <c r="A13" s="1" t="s">
        <v>183</v>
      </c>
      <c r="B13" s="1">
        <v>0</v>
      </c>
      <c r="C13" s="1">
        <v>0</v>
      </c>
      <c r="D13" s="1">
        <v>2</v>
      </c>
      <c r="E13" s="1">
        <v>4</v>
      </c>
      <c r="F13" s="1">
        <v>0</v>
      </c>
      <c r="G13" s="1">
        <v>0</v>
      </c>
      <c r="H13" s="1">
        <v>1</v>
      </c>
      <c r="I13" s="32">
        <f>2+3+1+1+1+1+1</f>
        <v>10</v>
      </c>
      <c r="K13" s="1" t="s">
        <v>689</v>
      </c>
      <c r="L13" s="1" t="s">
        <v>690</v>
      </c>
      <c r="M13" s="1" t="s">
        <v>691</v>
      </c>
      <c r="N13" s="1" t="s">
        <v>692</v>
      </c>
      <c r="O13" s="1">
        <f>AVERAGE('2021'!AX194,'2022'!AX34,'Faceit 2022'!AX104,'2023'!AX147)</f>
        <v>0</v>
      </c>
      <c r="P13" s="1" t="s">
        <v>693</v>
      </c>
      <c r="Q13" s="1" t="s">
        <v>694</v>
      </c>
      <c r="R13" s="1" t="s">
        <v>695</v>
      </c>
      <c r="S13" s="1" t="s">
        <v>696</v>
      </c>
      <c r="T13" s="1" t="s">
        <v>697</v>
      </c>
      <c r="U13" s="1" t="s">
        <v>698</v>
      </c>
      <c r="V13" s="1" t="s">
        <v>699</v>
      </c>
      <c r="W13" s="1">
        <f>AVERAGE('2021'!BF194,'2022'!BF34,'Faceit 2022'!BF104,'2023'!BF147)</f>
        <v>0</v>
      </c>
    </row>
    <row r="14" spans="1:33" x14ac:dyDescent="0.25">
      <c r="A14" s="1" t="s">
        <v>175</v>
      </c>
      <c r="B14" s="1">
        <v>0</v>
      </c>
      <c r="C14" s="1">
        <v>0</v>
      </c>
      <c r="D14" s="1">
        <v>0</v>
      </c>
      <c r="E14" s="1">
        <v>0</v>
      </c>
      <c r="F14" s="1">
        <v>1</v>
      </c>
      <c r="G14" s="1">
        <v>0</v>
      </c>
      <c r="H14" s="1">
        <v>2</v>
      </c>
      <c r="I14" s="32">
        <f>2+1+1+1</f>
        <v>5</v>
      </c>
      <c r="K14" s="1">
        <f>AVERAGE('2021'!BG194,'2022'!BG34)</f>
        <v>0</v>
      </c>
      <c r="L14" s="1" t="s">
        <v>700</v>
      </c>
      <c r="M14" s="1" t="s">
        <v>701</v>
      </c>
      <c r="N14" s="1" t="s">
        <v>702</v>
      </c>
      <c r="O14" s="1">
        <f>AVERAGE('2021'!BK194,'2022'!BK34)</f>
        <v>0</v>
      </c>
      <c r="P14" s="1" t="s">
        <v>703</v>
      </c>
      <c r="Q14" s="1" t="s">
        <v>704</v>
      </c>
      <c r="R14" s="1" t="s">
        <v>705</v>
      </c>
      <c r="S14" s="1" t="s">
        <v>702</v>
      </c>
      <c r="T14" s="1" t="s">
        <v>706</v>
      </c>
      <c r="U14" s="1">
        <f>AVERAGE('2021'!BQ194,'2022'!BQ34)</f>
        <v>0</v>
      </c>
      <c r="V14" s="1">
        <f>AVERAGE('2021'!BR194,'2022'!BR34)</f>
        <v>0</v>
      </c>
      <c r="W14" s="1">
        <f>AVERAGE('2021'!BS194,'2022'!BS34)</f>
        <v>0</v>
      </c>
    </row>
    <row r="15" spans="1:33" x14ac:dyDescent="0.25">
      <c r="A15" s="1" t="s">
        <v>650</v>
      </c>
      <c r="B15" s="1">
        <v>0</v>
      </c>
      <c r="C15" s="1">
        <v>0</v>
      </c>
      <c r="D15" s="1">
        <v>0</v>
      </c>
      <c r="E15" s="1">
        <v>1</v>
      </c>
      <c r="F15" s="1">
        <v>0</v>
      </c>
      <c r="G15" s="1">
        <v>1</v>
      </c>
      <c r="H15" s="1">
        <v>0</v>
      </c>
      <c r="I15" s="32">
        <f>1+1</f>
        <v>2</v>
      </c>
    </row>
    <row r="16" spans="1:33" x14ac:dyDescent="0.25">
      <c r="A16" s="1" t="s">
        <v>323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1</v>
      </c>
      <c r="I16" s="32">
        <v>0</v>
      </c>
    </row>
    <row r="18" spans="1:13" x14ac:dyDescent="0.25">
      <c r="A18" s="33" t="s">
        <v>707</v>
      </c>
      <c r="B18" s="33" t="s">
        <v>708</v>
      </c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</row>
    <row r="20" spans="1:13" x14ac:dyDescent="0.25">
      <c r="A20" s="33" t="s">
        <v>709</v>
      </c>
      <c r="B20" s="1562" t="s">
        <v>710</v>
      </c>
      <c r="C20" s="1563"/>
      <c r="D20" s="1563"/>
      <c r="E20" s="1563"/>
      <c r="F20" s="1563"/>
      <c r="G20" s="1563"/>
      <c r="H20" s="1564"/>
    </row>
    <row r="21" spans="1:13" ht="15.75" customHeight="1" x14ac:dyDescent="0.25"/>
    <row r="22" spans="1:13" ht="15.75" customHeight="1" x14ac:dyDescent="0.25">
      <c r="A22" s="1562" t="s">
        <v>711</v>
      </c>
      <c r="B22" s="1563"/>
      <c r="C22" s="1564"/>
    </row>
    <row r="23" spans="1:13" ht="15.75" customHeight="1" x14ac:dyDescent="0.25"/>
    <row r="24" spans="1:13" ht="15.75" customHeight="1" x14ac:dyDescent="0.25"/>
    <row r="25" spans="1:13" ht="15.75" customHeight="1" x14ac:dyDescent="0.25"/>
    <row r="26" spans="1:13" ht="15.75" customHeight="1" x14ac:dyDescent="0.25"/>
    <row r="27" spans="1:13" ht="15.75" customHeight="1" x14ac:dyDescent="0.25"/>
    <row r="28" spans="1:13" ht="15.75" customHeight="1" x14ac:dyDescent="0.25"/>
    <row r="29" spans="1:13" ht="15.75" customHeight="1" x14ac:dyDescent="0.25"/>
    <row r="30" spans="1:13" ht="15.75" customHeight="1" x14ac:dyDescent="0.25"/>
    <row r="31" spans="1:13" ht="15.75" customHeight="1" x14ac:dyDescent="0.25"/>
    <row r="32" spans="1:13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0">
    <mergeCell ref="K1:N1"/>
    <mergeCell ref="O1:S1"/>
    <mergeCell ref="T1:X1"/>
    <mergeCell ref="Y1:AB1"/>
    <mergeCell ref="AC1:AG1"/>
    <mergeCell ref="A8:G8"/>
    <mergeCell ref="B20:H20"/>
    <mergeCell ref="A22:C22"/>
    <mergeCell ref="A1:D1"/>
    <mergeCell ref="E1:J1"/>
  </mergeCells>
  <pageMargins left="0.7" right="0.7" top="0.75" bottom="0.75" header="0" footer="0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M219"/>
  <sheetViews>
    <sheetView workbookViewId="0">
      <pane ySplit="1" topLeftCell="A135" activePane="bottomLeft" state="frozen"/>
      <selection pane="bottomLeft" activeCell="L154" sqref="L154"/>
    </sheetView>
  </sheetViews>
  <sheetFormatPr defaultColWidth="14.42578125" defaultRowHeight="15" customHeight="1" x14ac:dyDescent="0.25"/>
  <cols>
    <col min="1" max="1" width="14" customWidth="1"/>
    <col min="2" max="2" width="9.7109375" customWidth="1"/>
    <col min="3" max="3" width="10.85546875" customWidth="1"/>
    <col min="4" max="4" width="8.7109375" customWidth="1"/>
    <col min="5" max="5" width="10" customWidth="1"/>
    <col min="6" max="32" width="8.7109375" customWidth="1"/>
    <col min="33" max="40" width="8.7109375" style="346" customWidth="1"/>
  </cols>
  <sheetData>
    <row r="1" spans="1:40" x14ac:dyDescent="0.25">
      <c r="B1" s="1" t="s">
        <v>84</v>
      </c>
      <c r="C1" s="1" t="s">
        <v>1</v>
      </c>
      <c r="D1" s="1" t="s">
        <v>183</v>
      </c>
      <c r="E1" s="1" t="s">
        <v>712</v>
      </c>
      <c r="G1" s="1" t="s">
        <v>371</v>
      </c>
      <c r="I1" s="1">
        <v>12</v>
      </c>
    </row>
    <row r="2" spans="1:40" x14ac:dyDescent="0.25">
      <c r="A2" s="15">
        <v>45662</v>
      </c>
      <c r="B2" s="4" t="s">
        <v>713</v>
      </c>
      <c r="C2" s="4"/>
      <c r="D2" s="4"/>
      <c r="E2" s="4"/>
    </row>
    <row r="3" spans="1:40" x14ac:dyDescent="0.25">
      <c r="A3" s="1" t="s">
        <v>714</v>
      </c>
      <c r="B3" s="1">
        <v>1.5</v>
      </c>
      <c r="C3" s="1">
        <v>1.33</v>
      </c>
      <c r="H3" s="1576" t="s">
        <v>1101</v>
      </c>
      <c r="I3" s="1561"/>
      <c r="J3" s="1561"/>
      <c r="K3" s="1561"/>
      <c r="L3" s="1577" t="s">
        <v>1103</v>
      </c>
      <c r="M3" s="1561"/>
      <c r="N3" s="1561"/>
      <c r="O3" s="1561"/>
      <c r="P3" s="1578" t="s">
        <v>951</v>
      </c>
      <c r="Q3" s="1561"/>
      <c r="R3" s="1561"/>
      <c r="S3" s="1561"/>
      <c r="T3" s="1578" t="s">
        <v>948</v>
      </c>
      <c r="U3" s="1561"/>
      <c r="V3" s="1561"/>
      <c r="W3" s="1561"/>
      <c r="X3" s="1579" t="s">
        <v>1024</v>
      </c>
      <c r="Y3" s="1561"/>
      <c r="Z3" s="1561"/>
      <c r="AA3" s="1561"/>
      <c r="AB3" s="1582" t="s">
        <v>1018</v>
      </c>
      <c r="AC3" s="1561"/>
      <c r="AD3" s="1561"/>
      <c r="AE3" s="1561"/>
      <c r="AF3" s="1581" t="s">
        <v>1038</v>
      </c>
      <c r="AG3" s="1581"/>
      <c r="AH3" s="1581"/>
      <c r="AI3" s="1581"/>
      <c r="AJ3" s="1581" t="s">
        <v>1039</v>
      </c>
      <c r="AK3" s="1581"/>
      <c r="AL3" s="1581"/>
      <c r="AM3" s="1581"/>
      <c r="AN3" s="345"/>
    </row>
    <row r="4" spans="1:40" x14ac:dyDescent="0.25">
      <c r="A4" s="1" t="s">
        <v>715</v>
      </c>
      <c r="B4" s="1">
        <v>0.9</v>
      </c>
      <c r="C4" s="1">
        <v>0.54</v>
      </c>
      <c r="H4" s="1">
        <f>AVERAGE(B6,B8,B10,B11,B13,B14,B16,B17,B23,B30,B42,B50,B53,B55,B60,B66,B70,B77,B79,B84,B97,B101,B106,B109,B115,B119,B126,B134,B136,B138,B145,B149,B167,B171,B173,B174,B184,B190,B193,B194,B201,B207,B208,B210,B212,B215,B217)</f>
        <v>1.0014893617021274</v>
      </c>
      <c r="I4" s="1">
        <f>AVERAGE(C6,C8,C10,C11,C13,C14,C16,C17,C23,C30,C42,C50,C53,C55,C60,C66,C70,C77,C79,C84,C97,C101,C106,C109,C115,C119,C126,C134,C136,C138,C145,C149,C167,C171,C173,C174,C184,C190,C193,C194,C201,C207,C208,C210,C212,C215,C217)</f>
        <v>0.93818181818181823</v>
      </c>
      <c r="J4" s="1">
        <f t="shared" ref="I4:K4" si="0">AVERAGE(D6,D8,D10,D11,D13,D14,D16,D17,D23,D30,D42,D50,D53,D55,D60,D66,D70,D77,D79,D84,D97,D101,D106,D109,D115,D119,D126,D134,D136,D138,D145,D149,D167,D171,D173,D174,D184,D190,D193,D194,D201,D207,D208,D210,D212,D215,D217)</f>
        <v>0.2</v>
      </c>
      <c r="K4" s="1">
        <f t="shared" si="0"/>
        <v>0.51500000000000001</v>
      </c>
      <c r="L4" s="1">
        <f>AVERAGE(B3,B5,B18,B27,B28,B32,B34,B36,B44,B56,B61,B63,B69,B75,B88,B96,B99,B105,B111,B116,B117,B128,B133,B139,B144,B147,B158,B162,B163,B164,B165,B166,B172,B177,B183,B195,B200,B202,B203,B206,B214,B218)</f>
        <v>1.1004761904761904</v>
      </c>
      <c r="M4" s="1">
        <f>AVERAGE(C3,C5,C18,C27,C28,C32,C34,C36,C44,C56,C61,C63,C69,C75,C88,C96,C99,C105,C111,C116,C117,C128,C133,C139,C144,C147,C158,C162,C163,C164,C165,C166,C172,C177,C183,C195,C200,C202,C203,C206,C214,C218)</f>
        <v>1.0294736842105263</v>
      </c>
      <c r="N4" s="1">
        <f t="shared" ref="M4:O4" si="1">AVERAGE(D3,D5,D18,D27,D28,D32,D34,D36,D44,D56,D61,D63,D69,D75,D88,D96,D99,D105,D111,D116,D117,D128,D133,D139,D144,D147,D158,D162,D163,D164,D165,D166,D172,D177,D183,D195,D200,D202,D203,D206,D214,D218)</f>
        <v>0.88</v>
      </c>
      <c r="O4" s="1">
        <f t="shared" si="1"/>
        <v>0.6333333333333333</v>
      </c>
      <c r="P4" s="1">
        <f>AVERAGE(B4,B19,B20,B31,B43,B68,B72,B76,B85,B110,B122,B124,B127,B143,B152,B179,B186)</f>
        <v>0.97882352941176476</v>
      </c>
      <c r="Q4" s="1">
        <f>AVERAGE(C4,C19,C20,C31,C43,C68,C72,C76,C85,C110,C122,C124,C127,C143,C152,C179,C186)</f>
        <v>0.86437500000000012</v>
      </c>
      <c r="R4" s="1">
        <f>AVERAGE(D4,D19,D20,D31,D43,D68,D72,D76,D85,D110,D122,D124,D127,D143,D152,D179,D186)</f>
        <v>1.08</v>
      </c>
      <c r="S4" s="1" t="e">
        <f>AVERAGE(E4,E19,E20,E31,E43,E68,E72,E76,E85,E110,E122,E124,E127,E143,E152,E179,E186)</f>
        <v>#DIV/0!</v>
      </c>
      <c r="T4" s="1">
        <f>AVERAGE(B7,B33,B35,B46,B57,B58,B67,B71,B81,B87,B91,B100,B103,B104,B108,B120,B129,B151,B168,B182)</f>
        <v>1.2050000000000003</v>
      </c>
      <c r="U4" s="1">
        <f>AVERAGE(C7,C33,C35,C46,C57,C58,C67,C71,C81,C87,C91,C100,C103,C104,C108,C120,C129,C151,C168,C182)</f>
        <v>1.0694117647058823</v>
      </c>
      <c r="V4" s="1">
        <f>AVERAGE(D7,D33,D35,D46,D57,D58,D67,D71,D81,D87,D91,D100,D103,D104,D108,D120,D129,D151,D168,D182)</f>
        <v>0.95</v>
      </c>
      <c r="W4" s="1">
        <f>AVERAGE(E7,E33,E35,E46,E57,E58,E67,E71,E81,E87,E91,E100,E103,E104,E108,E120,E129,E151,E168,E182)</f>
        <v>1.155</v>
      </c>
      <c r="X4" s="1">
        <f>AVERAGE(B21,B24,B39,B40,B47,B49,B51,B52,B65,B80,B82,B92,B93,B112,B130,B140,B148,B150,B153,B154,B155,B157,B161,B181,B196,B204)</f>
        <v>1.0934615384615385</v>
      </c>
      <c r="Y4" s="1">
        <f t="shared" ref="Y4:AA4" si="2">AVERAGE(C21,C24,C39,C40,C47,C49,C51,C52,C65,C80,C82,C92,C93,C112,C130,C140,C148,C150,C153,C154,C155,C157,C161,C181,C196,C204)</f>
        <v>1.1667999999999998</v>
      </c>
      <c r="Z4" s="1" t="e">
        <f t="shared" si="2"/>
        <v>#DIV/0!</v>
      </c>
      <c r="AA4" s="1">
        <f t="shared" si="2"/>
        <v>0.9</v>
      </c>
      <c r="AB4" s="1">
        <f>AVERAGE(B15,B25,B26,B37,B38,B45,B48,B59,B64,B73,B78,B86,B94,B95,B98,B113,B121,B123,B131,B142,B156,B160,B170,B175,B185,B188,B191,B192,B198,B199)</f>
        <v>0.9750000000000002</v>
      </c>
      <c r="AC4" s="1">
        <f t="shared" ref="AC4:AE4" si="3">AVERAGE(C15,C25,C26,C37,C38,C45,C48,C59,C64,C73,C78,C86,C94,C95,C98,C113,C121,C123,C131,C142,C156,C160,C170,C175,C185,C188,C191,C192,C198,C199)</f>
        <v>0.9375</v>
      </c>
      <c r="AD4" s="1">
        <f t="shared" si="3"/>
        <v>1.22</v>
      </c>
      <c r="AE4" s="1">
        <f t="shared" si="3"/>
        <v>0.87</v>
      </c>
      <c r="AF4" s="1">
        <f>AVERAGE(B188,B192,B198)</f>
        <v>0.64666666666666661</v>
      </c>
      <c r="AG4" s="1">
        <f t="shared" ref="AG4:AI4" si="4">AVERAGE(C188,C192,C198)</f>
        <v>0.83666666666666656</v>
      </c>
      <c r="AH4" s="1" t="e">
        <f t="shared" si="4"/>
        <v>#DIV/0!</v>
      </c>
      <c r="AI4" s="1" t="e">
        <f t="shared" si="4"/>
        <v>#DIV/0!</v>
      </c>
      <c r="AJ4" s="1">
        <f>AVERAGE(B199)</f>
        <v>0.8</v>
      </c>
      <c r="AK4" s="1">
        <f>AVERAGE(C199)</f>
        <v>0.7</v>
      </c>
      <c r="AL4" s="1" t="e">
        <f>AVERAGE(D199)</f>
        <v>#DIV/0!</v>
      </c>
      <c r="AM4" s="1" t="e">
        <f>AVERAGE(E199)</f>
        <v>#DIV/0!</v>
      </c>
    </row>
    <row r="5" spans="1:40" x14ac:dyDescent="0.25">
      <c r="A5" s="1" t="s">
        <v>716</v>
      </c>
      <c r="B5" s="1">
        <v>0.56999999999999995</v>
      </c>
      <c r="C5" s="1">
        <v>1.06</v>
      </c>
      <c r="H5" s="1580">
        <f>AVERAGE(H4:K4)</f>
        <v>0.66366779497098649</v>
      </c>
      <c r="I5" s="1580"/>
      <c r="J5" s="1580"/>
      <c r="K5" s="1580"/>
      <c r="L5" s="1580">
        <f>AVERAGE(L4:O4)</f>
        <v>0.91082080200501248</v>
      </c>
      <c r="M5" s="1580"/>
      <c r="N5" s="1580"/>
      <c r="O5" s="1580"/>
      <c r="P5" s="1580" t="e">
        <f t="shared" ref="P5" si="5">AVERAGE(P4:S4)</f>
        <v>#DIV/0!</v>
      </c>
      <c r="Q5" s="1580"/>
      <c r="R5" s="1580"/>
      <c r="S5" s="1580"/>
      <c r="T5" s="1580">
        <f t="shared" ref="T5" si="6">AVERAGE(T4:W4)</f>
        <v>1.0948529411764707</v>
      </c>
      <c r="U5" s="1580"/>
      <c r="V5" s="1580"/>
      <c r="W5" s="1580"/>
      <c r="X5" s="1580" t="e">
        <f t="shared" ref="X5" si="7">AVERAGE(X4:AA4)</f>
        <v>#DIV/0!</v>
      </c>
      <c r="Y5" s="1580"/>
      <c r="Z5" s="1580"/>
      <c r="AA5" s="1580"/>
      <c r="AB5" s="1580">
        <f t="shared" ref="AB5" si="8">AVERAGE(AB4:AE4)</f>
        <v>1.0006250000000001</v>
      </c>
      <c r="AC5" s="1580"/>
      <c r="AD5" s="1580"/>
      <c r="AE5" s="1580"/>
      <c r="AF5" s="1580" t="e">
        <f>AVERAGE(AF4:AI4)</f>
        <v>#DIV/0!</v>
      </c>
      <c r="AG5" s="1580"/>
      <c r="AH5" s="1580"/>
      <c r="AI5" s="1580"/>
      <c r="AJ5" s="1580" t="e">
        <f>AVERAGE(AJ4:AM4)</f>
        <v>#DIV/0!</v>
      </c>
      <c r="AK5" s="1580"/>
      <c r="AL5" s="1580"/>
      <c r="AM5" s="1580"/>
    </row>
    <row r="6" spans="1:40" x14ac:dyDescent="0.25">
      <c r="A6" s="1" t="s">
        <v>717</v>
      </c>
      <c r="B6" s="1">
        <v>1.91</v>
      </c>
      <c r="C6" s="1">
        <v>1.02</v>
      </c>
    </row>
    <row r="7" spans="1:40" x14ac:dyDescent="0.25">
      <c r="A7" s="1" t="s">
        <v>718</v>
      </c>
      <c r="B7" s="1">
        <v>1.2</v>
      </c>
      <c r="C7" s="1">
        <v>1.37</v>
      </c>
    </row>
    <row r="8" spans="1:40" x14ac:dyDescent="0.25">
      <c r="A8" s="1" t="s">
        <v>719</v>
      </c>
      <c r="B8" s="1">
        <v>1.29</v>
      </c>
      <c r="C8" s="1">
        <v>0.85</v>
      </c>
    </row>
    <row r="9" spans="1:40" x14ac:dyDescent="0.25">
      <c r="A9" s="1" t="s">
        <v>720</v>
      </c>
      <c r="B9" s="1">
        <v>1.08</v>
      </c>
      <c r="C9" s="1">
        <v>0.13</v>
      </c>
    </row>
    <row r="10" spans="1:40" x14ac:dyDescent="0.25">
      <c r="A10" s="1" t="s">
        <v>387</v>
      </c>
      <c r="B10" s="1">
        <v>1.3</v>
      </c>
      <c r="C10" s="1">
        <v>1.57</v>
      </c>
    </row>
    <row r="11" spans="1:40" x14ac:dyDescent="0.25">
      <c r="A11" s="1" t="s">
        <v>388</v>
      </c>
      <c r="B11" s="1">
        <v>1.36</v>
      </c>
      <c r="C11" s="1">
        <v>1.48</v>
      </c>
    </row>
    <row r="12" spans="1:40" x14ac:dyDescent="0.25">
      <c r="A12" s="15">
        <v>45663</v>
      </c>
      <c r="B12" s="4" t="s">
        <v>721</v>
      </c>
      <c r="C12" s="4"/>
      <c r="D12" s="4"/>
      <c r="E12" s="4"/>
    </row>
    <row r="13" spans="1:40" x14ac:dyDescent="0.25">
      <c r="A13" s="1" t="s">
        <v>389</v>
      </c>
      <c r="B13" s="1">
        <v>1.6</v>
      </c>
      <c r="C13" s="1">
        <v>0.77</v>
      </c>
    </row>
    <row r="14" spans="1:40" x14ac:dyDescent="0.25">
      <c r="A14" s="1" t="s">
        <v>722</v>
      </c>
      <c r="B14" s="1">
        <v>1.33</v>
      </c>
      <c r="C14" s="1">
        <v>1.2</v>
      </c>
    </row>
    <row r="15" spans="1:40" x14ac:dyDescent="0.25">
      <c r="A15" s="1" t="s">
        <v>723</v>
      </c>
      <c r="B15" s="1">
        <v>0.68</v>
      </c>
      <c r="C15" s="1">
        <v>0.82</v>
      </c>
    </row>
    <row r="16" spans="1:40" x14ac:dyDescent="0.25">
      <c r="A16" s="1" t="s">
        <v>724</v>
      </c>
      <c r="B16" s="1">
        <v>1.1399999999999999</v>
      </c>
      <c r="C16" s="1">
        <v>1.89</v>
      </c>
    </row>
    <row r="17" spans="1:5" x14ac:dyDescent="0.25">
      <c r="A17" s="1" t="s">
        <v>725</v>
      </c>
      <c r="B17" s="1">
        <v>1.01</v>
      </c>
      <c r="C17" s="1">
        <v>0.6</v>
      </c>
    </row>
    <row r="18" spans="1:5" x14ac:dyDescent="0.25">
      <c r="A18" s="1" t="s">
        <v>726</v>
      </c>
      <c r="B18" s="1">
        <v>0.84</v>
      </c>
      <c r="C18" s="1">
        <v>0.92</v>
      </c>
    </row>
    <row r="19" spans="1:5" x14ac:dyDescent="0.25">
      <c r="A19" s="1" t="s">
        <v>727</v>
      </c>
      <c r="B19" s="1">
        <v>1.29</v>
      </c>
      <c r="C19" s="1">
        <v>1</v>
      </c>
    </row>
    <row r="20" spans="1:5" x14ac:dyDescent="0.25">
      <c r="A20" s="1" t="s">
        <v>728</v>
      </c>
      <c r="B20" s="1">
        <v>1.42</v>
      </c>
      <c r="C20" s="1">
        <v>1.32</v>
      </c>
    </row>
    <row r="21" spans="1:5" ht="15.75" customHeight="1" x14ac:dyDescent="0.25">
      <c r="A21" s="1" t="s">
        <v>729</v>
      </c>
      <c r="B21" s="1">
        <v>1.76</v>
      </c>
      <c r="C21" s="1">
        <v>1.89</v>
      </c>
    </row>
    <row r="22" spans="1:5" ht="15.75" customHeight="1" x14ac:dyDescent="0.25">
      <c r="A22" s="15">
        <v>45664</v>
      </c>
      <c r="B22" s="4" t="s">
        <v>730</v>
      </c>
      <c r="C22" s="4"/>
      <c r="D22" s="4"/>
      <c r="E22" s="4"/>
    </row>
    <row r="23" spans="1:5" ht="15.75" customHeight="1" x14ac:dyDescent="0.25">
      <c r="A23" s="1" t="s">
        <v>731</v>
      </c>
      <c r="B23" s="1">
        <v>1.04</v>
      </c>
      <c r="C23" s="1">
        <v>0.61</v>
      </c>
    </row>
    <row r="24" spans="1:5" ht="15.75" customHeight="1" x14ac:dyDescent="0.25">
      <c r="A24" s="1" t="s">
        <v>732</v>
      </c>
      <c r="B24" s="1">
        <v>0.83</v>
      </c>
      <c r="C24" s="1">
        <v>0.4</v>
      </c>
    </row>
    <row r="25" spans="1:5" ht="15.75" customHeight="1" x14ac:dyDescent="0.25">
      <c r="A25" s="1" t="s">
        <v>344</v>
      </c>
      <c r="B25" s="1">
        <v>1.58</v>
      </c>
      <c r="C25" s="1">
        <v>1.39</v>
      </c>
    </row>
    <row r="26" spans="1:5" ht="15.75" customHeight="1" x14ac:dyDescent="0.25">
      <c r="A26" s="1" t="s">
        <v>345</v>
      </c>
      <c r="B26" s="1">
        <v>1</v>
      </c>
      <c r="C26" s="1">
        <v>0.91</v>
      </c>
    </row>
    <row r="27" spans="1:5" ht="15.75" customHeight="1" x14ac:dyDescent="0.25">
      <c r="A27" s="1" t="s">
        <v>402</v>
      </c>
      <c r="B27" s="1">
        <v>1.72</v>
      </c>
      <c r="C27" s="1">
        <v>1.69</v>
      </c>
    </row>
    <row r="28" spans="1:5" ht="15.75" customHeight="1" x14ac:dyDescent="0.25">
      <c r="A28" s="1" t="s">
        <v>733</v>
      </c>
      <c r="B28" s="1">
        <v>1.36</v>
      </c>
      <c r="C28" s="1">
        <v>0.95</v>
      </c>
    </row>
    <row r="29" spans="1:5" ht="15.75" customHeight="1" x14ac:dyDescent="0.25">
      <c r="A29" s="15">
        <v>45665</v>
      </c>
      <c r="B29" s="4" t="s">
        <v>713</v>
      </c>
      <c r="C29" s="4"/>
      <c r="D29" s="4"/>
      <c r="E29" s="4"/>
    </row>
    <row r="30" spans="1:5" ht="15.75" customHeight="1" x14ac:dyDescent="0.25">
      <c r="A30" s="1" t="s">
        <v>404</v>
      </c>
      <c r="B30" s="1">
        <v>0.86</v>
      </c>
      <c r="C30" s="1">
        <v>1.04</v>
      </c>
    </row>
    <row r="31" spans="1:5" ht="15.75" customHeight="1" x14ac:dyDescent="0.25">
      <c r="A31" s="1" t="s">
        <v>734</v>
      </c>
      <c r="B31" s="1">
        <v>0.39</v>
      </c>
      <c r="C31" s="1">
        <v>0.5</v>
      </c>
    </row>
    <row r="32" spans="1:5" ht="15.75" customHeight="1" x14ac:dyDescent="0.25">
      <c r="A32" s="1" t="s">
        <v>735</v>
      </c>
      <c r="B32" s="1">
        <v>1.25</v>
      </c>
      <c r="C32" s="1">
        <v>1.36</v>
      </c>
    </row>
    <row r="33" spans="1:7" ht="15.75" customHeight="1" x14ac:dyDescent="0.25">
      <c r="A33" s="1" t="s">
        <v>736</v>
      </c>
      <c r="B33" s="1">
        <v>1.67</v>
      </c>
      <c r="C33" s="1">
        <v>0.83</v>
      </c>
    </row>
    <row r="34" spans="1:7" ht="15.75" customHeight="1" x14ac:dyDescent="0.25">
      <c r="A34" s="1" t="s">
        <v>737</v>
      </c>
      <c r="B34" s="1">
        <v>2.38</v>
      </c>
      <c r="C34" s="1">
        <v>1.97</v>
      </c>
    </row>
    <row r="35" spans="1:7" ht="15.75" customHeight="1" x14ac:dyDescent="0.25">
      <c r="A35" s="1" t="s">
        <v>738</v>
      </c>
      <c r="B35" s="1">
        <v>1.24</v>
      </c>
      <c r="C35" s="1">
        <v>0.79</v>
      </c>
    </row>
    <row r="36" spans="1:7" ht="15.75" customHeight="1" x14ac:dyDescent="0.25">
      <c r="A36" s="1" t="s">
        <v>410</v>
      </c>
      <c r="B36" s="1">
        <v>0.79</v>
      </c>
      <c r="C36" s="1">
        <v>0.85</v>
      </c>
    </row>
    <row r="37" spans="1:7" ht="15.75" customHeight="1" x14ac:dyDescent="0.25">
      <c r="A37" s="1" t="s">
        <v>355</v>
      </c>
      <c r="B37" s="1">
        <v>1.24</v>
      </c>
      <c r="C37" s="1">
        <v>1.48</v>
      </c>
    </row>
    <row r="38" spans="1:7" ht="15.75" customHeight="1" x14ac:dyDescent="0.25">
      <c r="A38" s="1" t="s">
        <v>739</v>
      </c>
      <c r="B38" s="1">
        <v>0.52</v>
      </c>
      <c r="C38" s="1">
        <v>0.92</v>
      </c>
    </row>
    <row r="39" spans="1:7" ht="15.75" customHeight="1" x14ac:dyDescent="0.25">
      <c r="A39" s="1" t="s">
        <v>740</v>
      </c>
      <c r="B39" s="1">
        <v>1.04</v>
      </c>
      <c r="C39" s="1">
        <v>1.78</v>
      </c>
    </row>
    <row r="40" spans="1:7" ht="15.75" customHeight="1" x14ac:dyDescent="0.25">
      <c r="A40" s="1" t="s">
        <v>741</v>
      </c>
      <c r="B40" s="1">
        <v>0.94</v>
      </c>
      <c r="C40" s="1">
        <v>1.17</v>
      </c>
    </row>
    <row r="41" spans="1:7" ht="15.75" customHeight="1" x14ac:dyDescent="0.25">
      <c r="A41" s="15">
        <v>45679</v>
      </c>
      <c r="B41" s="4" t="s">
        <v>742</v>
      </c>
      <c r="C41" s="4"/>
      <c r="D41" s="4"/>
      <c r="E41" s="4"/>
    </row>
    <row r="42" spans="1:7" ht="15.75" customHeight="1" x14ac:dyDescent="0.25">
      <c r="A42" s="1" t="s">
        <v>743</v>
      </c>
      <c r="B42" s="1">
        <v>0.91</v>
      </c>
      <c r="D42" s="1">
        <v>0.2</v>
      </c>
    </row>
    <row r="43" spans="1:7" ht="15.75" customHeight="1" x14ac:dyDescent="0.25">
      <c r="A43" s="1" t="s">
        <v>744</v>
      </c>
      <c r="B43" s="1">
        <v>1.24</v>
      </c>
      <c r="D43" s="1">
        <v>1.08</v>
      </c>
    </row>
    <row r="44" spans="1:7" ht="15.75" customHeight="1" x14ac:dyDescent="0.25">
      <c r="A44" s="1" t="s">
        <v>417</v>
      </c>
      <c r="B44" s="1">
        <v>1.4</v>
      </c>
      <c r="D44" s="1">
        <v>0.88</v>
      </c>
    </row>
    <row r="45" spans="1:7" ht="15.75" customHeight="1" x14ac:dyDescent="0.25">
      <c r="A45" s="1" t="s">
        <v>745</v>
      </c>
      <c r="B45" s="1">
        <v>1.67</v>
      </c>
      <c r="D45" s="1">
        <v>1.22</v>
      </c>
    </row>
    <row r="46" spans="1:7" ht="15.75" customHeight="1" x14ac:dyDescent="0.25">
      <c r="A46" s="1" t="s">
        <v>746</v>
      </c>
      <c r="B46" s="1">
        <v>0.55000000000000004</v>
      </c>
      <c r="D46" s="1">
        <v>0.95</v>
      </c>
    </row>
    <row r="47" spans="1:7" ht="15.75" customHeight="1" x14ac:dyDescent="0.25">
      <c r="A47" s="30" t="s">
        <v>747</v>
      </c>
      <c r="B47" s="1">
        <v>0.56000000000000005</v>
      </c>
      <c r="C47" s="1">
        <v>1.0900000000000001</v>
      </c>
      <c r="G47" s="1" t="s">
        <v>748</v>
      </c>
    </row>
    <row r="48" spans="1:7" ht="15.75" customHeight="1" x14ac:dyDescent="0.25">
      <c r="A48" s="1" t="s">
        <v>749</v>
      </c>
      <c r="B48" s="1">
        <v>2.41</v>
      </c>
      <c r="C48" s="1">
        <v>0.91</v>
      </c>
    </row>
    <row r="49" spans="1:40" ht="15.75" customHeight="1" x14ac:dyDescent="0.25">
      <c r="A49" s="1" t="s">
        <v>750</v>
      </c>
      <c r="B49" s="1">
        <v>1.31</v>
      </c>
      <c r="C49" s="1">
        <v>0.93</v>
      </c>
    </row>
    <row r="50" spans="1:40" ht="15.75" customHeight="1" x14ac:dyDescent="0.25">
      <c r="A50" s="1" t="s">
        <v>751</v>
      </c>
      <c r="B50" s="1">
        <v>1.1000000000000001</v>
      </c>
      <c r="C50" s="1">
        <v>1.07</v>
      </c>
    </row>
    <row r="51" spans="1:40" ht="15.75" customHeight="1" x14ac:dyDescent="0.25">
      <c r="A51" s="1" t="s">
        <v>424</v>
      </c>
      <c r="B51" s="1">
        <v>1.73</v>
      </c>
      <c r="C51" s="1">
        <v>1.18</v>
      </c>
    </row>
    <row r="52" spans="1:40" ht="15.75" customHeight="1" x14ac:dyDescent="0.25">
      <c r="A52" s="1" t="s">
        <v>425</v>
      </c>
      <c r="B52" s="1">
        <v>1.63</v>
      </c>
      <c r="C52" s="1">
        <v>2.46</v>
      </c>
    </row>
    <row r="53" spans="1:40" ht="15.75" customHeight="1" x14ac:dyDescent="0.25">
      <c r="A53" s="1" t="s">
        <v>426</v>
      </c>
      <c r="B53" s="1">
        <v>1.19</v>
      </c>
      <c r="C53" s="1">
        <v>1.0900000000000001</v>
      </c>
    </row>
    <row r="54" spans="1:40" ht="15.75" customHeight="1" x14ac:dyDescent="0.25">
      <c r="A54" s="15">
        <v>45680</v>
      </c>
      <c r="B54" s="4" t="s">
        <v>713</v>
      </c>
      <c r="C54" s="4"/>
      <c r="D54" s="4"/>
      <c r="E54" s="4"/>
    </row>
    <row r="55" spans="1:40" ht="15.75" customHeight="1" x14ac:dyDescent="0.25">
      <c r="A55" s="1" t="s">
        <v>752</v>
      </c>
      <c r="B55" s="1">
        <v>1.1299999999999999</v>
      </c>
      <c r="E55" s="1">
        <v>0.57999999999999996</v>
      </c>
    </row>
    <row r="56" spans="1:40" ht="15.75" customHeight="1" x14ac:dyDescent="0.25">
      <c r="A56" s="1" t="s">
        <v>753</v>
      </c>
      <c r="B56" s="1">
        <v>0.99</v>
      </c>
      <c r="E56" s="1">
        <v>0.38</v>
      </c>
    </row>
    <row r="57" spans="1:40" ht="15.75" customHeight="1" x14ac:dyDescent="0.25">
      <c r="A57" s="1" t="s">
        <v>754</v>
      </c>
      <c r="B57" s="1">
        <v>1.17</v>
      </c>
      <c r="E57" s="1">
        <v>1.65</v>
      </c>
    </row>
    <row r="58" spans="1:40" ht="15.75" customHeight="1" x14ac:dyDescent="0.25">
      <c r="A58" s="1" t="s">
        <v>755</v>
      </c>
      <c r="B58" s="1">
        <v>1.37</v>
      </c>
      <c r="E58" s="1">
        <v>0.66</v>
      </c>
    </row>
    <row r="59" spans="1:40" ht="15.75" customHeight="1" x14ac:dyDescent="0.25">
      <c r="A59" s="1" t="s">
        <v>756</v>
      </c>
      <c r="B59" s="1">
        <v>1.48</v>
      </c>
      <c r="E59" s="1">
        <v>0.87</v>
      </c>
    </row>
    <row r="60" spans="1:40" ht="15.75" customHeight="1" x14ac:dyDescent="0.25">
      <c r="A60" s="1" t="s">
        <v>757</v>
      </c>
      <c r="B60" s="1">
        <v>1.64</v>
      </c>
      <c r="C60" s="1">
        <v>0.95</v>
      </c>
    </row>
    <row r="61" spans="1:40" ht="15.75" customHeight="1" x14ac:dyDescent="0.25">
      <c r="A61" s="1" t="s">
        <v>758</v>
      </c>
      <c r="B61" s="1">
        <v>0.85</v>
      </c>
      <c r="C61" s="1">
        <v>0.73</v>
      </c>
    </row>
    <row r="62" spans="1:40" ht="15.75" customHeight="1" x14ac:dyDescent="0.25">
      <c r="A62" s="34">
        <v>45682</v>
      </c>
      <c r="B62" s="4" t="s">
        <v>759</v>
      </c>
      <c r="C62" s="4"/>
      <c r="D62" s="4"/>
      <c r="E62" s="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4"/>
      <c r="AK62" s="24"/>
      <c r="AL62" s="24"/>
      <c r="AM62" s="24"/>
      <c r="AN62" s="24"/>
    </row>
    <row r="63" spans="1:40" ht="15.75" customHeight="1" x14ac:dyDescent="0.25">
      <c r="A63" s="1" t="s">
        <v>760</v>
      </c>
      <c r="B63" s="24">
        <v>0.61</v>
      </c>
      <c r="C63" s="24">
        <v>0.16</v>
      </c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24"/>
      <c r="AK63" s="24"/>
      <c r="AL63" s="24"/>
      <c r="AM63" s="24"/>
      <c r="AN63" s="24"/>
    </row>
    <row r="64" spans="1:40" ht="15.75" customHeight="1" x14ac:dyDescent="0.25">
      <c r="A64" s="1" t="s">
        <v>761</v>
      </c>
      <c r="B64" s="24">
        <v>0.64</v>
      </c>
      <c r="C64" s="24">
        <v>1.2</v>
      </c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24"/>
      <c r="AG64" s="24"/>
      <c r="AH64" s="24"/>
      <c r="AI64" s="24"/>
      <c r="AJ64" s="24"/>
      <c r="AK64" s="24"/>
      <c r="AL64" s="24"/>
      <c r="AM64" s="24"/>
      <c r="AN64" s="24"/>
    </row>
    <row r="65" spans="1:40" ht="15.75" customHeight="1" x14ac:dyDescent="0.25">
      <c r="A65" s="1" t="s">
        <v>762</v>
      </c>
      <c r="B65" s="24">
        <v>1.32</v>
      </c>
      <c r="C65" s="24">
        <v>1.08</v>
      </c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F65" s="24"/>
      <c r="AG65" s="24"/>
      <c r="AH65" s="24"/>
      <c r="AI65" s="24"/>
      <c r="AJ65" s="24"/>
      <c r="AK65" s="24"/>
      <c r="AL65" s="24"/>
      <c r="AM65" s="24"/>
      <c r="AN65" s="24"/>
    </row>
    <row r="66" spans="1:40" ht="15.75" customHeight="1" x14ac:dyDescent="0.25">
      <c r="A66" s="1" t="s">
        <v>763</v>
      </c>
      <c r="B66" s="24">
        <v>0.98</v>
      </c>
      <c r="C66" s="24">
        <v>1.51</v>
      </c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24"/>
      <c r="AH66" s="24"/>
      <c r="AI66" s="24"/>
      <c r="AJ66" s="24"/>
      <c r="AK66" s="24"/>
      <c r="AL66" s="24"/>
      <c r="AM66" s="24"/>
      <c r="AN66" s="24"/>
    </row>
    <row r="67" spans="1:40" ht="15.75" customHeight="1" x14ac:dyDescent="0.25">
      <c r="A67" s="1" t="s">
        <v>764</v>
      </c>
      <c r="B67" s="1">
        <v>0.92</v>
      </c>
      <c r="C67" s="1">
        <v>1.93</v>
      </c>
    </row>
    <row r="68" spans="1:40" ht="15.75" customHeight="1" x14ac:dyDescent="0.25">
      <c r="A68" s="1" t="s">
        <v>765</v>
      </c>
      <c r="B68" s="1">
        <v>1.64</v>
      </c>
      <c r="C68" s="1">
        <v>1.34</v>
      </c>
    </row>
    <row r="69" spans="1:40" ht="15.75" customHeight="1" x14ac:dyDescent="0.25">
      <c r="A69" s="1" t="s">
        <v>766</v>
      </c>
      <c r="B69" s="1">
        <v>1.18</v>
      </c>
      <c r="C69" s="1">
        <v>0.26</v>
      </c>
    </row>
    <row r="70" spans="1:40" ht="15.75" customHeight="1" x14ac:dyDescent="0.25">
      <c r="A70" s="1" t="s">
        <v>767</v>
      </c>
      <c r="B70" s="1">
        <v>0.86</v>
      </c>
      <c r="C70" s="1">
        <v>1.68</v>
      </c>
    </row>
    <row r="71" spans="1:40" ht="15.75" customHeight="1" x14ac:dyDescent="0.25">
      <c r="A71" s="1" t="s">
        <v>768</v>
      </c>
      <c r="B71" s="1">
        <v>1.82</v>
      </c>
      <c r="C71" s="1">
        <v>1.51</v>
      </c>
    </row>
    <row r="72" spans="1:40" ht="15.75" customHeight="1" x14ac:dyDescent="0.25">
      <c r="A72" s="1" t="s">
        <v>769</v>
      </c>
      <c r="B72" s="1">
        <v>0.28000000000000003</v>
      </c>
      <c r="C72" s="1">
        <v>0.01</v>
      </c>
    </row>
    <row r="73" spans="1:40" ht="15.75" customHeight="1" x14ac:dyDescent="0.25">
      <c r="A73" s="30" t="s">
        <v>444</v>
      </c>
      <c r="B73" s="1">
        <v>0.98</v>
      </c>
      <c r="C73" s="1">
        <v>0.94</v>
      </c>
      <c r="G73" s="1" t="s">
        <v>770</v>
      </c>
    </row>
    <row r="74" spans="1:40" ht="15.75" customHeight="1" x14ac:dyDescent="0.25">
      <c r="A74" s="34">
        <v>45686</v>
      </c>
      <c r="B74" s="4"/>
      <c r="C74" s="4"/>
      <c r="D74" s="4"/>
      <c r="E74" s="4"/>
    </row>
    <row r="75" spans="1:40" ht="15.75" customHeight="1" x14ac:dyDescent="0.25">
      <c r="A75" s="35" t="s">
        <v>445</v>
      </c>
      <c r="B75" s="36">
        <v>0.54</v>
      </c>
      <c r="C75" s="36">
        <v>0.85</v>
      </c>
      <c r="D75" s="35"/>
      <c r="E75" s="35"/>
    </row>
    <row r="76" spans="1:40" ht="15.75" customHeight="1" x14ac:dyDescent="0.25">
      <c r="A76" s="35" t="s">
        <v>771</v>
      </c>
      <c r="B76" s="36">
        <v>0.85</v>
      </c>
      <c r="C76" s="36">
        <v>1.1299999999999999</v>
      </c>
      <c r="D76" s="35"/>
      <c r="E76" s="35"/>
    </row>
    <row r="77" spans="1:40" ht="15.75" customHeight="1" x14ac:dyDescent="0.25">
      <c r="A77" s="37" t="s">
        <v>772</v>
      </c>
      <c r="B77" s="36">
        <v>0.89</v>
      </c>
      <c r="C77" s="36">
        <v>0.54</v>
      </c>
      <c r="D77" s="35"/>
      <c r="E77" s="35"/>
      <c r="G77" s="1" t="s">
        <v>773</v>
      </c>
    </row>
    <row r="78" spans="1:40" ht="15.75" customHeight="1" x14ac:dyDescent="0.25">
      <c r="A78" s="35" t="s">
        <v>774</v>
      </c>
      <c r="B78" s="36">
        <v>0.92</v>
      </c>
      <c r="C78" s="36">
        <v>0.64</v>
      </c>
      <c r="D78" s="35"/>
      <c r="E78" s="35"/>
    </row>
    <row r="79" spans="1:40" ht="15.75" customHeight="1" x14ac:dyDescent="0.25">
      <c r="A79" s="35" t="s">
        <v>775</v>
      </c>
      <c r="B79" s="36">
        <v>1.03</v>
      </c>
      <c r="C79" s="36">
        <v>1.1599999999999999</v>
      </c>
      <c r="D79" s="35"/>
      <c r="E79" s="35"/>
    </row>
    <row r="80" spans="1:40" ht="15.75" customHeight="1" x14ac:dyDescent="0.25">
      <c r="A80" s="35" t="s">
        <v>776</v>
      </c>
      <c r="B80" s="36">
        <v>0.95</v>
      </c>
      <c r="C80" s="36">
        <v>1.23</v>
      </c>
      <c r="D80" s="35"/>
      <c r="E80" s="35"/>
    </row>
    <row r="81" spans="1:7" ht="15.75" customHeight="1" x14ac:dyDescent="0.25">
      <c r="A81" s="35" t="s">
        <v>777</v>
      </c>
      <c r="B81" s="36">
        <v>1.97</v>
      </c>
      <c r="C81" s="36">
        <v>0.95</v>
      </c>
      <c r="D81" s="35"/>
      <c r="E81" s="35"/>
    </row>
    <row r="82" spans="1:7" ht="15.75" customHeight="1" x14ac:dyDescent="0.25">
      <c r="A82" s="35" t="s">
        <v>778</v>
      </c>
      <c r="B82" s="36">
        <v>1.05</v>
      </c>
      <c r="C82" s="36">
        <v>1.34</v>
      </c>
      <c r="D82" s="35"/>
      <c r="E82" s="35"/>
    </row>
    <row r="83" spans="1:7" ht="15.75" customHeight="1" x14ac:dyDescent="0.25">
      <c r="A83" s="34">
        <v>45689</v>
      </c>
      <c r="B83" s="34"/>
      <c r="C83" s="34"/>
      <c r="D83" s="34"/>
      <c r="E83" s="34"/>
    </row>
    <row r="84" spans="1:7" ht="15.75" customHeight="1" x14ac:dyDescent="0.25">
      <c r="A84" s="35" t="s">
        <v>779</v>
      </c>
      <c r="B84" s="36">
        <v>1</v>
      </c>
      <c r="C84" s="36">
        <v>1</v>
      </c>
      <c r="D84" s="35"/>
      <c r="E84" s="35"/>
    </row>
    <row r="85" spans="1:7" ht="15.75" customHeight="1" x14ac:dyDescent="0.25">
      <c r="A85" s="35" t="s">
        <v>780</v>
      </c>
      <c r="B85" s="36">
        <v>1.26</v>
      </c>
      <c r="C85" s="36">
        <v>0.8</v>
      </c>
      <c r="D85" s="35"/>
      <c r="E85" s="35"/>
    </row>
    <row r="86" spans="1:7" ht="15.75" customHeight="1" x14ac:dyDescent="0.25">
      <c r="A86" s="35" t="s">
        <v>781</v>
      </c>
      <c r="B86" s="36">
        <v>0.99</v>
      </c>
      <c r="C86" s="36">
        <v>0.71</v>
      </c>
      <c r="D86" s="35"/>
      <c r="E86" s="35"/>
    </row>
    <row r="87" spans="1:7" ht="15.75" customHeight="1" x14ac:dyDescent="0.25">
      <c r="A87" s="35" t="s">
        <v>782</v>
      </c>
      <c r="B87" s="36">
        <v>1.06</v>
      </c>
      <c r="C87" s="36">
        <v>1.55</v>
      </c>
      <c r="D87" s="35"/>
      <c r="E87" s="35"/>
    </row>
    <row r="88" spans="1:7" ht="15.75" customHeight="1" x14ac:dyDescent="0.25">
      <c r="A88" s="35" t="s">
        <v>783</v>
      </c>
      <c r="B88" s="36">
        <v>1.27</v>
      </c>
      <c r="C88" s="36">
        <v>0.62</v>
      </c>
      <c r="D88" s="35"/>
      <c r="E88" s="35"/>
    </row>
    <row r="89" spans="1:7" ht="15.75" customHeight="1" x14ac:dyDescent="0.25">
      <c r="A89" s="35" t="s">
        <v>784</v>
      </c>
      <c r="B89" s="36">
        <v>1.38</v>
      </c>
      <c r="C89" s="36">
        <v>1.51</v>
      </c>
      <c r="D89" s="35"/>
      <c r="E89" s="35"/>
    </row>
    <row r="90" spans="1:7" ht="15.75" customHeight="1" x14ac:dyDescent="0.25">
      <c r="A90" s="34">
        <v>45690</v>
      </c>
      <c r="B90" s="34"/>
      <c r="C90" s="34"/>
      <c r="D90" s="34"/>
      <c r="E90" s="34"/>
    </row>
    <row r="91" spans="1:7" ht="15.75" customHeight="1" x14ac:dyDescent="0.25">
      <c r="A91" s="35" t="s">
        <v>785</v>
      </c>
      <c r="B91" s="36">
        <v>1.1000000000000001</v>
      </c>
      <c r="C91" s="36">
        <v>1.03</v>
      </c>
      <c r="D91" s="35"/>
      <c r="E91" s="35"/>
    </row>
    <row r="92" spans="1:7" ht="15.75" customHeight="1" x14ac:dyDescent="0.25">
      <c r="A92" s="35" t="s">
        <v>786</v>
      </c>
      <c r="B92" s="36">
        <v>0.61</v>
      </c>
      <c r="C92" s="36">
        <v>1.04</v>
      </c>
      <c r="D92" s="35"/>
      <c r="E92" s="35"/>
    </row>
    <row r="93" spans="1:7" ht="15.75" customHeight="1" x14ac:dyDescent="0.25">
      <c r="A93" s="35" t="s">
        <v>787</v>
      </c>
      <c r="B93" s="36">
        <v>1.48</v>
      </c>
      <c r="C93" s="36">
        <v>0.69</v>
      </c>
      <c r="D93" s="35"/>
      <c r="E93" s="35"/>
    </row>
    <row r="94" spans="1:7" ht="15.75" customHeight="1" x14ac:dyDescent="0.25">
      <c r="A94" s="35" t="s">
        <v>788</v>
      </c>
      <c r="B94" s="36">
        <v>1.29</v>
      </c>
      <c r="C94" s="36">
        <v>0.75</v>
      </c>
      <c r="D94" s="35"/>
      <c r="E94" s="35"/>
    </row>
    <row r="95" spans="1:7" ht="15.75" customHeight="1" x14ac:dyDescent="0.25">
      <c r="A95" s="38" t="s">
        <v>789</v>
      </c>
      <c r="B95" s="36">
        <v>0.92</v>
      </c>
      <c r="C95" s="36">
        <v>1.06</v>
      </c>
      <c r="D95" s="35"/>
      <c r="E95" s="35"/>
      <c r="G95" s="1" t="s">
        <v>790</v>
      </c>
    </row>
    <row r="96" spans="1:7" ht="15.75" customHeight="1" x14ac:dyDescent="0.25">
      <c r="A96" s="35" t="s">
        <v>464</v>
      </c>
      <c r="B96" s="36">
        <v>0.92</v>
      </c>
      <c r="C96" s="35"/>
      <c r="D96" s="35"/>
      <c r="E96" s="36">
        <v>0.36</v>
      </c>
    </row>
    <row r="97" spans="1:7" ht="15.75" customHeight="1" x14ac:dyDescent="0.25">
      <c r="A97" s="35" t="s">
        <v>791</v>
      </c>
      <c r="B97" s="36">
        <v>0.81</v>
      </c>
      <c r="C97" s="36">
        <v>0.86</v>
      </c>
      <c r="D97" s="35"/>
      <c r="E97" s="35"/>
    </row>
    <row r="98" spans="1:7" ht="15.75" customHeight="1" x14ac:dyDescent="0.25">
      <c r="A98" s="35" t="s">
        <v>792</v>
      </c>
      <c r="B98" s="36">
        <v>1.1299999999999999</v>
      </c>
      <c r="C98" s="36">
        <v>1.04</v>
      </c>
      <c r="D98" s="35"/>
      <c r="E98" s="35"/>
    </row>
    <row r="99" spans="1:7" ht="15.75" customHeight="1" x14ac:dyDescent="0.25">
      <c r="A99" s="35" t="s">
        <v>793</v>
      </c>
      <c r="B99" s="36">
        <v>1.06</v>
      </c>
      <c r="C99" s="36">
        <v>0.41</v>
      </c>
      <c r="D99" s="35"/>
      <c r="E99" s="35"/>
    </row>
    <row r="100" spans="1:7" ht="15.75" customHeight="1" x14ac:dyDescent="0.25">
      <c r="A100" s="35" t="s">
        <v>794</v>
      </c>
      <c r="B100" s="36">
        <v>0.74</v>
      </c>
      <c r="C100" s="36">
        <v>0.53</v>
      </c>
      <c r="D100" s="35"/>
      <c r="E100" s="35"/>
    </row>
    <row r="101" spans="1:7" ht="15.75" customHeight="1" x14ac:dyDescent="0.25">
      <c r="A101" s="35" t="s">
        <v>795</v>
      </c>
      <c r="B101" s="36">
        <v>0.98</v>
      </c>
      <c r="C101" s="36">
        <v>1.03</v>
      </c>
      <c r="D101" s="35"/>
      <c r="E101" s="35"/>
    </row>
    <row r="102" spans="1:7" ht="15.75" customHeight="1" x14ac:dyDescent="0.25">
      <c r="A102" s="34">
        <v>45692</v>
      </c>
      <c r="B102" s="34"/>
      <c r="C102" s="34"/>
      <c r="D102" s="34"/>
      <c r="E102" s="34"/>
    </row>
    <row r="103" spans="1:7" ht="15.75" customHeight="1" x14ac:dyDescent="0.25">
      <c r="A103" s="35" t="s">
        <v>796</v>
      </c>
      <c r="B103" s="36">
        <v>1</v>
      </c>
      <c r="C103" s="36">
        <v>1.23</v>
      </c>
      <c r="D103" s="35"/>
      <c r="E103" s="35"/>
    </row>
    <row r="104" spans="1:7" ht="15.75" customHeight="1" x14ac:dyDescent="0.25">
      <c r="A104" s="35" t="s">
        <v>797</v>
      </c>
      <c r="B104" s="36">
        <v>1.83</v>
      </c>
      <c r="C104" s="36">
        <v>0.69</v>
      </c>
      <c r="D104" s="35"/>
      <c r="E104" s="35"/>
    </row>
    <row r="105" spans="1:7" ht="15.75" customHeight="1" x14ac:dyDescent="0.25">
      <c r="A105" s="35" t="s">
        <v>798</v>
      </c>
      <c r="B105" s="36">
        <v>0.52</v>
      </c>
      <c r="C105" s="36">
        <v>0.95</v>
      </c>
      <c r="D105" s="35"/>
      <c r="E105" s="35"/>
    </row>
    <row r="106" spans="1:7" ht="15.75" customHeight="1" x14ac:dyDescent="0.25">
      <c r="A106" s="35" t="s">
        <v>799</v>
      </c>
      <c r="B106" s="36">
        <v>0.98</v>
      </c>
      <c r="C106" s="36">
        <v>0</v>
      </c>
      <c r="D106" s="35"/>
      <c r="E106" s="35"/>
    </row>
    <row r="107" spans="1:7" ht="15.75" customHeight="1" x14ac:dyDescent="0.25">
      <c r="A107" s="34">
        <v>45694</v>
      </c>
      <c r="B107" s="34"/>
      <c r="C107" s="34"/>
      <c r="D107" s="34"/>
      <c r="E107" s="34"/>
    </row>
    <row r="108" spans="1:7" ht="15.75" customHeight="1" x14ac:dyDescent="0.25">
      <c r="A108" s="35" t="s">
        <v>800</v>
      </c>
      <c r="B108" s="36">
        <v>0.76</v>
      </c>
      <c r="C108" s="36">
        <v>1.1599999999999999</v>
      </c>
      <c r="D108" s="35"/>
      <c r="E108" s="35"/>
    </row>
    <row r="109" spans="1:7" ht="15.75" customHeight="1" x14ac:dyDescent="0.25">
      <c r="A109" s="35" t="s">
        <v>475</v>
      </c>
      <c r="B109" s="36">
        <v>1.17</v>
      </c>
      <c r="C109" s="36">
        <v>1.35</v>
      </c>
      <c r="D109" s="35"/>
      <c r="E109" s="35"/>
    </row>
    <row r="110" spans="1:7" ht="15.75" customHeight="1" x14ac:dyDescent="0.25">
      <c r="A110" s="35" t="s">
        <v>801</v>
      </c>
      <c r="B110" s="36">
        <v>0.95</v>
      </c>
      <c r="C110" s="36">
        <v>0.9</v>
      </c>
      <c r="D110" s="35"/>
      <c r="E110" s="35"/>
    </row>
    <row r="111" spans="1:7" ht="15.75" customHeight="1" x14ac:dyDescent="0.25">
      <c r="A111" s="35" t="s">
        <v>802</v>
      </c>
      <c r="B111" s="36">
        <v>0.87</v>
      </c>
      <c r="C111" s="36">
        <v>1.1399999999999999</v>
      </c>
      <c r="D111" s="35"/>
      <c r="E111" s="35"/>
    </row>
    <row r="112" spans="1:7" ht="15.75" customHeight="1" x14ac:dyDescent="0.25">
      <c r="A112" s="30" t="s">
        <v>803</v>
      </c>
      <c r="B112" s="36">
        <v>0.5</v>
      </c>
      <c r="C112" s="36">
        <v>1.18</v>
      </c>
      <c r="D112" s="35"/>
      <c r="E112" s="35"/>
      <c r="G112" s="1" t="s">
        <v>770</v>
      </c>
    </row>
    <row r="113" spans="1:7" ht="15.75" customHeight="1" x14ac:dyDescent="0.25">
      <c r="A113" s="35" t="s">
        <v>804</v>
      </c>
      <c r="B113" s="36">
        <v>1.88</v>
      </c>
      <c r="C113" s="36">
        <v>0.92</v>
      </c>
      <c r="D113" s="35"/>
      <c r="E113" s="35"/>
    </row>
    <row r="114" spans="1:7" ht="15.75" customHeight="1" x14ac:dyDescent="0.25">
      <c r="A114" s="34">
        <v>45695</v>
      </c>
      <c r="B114" s="34"/>
      <c r="C114" s="34"/>
      <c r="D114" s="34"/>
      <c r="E114" s="34"/>
    </row>
    <row r="115" spans="1:7" ht="15.75" customHeight="1" x14ac:dyDescent="0.25">
      <c r="A115" s="35" t="s">
        <v>805</v>
      </c>
      <c r="B115" s="36">
        <v>0.92</v>
      </c>
      <c r="C115" s="36">
        <v>0.7</v>
      </c>
      <c r="D115" s="35"/>
      <c r="E115" s="35"/>
    </row>
    <row r="116" spans="1:7" ht="15.75" customHeight="1" x14ac:dyDescent="0.25">
      <c r="A116" s="35" t="s">
        <v>806</v>
      </c>
      <c r="B116" s="36">
        <v>1.39</v>
      </c>
      <c r="C116" s="36">
        <v>0.98</v>
      </c>
      <c r="D116" s="35"/>
      <c r="E116" s="35"/>
    </row>
    <row r="117" spans="1:7" ht="15.75" customHeight="1" x14ac:dyDescent="0.25">
      <c r="A117" s="35" t="s">
        <v>807</v>
      </c>
      <c r="B117" s="36">
        <v>1.02</v>
      </c>
      <c r="C117" s="36">
        <v>1.17</v>
      </c>
      <c r="D117" s="35"/>
      <c r="E117" s="35"/>
    </row>
    <row r="118" spans="1:7" ht="15.75" customHeight="1" x14ac:dyDescent="0.25">
      <c r="A118" s="35" t="s">
        <v>808</v>
      </c>
      <c r="B118" s="36">
        <v>0.67</v>
      </c>
      <c r="C118" s="36">
        <v>0.41</v>
      </c>
      <c r="D118" s="35"/>
      <c r="E118" s="35"/>
    </row>
    <row r="119" spans="1:7" ht="15.75" customHeight="1" x14ac:dyDescent="0.25">
      <c r="A119" s="35" t="s">
        <v>809</v>
      </c>
      <c r="B119" s="36">
        <v>1.37</v>
      </c>
      <c r="C119" s="36">
        <v>0.36</v>
      </c>
      <c r="D119" s="35"/>
      <c r="E119" s="35"/>
    </row>
    <row r="120" spans="1:7" ht="15.75" customHeight="1" x14ac:dyDescent="0.25">
      <c r="A120" s="35" t="s">
        <v>810</v>
      </c>
      <c r="B120" s="36">
        <v>0.79</v>
      </c>
      <c r="C120" s="36">
        <v>0.48</v>
      </c>
      <c r="D120" s="35"/>
      <c r="E120" s="35"/>
    </row>
    <row r="121" spans="1:7" ht="15.75" customHeight="1" x14ac:dyDescent="0.25">
      <c r="A121" s="35" t="s">
        <v>811</v>
      </c>
      <c r="B121" s="36">
        <v>0.95</v>
      </c>
      <c r="C121" s="36">
        <v>1.1599999999999999</v>
      </c>
      <c r="D121" s="35"/>
      <c r="E121" s="35"/>
    </row>
    <row r="122" spans="1:7" ht="15.75" customHeight="1" x14ac:dyDescent="0.25">
      <c r="A122" s="35" t="s">
        <v>812</v>
      </c>
      <c r="B122" s="36">
        <v>0.86</v>
      </c>
      <c r="C122" s="36">
        <v>1.1100000000000001</v>
      </c>
      <c r="D122" s="35"/>
      <c r="E122" s="35"/>
    </row>
    <row r="123" spans="1:7" ht="15.75" customHeight="1" x14ac:dyDescent="0.25">
      <c r="A123" s="38" t="s">
        <v>813</v>
      </c>
      <c r="B123" s="36">
        <v>1</v>
      </c>
      <c r="C123" s="36">
        <v>1.01</v>
      </c>
      <c r="D123" s="35"/>
      <c r="E123" s="35"/>
      <c r="G123" s="1" t="s">
        <v>790</v>
      </c>
    </row>
    <row r="124" spans="1:7" ht="15.75" customHeight="1" x14ac:dyDescent="0.25">
      <c r="A124" s="35" t="s">
        <v>814</v>
      </c>
      <c r="B124" s="36">
        <v>1.48</v>
      </c>
      <c r="C124" s="36">
        <v>0.66</v>
      </c>
      <c r="D124" s="35"/>
      <c r="E124" s="35"/>
    </row>
    <row r="125" spans="1:7" ht="15.75" customHeight="1" x14ac:dyDescent="0.25">
      <c r="A125" s="34">
        <v>45698</v>
      </c>
      <c r="B125" s="34"/>
      <c r="C125" s="34"/>
      <c r="D125" s="34"/>
      <c r="E125" s="34"/>
    </row>
    <row r="126" spans="1:7" ht="15.75" customHeight="1" x14ac:dyDescent="0.25">
      <c r="A126" s="35" t="s">
        <v>815</v>
      </c>
      <c r="B126" s="36">
        <v>0.9</v>
      </c>
      <c r="C126" s="36">
        <v>0.38</v>
      </c>
      <c r="D126" s="35"/>
      <c r="E126" s="35"/>
    </row>
    <row r="127" spans="1:7" ht="15.75" customHeight="1" x14ac:dyDescent="0.25">
      <c r="A127" s="35" t="s">
        <v>816</v>
      </c>
      <c r="B127" s="36">
        <v>0.74</v>
      </c>
      <c r="C127" s="36">
        <v>0.34</v>
      </c>
      <c r="D127" s="35"/>
      <c r="E127" s="35"/>
    </row>
    <row r="128" spans="1:7" ht="15.75" customHeight="1" x14ac:dyDescent="0.25">
      <c r="A128" s="35" t="s">
        <v>817</v>
      </c>
      <c r="B128" s="36">
        <v>1.63</v>
      </c>
      <c r="C128" s="36">
        <v>1</v>
      </c>
      <c r="D128" s="35"/>
      <c r="E128" s="35"/>
    </row>
    <row r="129" spans="1:40" ht="15.75" customHeight="1" x14ac:dyDescent="0.25">
      <c r="A129" s="35" t="s">
        <v>818</v>
      </c>
      <c r="B129" s="36">
        <v>0.8</v>
      </c>
      <c r="C129" s="36">
        <v>0.65</v>
      </c>
      <c r="D129" s="35"/>
      <c r="E129" s="35"/>
    </row>
    <row r="130" spans="1:40" ht="15.75" customHeight="1" x14ac:dyDescent="0.25">
      <c r="A130" s="35" t="s">
        <v>819</v>
      </c>
      <c r="B130" s="36">
        <v>1.0900000000000001</v>
      </c>
      <c r="C130" s="36">
        <v>1.24</v>
      </c>
      <c r="D130" s="35"/>
      <c r="E130" s="35"/>
    </row>
    <row r="131" spans="1:40" ht="15.75" customHeight="1" x14ac:dyDescent="0.25">
      <c r="A131" s="35" t="s">
        <v>820</v>
      </c>
      <c r="B131" s="36">
        <v>0.66</v>
      </c>
      <c r="C131" s="36">
        <v>0.3</v>
      </c>
      <c r="D131" s="35"/>
      <c r="E131" s="35"/>
    </row>
    <row r="132" spans="1:40" ht="15.75" customHeight="1" x14ac:dyDescent="0.25">
      <c r="A132" s="39">
        <v>45701</v>
      </c>
      <c r="B132" s="39"/>
      <c r="C132" s="39"/>
      <c r="D132" s="39"/>
      <c r="E132" s="39"/>
    </row>
    <row r="133" spans="1:40" ht="15.75" customHeight="1" x14ac:dyDescent="0.25">
      <c r="A133" s="38" t="s">
        <v>821</v>
      </c>
      <c r="B133" s="36">
        <v>0.98</v>
      </c>
      <c r="C133" s="36">
        <v>1.1499999999999999</v>
      </c>
    </row>
    <row r="134" spans="1:40" ht="15.75" customHeight="1" x14ac:dyDescent="0.25">
      <c r="A134" s="37" t="s">
        <v>497</v>
      </c>
      <c r="B134" s="36">
        <v>0.62</v>
      </c>
      <c r="C134" s="36">
        <v>0.45</v>
      </c>
    </row>
    <row r="135" spans="1:40" ht="15.75" customHeight="1" x14ac:dyDescent="0.25">
      <c r="A135" s="39">
        <v>45703</v>
      </c>
      <c r="B135" s="37"/>
      <c r="C135" s="37"/>
      <c r="D135" s="37"/>
      <c r="E135" s="37"/>
      <c r="F135" s="35"/>
      <c r="G135" s="35"/>
      <c r="H135" s="35"/>
      <c r="I135" s="35"/>
      <c r="J135" s="35"/>
      <c r="K135" s="35"/>
      <c r="L135" s="35"/>
      <c r="M135" s="35"/>
      <c r="N135" s="35"/>
      <c r="O135" s="35"/>
      <c r="P135" s="35"/>
      <c r="Q135" s="35"/>
      <c r="R135" s="35"/>
      <c r="S135" s="35"/>
      <c r="T135" s="35"/>
      <c r="U135" s="35"/>
      <c r="V135" s="35"/>
      <c r="W135" s="35"/>
      <c r="X135" s="35"/>
      <c r="Y135" s="35"/>
      <c r="Z135" s="35"/>
      <c r="AA135" s="35"/>
      <c r="AB135" s="35"/>
      <c r="AC135" s="35"/>
      <c r="AD135" s="35"/>
      <c r="AE135" s="35"/>
      <c r="AF135" s="35"/>
      <c r="AG135" s="35"/>
      <c r="AH135" s="35"/>
      <c r="AI135" s="35"/>
      <c r="AJ135" s="35"/>
      <c r="AK135" s="35"/>
      <c r="AL135" s="35"/>
      <c r="AM135" s="35"/>
      <c r="AN135" s="35"/>
    </row>
    <row r="136" spans="1:40" ht="15.75" customHeight="1" x14ac:dyDescent="0.25">
      <c r="A136" s="37" t="s">
        <v>498</v>
      </c>
      <c r="B136" s="36">
        <v>0.42</v>
      </c>
      <c r="C136" s="36">
        <v>0.87</v>
      </c>
      <c r="D136" s="35"/>
      <c r="E136" s="35"/>
      <c r="F136" s="35"/>
      <c r="G136" s="35"/>
      <c r="H136" s="35"/>
      <c r="I136" s="35"/>
      <c r="J136" s="35"/>
      <c r="K136" s="35"/>
      <c r="L136" s="35"/>
      <c r="M136" s="35"/>
      <c r="N136" s="35"/>
      <c r="O136" s="35"/>
      <c r="P136" s="35"/>
      <c r="Q136" s="35"/>
      <c r="R136" s="35"/>
      <c r="S136" s="35"/>
      <c r="T136" s="35"/>
      <c r="U136" s="35"/>
      <c r="V136" s="35"/>
      <c r="W136" s="35"/>
      <c r="X136" s="35"/>
      <c r="Y136" s="35"/>
      <c r="Z136" s="35"/>
      <c r="AA136" s="35"/>
      <c r="AB136" s="35"/>
      <c r="AC136" s="35"/>
      <c r="AD136" s="35"/>
      <c r="AE136" s="35"/>
      <c r="AF136" s="35"/>
      <c r="AG136" s="35"/>
      <c r="AH136" s="35"/>
      <c r="AI136" s="35"/>
      <c r="AJ136" s="35"/>
      <c r="AK136" s="35"/>
      <c r="AL136" s="35"/>
      <c r="AM136" s="35"/>
      <c r="AN136" s="35"/>
    </row>
    <row r="137" spans="1:40" ht="15.75" customHeight="1" x14ac:dyDescent="0.25">
      <c r="A137" s="40">
        <v>45706</v>
      </c>
      <c r="B137" s="41"/>
      <c r="C137" s="41"/>
      <c r="D137" s="41"/>
      <c r="E137" s="41"/>
      <c r="F137" s="35"/>
      <c r="G137" s="35"/>
      <c r="H137" s="35"/>
      <c r="I137" s="35"/>
      <c r="J137" s="35"/>
      <c r="K137" s="35"/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5"/>
      <c r="X137" s="35"/>
      <c r="Y137" s="35"/>
      <c r="Z137" s="35"/>
      <c r="AA137" s="35"/>
      <c r="AB137" s="35"/>
      <c r="AC137" s="35"/>
      <c r="AD137" s="35"/>
      <c r="AE137" s="35"/>
      <c r="AF137" s="35"/>
      <c r="AG137" s="35"/>
      <c r="AH137" s="35"/>
      <c r="AI137" s="35"/>
      <c r="AJ137" s="35"/>
      <c r="AK137" s="35"/>
      <c r="AL137" s="35"/>
      <c r="AM137" s="35"/>
      <c r="AN137" s="35"/>
    </row>
    <row r="138" spans="1:40" ht="15.75" customHeight="1" x14ac:dyDescent="0.25">
      <c r="A138" s="37" t="s">
        <v>499</v>
      </c>
      <c r="B138" s="36">
        <v>0.9</v>
      </c>
      <c r="C138" s="35"/>
      <c r="D138" s="35"/>
      <c r="E138" s="36">
        <v>0.45</v>
      </c>
      <c r="F138" s="35"/>
      <c r="G138" s="35"/>
      <c r="H138" s="35"/>
      <c r="I138" s="35"/>
      <c r="J138" s="35"/>
      <c r="K138" s="35"/>
      <c r="L138" s="35"/>
      <c r="M138" s="35"/>
      <c r="N138" s="35"/>
      <c r="O138" s="35"/>
      <c r="P138" s="35"/>
      <c r="Q138" s="35"/>
      <c r="R138" s="35"/>
      <c r="S138" s="35"/>
      <c r="T138" s="35"/>
      <c r="U138" s="35"/>
      <c r="V138" s="35"/>
      <c r="W138" s="35"/>
      <c r="X138" s="35"/>
      <c r="Y138" s="35"/>
      <c r="Z138" s="35"/>
      <c r="AA138" s="35"/>
      <c r="AB138" s="35"/>
      <c r="AC138" s="35"/>
      <c r="AD138" s="35"/>
      <c r="AE138" s="35"/>
      <c r="AF138" s="35"/>
      <c r="AG138" s="35"/>
      <c r="AH138" s="35"/>
      <c r="AI138" s="35"/>
      <c r="AJ138" s="35"/>
      <c r="AK138" s="35"/>
      <c r="AL138" s="35"/>
      <c r="AM138" s="35"/>
      <c r="AN138" s="35"/>
    </row>
    <row r="139" spans="1:40" ht="15.75" customHeight="1" x14ac:dyDescent="0.25">
      <c r="A139" s="38" t="s">
        <v>822</v>
      </c>
      <c r="B139" s="36">
        <v>1.64</v>
      </c>
      <c r="C139" s="35"/>
      <c r="D139" s="35"/>
      <c r="E139" s="36">
        <v>1.1599999999999999</v>
      </c>
      <c r="F139" s="35"/>
      <c r="G139" s="35"/>
      <c r="H139" s="35"/>
      <c r="I139" s="35"/>
      <c r="J139" s="35"/>
      <c r="K139" s="35"/>
      <c r="L139" s="35"/>
      <c r="M139" s="35"/>
      <c r="N139" s="35"/>
      <c r="O139" s="35"/>
      <c r="P139" s="35"/>
      <c r="Q139" s="35"/>
      <c r="R139" s="35"/>
      <c r="S139" s="35"/>
      <c r="T139" s="35"/>
      <c r="U139" s="35"/>
      <c r="V139" s="35"/>
      <c r="W139" s="35"/>
      <c r="X139" s="35"/>
      <c r="Y139" s="35"/>
      <c r="Z139" s="35"/>
      <c r="AA139" s="35"/>
      <c r="AB139" s="35"/>
      <c r="AC139" s="35"/>
      <c r="AD139" s="35"/>
      <c r="AE139" s="35"/>
      <c r="AF139" s="35"/>
      <c r="AG139" s="35"/>
      <c r="AH139" s="35"/>
      <c r="AI139" s="35"/>
      <c r="AJ139" s="35"/>
      <c r="AK139" s="35"/>
      <c r="AL139" s="35"/>
      <c r="AM139" s="35"/>
      <c r="AN139" s="35"/>
    </row>
    <row r="140" spans="1:40" ht="15.75" customHeight="1" x14ac:dyDescent="0.25">
      <c r="A140" s="42" t="s">
        <v>823</v>
      </c>
      <c r="B140" s="36">
        <v>1.0900000000000001</v>
      </c>
      <c r="C140" s="35"/>
      <c r="D140" s="35"/>
      <c r="E140" s="36">
        <v>0.9</v>
      </c>
      <c r="F140" s="35"/>
      <c r="G140" s="35"/>
      <c r="H140" s="35"/>
      <c r="I140" s="35"/>
      <c r="J140" s="35"/>
      <c r="K140" s="35"/>
      <c r="L140" s="35"/>
      <c r="M140" s="35"/>
      <c r="N140" s="35"/>
      <c r="O140" s="35"/>
      <c r="P140" s="35"/>
      <c r="Q140" s="35"/>
      <c r="R140" s="35"/>
      <c r="S140" s="35"/>
      <c r="T140" s="35"/>
      <c r="U140" s="35"/>
      <c r="V140" s="35"/>
      <c r="W140" s="35"/>
      <c r="X140" s="35"/>
      <c r="Y140" s="35"/>
      <c r="Z140" s="35"/>
      <c r="AA140" s="35"/>
      <c r="AB140" s="35"/>
      <c r="AC140" s="35"/>
      <c r="AD140" s="35"/>
      <c r="AE140" s="35"/>
      <c r="AF140" s="35"/>
      <c r="AG140" s="35"/>
      <c r="AH140" s="35"/>
      <c r="AI140" s="35"/>
      <c r="AJ140" s="35"/>
      <c r="AK140" s="35"/>
      <c r="AL140" s="35"/>
      <c r="AM140" s="35"/>
      <c r="AN140" s="35"/>
    </row>
    <row r="141" spans="1:40" ht="15.75" customHeight="1" x14ac:dyDescent="0.25">
      <c r="A141" s="40">
        <v>45724</v>
      </c>
      <c r="B141" s="41"/>
      <c r="C141" s="41"/>
      <c r="D141" s="41"/>
      <c r="E141" s="41"/>
      <c r="F141" s="35"/>
      <c r="G141" s="35"/>
      <c r="H141" s="35"/>
      <c r="I141" s="35"/>
      <c r="J141" s="35"/>
      <c r="K141" s="35"/>
      <c r="L141" s="35"/>
      <c r="M141" s="35"/>
      <c r="N141" s="35"/>
      <c r="O141" s="35"/>
      <c r="P141" s="35"/>
      <c r="Q141" s="35"/>
      <c r="R141" s="35"/>
      <c r="S141" s="35"/>
      <c r="T141" s="35"/>
      <c r="U141" s="35"/>
      <c r="V141" s="35"/>
      <c r="W141" s="35"/>
      <c r="X141" s="35"/>
      <c r="Y141" s="35"/>
      <c r="Z141" s="35"/>
      <c r="AA141" s="35"/>
      <c r="AB141" s="35"/>
      <c r="AC141" s="35"/>
      <c r="AD141" s="35"/>
      <c r="AE141" s="35"/>
      <c r="AF141" s="35"/>
      <c r="AG141" s="35"/>
      <c r="AH141" s="35"/>
      <c r="AI141" s="35"/>
      <c r="AJ141" s="35"/>
      <c r="AK141" s="35"/>
      <c r="AL141" s="35"/>
      <c r="AM141" s="35"/>
      <c r="AN141" s="35"/>
    </row>
    <row r="142" spans="1:40" ht="15.75" customHeight="1" x14ac:dyDescent="0.25">
      <c r="A142" s="38" t="s">
        <v>824</v>
      </c>
      <c r="B142" s="36">
        <v>1.1100000000000001</v>
      </c>
      <c r="C142" s="36">
        <v>1.23</v>
      </c>
      <c r="D142" s="35"/>
      <c r="E142" s="35"/>
      <c r="F142" s="35"/>
      <c r="G142" s="35"/>
      <c r="H142" s="35"/>
      <c r="I142" s="35"/>
      <c r="J142" s="35"/>
      <c r="K142" s="35"/>
      <c r="L142" s="35"/>
      <c r="M142" s="35"/>
      <c r="N142" s="35"/>
      <c r="O142" s="35"/>
      <c r="P142" s="35"/>
      <c r="Q142" s="35"/>
      <c r="R142" s="35"/>
      <c r="S142" s="35"/>
      <c r="T142" s="35"/>
      <c r="U142" s="35"/>
      <c r="V142" s="35"/>
      <c r="W142" s="35"/>
      <c r="X142" s="35"/>
      <c r="Y142" s="35"/>
      <c r="Z142" s="35"/>
      <c r="AA142" s="35"/>
      <c r="AB142" s="35"/>
      <c r="AC142" s="35"/>
      <c r="AD142" s="35"/>
      <c r="AE142" s="35"/>
      <c r="AF142" s="35"/>
      <c r="AG142" s="35"/>
      <c r="AH142" s="35"/>
      <c r="AI142" s="35"/>
      <c r="AJ142" s="35"/>
      <c r="AK142" s="35"/>
      <c r="AL142" s="35"/>
      <c r="AM142" s="35"/>
      <c r="AN142" s="35"/>
    </row>
    <row r="143" spans="1:40" ht="15.75" customHeight="1" x14ac:dyDescent="0.25">
      <c r="A143" s="38" t="s">
        <v>825</v>
      </c>
      <c r="B143" s="36">
        <v>1.07</v>
      </c>
      <c r="C143" s="36">
        <v>1.1299999999999999</v>
      </c>
      <c r="D143" s="35"/>
      <c r="E143" s="35"/>
      <c r="F143" s="35"/>
      <c r="G143" s="35"/>
      <c r="H143" s="35"/>
      <c r="I143" s="35"/>
      <c r="J143" s="35"/>
      <c r="K143" s="35"/>
      <c r="L143" s="35"/>
      <c r="M143" s="35"/>
      <c r="N143" s="35"/>
      <c r="O143" s="35"/>
      <c r="P143" s="35"/>
      <c r="Q143" s="35"/>
      <c r="R143" s="35"/>
      <c r="S143" s="35"/>
      <c r="T143" s="35"/>
      <c r="U143" s="35"/>
      <c r="V143" s="35"/>
      <c r="W143" s="35"/>
      <c r="X143" s="35"/>
      <c r="Y143" s="35"/>
      <c r="Z143" s="35"/>
      <c r="AA143" s="35"/>
      <c r="AB143" s="35"/>
      <c r="AC143" s="35"/>
      <c r="AD143" s="35"/>
      <c r="AE143" s="35"/>
      <c r="AF143" s="35"/>
      <c r="AG143" s="35"/>
      <c r="AH143" s="35"/>
      <c r="AI143" s="35"/>
      <c r="AJ143" s="35"/>
      <c r="AK143" s="35"/>
      <c r="AL143" s="35"/>
      <c r="AM143" s="35"/>
      <c r="AN143" s="35"/>
    </row>
    <row r="144" spans="1:40" ht="15.75" customHeight="1" x14ac:dyDescent="0.25">
      <c r="A144" s="38" t="s">
        <v>826</v>
      </c>
      <c r="B144" s="36">
        <v>1.36</v>
      </c>
      <c r="C144" s="36">
        <v>1.24</v>
      </c>
      <c r="D144" s="35"/>
      <c r="E144" s="35"/>
      <c r="F144" s="35"/>
      <c r="G144" s="35"/>
      <c r="H144" s="35"/>
      <c r="I144" s="35"/>
      <c r="J144" s="35"/>
      <c r="K144" s="35"/>
      <c r="L144" s="35"/>
      <c r="M144" s="35"/>
      <c r="N144" s="35"/>
      <c r="O144" s="35"/>
      <c r="P144" s="35"/>
      <c r="Q144" s="35"/>
      <c r="R144" s="35"/>
      <c r="S144" s="35"/>
      <c r="T144" s="35"/>
      <c r="U144" s="35"/>
      <c r="V144" s="35"/>
      <c r="W144" s="35"/>
      <c r="X144" s="35"/>
      <c r="Y144" s="35"/>
      <c r="Z144" s="35"/>
      <c r="AA144" s="35"/>
      <c r="AB144" s="35"/>
      <c r="AC144" s="35"/>
      <c r="AD144" s="35"/>
      <c r="AE144" s="35"/>
      <c r="AF144" s="35"/>
      <c r="AG144" s="35"/>
      <c r="AH144" s="35"/>
      <c r="AI144" s="35"/>
      <c r="AJ144" s="35"/>
      <c r="AK144" s="35"/>
      <c r="AL144" s="35"/>
      <c r="AM144" s="35"/>
      <c r="AN144" s="35"/>
    </row>
    <row r="145" spans="1:40" ht="15.75" customHeight="1" x14ac:dyDescent="0.25">
      <c r="A145" s="37" t="s">
        <v>505</v>
      </c>
      <c r="B145" s="36">
        <v>0.33</v>
      </c>
      <c r="C145" s="36">
        <v>0.57999999999999996</v>
      </c>
      <c r="D145" s="35"/>
      <c r="E145" s="35"/>
      <c r="F145" s="35"/>
      <c r="G145" s="35"/>
      <c r="H145" s="35"/>
      <c r="I145" s="35"/>
      <c r="J145" s="35"/>
      <c r="K145" s="35"/>
      <c r="L145" s="35"/>
      <c r="M145" s="35"/>
      <c r="N145" s="35"/>
      <c r="O145" s="35"/>
      <c r="P145" s="35"/>
      <c r="Q145" s="35"/>
      <c r="R145" s="35"/>
      <c r="S145" s="35"/>
      <c r="T145" s="35"/>
      <c r="U145" s="35"/>
      <c r="V145" s="35"/>
      <c r="W145" s="35"/>
      <c r="X145" s="35"/>
      <c r="Y145" s="35"/>
      <c r="Z145" s="35"/>
      <c r="AA145" s="35"/>
      <c r="AB145" s="35"/>
      <c r="AC145" s="35"/>
      <c r="AD145" s="35"/>
      <c r="AE145" s="35"/>
      <c r="AF145" s="35"/>
      <c r="AG145" s="35"/>
      <c r="AH145" s="35"/>
      <c r="AI145" s="35"/>
      <c r="AJ145" s="35"/>
      <c r="AK145" s="35"/>
      <c r="AL145" s="35"/>
      <c r="AM145" s="35"/>
      <c r="AN145" s="35"/>
    </row>
    <row r="146" spans="1:40" x14ac:dyDescent="0.25">
      <c r="A146" s="41" t="s">
        <v>899</v>
      </c>
      <c r="B146" s="41"/>
      <c r="C146" s="41"/>
      <c r="D146" s="41"/>
      <c r="E146" s="41"/>
    </row>
    <row r="147" spans="1:40" x14ac:dyDescent="0.25">
      <c r="A147" s="63" t="s">
        <v>900</v>
      </c>
      <c r="B147">
        <v>1.29</v>
      </c>
      <c r="C147">
        <v>0.86</v>
      </c>
    </row>
    <row r="148" spans="1:40" x14ac:dyDescent="0.25">
      <c r="A148" s="64" t="s">
        <v>901</v>
      </c>
      <c r="B148">
        <v>0.99</v>
      </c>
      <c r="C148">
        <v>1.04</v>
      </c>
    </row>
    <row r="149" spans="1:40" x14ac:dyDescent="0.25">
      <c r="A149" s="65" t="s">
        <v>902</v>
      </c>
      <c r="B149">
        <v>0.23</v>
      </c>
      <c r="C149">
        <v>0.71</v>
      </c>
    </row>
    <row r="150" spans="1:40" x14ac:dyDescent="0.25">
      <c r="A150" s="64" t="s">
        <v>903</v>
      </c>
      <c r="B150">
        <v>1.0900000000000001</v>
      </c>
      <c r="C150">
        <v>0.64</v>
      </c>
    </row>
    <row r="151" spans="1:40" x14ac:dyDescent="0.25">
      <c r="A151" s="65" t="s">
        <v>904</v>
      </c>
      <c r="B151">
        <v>1.07</v>
      </c>
      <c r="C151">
        <v>0.91</v>
      </c>
    </row>
    <row r="152" spans="1:40" x14ac:dyDescent="0.25">
      <c r="A152" s="65" t="s">
        <v>905</v>
      </c>
      <c r="B152">
        <v>0.54</v>
      </c>
      <c r="C152">
        <v>0.87</v>
      </c>
    </row>
    <row r="153" spans="1:40" x14ac:dyDescent="0.25">
      <c r="A153" s="63" t="s">
        <v>512</v>
      </c>
      <c r="B153">
        <v>0.69</v>
      </c>
      <c r="C153">
        <v>1.41</v>
      </c>
    </row>
    <row r="154" spans="1:40" x14ac:dyDescent="0.25">
      <c r="A154" s="63" t="s">
        <v>906</v>
      </c>
      <c r="B154">
        <v>2.0299999999999998</v>
      </c>
      <c r="C154">
        <v>1.28</v>
      </c>
    </row>
    <row r="155" spans="1:40" x14ac:dyDescent="0.25">
      <c r="A155" s="65" t="s">
        <v>514</v>
      </c>
      <c r="B155">
        <v>0.44</v>
      </c>
      <c r="C155">
        <v>1.06</v>
      </c>
    </row>
    <row r="156" spans="1:40" x14ac:dyDescent="0.25">
      <c r="A156" s="65" t="s">
        <v>907</v>
      </c>
      <c r="B156">
        <v>0.76</v>
      </c>
      <c r="C156">
        <v>1.01</v>
      </c>
    </row>
    <row r="157" spans="1:40" x14ac:dyDescent="0.25">
      <c r="A157" s="64" t="s">
        <v>908</v>
      </c>
      <c r="B157">
        <v>0.95</v>
      </c>
      <c r="C157">
        <v>0.86</v>
      </c>
      <c r="G157" t="s">
        <v>909</v>
      </c>
    </row>
    <row r="158" spans="1:40" x14ac:dyDescent="0.25">
      <c r="A158" s="69" t="s">
        <v>911</v>
      </c>
      <c r="B158">
        <v>0.75</v>
      </c>
      <c r="C158">
        <v>0.94</v>
      </c>
    </row>
    <row r="159" spans="1:40" x14ac:dyDescent="0.25">
      <c r="A159" s="41" t="s">
        <v>912</v>
      </c>
      <c r="B159" s="41"/>
      <c r="C159" s="41"/>
      <c r="D159" s="41"/>
      <c r="E159" s="41"/>
    </row>
    <row r="160" spans="1:40" x14ac:dyDescent="0.25">
      <c r="A160" s="65" t="s">
        <v>913</v>
      </c>
      <c r="B160">
        <v>0.55000000000000004</v>
      </c>
      <c r="C160">
        <v>0.94</v>
      </c>
    </row>
    <row r="161" spans="1:81" x14ac:dyDescent="0.25">
      <c r="A161" s="65" t="s">
        <v>914</v>
      </c>
      <c r="B161">
        <v>0.54</v>
      </c>
      <c r="C161">
        <v>0.96</v>
      </c>
    </row>
    <row r="162" spans="1:81" x14ac:dyDescent="0.25">
      <c r="A162" s="63" t="s">
        <v>915</v>
      </c>
      <c r="B162">
        <v>1.28</v>
      </c>
      <c r="C162">
        <v>1.1100000000000001</v>
      </c>
    </row>
    <row r="163" spans="1:81" x14ac:dyDescent="0.25">
      <c r="A163" s="63" t="s">
        <v>521</v>
      </c>
      <c r="B163">
        <v>0.84</v>
      </c>
      <c r="C163">
        <v>1.1299999999999999</v>
      </c>
    </row>
    <row r="164" spans="1:81" x14ac:dyDescent="0.25">
      <c r="A164" s="63" t="s">
        <v>916</v>
      </c>
      <c r="B164">
        <v>1.37</v>
      </c>
      <c r="C164">
        <v>0.96</v>
      </c>
    </row>
    <row r="165" spans="1:81" x14ac:dyDescent="0.25">
      <c r="A165" s="64" t="s">
        <v>917</v>
      </c>
      <c r="B165">
        <v>0.61</v>
      </c>
      <c r="C165">
        <v>1.23</v>
      </c>
    </row>
    <row r="166" spans="1:81" x14ac:dyDescent="0.25">
      <c r="A166" s="63" t="s">
        <v>918</v>
      </c>
      <c r="B166">
        <v>1.39</v>
      </c>
      <c r="C166">
        <v>0.79</v>
      </c>
    </row>
    <row r="167" spans="1:81" x14ac:dyDescent="0.25">
      <c r="A167" s="65" t="s">
        <v>919</v>
      </c>
      <c r="B167">
        <v>0.74</v>
      </c>
      <c r="C167">
        <v>0.85</v>
      </c>
    </row>
    <row r="168" spans="1:81" x14ac:dyDescent="0.25">
      <c r="A168" s="63" t="s">
        <v>920</v>
      </c>
      <c r="B168">
        <v>1.01</v>
      </c>
      <c r="C168">
        <v>1.46</v>
      </c>
    </row>
    <row r="169" spans="1:81" x14ac:dyDescent="0.25">
      <c r="A169" s="41" t="s">
        <v>937</v>
      </c>
      <c r="B169" s="41"/>
      <c r="C169" s="41"/>
      <c r="D169" s="41"/>
      <c r="E169" s="41"/>
      <c r="G169" s="346"/>
      <c r="H169" s="346"/>
      <c r="I169" s="346"/>
      <c r="J169" s="346"/>
      <c r="K169" s="346"/>
      <c r="L169" s="346"/>
      <c r="M169" s="346"/>
      <c r="N169" s="346"/>
      <c r="O169" s="346"/>
      <c r="P169" s="346"/>
      <c r="Q169" s="346"/>
      <c r="R169" s="346"/>
      <c r="S169" s="346"/>
      <c r="T169" s="346"/>
      <c r="U169" s="346"/>
      <c r="V169" s="346"/>
      <c r="W169" s="346"/>
      <c r="X169" s="346"/>
      <c r="Y169" s="346"/>
      <c r="Z169" s="346"/>
      <c r="AA169" s="346"/>
      <c r="AB169" s="346"/>
      <c r="AC169" s="346"/>
      <c r="AD169" s="346"/>
      <c r="AE169" s="346"/>
      <c r="AF169" s="346"/>
      <c r="AO169" s="346"/>
      <c r="AP169" s="346"/>
      <c r="AQ169" s="346"/>
      <c r="AR169" s="346"/>
      <c r="AS169" s="346"/>
      <c r="AT169" s="346"/>
      <c r="AU169" s="346"/>
      <c r="AV169" s="346"/>
      <c r="AW169" s="346"/>
      <c r="AX169" s="346"/>
      <c r="AY169" s="346"/>
      <c r="AZ169" s="346"/>
      <c r="BA169" s="346"/>
      <c r="BB169" s="346"/>
      <c r="BC169" s="346"/>
      <c r="BD169" s="346"/>
      <c r="BE169" s="346"/>
      <c r="BF169" s="346"/>
      <c r="BG169" s="346"/>
      <c r="BH169" s="346"/>
      <c r="BI169" s="346"/>
      <c r="BJ169" s="346"/>
      <c r="BK169" s="346"/>
      <c r="BL169" s="346"/>
      <c r="BM169" s="346"/>
      <c r="BN169" s="346"/>
      <c r="BO169" s="346"/>
      <c r="BP169" s="346"/>
      <c r="BQ169" s="346"/>
      <c r="BR169" s="346"/>
      <c r="BS169" s="346"/>
      <c r="BT169" s="346"/>
      <c r="BU169" s="346"/>
      <c r="BV169" s="346"/>
      <c r="BW169" s="346"/>
      <c r="BX169" s="346"/>
      <c r="BY169" s="346"/>
      <c r="BZ169" s="346"/>
      <c r="CA169" s="346"/>
      <c r="CB169" s="346"/>
      <c r="CC169" s="346"/>
    </row>
    <row r="170" spans="1:81" x14ac:dyDescent="0.25">
      <c r="A170" s="71" t="s">
        <v>938</v>
      </c>
      <c r="B170">
        <v>1</v>
      </c>
      <c r="C170">
        <v>1.22</v>
      </c>
      <c r="G170" s="346"/>
      <c r="H170" s="346"/>
      <c r="I170" s="346"/>
      <c r="J170" s="346"/>
      <c r="K170" s="346"/>
      <c r="L170" s="346"/>
      <c r="M170" s="346"/>
      <c r="N170" s="346"/>
      <c r="O170" s="346"/>
      <c r="P170" s="346"/>
      <c r="Q170" s="346"/>
      <c r="R170" s="346"/>
      <c r="S170" s="346"/>
      <c r="T170" s="346"/>
      <c r="U170" s="346"/>
      <c r="V170" s="346"/>
      <c r="W170" s="346"/>
      <c r="X170" s="346"/>
      <c r="Y170" s="346"/>
      <c r="Z170" s="346"/>
      <c r="AA170" s="346"/>
      <c r="AB170" s="346"/>
      <c r="AC170" s="346"/>
      <c r="AD170" s="346"/>
      <c r="AE170" s="346"/>
      <c r="AF170" s="346"/>
      <c r="AO170" s="346"/>
      <c r="AP170" s="346"/>
      <c r="AQ170" s="346"/>
      <c r="AR170" s="346"/>
      <c r="AS170" s="346"/>
      <c r="AT170" s="346"/>
      <c r="AU170" s="346"/>
      <c r="AV170" s="346"/>
      <c r="AW170" s="346"/>
      <c r="AX170" s="346"/>
      <c r="AY170" s="346"/>
      <c r="AZ170" s="346"/>
      <c r="BA170" s="346"/>
      <c r="BB170" s="346"/>
      <c r="BC170" s="346"/>
      <c r="BD170" s="346"/>
      <c r="BE170" s="346"/>
      <c r="BF170" s="346"/>
      <c r="BG170" s="346"/>
      <c r="BH170" s="346"/>
      <c r="BI170" s="346"/>
      <c r="BJ170" s="346"/>
      <c r="BK170" s="346"/>
      <c r="BL170" s="346"/>
      <c r="BM170" s="346"/>
      <c r="BN170" s="346"/>
      <c r="BO170" s="346"/>
      <c r="BP170" s="346"/>
      <c r="BQ170" s="346"/>
      <c r="BR170" s="346"/>
      <c r="BS170" s="346"/>
      <c r="BT170" s="346"/>
      <c r="BU170" s="346"/>
      <c r="BV170" s="346"/>
      <c r="BW170" s="346"/>
      <c r="BX170" s="346"/>
      <c r="BY170" s="346"/>
      <c r="BZ170" s="346"/>
      <c r="CA170" s="346"/>
      <c r="CB170" s="346"/>
      <c r="CC170" s="346"/>
    </row>
    <row r="171" spans="1:81" x14ac:dyDescent="0.25">
      <c r="A171" s="72" t="s">
        <v>939</v>
      </c>
      <c r="B171">
        <v>0</v>
      </c>
      <c r="C171">
        <v>0</v>
      </c>
      <c r="G171" s="346"/>
      <c r="H171" s="346"/>
      <c r="I171" s="346"/>
      <c r="J171" s="346"/>
      <c r="K171" s="346"/>
      <c r="L171" s="346"/>
      <c r="M171" s="346"/>
      <c r="N171" s="346"/>
      <c r="O171" s="346"/>
      <c r="P171" s="346"/>
      <c r="Q171" s="346"/>
      <c r="R171" s="346"/>
      <c r="S171" s="346"/>
      <c r="T171" s="346"/>
      <c r="U171" s="346"/>
      <c r="V171" s="346"/>
      <c r="W171" s="346"/>
      <c r="X171" s="346"/>
      <c r="Y171" s="346"/>
      <c r="Z171" s="346"/>
      <c r="AA171" s="346"/>
      <c r="AB171" s="346"/>
      <c r="AC171" s="346"/>
      <c r="AD171" s="346"/>
      <c r="AE171" s="346"/>
      <c r="AF171" s="346"/>
      <c r="AO171" s="346"/>
      <c r="AP171" s="346"/>
      <c r="AQ171" s="346"/>
      <c r="AR171" s="346"/>
      <c r="AS171" s="346"/>
      <c r="AT171" s="346"/>
      <c r="AU171" s="346"/>
      <c r="AV171" s="346"/>
      <c r="AW171" s="346"/>
      <c r="AX171" s="346"/>
      <c r="AY171" s="346"/>
      <c r="AZ171" s="346"/>
      <c r="BA171" s="346"/>
      <c r="BB171" s="346"/>
      <c r="BC171" s="346"/>
      <c r="BD171" s="346"/>
      <c r="BE171" s="346"/>
      <c r="BF171" s="346"/>
      <c r="BG171" s="346"/>
      <c r="BH171" s="346"/>
      <c r="BI171" s="346"/>
      <c r="BJ171" s="346"/>
      <c r="BK171" s="346"/>
      <c r="BL171" s="346"/>
      <c r="BM171" s="346"/>
      <c r="BN171" s="346"/>
      <c r="BO171" s="346"/>
      <c r="BP171" s="346"/>
      <c r="BQ171" s="346"/>
      <c r="BR171" s="346"/>
      <c r="BS171" s="346"/>
      <c r="BT171" s="346"/>
      <c r="BU171" s="346"/>
      <c r="BV171" s="346"/>
      <c r="BW171" s="346"/>
      <c r="BX171" s="346"/>
      <c r="BY171" s="346"/>
      <c r="BZ171" s="346"/>
      <c r="CA171" s="346"/>
      <c r="CB171" s="346"/>
      <c r="CC171" s="346"/>
    </row>
    <row r="172" spans="1:81" x14ac:dyDescent="0.25">
      <c r="A172" s="73" t="s">
        <v>529</v>
      </c>
      <c r="B172">
        <v>0.64</v>
      </c>
      <c r="C172">
        <v>0.62</v>
      </c>
      <c r="G172" s="346"/>
      <c r="H172" s="346"/>
      <c r="I172" s="346"/>
      <c r="J172" s="346"/>
      <c r="K172" s="346"/>
      <c r="L172" s="346"/>
      <c r="M172" s="346"/>
      <c r="N172" s="346"/>
      <c r="O172" s="346"/>
      <c r="P172" s="346"/>
      <c r="Q172" s="346"/>
      <c r="R172" s="346"/>
      <c r="S172" s="346"/>
      <c r="T172" s="346"/>
      <c r="U172" s="346"/>
      <c r="V172" s="346"/>
      <c r="W172" s="346"/>
      <c r="X172" s="346"/>
      <c r="Y172" s="346"/>
      <c r="Z172" s="346"/>
      <c r="AA172" s="346"/>
      <c r="AB172" s="346"/>
      <c r="AC172" s="346"/>
      <c r="AD172" s="346"/>
      <c r="AE172" s="346"/>
      <c r="AF172" s="346"/>
      <c r="AO172" s="346"/>
      <c r="AP172" s="346"/>
      <c r="AQ172" s="346"/>
      <c r="AR172" s="346"/>
      <c r="AS172" s="346"/>
      <c r="AT172" s="346"/>
      <c r="AU172" s="346"/>
      <c r="AV172" s="346"/>
      <c r="AW172" s="346"/>
      <c r="AX172" s="346"/>
      <c r="AY172" s="346"/>
      <c r="AZ172" s="346"/>
      <c r="BA172" s="346"/>
      <c r="BB172" s="346"/>
      <c r="BC172" s="346"/>
      <c r="BD172" s="346"/>
      <c r="BE172" s="346"/>
      <c r="BF172" s="346"/>
      <c r="BG172" s="346"/>
      <c r="BH172" s="346"/>
      <c r="BI172" s="346"/>
      <c r="BJ172" s="346"/>
      <c r="BK172" s="346"/>
      <c r="BL172" s="346"/>
      <c r="BM172" s="346"/>
      <c r="BN172" s="346"/>
      <c r="BO172" s="346"/>
      <c r="BP172" s="346"/>
      <c r="BQ172" s="346"/>
      <c r="BR172" s="346"/>
      <c r="BS172" s="346"/>
      <c r="BT172" s="346"/>
      <c r="BU172" s="346"/>
      <c r="BV172" s="346"/>
      <c r="BW172" s="346"/>
      <c r="BX172" s="346"/>
      <c r="BY172" s="346"/>
      <c r="BZ172" s="346"/>
      <c r="CA172" s="346"/>
      <c r="CB172" s="346"/>
      <c r="CC172" s="346"/>
    </row>
    <row r="173" spans="1:81" x14ac:dyDescent="0.25">
      <c r="A173" s="74" t="s">
        <v>940</v>
      </c>
      <c r="B173">
        <v>1.28</v>
      </c>
      <c r="C173">
        <v>1.03</v>
      </c>
      <c r="G173" s="346"/>
      <c r="H173" s="346"/>
      <c r="I173" s="346"/>
      <c r="J173" s="346"/>
      <c r="K173" s="346"/>
      <c r="L173" s="346"/>
      <c r="M173" s="346"/>
      <c r="N173" s="346"/>
      <c r="O173" s="346"/>
      <c r="P173" s="346"/>
      <c r="Q173" s="346"/>
      <c r="R173" s="346"/>
      <c r="S173" s="346"/>
      <c r="T173" s="346"/>
      <c r="U173" s="346"/>
      <c r="V173" s="346"/>
      <c r="W173" s="346"/>
      <c r="X173" s="346"/>
      <c r="Y173" s="346"/>
      <c r="Z173" s="346"/>
      <c r="AA173" s="346"/>
      <c r="AB173" s="346"/>
      <c r="AC173" s="346"/>
      <c r="AD173" s="346"/>
      <c r="AE173" s="346"/>
      <c r="AF173" s="346"/>
      <c r="AO173" s="346"/>
      <c r="AP173" s="346"/>
      <c r="AQ173" s="346"/>
      <c r="AR173" s="346"/>
      <c r="AS173" s="346"/>
      <c r="AT173" s="346"/>
      <c r="AU173" s="346"/>
      <c r="AV173" s="346"/>
      <c r="AW173" s="346"/>
      <c r="AX173" s="346"/>
      <c r="AY173" s="346"/>
      <c r="AZ173" s="346"/>
      <c r="BA173" s="346"/>
      <c r="BB173" s="346"/>
      <c r="BC173" s="346"/>
      <c r="BD173" s="346"/>
      <c r="BE173" s="346"/>
      <c r="BF173" s="346"/>
      <c r="BG173" s="346"/>
      <c r="BH173" s="346"/>
      <c r="BI173" s="346"/>
      <c r="BJ173" s="346"/>
      <c r="BK173" s="346"/>
      <c r="BL173" s="346"/>
      <c r="BM173" s="346"/>
      <c r="BN173" s="346"/>
      <c r="BO173" s="346"/>
      <c r="BP173" s="346"/>
      <c r="BQ173" s="346"/>
      <c r="BR173" s="346"/>
      <c r="BS173" s="346"/>
      <c r="BT173" s="346"/>
      <c r="BU173" s="346"/>
      <c r="BV173" s="346"/>
      <c r="BW173" s="346"/>
      <c r="BX173" s="346"/>
      <c r="BY173" s="346"/>
      <c r="BZ173" s="346"/>
      <c r="CA173" s="346"/>
      <c r="CB173" s="346"/>
      <c r="CC173" s="346"/>
    </row>
    <row r="174" spans="1:81" x14ac:dyDescent="0.25">
      <c r="A174" s="75" t="s">
        <v>531</v>
      </c>
      <c r="B174">
        <v>0.52</v>
      </c>
      <c r="C174">
        <v>1.1000000000000001</v>
      </c>
      <c r="G174" s="346"/>
      <c r="H174" s="346"/>
      <c r="I174" s="346"/>
      <c r="J174" s="346"/>
      <c r="K174" s="346"/>
      <c r="L174" s="346"/>
      <c r="M174" s="346"/>
      <c r="N174" s="346"/>
      <c r="O174" s="346"/>
      <c r="P174" s="346"/>
      <c r="Q174" s="346"/>
      <c r="R174" s="346"/>
      <c r="S174" s="346"/>
      <c r="T174" s="346"/>
      <c r="U174" s="346"/>
      <c r="V174" s="346"/>
      <c r="W174" s="346"/>
      <c r="X174" s="346"/>
      <c r="Y174" s="346"/>
      <c r="Z174" s="346"/>
      <c r="AA174" s="346"/>
      <c r="AB174" s="346"/>
      <c r="AC174" s="346"/>
      <c r="AD174" s="346"/>
      <c r="AE174" s="346"/>
      <c r="AF174" s="346"/>
      <c r="AO174" s="346"/>
      <c r="AP174" s="346"/>
      <c r="AQ174" s="346"/>
      <c r="AR174" s="346"/>
      <c r="AS174" s="346"/>
      <c r="AT174" s="346"/>
      <c r="AU174" s="346"/>
      <c r="AV174" s="346"/>
      <c r="AW174" s="346"/>
      <c r="AX174" s="346"/>
      <c r="AY174" s="346"/>
      <c r="AZ174" s="346"/>
      <c r="BA174" s="346"/>
      <c r="BB174" s="346"/>
      <c r="BC174" s="346"/>
      <c r="BD174" s="346"/>
      <c r="BE174" s="346"/>
      <c r="BF174" s="346"/>
      <c r="BG174" s="346"/>
      <c r="BH174" s="346"/>
      <c r="BI174" s="346"/>
      <c r="BJ174" s="346"/>
      <c r="BK174" s="346"/>
      <c r="BL174" s="346"/>
      <c r="BM174" s="346"/>
      <c r="BN174" s="346"/>
      <c r="BO174" s="346"/>
      <c r="BP174" s="346"/>
      <c r="BQ174" s="346"/>
      <c r="BR174" s="346"/>
      <c r="BS174" s="346"/>
      <c r="BT174" s="346"/>
      <c r="BU174" s="346"/>
      <c r="BV174" s="346"/>
      <c r="BW174" s="346"/>
      <c r="BX174" s="346"/>
      <c r="BY174" s="346"/>
      <c r="BZ174" s="346"/>
      <c r="CA174" s="346"/>
      <c r="CB174" s="346"/>
      <c r="CC174" s="346"/>
    </row>
    <row r="175" spans="1:81" x14ac:dyDescent="0.25">
      <c r="A175" s="76" t="s">
        <v>941</v>
      </c>
      <c r="B175">
        <v>0.42</v>
      </c>
      <c r="C175">
        <v>1.1299999999999999</v>
      </c>
      <c r="G175" s="346"/>
      <c r="H175" s="346"/>
      <c r="I175" s="346"/>
      <c r="J175" s="346"/>
      <c r="K175" s="346"/>
      <c r="L175" s="346"/>
      <c r="M175" s="346"/>
      <c r="N175" s="346"/>
      <c r="O175" s="346"/>
      <c r="P175" s="346"/>
      <c r="Q175" s="346"/>
      <c r="R175" s="346"/>
      <c r="S175" s="346"/>
      <c r="T175" s="346"/>
      <c r="U175" s="346"/>
      <c r="V175" s="346"/>
      <c r="W175" s="346"/>
      <c r="X175" s="346"/>
      <c r="Y175" s="346"/>
      <c r="Z175" s="346"/>
      <c r="AA175" s="346"/>
      <c r="AB175" s="346"/>
      <c r="AC175" s="346"/>
      <c r="AD175" s="346"/>
      <c r="AE175" s="346"/>
      <c r="AF175" s="346"/>
      <c r="AO175" s="346"/>
      <c r="AP175" s="346"/>
      <c r="AQ175" s="346"/>
      <c r="AR175" s="346"/>
      <c r="AS175" s="346"/>
      <c r="AT175" s="346"/>
      <c r="AU175" s="346"/>
      <c r="AV175" s="346"/>
      <c r="AW175" s="346"/>
      <c r="AX175" s="346"/>
      <c r="AY175" s="346"/>
      <c r="AZ175" s="346"/>
      <c r="BA175" s="346"/>
      <c r="BB175" s="346"/>
      <c r="BC175" s="346"/>
      <c r="BD175" s="346"/>
      <c r="BE175" s="346"/>
      <c r="BF175" s="346"/>
      <c r="BG175" s="346"/>
      <c r="BH175" s="346"/>
      <c r="BI175" s="346"/>
      <c r="BJ175" s="346"/>
      <c r="BK175" s="346"/>
      <c r="BL175" s="346"/>
      <c r="BM175" s="346"/>
      <c r="BN175" s="346"/>
      <c r="BO175" s="346"/>
      <c r="BP175" s="346"/>
      <c r="BQ175" s="346"/>
      <c r="BR175" s="346"/>
      <c r="BS175" s="346"/>
      <c r="BT175" s="346"/>
      <c r="BU175" s="346"/>
      <c r="BV175" s="346"/>
      <c r="BW175" s="346"/>
      <c r="BX175" s="346"/>
      <c r="BY175" s="346"/>
      <c r="BZ175" s="346"/>
      <c r="CA175" s="346"/>
      <c r="CB175" s="346"/>
      <c r="CC175" s="346"/>
    </row>
    <row r="176" spans="1:81" x14ac:dyDescent="0.25">
      <c r="A176" s="39" t="s">
        <v>942</v>
      </c>
      <c r="B176" s="39"/>
      <c r="C176" s="39"/>
      <c r="D176" s="39"/>
      <c r="E176" s="39"/>
      <c r="G176" s="346"/>
      <c r="H176" s="346"/>
      <c r="I176" s="346"/>
      <c r="J176" s="346"/>
      <c r="K176" s="346"/>
      <c r="L176" s="346"/>
      <c r="M176" s="346"/>
      <c r="N176" s="346"/>
      <c r="O176" s="346"/>
      <c r="P176" s="346"/>
      <c r="Q176" s="346"/>
      <c r="R176" s="346"/>
      <c r="S176" s="346"/>
      <c r="T176" s="346"/>
      <c r="U176" s="346"/>
      <c r="V176" s="346"/>
      <c r="W176" s="346"/>
      <c r="X176" s="346"/>
      <c r="Y176" s="346"/>
      <c r="Z176" s="346"/>
      <c r="AA176" s="346"/>
      <c r="AB176" s="346"/>
      <c r="AC176" s="346"/>
      <c r="AD176" s="346"/>
      <c r="AE176" s="346"/>
      <c r="AF176" s="346"/>
      <c r="AO176" s="346"/>
      <c r="AP176" s="346"/>
      <c r="AQ176" s="346"/>
      <c r="AR176" s="346"/>
      <c r="AS176" s="346"/>
      <c r="AT176" s="346"/>
      <c r="AU176" s="346"/>
      <c r="AV176" s="346"/>
      <c r="AW176" s="346"/>
      <c r="AX176" s="346"/>
      <c r="AY176" s="346"/>
      <c r="AZ176" s="346"/>
      <c r="BA176" s="346"/>
      <c r="BB176" s="346"/>
      <c r="BC176" s="346"/>
      <c r="BD176" s="346"/>
      <c r="BE176" s="346"/>
      <c r="BF176" s="346"/>
      <c r="BG176" s="346"/>
      <c r="BH176" s="346"/>
      <c r="BI176" s="346"/>
      <c r="BJ176" s="346"/>
      <c r="BK176" s="346"/>
      <c r="BL176" s="346"/>
      <c r="BM176" s="346"/>
      <c r="BN176" s="346"/>
      <c r="BO176" s="346"/>
      <c r="BP176" s="346"/>
      <c r="BQ176" s="346"/>
      <c r="BR176" s="346"/>
      <c r="BS176" s="346"/>
      <c r="BT176" s="346"/>
      <c r="BU176" s="346"/>
      <c r="BV176" s="346"/>
      <c r="BW176" s="346"/>
      <c r="BX176" s="346"/>
      <c r="BY176" s="346"/>
      <c r="BZ176" s="346"/>
      <c r="CA176" s="346"/>
      <c r="CB176" s="346"/>
      <c r="CC176" s="346"/>
    </row>
    <row r="177" spans="1:81" x14ac:dyDescent="0.25">
      <c r="A177" s="77" t="s">
        <v>943</v>
      </c>
      <c r="B177">
        <v>0.66</v>
      </c>
      <c r="C177">
        <v>0.94</v>
      </c>
      <c r="G177" s="346"/>
      <c r="H177" s="346"/>
      <c r="I177" s="346"/>
      <c r="J177" s="346"/>
      <c r="K177" s="346"/>
      <c r="L177" s="346"/>
      <c r="M177" s="346"/>
      <c r="N177" s="346"/>
      <c r="O177" s="346"/>
      <c r="P177" s="346"/>
      <c r="Q177" s="346"/>
      <c r="R177" s="346"/>
      <c r="S177" s="346"/>
      <c r="T177" s="346"/>
      <c r="U177" s="346"/>
      <c r="V177" s="346"/>
      <c r="W177" s="346"/>
      <c r="X177" s="346"/>
      <c r="Y177" s="346"/>
      <c r="Z177" s="346"/>
      <c r="AA177" s="346"/>
      <c r="AB177" s="346"/>
      <c r="AC177" s="346"/>
      <c r="AD177" s="346"/>
      <c r="AE177" s="346"/>
      <c r="AF177" s="346"/>
      <c r="AO177" s="346"/>
      <c r="AP177" s="346"/>
      <c r="AQ177" s="346"/>
      <c r="AR177" s="346"/>
      <c r="AS177" s="346"/>
      <c r="AT177" s="346"/>
      <c r="AU177" s="346"/>
      <c r="AV177" s="346"/>
      <c r="AW177" s="346"/>
      <c r="AX177" s="346"/>
      <c r="AY177" s="346"/>
      <c r="AZ177" s="346"/>
      <c r="BA177" s="346"/>
      <c r="BB177" s="346"/>
      <c r="BC177" s="346"/>
      <c r="BD177" s="346"/>
      <c r="BE177" s="346"/>
      <c r="BF177" s="346"/>
      <c r="BG177" s="346"/>
      <c r="BH177" s="346"/>
      <c r="BI177" s="346"/>
      <c r="BJ177" s="346"/>
      <c r="BK177" s="346"/>
      <c r="BL177" s="346"/>
      <c r="BM177" s="346"/>
      <c r="BN177" s="346"/>
      <c r="BO177" s="346"/>
      <c r="BP177" s="346"/>
      <c r="BQ177" s="346"/>
      <c r="BR177" s="346"/>
      <c r="BS177" s="346"/>
      <c r="BT177" s="346"/>
      <c r="BU177" s="346"/>
      <c r="BV177" s="346"/>
      <c r="BW177" s="346"/>
      <c r="BX177" s="346"/>
      <c r="BY177" s="346"/>
      <c r="BZ177" s="346"/>
      <c r="CA177" s="346"/>
      <c r="CB177" s="346"/>
      <c r="CC177" s="346"/>
    </row>
    <row r="178" spans="1:81" x14ac:dyDescent="0.25">
      <c r="A178" s="39" t="s">
        <v>944</v>
      </c>
      <c r="B178" s="39"/>
      <c r="C178" s="39"/>
      <c r="D178" s="39"/>
      <c r="E178" s="39"/>
      <c r="G178" s="346"/>
      <c r="H178" s="346"/>
      <c r="I178" s="346"/>
      <c r="J178" s="346"/>
      <c r="K178" s="346"/>
      <c r="L178" s="346"/>
      <c r="M178" s="346"/>
      <c r="N178" s="346"/>
      <c r="O178" s="346"/>
      <c r="P178" s="346"/>
      <c r="Q178" s="346"/>
      <c r="R178" s="346"/>
      <c r="S178" s="346"/>
      <c r="T178" s="346"/>
      <c r="U178" s="346"/>
      <c r="V178" s="346"/>
      <c r="W178" s="346"/>
      <c r="X178" s="346"/>
      <c r="Y178" s="346"/>
      <c r="Z178" s="346"/>
      <c r="AA178" s="346"/>
      <c r="AB178" s="346"/>
      <c r="AC178" s="346"/>
      <c r="AD178" s="346"/>
      <c r="AE178" s="346"/>
      <c r="AF178" s="346"/>
      <c r="AO178" s="346"/>
      <c r="AP178" s="346"/>
      <c r="AQ178" s="346"/>
      <c r="AR178" s="346"/>
      <c r="AS178" s="346"/>
      <c r="AT178" s="346"/>
      <c r="AU178" s="346"/>
      <c r="AV178" s="346"/>
      <c r="AW178" s="346"/>
      <c r="AX178" s="346"/>
      <c r="AY178" s="346"/>
      <c r="AZ178" s="346"/>
      <c r="BA178" s="346"/>
      <c r="BB178" s="346"/>
      <c r="BC178" s="346"/>
      <c r="BD178" s="346"/>
      <c r="BE178" s="346"/>
      <c r="BF178" s="346"/>
      <c r="BG178" s="346"/>
      <c r="BH178" s="346"/>
      <c r="BI178" s="346"/>
      <c r="BJ178" s="346"/>
      <c r="BK178" s="346"/>
      <c r="BL178" s="346"/>
      <c r="BM178" s="346"/>
      <c r="BN178" s="346"/>
      <c r="BO178" s="346"/>
      <c r="BP178" s="346"/>
      <c r="BQ178" s="346"/>
      <c r="BR178" s="346"/>
      <c r="BS178" s="346"/>
      <c r="BT178" s="346"/>
      <c r="BU178" s="346"/>
      <c r="BV178" s="346"/>
      <c r="BW178" s="346"/>
      <c r="BX178" s="346"/>
      <c r="BY178" s="346"/>
      <c r="BZ178" s="346"/>
      <c r="CA178" s="346"/>
      <c r="CB178" s="346"/>
      <c r="CC178" s="346"/>
    </row>
    <row r="179" spans="1:81" x14ac:dyDescent="0.25">
      <c r="A179" s="78" t="s">
        <v>945</v>
      </c>
      <c r="B179">
        <v>0.81</v>
      </c>
      <c r="C179">
        <v>0.97</v>
      </c>
      <c r="G179" s="346"/>
      <c r="H179" s="346"/>
      <c r="I179" s="346"/>
      <c r="J179" s="346"/>
      <c r="K179" s="346"/>
      <c r="L179" s="346"/>
      <c r="M179" s="346"/>
      <c r="N179" s="346"/>
      <c r="O179" s="346"/>
      <c r="P179" s="346"/>
      <c r="Q179" s="346"/>
      <c r="R179" s="346"/>
      <c r="S179" s="346"/>
      <c r="T179" s="346"/>
      <c r="U179" s="346"/>
      <c r="V179" s="346"/>
      <c r="W179" s="346"/>
      <c r="X179" s="346"/>
      <c r="Y179" s="346"/>
      <c r="Z179" s="346"/>
      <c r="AA179" s="346"/>
      <c r="AB179" s="346"/>
      <c r="AC179" s="346"/>
      <c r="AD179" s="346"/>
      <c r="AE179" s="346"/>
      <c r="AF179" s="346"/>
      <c r="AO179" s="346"/>
      <c r="AP179" s="346"/>
      <c r="AQ179" s="346"/>
      <c r="AR179" s="346"/>
      <c r="AS179" s="346"/>
      <c r="AT179" s="346"/>
      <c r="AU179" s="346"/>
      <c r="AV179" s="346"/>
      <c r="AW179" s="346"/>
      <c r="AX179" s="346"/>
      <c r="AY179" s="346"/>
      <c r="AZ179" s="346"/>
      <c r="BA179" s="346"/>
      <c r="BB179" s="346"/>
      <c r="BC179" s="346"/>
      <c r="BD179" s="346"/>
      <c r="BE179" s="346"/>
      <c r="BF179" s="346"/>
      <c r="BG179" s="346"/>
      <c r="BH179" s="346"/>
      <c r="BI179" s="346"/>
      <c r="BJ179" s="346"/>
      <c r="BK179" s="346"/>
      <c r="BL179" s="346"/>
      <c r="BM179" s="346"/>
      <c r="BN179" s="346"/>
      <c r="BO179" s="346"/>
      <c r="BP179" s="346"/>
      <c r="BQ179" s="346"/>
      <c r="BR179" s="346"/>
      <c r="BS179" s="346"/>
      <c r="BT179" s="346"/>
      <c r="BU179" s="346"/>
      <c r="BV179" s="346"/>
      <c r="BW179" s="346"/>
      <c r="BX179" s="346"/>
      <c r="BY179" s="346"/>
      <c r="BZ179" s="346"/>
      <c r="CA179" s="346"/>
      <c r="CB179" s="346"/>
      <c r="CC179" s="346"/>
    </row>
    <row r="180" spans="1:81" x14ac:dyDescent="0.25">
      <c r="A180" s="41" t="s">
        <v>946</v>
      </c>
      <c r="B180" s="41"/>
      <c r="C180" s="41"/>
      <c r="D180" s="41"/>
      <c r="E180" s="41"/>
      <c r="G180" s="346"/>
      <c r="H180" s="346"/>
      <c r="I180" s="346"/>
      <c r="J180" s="346"/>
      <c r="K180" s="346"/>
      <c r="L180" s="346"/>
      <c r="M180" s="346"/>
      <c r="N180" s="346"/>
      <c r="O180" s="346"/>
      <c r="P180" s="346"/>
      <c r="Q180" s="346"/>
      <c r="R180" s="346"/>
      <c r="S180" s="346"/>
      <c r="T180" s="346"/>
      <c r="U180" s="346"/>
      <c r="V180" s="346"/>
      <c r="W180" s="346"/>
      <c r="X180" s="346"/>
      <c r="Y180" s="346"/>
      <c r="Z180" s="346"/>
      <c r="AA180" s="346"/>
      <c r="AB180" s="346"/>
      <c r="AC180" s="346"/>
      <c r="AD180" s="346"/>
      <c r="AE180" s="346"/>
      <c r="AF180" s="346"/>
      <c r="AO180" s="346"/>
      <c r="AP180" s="346"/>
      <c r="AQ180" s="346"/>
      <c r="AR180" s="346"/>
      <c r="AS180" s="346"/>
      <c r="AT180" s="346"/>
      <c r="AU180" s="346"/>
      <c r="AV180" s="346"/>
      <c r="AW180" s="346"/>
      <c r="AX180" s="346"/>
      <c r="AY180" s="346"/>
      <c r="AZ180" s="346"/>
      <c r="BA180" s="346"/>
      <c r="BB180" s="346"/>
      <c r="BC180" s="346"/>
      <c r="BD180" s="346"/>
      <c r="BE180" s="346"/>
      <c r="BF180" s="346"/>
      <c r="BG180" s="346"/>
      <c r="BH180" s="346"/>
      <c r="BI180" s="346"/>
      <c r="BJ180" s="346"/>
      <c r="BK180" s="346"/>
      <c r="BL180" s="346"/>
      <c r="BM180" s="346"/>
      <c r="BN180" s="346"/>
      <c r="BO180" s="346"/>
      <c r="BP180" s="346"/>
      <c r="BQ180" s="346"/>
      <c r="BR180" s="346"/>
      <c r="BS180" s="346"/>
      <c r="BT180" s="346"/>
      <c r="BU180" s="346"/>
      <c r="BV180" s="346"/>
      <c r="BW180" s="346"/>
      <c r="BX180" s="346"/>
      <c r="BY180" s="346"/>
      <c r="BZ180" s="346"/>
      <c r="CA180" s="346"/>
      <c r="CB180" s="346"/>
      <c r="CC180" s="346"/>
    </row>
    <row r="181" spans="1:81" x14ac:dyDescent="0.25">
      <c r="A181" s="79" t="s">
        <v>535</v>
      </c>
      <c r="B181">
        <v>1.37</v>
      </c>
      <c r="C181">
        <v>1.32</v>
      </c>
      <c r="G181" s="346"/>
      <c r="H181" s="346"/>
      <c r="I181" s="346"/>
      <c r="J181" s="346"/>
      <c r="K181" s="346"/>
      <c r="L181" s="346"/>
      <c r="M181" s="346"/>
      <c r="N181" s="346"/>
      <c r="O181" s="346"/>
      <c r="P181" s="346"/>
      <c r="Q181" s="346"/>
      <c r="R181" s="346"/>
      <c r="S181" s="346"/>
      <c r="T181" s="346"/>
      <c r="U181" s="346"/>
      <c r="V181" s="346"/>
      <c r="W181" s="346"/>
      <c r="X181" s="346"/>
      <c r="Y181" s="346"/>
      <c r="Z181" s="346"/>
      <c r="AA181" s="346"/>
      <c r="AB181" s="346"/>
      <c r="AC181" s="346"/>
      <c r="AD181" s="346"/>
      <c r="AE181" s="346"/>
      <c r="AF181" s="346"/>
      <c r="AO181" s="346"/>
      <c r="AP181" s="346"/>
      <c r="AQ181" s="346"/>
      <c r="AR181" s="346"/>
      <c r="AS181" s="346"/>
      <c r="AT181" s="346"/>
      <c r="AU181" s="346"/>
      <c r="AV181" s="346"/>
      <c r="AW181" s="346"/>
      <c r="AX181" s="346"/>
      <c r="AY181" s="346"/>
      <c r="AZ181" s="346"/>
      <c r="BA181" s="346"/>
      <c r="BB181" s="346"/>
      <c r="BC181" s="346"/>
      <c r="BD181" s="346"/>
      <c r="BE181" s="346"/>
      <c r="BF181" s="346"/>
      <c r="BG181" s="346"/>
      <c r="BH181" s="346"/>
      <c r="BI181" s="346"/>
      <c r="BJ181" s="346"/>
      <c r="BK181" s="346"/>
      <c r="BL181" s="346"/>
      <c r="BM181" s="346"/>
      <c r="BN181" s="346"/>
      <c r="BO181" s="346"/>
      <c r="BP181" s="346"/>
      <c r="BQ181" s="346"/>
      <c r="BR181" s="346"/>
      <c r="BS181" s="346"/>
      <c r="BT181" s="346"/>
      <c r="BU181" s="346"/>
      <c r="BV181" s="346"/>
      <c r="BW181" s="346"/>
      <c r="BX181" s="346"/>
      <c r="BY181" s="346"/>
      <c r="BZ181" s="346"/>
      <c r="CA181" s="346"/>
      <c r="CB181" s="346"/>
      <c r="CC181" s="346"/>
    </row>
    <row r="182" spans="1:81" x14ac:dyDescent="0.25">
      <c r="A182" s="80" t="s">
        <v>947</v>
      </c>
      <c r="B182">
        <v>2.0299999999999998</v>
      </c>
      <c r="C182">
        <v>1.1100000000000001</v>
      </c>
    </row>
    <row r="183" spans="1:81" x14ac:dyDescent="0.25">
      <c r="A183" s="81" t="s">
        <v>537</v>
      </c>
      <c r="B183">
        <v>1.22</v>
      </c>
      <c r="C183">
        <v>1.06</v>
      </c>
    </row>
    <row r="184" spans="1:81" x14ac:dyDescent="0.25">
      <c r="A184" s="82" t="s">
        <v>538</v>
      </c>
      <c r="B184">
        <v>0.95</v>
      </c>
      <c r="C184">
        <v>1.18</v>
      </c>
      <c r="G184" s="70" t="s">
        <v>954</v>
      </c>
    </row>
    <row r="185" spans="1:81" x14ac:dyDescent="0.25">
      <c r="A185" s="83" t="s">
        <v>949</v>
      </c>
      <c r="B185">
        <v>0.3</v>
      </c>
      <c r="C185">
        <v>0.97</v>
      </c>
    </row>
    <row r="186" spans="1:81" x14ac:dyDescent="0.25">
      <c r="A186" s="84" t="s">
        <v>950</v>
      </c>
      <c r="B186">
        <v>0.92</v>
      </c>
      <c r="C186">
        <v>1.21</v>
      </c>
    </row>
    <row r="187" spans="1:81" x14ac:dyDescent="0.25">
      <c r="A187" s="39" t="s">
        <v>1006</v>
      </c>
      <c r="B187" s="39"/>
      <c r="C187" s="39"/>
      <c r="D187" s="39"/>
      <c r="E187" s="39"/>
      <c r="G187" s="350"/>
      <c r="H187" s="350"/>
      <c r="I187" s="350"/>
      <c r="J187" s="350"/>
      <c r="K187" s="350"/>
      <c r="L187" s="350"/>
      <c r="M187" s="350"/>
      <c r="N187" s="350"/>
      <c r="O187" s="350"/>
      <c r="P187" s="350"/>
      <c r="Q187" s="350"/>
      <c r="R187" s="350"/>
      <c r="S187" s="350"/>
      <c r="T187" s="350"/>
      <c r="U187" s="350"/>
      <c r="V187" s="350"/>
      <c r="W187" s="350"/>
      <c r="X187" s="350"/>
      <c r="Y187" s="350"/>
      <c r="Z187" s="350"/>
      <c r="AA187" s="350"/>
      <c r="AB187" s="350"/>
      <c r="AC187" s="350"/>
      <c r="AD187" s="350"/>
      <c r="AE187" s="350"/>
      <c r="AF187" s="350"/>
      <c r="AG187" s="350"/>
      <c r="AH187" s="350"/>
      <c r="AI187" s="350"/>
      <c r="AJ187" s="350"/>
      <c r="AK187" s="350"/>
      <c r="AL187" s="350"/>
      <c r="AM187" s="350"/>
      <c r="AN187" s="350"/>
      <c r="AO187" s="350"/>
      <c r="AP187" s="350"/>
      <c r="AQ187" s="350"/>
      <c r="AR187" s="350"/>
      <c r="AS187" s="350"/>
      <c r="AT187" s="350"/>
      <c r="AU187" s="350"/>
      <c r="AV187" s="350"/>
      <c r="AW187" s="350"/>
      <c r="AX187" s="350"/>
      <c r="AY187" s="350"/>
      <c r="AZ187" s="350"/>
      <c r="BA187" s="350"/>
      <c r="BB187" s="350"/>
      <c r="BC187" s="350"/>
      <c r="BD187" s="350"/>
      <c r="BE187" s="350"/>
      <c r="BF187" s="350"/>
      <c r="BG187" s="350"/>
      <c r="BH187" s="350"/>
      <c r="BI187" s="350"/>
      <c r="BJ187" s="350"/>
      <c r="BK187" s="350"/>
      <c r="BL187" s="350"/>
      <c r="BM187" s="350"/>
      <c r="BN187" s="350"/>
      <c r="BO187" s="350"/>
      <c r="BP187" s="350"/>
      <c r="BQ187" s="350"/>
      <c r="BR187" s="350"/>
      <c r="BS187" s="350"/>
      <c r="BT187" s="350"/>
      <c r="BU187" s="350"/>
      <c r="BV187" s="350"/>
      <c r="BW187" s="350"/>
      <c r="BX187" s="350"/>
      <c r="BY187" s="350"/>
      <c r="BZ187" s="350"/>
      <c r="CA187" s="350"/>
      <c r="CB187" s="350"/>
      <c r="CC187" s="350"/>
    </row>
    <row r="188" spans="1:81" x14ac:dyDescent="0.25">
      <c r="A188" s="351" t="s">
        <v>1007</v>
      </c>
      <c r="B188">
        <v>0.66</v>
      </c>
      <c r="C188">
        <v>0.81</v>
      </c>
      <c r="G188" s="350"/>
      <c r="H188" s="350"/>
      <c r="I188" s="350"/>
      <c r="J188" s="350"/>
      <c r="K188" s="350"/>
      <c r="L188" s="350"/>
      <c r="M188" s="350"/>
      <c r="N188" s="350"/>
      <c r="O188" s="350"/>
      <c r="P188" s="350"/>
      <c r="Q188" s="350"/>
      <c r="R188" s="350"/>
      <c r="S188" s="350"/>
      <c r="T188" s="350"/>
      <c r="U188" s="350"/>
      <c r="V188" s="350"/>
      <c r="W188" s="350"/>
      <c r="X188" s="350"/>
      <c r="Y188" s="350"/>
      <c r="Z188" s="350"/>
      <c r="AA188" s="350"/>
      <c r="AB188" s="350"/>
      <c r="AC188" s="350"/>
      <c r="AD188" s="350"/>
      <c r="AE188" s="350"/>
      <c r="AF188" s="350"/>
      <c r="AG188" s="350"/>
      <c r="AH188" s="350"/>
      <c r="AI188" s="350"/>
      <c r="AJ188" s="350"/>
      <c r="AK188" s="350"/>
      <c r="AL188" s="350"/>
      <c r="AM188" s="350"/>
      <c r="AN188" s="350"/>
      <c r="AO188" s="350"/>
      <c r="AP188" s="350"/>
      <c r="AQ188" s="350"/>
      <c r="AR188" s="350"/>
      <c r="AS188" s="350"/>
      <c r="AT188" s="350"/>
      <c r="AU188" s="350"/>
      <c r="AV188" s="350"/>
      <c r="AW188" s="350"/>
      <c r="AX188" s="350"/>
      <c r="AY188" s="350"/>
      <c r="AZ188" s="350"/>
      <c r="BA188" s="350"/>
      <c r="BB188" s="350"/>
      <c r="BC188" s="350"/>
      <c r="BD188" s="350"/>
      <c r="BE188" s="350"/>
      <c r="BF188" s="350"/>
      <c r="BG188" s="350"/>
      <c r="BH188" s="350"/>
      <c r="BI188" s="350"/>
      <c r="BJ188" s="350"/>
      <c r="BK188" s="350"/>
      <c r="BL188" s="350"/>
      <c r="BM188" s="350"/>
      <c r="BN188" s="350"/>
      <c r="BO188" s="350"/>
      <c r="BP188" s="350"/>
      <c r="BQ188" s="350"/>
      <c r="BR188" s="350"/>
      <c r="BS188" s="350"/>
      <c r="BT188" s="350"/>
      <c r="BU188" s="350"/>
      <c r="BV188" s="350"/>
      <c r="BW188" s="350"/>
      <c r="BX188" s="350"/>
      <c r="BY188" s="350"/>
      <c r="BZ188" s="350"/>
      <c r="CA188" s="350"/>
      <c r="CB188" s="350"/>
      <c r="CC188" s="350"/>
    </row>
    <row r="189" spans="1:81" x14ac:dyDescent="0.25">
      <c r="A189" s="41" t="s">
        <v>1008</v>
      </c>
      <c r="B189" s="41"/>
      <c r="C189" s="41"/>
      <c r="D189" s="41"/>
      <c r="E189" s="41"/>
      <c r="G189" s="350"/>
      <c r="H189" s="350"/>
      <c r="I189" s="350"/>
      <c r="J189" s="350"/>
      <c r="K189" s="350"/>
      <c r="L189" s="350"/>
      <c r="M189" s="350"/>
      <c r="N189" s="350"/>
      <c r="O189" s="350"/>
      <c r="P189" s="350"/>
      <c r="Q189" s="350"/>
      <c r="R189" s="350"/>
      <c r="S189" s="350"/>
      <c r="T189" s="350"/>
      <c r="U189" s="350"/>
      <c r="V189" s="350"/>
      <c r="W189" s="350"/>
      <c r="X189" s="350"/>
      <c r="Y189" s="350"/>
      <c r="Z189" s="350"/>
      <c r="AA189" s="350"/>
      <c r="AB189" s="350"/>
      <c r="AC189" s="350"/>
      <c r="AD189" s="350"/>
      <c r="AE189" s="350"/>
      <c r="AF189" s="350"/>
      <c r="AG189" s="350"/>
      <c r="AH189" s="350"/>
      <c r="AI189" s="350"/>
      <c r="AJ189" s="350"/>
      <c r="AK189" s="350"/>
      <c r="AL189" s="350"/>
      <c r="AM189" s="350"/>
      <c r="AN189" s="350"/>
      <c r="AO189" s="350"/>
      <c r="AP189" s="350"/>
      <c r="AQ189" s="350"/>
      <c r="AR189" s="350"/>
      <c r="AS189" s="350"/>
      <c r="AT189" s="350"/>
      <c r="AU189" s="350"/>
      <c r="AV189" s="350"/>
      <c r="AW189" s="350"/>
      <c r="AX189" s="350"/>
      <c r="AY189" s="350"/>
      <c r="AZ189" s="350"/>
      <c r="BA189" s="350"/>
      <c r="BB189" s="350"/>
      <c r="BC189" s="350"/>
      <c r="BD189" s="350"/>
      <c r="BE189" s="350"/>
      <c r="BF189" s="350"/>
      <c r="BG189" s="350"/>
      <c r="BH189" s="350"/>
      <c r="BI189" s="350"/>
      <c r="BJ189" s="350"/>
      <c r="BK189" s="350"/>
      <c r="BL189" s="350"/>
      <c r="BM189" s="350"/>
      <c r="BN189" s="350"/>
      <c r="BO189" s="350"/>
      <c r="BP189" s="350"/>
      <c r="BQ189" s="350"/>
      <c r="BR189" s="350"/>
      <c r="BS189" s="350"/>
      <c r="BT189" s="350"/>
      <c r="BU189" s="350"/>
      <c r="BV189" s="350"/>
      <c r="BW189" s="350"/>
      <c r="BX189" s="350"/>
      <c r="BY189" s="350"/>
      <c r="BZ189" s="350"/>
      <c r="CA189" s="350"/>
      <c r="CB189" s="350"/>
      <c r="CC189" s="350"/>
    </row>
    <row r="190" spans="1:81" x14ac:dyDescent="0.25">
      <c r="A190" s="352" t="s">
        <v>1009</v>
      </c>
      <c r="B190">
        <v>0.76</v>
      </c>
      <c r="C190">
        <v>0.62</v>
      </c>
      <c r="G190" s="350" t="s">
        <v>1040</v>
      </c>
      <c r="H190" s="350"/>
      <c r="I190" s="350"/>
      <c r="J190" s="350"/>
      <c r="K190" s="350"/>
      <c r="L190" s="350"/>
      <c r="M190" s="350"/>
      <c r="N190" s="350"/>
      <c r="O190" s="350"/>
      <c r="P190" s="350"/>
      <c r="Q190" s="350"/>
      <c r="R190" s="350"/>
      <c r="S190" s="350"/>
      <c r="T190" s="350"/>
      <c r="U190" s="350"/>
      <c r="V190" s="350"/>
      <c r="W190" s="350"/>
      <c r="X190" s="350"/>
      <c r="Y190" s="350"/>
      <c r="Z190" s="350"/>
      <c r="AA190" s="350"/>
      <c r="AB190" s="350"/>
      <c r="AC190" s="350"/>
      <c r="AD190" s="350"/>
      <c r="AE190" s="350"/>
      <c r="AF190" s="350"/>
      <c r="AG190" s="350"/>
      <c r="AH190" s="350"/>
      <c r="AI190" s="350"/>
      <c r="AJ190" s="350"/>
      <c r="AK190" s="350"/>
      <c r="AL190" s="350"/>
      <c r="AM190" s="350"/>
      <c r="AN190" s="350"/>
      <c r="AO190" s="350"/>
      <c r="AP190" s="350"/>
      <c r="AQ190" s="350"/>
      <c r="AR190" s="350"/>
      <c r="AS190" s="350"/>
      <c r="AT190" s="350"/>
      <c r="AU190" s="350"/>
      <c r="AV190" s="350"/>
      <c r="AW190" s="350"/>
      <c r="AX190" s="350"/>
      <c r="AY190" s="350"/>
      <c r="AZ190" s="350"/>
      <c r="BA190" s="350"/>
      <c r="BB190" s="350"/>
      <c r="BC190" s="350"/>
      <c r="BD190" s="350"/>
      <c r="BE190" s="350"/>
      <c r="BF190" s="350"/>
      <c r="BG190" s="350"/>
      <c r="BH190" s="350"/>
      <c r="BI190" s="350"/>
      <c r="BJ190" s="350"/>
      <c r="BK190" s="350"/>
      <c r="BL190" s="350"/>
      <c r="BM190" s="350"/>
      <c r="BN190" s="350"/>
      <c r="BO190" s="350"/>
      <c r="BP190" s="350"/>
      <c r="BQ190" s="350"/>
      <c r="BR190" s="350"/>
      <c r="BS190" s="350"/>
      <c r="BT190" s="350"/>
      <c r="BU190" s="350"/>
      <c r="BV190" s="350"/>
      <c r="BW190" s="350"/>
      <c r="BX190" s="350"/>
      <c r="BY190" s="350"/>
      <c r="BZ190" s="350"/>
      <c r="CA190" s="350"/>
      <c r="CB190" s="350"/>
      <c r="CC190" s="350"/>
    </row>
    <row r="191" spans="1:81" x14ac:dyDescent="0.25">
      <c r="A191" s="353" t="s">
        <v>1010</v>
      </c>
      <c r="B191">
        <v>0.43</v>
      </c>
      <c r="C191">
        <v>0.38</v>
      </c>
      <c r="G191" s="350"/>
      <c r="H191" s="350"/>
      <c r="I191" s="350"/>
      <c r="J191" s="350"/>
      <c r="K191" s="350"/>
      <c r="L191" s="350"/>
      <c r="M191" s="350"/>
      <c r="N191" s="350"/>
      <c r="O191" s="350"/>
      <c r="P191" s="350"/>
      <c r="Q191" s="350"/>
      <c r="R191" s="350"/>
      <c r="S191" s="350"/>
      <c r="T191" s="350"/>
      <c r="U191" s="350"/>
      <c r="V191" s="350"/>
      <c r="W191" s="350"/>
      <c r="X191" s="350"/>
      <c r="Y191" s="350"/>
      <c r="Z191" s="350"/>
      <c r="AA191" s="350"/>
      <c r="AB191" s="350"/>
      <c r="AC191" s="350"/>
      <c r="AD191" s="350"/>
      <c r="AE191" s="350"/>
      <c r="AF191" s="350"/>
      <c r="AG191" s="350"/>
      <c r="AH191" s="350"/>
      <c r="AI191" s="350"/>
      <c r="AJ191" s="350"/>
      <c r="AK191" s="350"/>
      <c r="AL191" s="350"/>
      <c r="AM191" s="350"/>
      <c r="AN191" s="350"/>
      <c r="AO191" s="350"/>
      <c r="AP191" s="350"/>
      <c r="AQ191" s="350"/>
      <c r="AR191" s="350"/>
      <c r="AS191" s="350"/>
      <c r="AT191" s="350"/>
      <c r="AU191" s="350"/>
      <c r="AV191" s="350"/>
      <c r="AW191" s="350"/>
      <c r="AX191" s="350"/>
      <c r="AY191" s="350"/>
      <c r="AZ191" s="350"/>
      <c r="BA191" s="350"/>
      <c r="BB191" s="350"/>
      <c r="BC191" s="350"/>
      <c r="BD191" s="350"/>
      <c r="BE191" s="350"/>
      <c r="BF191" s="350"/>
      <c r="BG191" s="350"/>
      <c r="BH191" s="350"/>
      <c r="BI191" s="350"/>
      <c r="BJ191" s="350"/>
      <c r="BK191" s="350"/>
      <c r="BL191" s="350"/>
      <c r="BM191" s="350"/>
      <c r="BN191" s="350"/>
      <c r="BO191" s="350"/>
      <c r="BP191" s="350"/>
      <c r="BQ191" s="350"/>
      <c r="BR191" s="350"/>
      <c r="BS191" s="350"/>
      <c r="BT191" s="350"/>
      <c r="BU191" s="350"/>
      <c r="BV191" s="350"/>
      <c r="BW191" s="350"/>
      <c r="BX191" s="350"/>
      <c r="BY191" s="350"/>
      <c r="BZ191" s="350"/>
      <c r="CA191" s="350"/>
      <c r="CB191" s="350"/>
      <c r="CC191" s="350"/>
    </row>
    <row r="192" spans="1:81" x14ac:dyDescent="0.25">
      <c r="A192" s="354" t="s">
        <v>1011</v>
      </c>
      <c r="B192">
        <v>0.66</v>
      </c>
      <c r="C192">
        <v>0.95</v>
      </c>
      <c r="G192" s="350"/>
      <c r="H192" s="350"/>
      <c r="I192" s="350"/>
      <c r="J192" s="350"/>
      <c r="K192" s="350"/>
      <c r="L192" s="350"/>
      <c r="M192" s="350"/>
      <c r="N192" s="350"/>
      <c r="O192" s="350"/>
      <c r="P192" s="350"/>
      <c r="Q192" s="350"/>
      <c r="R192" s="350"/>
      <c r="S192" s="350"/>
      <c r="T192" s="350"/>
      <c r="U192" s="350"/>
      <c r="V192" s="350"/>
      <c r="W192" s="350"/>
      <c r="X192" s="350"/>
      <c r="Y192" s="350"/>
      <c r="Z192" s="350"/>
      <c r="AA192" s="350"/>
      <c r="AB192" s="350"/>
      <c r="AC192" s="350"/>
      <c r="AD192" s="350"/>
      <c r="AE192" s="350"/>
      <c r="AF192" s="350"/>
      <c r="AG192" s="350"/>
      <c r="AH192" s="350"/>
      <c r="AI192" s="350"/>
      <c r="AJ192" s="350"/>
      <c r="AK192" s="350"/>
      <c r="AL192" s="350"/>
      <c r="AM192" s="350"/>
      <c r="AN192" s="350"/>
      <c r="AO192" s="350"/>
      <c r="AP192" s="350"/>
      <c r="AQ192" s="350"/>
      <c r="AR192" s="350"/>
      <c r="AS192" s="350"/>
      <c r="AT192" s="350"/>
      <c r="AU192" s="350"/>
      <c r="AV192" s="350"/>
      <c r="AW192" s="350"/>
      <c r="AX192" s="350"/>
      <c r="AY192" s="350"/>
      <c r="AZ192" s="350"/>
      <c r="BA192" s="350"/>
      <c r="BB192" s="350"/>
      <c r="BC192" s="350"/>
      <c r="BD192" s="350"/>
      <c r="BE192" s="350"/>
      <c r="BF192" s="350"/>
      <c r="BG192" s="350"/>
      <c r="BH192" s="350"/>
      <c r="BI192" s="350"/>
      <c r="BJ192" s="350"/>
      <c r="BK192" s="350"/>
      <c r="BL192" s="350"/>
      <c r="BM192" s="350"/>
      <c r="BN192" s="350"/>
      <c r="BO192" s="350"/>
      <c r="BP192" s="350"/>
      <c r="BQ192" s="350"/>
      <c r="BR192" s="350"/>
      <c r="BS192" s="350"/>
      <c r="BT192" s="350"/>
      <c r="BU192" s="350"/>
      <c r="BV192" s="350"/>
      <c r="BW192" s="350"/>
      <c r="BX192" s="350"/>
      <c r="BY192" s="350"/>
      <c r="BZ192" s="350"/>
      <c r="CA192" s="350"/>
      <c r="CB192" s="350"/>
      <c r="CC192" s="350"/>
    </row>
    <row r="193" spans="1:81" x14ac:dyDescent="0.25">
      <c r="A193" s="355" t="s">
        <v>545</v>
      </c>
      <c r="B193">
        <v>0.75</v>
      </c>
      <c r="C193">
        <v>1.1299999999999999</v>
      </c>
      <c r="G193" s="350"/>
      <c r="H193" s="350"/>
      <c r="I193" s="350"/>
      <c r="J193" s="350"/>
      <c r="K193" s="350"/>
      <c r="L193" s="350"/>
      <c r="M193" s="350"/>
      <c r="N193" s="350"/>
      <c r="O193" s="350"/>
      <c r="P193" s="350"/>
      <c r="Q193" s="350"/>
      <c r="R193" s="350"/>
      <c r="S193" s="350"/>
      <c r="T193" s="350"/>
      <c r="U193" s="350"/>
      <c r="V193" s="350"/>
      <c r="W193" s="350"/>
      <c r="X193" s="350"/>
      <c r="Y193" s="350"/>
      <c r="Z193" s="350"/>
      <c r="AA193" s="350"/>
      <c r="AB193" s="350"/>
      <c r="AC193" s="350"/>
      <c r="AD193" s="350"/>
      <c r="AE193" s="350"/>
      <c r="AF193" s="350"/>
      <c r="AG193" s="350"/>
      <c r="AH193" s="350"/>
      <c r="AI193" s="350"/>
      <c r="AJ193" s="350"/>
      <c r="AK193" s="350"/>
      <c r="AL193" s="350"/>
      <c r="AM193" s="350"/>
      <c r="AN193" s="350"/>
      <c r="AO193" s="350"/>
      <c r="AP193" s="350"/>
      <c r="AQ193" s="350"/>
      <c r="AR193" s="350"/>
      <c r="AS193" s="350"/>
      <c r="AT193" s="350"/>
      <c r="AU193" s="350"/>
      <c r="AV193" s="350"/>
      <c r="AW193" s="350"/>
      <c r="AX193" s="350"/>
      <c r="AY193" s="350"/>
      <c r="AZ193" s="350"/>
      <c r="BA193" s="350"/>
      <c r="BB193" s="350"/>
      <c r="BC193" s="350"/>
      <c r="BD193" s="350"/>
      <c r="BE193" s="350"/>
      <c r="BF193" s="350"/>
      <c r="BG193" s="350"/>
      <c r="BH193" s="350"/>
      <c r="BI193" s="350"/>
      <c r="BJ193" s="350"/>
      <c r="BK193" s="350"/>
      <c r="BL193" s="350"/>
      <c r="BM193" s="350"/>
      <c r="BN193" s="350"/>
      <c r="BO193" s="350"/>
      <c r="BP193" s="350"/>
      <c r="BQ193" s="350"/>
      <c r="BR193" s="350"/>
      <c r="BS193" s="350"/>
      <c r="BT193" s="350"/>
      <c r="BU193" s="350"/>
      <c r="BV193" s="350"/>
      <c r="BW193" s="350"/>
      <c r="BX193" s="350"/>
      <c r="BY193" s="350"/>
      <c r="BZ193" s="350"/>
      <c r="CA193" s="350"/>
      <c r="CB193" s="350"/>
      <c r="CC193" s="350"/>
    </row>
    <row r="194" spans="1:81" x14ac:dyDescent="0.25">
      <c r="A194" s="356" t="s">
        <v>1012</v>
      </c>
      <c r="B194">
        <v>1.47</v>
      </c>
      <c r="C194">
        <v>0.55000000000000004</v>
      </c>
      <c r="G194" s="350"/>
      <c r="H194" s="350"/>
      <c r="I194" s="350"/>
      <c r="J194" s="350"/>
      <c r="K194" s="350"/>
      <c r="L194" s="350"/>
      <c r="M194" s="350"/>
      <c r="N194" s="350"/>
      <c r="O194" s="350"/>
      <c r="P194" s="350"/>
      <c r="Q194" s="350"/>
      <c r="R194" s="350"/>
      <c r="S194" s="350"/>
      <c r="T194" s="350"/>
      <c r="U194" s="350"/>
      <c r="V194" s="350"/>
      <c r="W194" s="350"/>
      <c r="X194" s="350"/>
      <c r="Y194" s="350"/>
      <c r="Z194" s="350"/>
      <c r="AA194" s="350"/>
      <c r="AB194" s="350"/>
      <c r="AC194" s="350"/>
      <c r="AD194" s="350"/>
      <c r="AE194" s="350"/>
      <c r="AF194" s="350"/>
      <c r="AG194" s="350"/>
      <c r="AH194" s="350"/>
      <c r="AI194" s="350"/>
      <c r="AJ194" s="350"/>
      <c r="AK194" s="350"/>
      <c r="AL194" s="350"/>
      <c r="AM194" s="350"/>
      <c r="AN194" s="350"/>
      <c r="AO194" s="350"/>
      <c r="AP194" s="350"/>
      <c r="AQ194" s="350"/>
      <c r="AR194" s="350"/>
      <c r="AS194" s="350"/>
      <c r="AT194" s="350"/>
      <c r="AU194" s="350"/>
      <c r="AV194" s="350"/>
      <c r="AW194" s="350"/>
      <c r="AX194" s="350"/>
      <c r="AY194" s="350"/>
      <c r="AZ194" s="350"/>
      <c r="BA194" s="350"/>
      <c r="BB194" s="350"/>
      <c r="BC194" s="350"/>
      <c r="BD194" s="350"/>
      <c r="BE194" s="350"/>
      <c r="BF194" s="350"/>
      <c r="BG194" s="350"/>
      <c r="BH194" s="350"/>
      <c r="BI194" s="350"/>
      <c r="BJ194" s="350"/>
      <c r="BK194" s="350"/>
      <c r="BL194" s="350"/>
      <c r="BM194" s="350"/>
      <c r="BN194" s="350"/>
      <c r="BO194" s="350"/>
      <c r="BP194" s="350"/>
      <c r="BQ194" s="350"/>
      <c r="BR194" s="350"/>
      <c r="BS194" s="350"/>
      <c r="BT194" s="350"/>
      <c r="BU194" s="350"/>
      <c r="BV194" s="350"/>
      <c r="BW194" s="350"/>
      <c r="BX194" s="350"/>
      <c r="BY194" s="350"/>
      <c r="BZ194" s="350"/>
      <c r="CA194" s="350"/>
      <c r="CB194" s="350"/>
      <c r="CC194" s="350"/>
    </row>
    <row r="195" spans="1:81" x14ac:dyDescent="0.25">
      <c r="A195" s="357" t="s">
        <v>1013</v>
      </c>
      <c r="B195">
        <v>1.24</v>
      </c>
      <c r="C195">
        <v>1.34</v>
      </c>
      <c r="G195" s="350"/>
      <c r="H195" s="350"/>
      <c r="I195" s="350"/>
      <c r="J195" s="350"/>
      <c r="K195" s="350"/>
      <c r="L195" s="350"/>
      <c r="M195" s="350"/>
      <c r="N195" s="350"/>
      <c r="O195" s="350"/>
      <c r="P195" s="350"/>
      <c r="Q195" s="350"/>
      <c r="R195" s="350"/>
      <c r="S195" s="350"/>
      <c r="T195" s="350"/>
      <c r="U195" s="350"/>
      <c r="V195" s="350"/>
      <c r="W195" s="350"/>
      <c r="X195" s="350"/>
      <c r="Y195" s="350"/>
      <c r="Z195" s="350"/>
      <c r="AA195" s="350"/>
      <c r="AB195" s="350"/>
      <c r="AC195" s="350"/>
      <c r="AD195" s="350"/>
      <c r="AE195" s="350"/>
      <c r="AF195" s="350"/>
      <c r="AG195" s="350"/>
      <c r="AH195" s="350"/>
      <c r="AI195" s="350"/>
      <c r="AJ195" s="350"/>
      <c r="AK195" s="350"/>
      <c r="AL195" s="350"/>
      <c r="AM195" s="350"/>
      <c r="AN195" s="350"/>
      <c r="AO195" s="350"/>
      <c r="AP195" s="350"/>
      <c r="AQ195" s="350"/>
      <c r="AR195" s="350"/>
      <c r="AS195" s="350"/>
      <c r="AT195" s="350"/>
      <c r="AU195" s="350"/>
      <c r="AV195" s="350"/>
      <c r="AW195" s="350"/>
      <c r="AX195" s="350"/>
      <c r="AY195" s="350"/>
      <c r="AZ195" s="350"/>
      <c r="BA195" s="350"/>
      <c r="BB195" s="350"/>
      <c r="BC195" s="350"/>
      <c r="BD195" s="350"/>
      <c r="BE195" s="350"/>
      <c r="BF195" s="350"/>
      <c r="BG195" s="350"/>
      <c r="BH195" s="350"/>
      <c r="BI195" s="350"/>
      <c r="BJ195" s="350"/>
      <c r="BK195" s="350"/>
      <c r="BL195" s="350"/>
      <c r="BM195" s="350"/>
      <c r="BN195" s="350"/>
      <c r="BO195" s="350"/>
      <c r="BP195" s="350"/>
      <c r="BQ195" s="350"/>
      <c r="BR195" s="350"/>
      <c r="BS195" s="350"/>
      <c r="BT195" s="350"/>
      <c r="BU195" s="350"/>
      <c r="BV195" s="350"/>
      <c r="BW195" s="350"/>
      <c r="BX195" s="350"/>
      <c r="BY195" s="350"/>
      <c r="BZ195" s="350"/>
      <c r="CA195" s="350"/>
      <c r="CB195" s="350"/>
      <c r="CC195" s="350"/>
    </row>
    <row r="196" spans="1:81" x14ac:dyDescent="0.25">
      <c r="A196" s="358" t="s">
        <v>1014</v>
      </c>
      <c r="B196">
        <v>1.31</v>
      </c>
      <c r="C196">
        <v>0.75</v>
      </c>
      <c r="G196" s="350"/>
      <c r="H196" s="350"/>
      <c r="I196" s="350"/>
      <c r="J196" s="350"/>
      <c r="K196" s="350"/>
      <c r="L196" s="350"/>
      <c r="M196" s="350"/>
      <c r="N196" s="350"/>
      <c r="O196" s="350"/>
      <c r="P196" s="350"/>
      <c r="Q196" s="350"/>
      <c r="R196" s="350"/>
      <c r="S196" s="350"/>
      <c r="T196" s="350"/>
      <c r="U196" s="350"/>
      <c r="V196" s="350"/>
      <c r="W196" s="350"/>
      <c r="X196" s="350"/>
      <c r="Y196" s="350"/>
      <c r="Z196" s="350"/>
      <c r="AA196" s="350"/>
      <c r="AB196" s="350"/>
      <c r="AC196" s="350"/>
      <c r="AD196" s="350"/>
      <c r="AE196" s="350"/>
      <c r="AF196" s="350"/>
      <c r="AG196" s="350"/>
      <c r="AH196" s="350"/>
      <c r="AI196" s="350"/>
      <c r="AJ196" s="350"/>
      <c r="AK196" s="350"/>
      <c r="AL196" s="350"/>
      <c r="AM196" s="350"/>
      <c r="AN196" s="350"/>
      <c r="AO196" s="350"/>
      <c r="AP196" s="350"/>
      <c r="AQ196" s="350"/>
      <c r="AR196" s="350"/>
      <c r="AS196" s="350"/>
      <c r="AT196" s="350"/>
      <c r="AU196" s="350"/>
      <c r="AV196" s="350"/>
      <c r="AW196" s="350"/>
      <c r="AX196" s="350"/>
      <c r="AY196" s="350"/>
      <c r="AZ196" s="350"/>
      <c r="BA196" s="350"/>
      <c r="BB196" s="350"/>
      <c r="BC196" s="350"/>
      <c r="BD196" s="350"/>
      <c r="BE196" s="350"/>
      <c r="BF196" s="350"/>
      <c r="BG196" s="350"/>
      <c r="BH196" s="350"/>
      <c r="BI196" s="350"/>
      <c r="BJ196" s="350"/>
      <c r="BK196" s="350"/>
      <c r="BL196" s="350"/>
      <c r="BM196" s="350"/>
      <c r="BN196" s="350"/>
      <c r="BO196" s="350"/>
      <c r="BP196" s="350"/>
      <c r="BQ196" s="350"/>
      <c r="BR196" s="350"/>
      <c r="BS196" s="350"/>
      <c r="BT196" s="350"/>
      <c r="BU196" s="350"/>
      <c r="BV196" s="350"/>
      <c r="BW196" s="350"/>
      <c r="BX196" s="350"/>
      <c r="BY196" s="350"/>
      <c r="BZ196" s="350"/>
      <c r="CA196" s="350"/>
      <c r="CB196" s="350"/>
      <c r="CC196" s="350"/>
    </row>
    <row r="197" spans="1:81" x14ac:dyDescent="0.25">
      <c r="A197" s="41" t="s">
        <v>1015</v>
      </c>
      <c r="B197" s="41"/>
      <c r="C197" s="41"/>
      <c r="D197" s="41"/>
      <c r="E197" s="41"/>
      <c r="G197" s="350"/>
      <c r="H197" s="350"/>
      <c r="I197" s="350"/>
      <c r="J197" s="350"/>
      <c r="K197" s="350"/>
      <c r="L197" s="350"/>
      <c r="M197" s="350"/>
      <c r="N197" s="350"/>
      <c r="O197" s="350"/>
      <c r="P197" s="350"/>
      <c r="Q197" s="350"/>
      <c r="R197" s="350"/>
      <c r="S197" s="350"/>
      <c r="T197" s="350"/>
      <c r="U197" s="350"/>
      <c r="V197" s="350"/>
      <c r="W197" s="350"/>
      <c r="X197" s="350"/>
      <c r="Y197" s="350"/>
      <c r="Z197" s="350"/>
      <c r="AA197" s="350"/>
      <c r="AB197" s="350"/>
      <c r="AC197" s="350"/>
      <c r="AD197" s="350"/>
      <c r="AE197" s="350"/>
      <c r="AF197" s="350"/>
      <c r="AG197" s="350"/>
      <c r="AH197" s="350"/>
      <c r="AI197" s="350"/>
      <c r="AJ197" s="350"/>
      <c r="AK197" s="350"/>
      <c r="AL197" s="350"/>
      <c r="AM197" s="350"/>
      <c r="AN197" s="350"/>
      <c r="AO197" s="350"/>
      <c r="AP197" s="350"/>
      <c r="AQ197" s="350"/>
      <c r="AR197" s="350"/>
      <c r="AS197" s="350"/>
      <c r="AT197" s="350"/>
      <c r="AU197" s="350"/>
      <c r="AV197" s="350"/>
      <c r="AW197" s="350"/>
      <c r="AX197" s="350"/>
      <c r="AY197" s="350"/>
      <c r="AZ197" s="350"/>
      <c r="BA197" s="350"/>
      <c r="BB197" s="350"/>
      <c r="BC197" s="350"/>
      <c r="BD197" s="350"/>
      <c r="BE197" s="350"/>
      <c r="BF197" s="350"/>
      <c r="BG197" s="350"/>
      <c r="BH197" s="350"/>
      <c r="BI197" s="350"/>
      <c r="BJ197" s="350"/>
      <c r="BK197" s="350"/>
      <c r="BL197" s="350"/>
      <c r="BM197" s="350"/>
      <c r="BN197" s="350"/>
      <c r="BO197" s="350"/>
      <c r="BP197" s="350"/>
      <c r="BQ197" s="350"/>
      <c r="BR197" s="350"/>
      <c r="BS197" s="350"/>
      <c r="BT197" s="350"/>
      <c r="BU197" s="350"/>
      <c r="BV197" s="350"/>
      <c r="BW197" s="350"/>
      <c r="BX197" s="350"/>
      <c r="BY197" s="350"/>
      <c r="BZ197" s="350"/>
      <c r="CA197" s="350"/>
      <c r="CB197" s="350"/>
      <c r="CC197" s="350"/>
    </row>
    <row r="198" spans="1:81" x14ac:dyDescent="0.25">
      <c r="A198" s="359" t="s">
        <v>1016</v>
      </c>
      <c r="B198">
        <v>0.62</v>
      </c>
      <c r="C198">
        <v>0.75</v>
      </c>
      <c r="G198" s="350"/>
      <c r="H198" s="350"/>
      <c r="I198" s="350"/>
      <c r="J198" s="350"/>
      <c r="K198" s="350"/>
      <c r="L198" s="350"/>
      <c r="M198" s="350"/>
      <c r="N198" s="350"/>
      <c r="O198" s="350"/>
      <c r="P198" s="350"/>
      <c r="Q198" s="350"/>
      <c r="R198" s="350"/>
      <c r="S198" s="350"/>
      <c r="T198" s="350"/>
      <c r="U198" s="350"/>
      <c r="V198" s="350"/>
      <c r="W198" s="350"/>
      <c r="X198" s="350"/>
      <c r="Y198" s="350"/>
      <c r="Z198" s="350"/>
      <c r="AA198" s="350"/>
      <c r="AB198" s="350"/>
      <c r="AC198" s="350"/>
      <c r="AD198" s="350"/>
      <c r="AE198" s="350"/>
      <c r="AF198" s="350"/>
      <c r="AG198" s="350"/>
      <c r="AH198" s="350"/>
      <c r="AI198" s="350"/>
      <c r="AJ198" s="350"/>
      <c r="AK198" s="350"/>
      <c r="AL198" s="350"/>
      <c r="AM198" s="350"/>
      <c r="AN198" s="350"/>
      <c r="AO198" s="350"/>
      <c r="AP198" s="350"/>
      <c r="AQ198" s="350"/>
      <c r="AR198" s="350"/>
      <c r="AS198" s="350"/>
      <c r="AT198" s="350"/>
      <c r="AU198" s="350"/>
      <c r="AV198" s="350"/>
      <c r="AW198" s="350"/>
      <c r="AX198" s="350"/>
      <c r="AY198" s="350"/>
      <c r="AZ198" s="350"/>
      <c r="BA198" s="350"/>
      <c r="BB198" s="350"/>
      <c r="BC198" s="350"/>
      <c r="BD198" s="350"/>
      <c r="BE198" s="350"/>
      <c r="BF198" s="350"/>
      <c r="BG198" s="350"/>
      <c r="BH198" s="350"/>
      <c r="BI198" s="350"/>
      <c r="BJ198" s="350"/>
      <c r="BK198" s="350"/>
      <c r="BL198" s="350"/>
      <c r="BM198" s="350"/>
      <c r="BN198" s="350"/>
      <c r="BO198" s="350"/>
      <c r="BP198" s="350"/>
      <c r="BQ198" s="350"/>
      <c r="BR198" s="350"/>
      <c r="BS198" s="350"/>
      <c r="BT198" s="350"/>
      <c r="BU198" s="350"/>
      <c r="BV198" s="350"/>
      <c r="BW198" s="350"/>
      <c r="BX198" s="350"/>
      <c r="BY198" s="350"/>
      <c r="BZ198" s="350"/>
      <c r="CA198" s="350"/>
      <c r="CB198" s="350"/>
      <c r="CC198" s="350"/>
    </row>
    <row r="199" spans="1:81" x14ac:dyDescent="0.25">
      <c r="A199" s="360" t="s">
        <v>1017</v>
      </c>
      <c r="B199">
        <v>0.8</v>
      </c>
      <c r="C199">
        <v>0.7</v>
      </c>
      <c r="G199" s="350"/>
      <c r="H199" s="350"/>
      <c r="I199" s="350"/>
      <c r="J199" s="350"/>
      <c r="K199" s="350"/>
      <c r="L199" s="350"/>
      <c r="M199" s="350"/>
      <c r="N199" s="350"/>
      <c r="O199" s="350"/>
      <c r="P199" s="350"/>
      <c r="Q199" s="350"/>
      <c r="R199" s="350"/>
      <c r="S199" s="350"/>
      <c r="T199" s="350"/>
      <c r="U199" s="350"/>
      <c r="V199" s="350"/>
      <c r="W199" s="350"/>
      <c r="X199" s="350"/>
      <c r="Y199" s="350"/>
      <c r="Z199" s="350"/>
      <c r="AA199" s="350"/>
      <c r="AB199" s="350"/>
      <c r="AC199" s="350"/>
      <c r="AD199" s="350"/>
      <c r="AE199" s="350"/>
      <c r="AF199" s="350"/>
      <c r="AG199" s="350"/>
      <c r="AH199" s="350"/>
      <c r="AI199" s="350"/>
      <c r="AJ199" s="350"/>
      <c r="AK199" s="350"/>
      <c r="AL199" s="350"/>
      <c r="AM199" s="350"/>
      <c r="AN199" s="350"/>
      <c r="AO199" s="350"/>
      <c r="AP199" s="350"/>
      <c r="AQ199" s="350"/>
      <c r="AR199" s="350"/>
      <c r="AS199" s="350"/>
      <c r="AT199" s="350"/>
      <c r="AU199" s="350"/>
      <c r="AV199" s="350"/>
      <c r="AW199" s="350"/>
      <c r="AX199" s="350"/>
      <c r="AY199" s="350"/>
      <c r="AZ199" s="350"/>
      <c r="BA199" s="350"/>
      <c r="BB199" s="350"/>
      <c r="BC199" s="350"/>
      <c r="BD199" s="350"/>
      <c r="BE199" s="350"/>
      <c r="BF199" s="350"/>
      <c r="BG199" s="350"/>
      <c r="BH199" s="350"/>
      <c r="BI199" s="350"/>
      <c r="BJ199" s="350"/>
      <c r="BK199" s="350"/>
      <c r="BL199" s="350"/>
      <c r="BM199" s="350"/>
      <c r="BN199" s="350"/>
      <c r="BO199" s="350"/>
      <c r="BP199" s="350"/>
      <c r="BQ199" s="350"/>
      <c r="BR199" s="350"/>
      <c r="BS199" s="350"/>
      <c r="BT199" s="350"/>
      <c r="BU199" s="350"/>
      <c r="BV199" s="350"/>
      <c r="BW199" s="350"/>
      <c r="BX199" s="350"/>
      <c r="BY199" s="350"/>
      <c r="BZ199" s="350"/>
      <c r="CA199" s="350"/>
      <c r="CB199" s="350"/>
      <c r="CC199" s="350"/>
    </row>
    <row r="200" spans="1:81" x14ac:dyDescent="0.25">
      <c r="A200" s="361" t="s">
        <v>1019</v>
      </c>
      <c r="B200">
        <v>0.73</v>
      </c>
      <c r="C200">
        <v>1.57</v>
      </c>
      <c r="G200" s="350"/>
      <c r="H200" s="350"/>
      <c r="I200" s="350"/>
      <c r="J200" s="350"/>
      <c r="K200" s="350"/>
      <c r="L200" s="350"/>
      <c r="M200" s="350"/>
      <c r="N200" s="350"/>
      <c r="O200" s="350"/>
      <c r="P200" s="350"/>
      <c r="Q200" s="350"/>
      <c r="R200" s="350"/>
      <c r="S200" s="350"/>
      <c r="T200" s="350"/>
      <c r="U200" s="350"/>
      <c r="V200" s="350"/>
      <c r="W200" s="350"/>
      <c r="X200" s="350"/>
      <c r="Y200" s="350"/>
      <c r="Z200" s="350"/>
      <c r="AA200" s="350"/>
      <c r="AB200" s="350"/>
      <c r="AC200" s="350"/>
      <c r="AD200" s="350"/>
      <c r="AE200" s="350"/>
      <c r="AF200" s="350"/>
      <c r="AG200" s="350"/>
      <c r="AH200" s="350"/>
      <c r="AI200" s="350"/>
      <c r="AJ200" s="350"/>
      <c r="AK200" s="350"/>
      <c r="AL200" s="350"/>
      <c r="AM200" s="350"/>
      <c r="AN200" s="350"/>
      <c r="AO200" s="350"/>
      <c r="AP200" s="350"/>
      <c r="AQ200" s="350"/>
      <c r="AR200" s="350"/>
      <c r="AS200" s="350"/>
      <c r="AT200" s="350"/>
      <c r="AU200" s="350"/>
      <c r="AV200" s="350"/>
      <c r="AW200" s="350"/>
      <c r="AX200" s="350"/>
      <c r="AY200" s="350"/>
      <c r="AZ200" s="350"/>
      <c r="BA200" s="350"/>
      <c r="BB200" s="350"/>
      <c r="BC200" s="350"/>
      <c r="BD200" s="350"/>
      <c r="BE200" s="350"/>
      <c r="BF200" s="350"/>
      <c r="BG200" s="350"/>
      <c r="BH200" s="350"/>
      <c r="BI200" s="350"/>
      <c r="BJ200" s="350"/>
      <c r="BK200" s="350"/>
      <c r="BL200" s="350"/>
      <c r="BM200" s="350"/>
      <c r="BN200" s="350"/>
      <c r="BO200" s="350"/>
      <c r="BP200" s="350"/>
      <c r="BQ200" s="350"/>
      <c r="BR200" s="350"/>
      <c r="BS200" s="350"/>
      <c r="BT200" s="350"/>
      <c r="BU200" s="350"/>
      <c r="BV200" s="350"/>
      <c r="BW200" s="350"/>
      <c r="BX200" s="350"/>
      <c r="BY200" s="350"/>
      <c r="BZ200" s="350"/>
      <c r="CA200" s="350"/>
      <c r="CB200" s="350"/>
      <c r="CC200" s="350"/>
    </row>
    <row r="201" spans="1:81" x14ac:dyDescent="0.25">
      <c r="A201" s="362" t="s">
        <v>1020</v>
      </c>
      <c r="B201">
        <v>0.79</v>
      </c>
      <c r="C201">
        <v>0.38</v>
      </c>
      <c r="G201" s="350"/>
      <c r="H201" s="350"/>
      <c r="I201" s="350"/>
      <c r="J201" s="350"/>
      <c r="K201" s="350"/>
      <c r="L201" s="350"/>
      <c r="M201" s="350"/>
      <c r="N201" s="350"/>
      <c r="O201" s="350"/>
      <c r="P201" s="350"/>
      <c r="Q201" s="350"/>
      <c r="R201" s="350"/>
      <c r="S201" s="350"/>
      <c r="T201" s="350"/>
      <c r="U201" s="350"/>
      <c r="V201" s="350"/>
      <c r="W201" s="350"/>
      <c r="X201" s="350"/>
      <c r="Y201" s="350"/>
      <c r="Z201" s="350"/>
      <c r="AA201" s="350"/>
      <c r="AB201" s="350"/>
      <c r="AC201" s="350"/>
      <c r="AD201" s="350"/>
      <c r="AE201" s="350"/>
      <c r="AF201" s="350"/>
      <c r="AG201" s="350"/>
      <c r="AH201" s="350"/>
      <c r="AI201" s="350"/>
      <c r="AJ201" s="350"/>
      <c r="AK201" s="350"/>
      <c r="AL201" s="350"/>
      <c r="AM201" s="350"/>
      <c r="AN201" s="350"/>
      <c r="AO201" s="350"/>
      <c r="AP201" s="350"/>
      <c r="AQ201" s="350"/>
      <c r="AR201" s="350"/>
      <c r="AS201" s="350"/>
      <c r="AT201" s="350"/>
      <c r="AU201" s="350"/>
      <c r="AV201" s="350"/>
      <c r="AW201" s="350"/>
      <c r="AX201" s="350"/>
      <c r="AY201" s="350"/>
      <c r="AZ201" s="350"/>
      <c r="BA201" s="350"/>
      <c r="BB201" s="350"/>
      <c r="BC201" s="350"/>
      <c r="BD201" s="350"/>
      <c r="BE201" s="350"/>
      <c r="BF201" s="350"/>
      <c r="BG201" s="350"/>
      <c r="BH201" s="350"/>
      <c r="BI201" s="350"/>
      <c r="BJ201" s="350"/>
      <c r="BK201" s="350"/>
      <c r="BL201" s="350"/>
      <c r="BM201" s="350"/>
      <c r="BN201" s="350"/>
      <c r="BO201" s="350"/>
      <c r="BP201" s="350"/>
      <c r="BQ201" s="350"/>
      <c r="BR201" s="350"/>
      <c r="BS201" s="350"/>
      <c r="BT201" s="350"/>
      <c r="BU201" s="350"/>
      <c r="BV201" s="350"/>
      <c r="BW201" s="350"/>
      <c r="BX201" s="350"/>
      <c r="BY201" s="350"/>
      <c r="BZ201" s="350"/>
      <c r="CA201" s="350"/>
      <c r="CB201" s="350"/>
      <c r="CC201" s="350"/>
    </row>
    <row r="202" spans="1:81" x14ac:dyDescent="0.25">
      <c r="A202" s="363" t="s">
        <v>1021</v>
      </c>
      <c r="B202">
        <v>1.18</v>
      </c>
      <c r="C202">
        <v>1.33</v>
      </c>
      <c r="G202" s="350"/>
      <c r="H202" s="350"/>
      <c r="I202" s="350"/>
      <c r="J202" s="350"/>
      <c r="K202" s="350"/>
      <c r="L202" s="350"/>
      <c r="M202" s="350"/>
      <c r="N202" s="350"/>
      <c r="O202" s="350"/>
      <c r="P202" s="350"/>
      <c r="Q202" s="350"/>
      <c r="R202" s="350"/>
      <c r="S202" s="350"/>
      <c r="T202" s="350"/>
      <c r="U202" s="350"/>
      <c r="V202" s="350"/>
      <c r="W202" s="350"/>
      <c r="X202" s="350"/>
      <c r="Y202" s="350"/>
      <c r="Z202" s="350"/>
      <c r="AA202" s="350"/>
      <c r="AB202" s="350"/>
      <c r="AC202" s="350"/>
      <c r="AD202" s="350"/>
      <c r="AE202" s="350"/>
      <c r="AF202" s="350"/>
      <c r="AG202" s="350"/>
      <c r="AH202" s="350"/>
      <c r="AI202" s="350"/>
      <c r="AJ202" s="350"/>
      <c r="AK202" s="350"/>
      <c r="AL202" s="350"/>
      <c r="AM202" s="350"/>
      <c r="AN202" s="350"/>
      <c r="AO202" s="350"/>
      <c r="AP202" s="350"/>
      <c r="AQ202" s="350"/>
      <c r="AR202" s="350"/>
      <c r="AS202" s="350"/>
      <c r="AT202" s="350"/>
      <c r="AU202" s="350"/>
      <c r="AV202" s="350"/>
      <c r="AW202" s="350"/>
      <c r="AX202" s="350"/>
      <c r="AY202" s="350"/>
      <c r="AZ202" s="350"/>
      <c r="BA202" s="350"/>
      <c r="BB202" s="350"/>
      <c r="BC202" s="350"/>
      <c r="BD202" s="350"/>
      <c r="BE202" s="350"/>
      <c r="BF202" s="350"/>
      <c r="BG202" s="350"/>
      <c r="BH202" s="350"/>
      <c r="BI202" s="350"/>
      <c r="BJ202" s="350"/>
      <c r="BK202" s="350"/>
      <c r="BL202" s="350"/>
      <c r="BM202" s="350"/>
      <c r="BN202" s="350"/>
      <c r="BO202" s="350"/>
      <c r="BP202" s="350"/>
      <c r="BQ202" s="350"/>
      <c r="BR202" s="350"/>
      <c r="BS202" s="350"/>
      <c r="BT202" s="350"/>
      <c r="BU202" s="350"/>
      <c r="BV202" s="350"/>
      <c r="BW202" s="350"/>
      <c r="BX202" s="350"/>
      <c r="BY202" s="350"/>
      <c r="BZ202" s="350"/>
      <c r="CA202" s="350"/>
      <c r="CB202" s="350"/>
      <c r="CC202" s="350"/>
    </row>
    <row r="203" spans="1:81" x14ac:dyDescent="0.25">
      <c r="A203" s="364" t="s">
        <v>1022</v>
      </c>
      <c r="B203">
        <v>0.49</v>
      </c>
      <c r="C203">
        <v>0.81</v>
      </c>
      <c r="G203" s="350"/>
      <c r="H203" s="350"/>
      <c r="I203" s="350"/>
      <c r="J203" s="350"/>
      <c r="K203" s="350"/>
      <c r="L203" s="350"/>
      <c r="M203" s="350"/>
      <c r="N203" s="350"/>
      <c r="O203" s="350"/>
      <c r="P203" s="350"/>
      <c r="Q203" s="350"/>
      <c r="R203" s="350"/>
      <c r="S203" s="350"/>
      <c r="T203" s="350"/>
      <c r="U203" s="350"/>
      <c r="V203" s="350"/>
      <c r="W203" s="350"/>
      <c r="X203" s="350"/>
      <c r="Y203" s="350"/>
      <c r="Z203" s="350"/>
      <c r="AA203" s="350"/>
      <c r="AB203" s="350"/>
      <c r="AC203" s="350"/>
      <c r="AD203" s="350"/>
      <c r="AE203" s="350"/>
      <c r="AF203" s="350"/>
      <c r="AG203" s="350"/>
      <c r="AH203" s="350"/>
      <c r="AI203" s="350"/>
      <c r="AJ203" s="350"/>
      <c r="AK203" s="350"/>
      <c r="AL203" s="350"/>
      <c r="AM203" s="350"/>
      <c r="AN203" s="350"/>
      <c r="AO203" s="350"/>
      <c r="AP203" s="350"/>
      <c r="AQ203" s="350"/>
      <c r="AR203" s="350"/>
      <c r="AS203" s="350"/>
      <c r="AT203" s="350"/>
      <c r="AU203" s="350"/>
      <c r="AV203" s="350"/>
      <c r="AW203" s="350"/>
      <c r="AX203" s="350"/>
      <c r="AY203" s="350"/>
      <c r="AZ203" s="350"/>
      <c r="BA203" s="350"/>
      <c r="BB203" s="350"/>
      <c r="BC203" s="350"/>
      <c r="BD203" s="350"/>
      <c r="BE203" s="350"/>
      <c r="BF203" s="350"/>
      <c r="BG203" s="350"/>
      <c r="BH203" s="350"/>
      <c r="BI203" s="350"/>
      <c r="BJ203" s="350"/>
      <c r="BK203" s="350"/>
      <c r="BL203" s="350"/>
      <c r="BM203" s="350"/>
      <c r="BN203" s="350"/>
      <c r="BO203" s="350"/>
      <c r="BP203" s="350"/>
      <c r="BQ203" s="350"/>
      <c r="BR203" s="350"/>
      <c r="BS203" s="350"/>
      <c r="BT203" s="350"/>
      <c r="BU203" s="350"/>
      <c r="BV203" s="350"/>
      <c r="BW203" s="350"/>
      <c r="BX203" s="350"/>
      <c r="BY203" s="350"/>
      <c r="BZ203" s="350"/>
      <c r="CA203" s="350"/>
      <c r="CB203" s="350"/>
      <c r="CC203" s="350"/>
    </row>
    <row r="204" spans="1:81" x14ac:dyDescent="0.25">
      <c r="A204" s="365" t="s">
        <v>1023</v>
      </c>
      <c r="B204">
        <v>1.1299999999999999</v>
      </c>
      <c r="C204">
        <v>1.1499999999999999</v>
      </c>
      <c r="G204" s="698"/>
      <c r="H204" s="698"/>
      <c r="I204" s="698"/>
      <c r="J204" s="698"/>
      <c r="K204" s="698"/>
      <c r="L204" s="698"/>
      <c r="M204" s="698"/>
      <c r="N204" s="698"/>
      <c r="O204" s="698"/>
      <c r="P204" s="698"/>
      <c r="Q204" s="698"/>
      <c r="R204" s="698"/>
      <c r="S204" s="698"/>
      <c r="T204" s="698"/>
      <c r="U204" s="698"/>
      <c r="V204" s="698"/>
      <c r="W204" s="698"/>
      <c r="X204" s="698"/>
      <c r="Y204" s="698"/>
      <c r="Z204" s="698"/>
      <c r="AA204" s="698"/>
      <c r="AB204" s="698"/>
      <c r="AC204" s="698"/>
      <c r="AD204" s="698"/>
      <c r="AE204" s="698"/>
      <c r="AF204" s="698"/>
      <c r="AG204" s="698"/>
      <c r="AH204" s="698"/>
      <c r="AI204" s="698"/>
      <c r="AJ204" s="698"/>
      <c r="AK204" s="698"/>
      <c r="AL204" s="698"/>
      <c r="AM204" s="698"/>
      <c r="AN204" s="698"/>
      <c r="AO204" s="698"/>
      <c r="AP204" s="698"/>
      <c r="AQ204" s="698"/>
      <c r="AR204" s="698"/>
      <c r="AS204" s="698"/>
      <c r="AT204" s="698"/>
      <c r="AU204" s="698"/>
      <c r="AV204" s="698"/>
      <c r="AW204" s="698"/>
      <c r="AX204" s="698"/>
      <c r="AY204" s="698"/>
      <c r="AZ204" s="698"/>
      <c r="BA204" s="698"/>
      <c r="BB204" s="698"/>
      <c r="BC204" s="698"/>
      <c r="BD204" s="698"/>
      <c r="BE204" s="698"/>
      <c r="BF204" s="698"/>
      <c r="BG204" s="698"/>
      <c r="BH204" s="698"/>
      <c r="BI204" s="698"/>
      <c r="BJ204" s="698"/>
      <c r="BK204" s="698"/>
      <c r="BL204" s="698"/>
      <c r="BM204" s="698"/>
      <c r="BN204" s="698"/>
      <c r="BO204" s="698"/>
      <c r="BP204" s="698"/>
      <c r="BQ204" s="698"/>
      <c r="BR204" s="698"/>
      <c r="BS204" s="698"/>
      <c r="BT204" s="698"/>
      <c r="BU204" s="698"/>
      <c r="BV204" s="698"/>
      <c r="BW204" s="698"/>
      <c r="BX204" s="698"/>
      <c r="BY204" s="698"/>
      <c r="BZ204" s="698"/>
      <c r="CA204" s="698"/>
      <c r="CB204" s="698"/>
      <c r="CC204" s="698"/>
    </row>
    <row r="205" spans="1:81" x14ac:dyDescent="0.25">
      <c r="A205" s="44" t="s">
        <v>1045</v>
      </c>
      <c r="B205" s="44"/>
      <c r="C205" s="44"/>
      <c r="D205" s="44"/>
      <c r="E205" s="44"/>
      <c r="G205" s="698"/>
      <c r="H205" s="698"/>
      <c r="I205" s="698"/>
      <c r="J205" s="698"/>
      <c r="K205" s="698"/>
      <c r="L205" s="698"/>
      <c r="M205" s="698"/>
      <c r="N205" s="698"/>
      <c r="O205" s="698"/>
      <c r="P205" s="698"/>
      <c r="Q205" s="698"/>
      <c r="R205" s="698"/>
      <c r="S205" s="698"/>
      <c r="T205" s="698"/>
      <c r="U205" s="698"/>
      <c r="V205" s="698"/>
      <c r="W205" s="698"/>
      <c r="X205" s="698"/>
      <c r="Y205" s="698"/>
      <c r="Z205" s="698"/>
      <c r="AA205" s="698"/>
      <c r="AB205" s="698"/>
      <c r="AC205" s="698"/>
      <c r="AD205" s="698"/>
      <c r="AE205" s="698"/>
      <c r="AF205" s="698"/>
      <c r="AG205" s="698"/>
      <c r="AH205" s="698"/>
      <c r="AI205" s="698"/>
      <c r="AJ205" s="698"/>
      <c r="AK205" s="698"/>
      <c r="AL205" s="698"/>
      <c r="AM205" s="698"/>
      <c r="AN205" s="698"/>
      <c r="AO205" s="698"/>
      <c r="AP205" s="698"/>
      <c r="AQ205" s="698"/>
      <c r="AR205" s="698"/>
      <c r="AS205" s="698"/>
      <c r="AT205" s="698"/>
      <c r="AU205" s="698"/>
      <c r="AV205" s="698"/>
      <c r="AW205" s="698"/>
      <c r="AX205" s="698"/>
      <c r="AY205" s="698"/>
      <c r="AZ205" s="698"/>
      <c r="BA205" s="698"/>
      <c r="BB205" s="698"/>
      <c r="BC205" s="698"/>
      <c r="BD205" s="698"/>
      <c r="BE205" s="698"/>
      <c r="BF205" s="698"/>
      <c r="BG205" s="698"/>
      <c r="BH205" s="698"/>
      <c r="BI205" s="698"/>
      <c r="BJ205" s="698"/>
      <c r="BK205" s="698"/>
      <c r="BL205" s="698"/>
      <c r="BM205" s="698"/>
      <c r="BN205" s="698"/>
      <c r="BO205" s="698"/>
      <c r="BP205" s="698"/>
      <c r="BQ205" s="698"/>
      <c r="BR205" s="698"/>
      <c r="BS205" s="698"/>
      <c r="BT205" s="698"/>
      <c r="BU205" s="698"/>
      <c r="BV205" s="698"/>
      <c r="BW205" s="698"/>
      <c r="BX205" s="698"/>
      <c r="BY205" s="698"/>
      <c r="BZ205" s="698"/>
      <c r="CA205" s="698"/>
      <c r="CB205" s="698"/>
      <c r="CC205" s="698"/>
    </row>
    <row r="206" spans="1:81" s="698" customFormat="1" x14ac:dyDescent="0.25">
      <c r="A206" s="1039" t="s">
        <v>1059</v>
      </c>
      <c r="B206" s="698">
        <v>2.11</v>
      </c>
      <c r="C206" s="698">
        <v>1.8</v>
      </c>
    </row>
    <row r="207" spans="1:81" s="698" customFormat="1" x14ac:dyDescent="0.25">
      <c r="A207" s="1039" t="s">
        <v>557</v>
      </c>
      <c r="B207" s="698">
        <v>1.04</v>
      </c>
      <c r="C207" s="698">
        <v>1.54</v>
      </c>
    </row>
    <row r="208" spans="1:81" x14ac:dyDescent="0.25">
      <c r="A208" s="699" t="s">
        <v>558</v>
      </c>
      <c r="B208">
        <v>1.1499999999999999</v>
      </c>
      <c r="C208">
        <v>1.19</v>
      </c>
      <c r="G208" s="698"/>
      <c r="H208" s="698"/>
      <c r="I208" s="698"/>
      <c r="J208" s="698"/>
      <c r="K208" s="698"/>
      <c r="L208" s="698"/>
      <c r="M208" s="698"/>
      <c r="N208" s="698"/>
      <c r="O208" s="698"/>
      <c r="P208" s="698"/>
      <c r="Q208" s="698"/>
      <c r="R208" s="698"/>
      <c r="S208" s="698"/>
      <c r="T208" s="698"/>
      <c r="U208" s="698"/>
      <c r="V208" s="698"/>
      <c r="W208" s="698"/>
      <c r="X208" s="698"/>
      <c r="Y208" s="698"/>
      <c r="Z208" s="698"/>
      <c r="AA208" s="698"/>
      <c r="AB208" s="698"/>
      <c r="AC208" s="698"/>
      <c r="AD208" s="698"/>
      <c r="AE208" s="698"/>
      <c r="AF208" s="698"/>
      <c r="AG208" s="698"/>
      <c r="AH208" s="698"/>
      <c r="AI208" s="698"/>
      <c r="AJ208" s="698"/>
      <c r="AK208" s="698"/>
      <c r="AL208" s="698"/>
      <c r="AM208" s="698"/>
      <c r="AN208" s="698"/>
      <c r="AO208" s="698"/>
      <c r="AP208" s="698"/>
      <c r="AQ208" s="698"/>
      <c r="AR208" s="698"/>
      <c r="AS208" s="698"/>
      <c r="AT208" s="698"/>
      <c r="AU208" s="698"/>
      <c r="AV208" s="698"/>
      <c r="AW208" s="698"/>
      <c r="AX208" s="698"/>
      <c r="AY208" s="698"/>
      <c r="AZ208" s="698"/>
      <c r="BA208" s="698"/>
      <c r="BB208" s="698"/>
      <c r="BC208" s="698"/>
      <c r="BD208" s="698"/>
      <c r="BE208" s="698"/>
      <c r="BF208" s="698"/>
      <c r="BG208" s="698"/>
      <c r="BH208" s="698"/>
      <c r="BI208" s="698"/>
      <c r="BJ208" s="698"/>
      <c r="BK208" s="698"/>
      <c r="BL208" s="698"/>
      <c r="BM208" s="698"/>
      <c r="BN208" s="698"/>
      <c r="BO208" s="698"/>
      <c r="BP208" s="698"/>
      <c r="BQ208" s="698"/>
      <c r="BR208" s="698"/>
      <c r="BS208" s="698"/>
      <c r="BT208" s="698"/>
      <c r="BU208" s="698"/>
      <c r="BV208" s="698"/>
      <c r="BW208" s="698"/>
      <c r="BX208" s="698"/>
      <c r="BY208" s="698"/>
      <c r="BZ208" s="698"/>
      <c r="CA208" s="698"/>
      <c r="CB208" s="698"/>
      <c r="CC208" s="698"/>
    </row>
    <row r="209" spans="1:91" x14ac:dyDescent="0.25">
      <c r="A209" s="44" t="s">
        <v>1046</v>
      </c>
      <c r="B209" s="44"/>
      <c r="C209" s="44"/>
      <c r="D209" s="44"/>
      <c r="E209" s="44"/>
      <c r="G209" s="698"/>
      <c r="H209" s="698"/>
      <c r="I209" s="698"/>
      <c r="J209" s="698"/>
      <c r="K209" s="698"/>
      <c r="L209" s="698"/>
      <c r="M209" s="698"/>
      <c r="N209" s="698"/>
      <c r="O209" s="698"/>
      <c r="P209" s="698"/>
      <c r="Q209" s="698"/>
      <c r="R209" s="698"/>
      <c r="S209" s="698"/>
      <c r="T209" s="698"/>
      <c r="U209" s="698"/>
      <c r="V209" s="698"/>
      <c r="W209" s="698"/>
      <c r="X209" s="698"/>
      <c r="Y209" s="698"/>
      <c r="Z209" s="698"/>
      <c r="AA209" s="698"/>
      <c r="AB209" s="698"/>
      <c r="AC209" s="698"/>
      <c r="AD209" s="698"/>
      <c r="AE209" s="698"/>
      <c r="AF209" s="698"/>
      <c r="AG209" s="698"/>
      <c r="AH209" s="698"/>
      <c r="AI209" s="698"/>
      <c r="AJ209" s="698"/>
      <c r="AK209" s="698"/>
      <c r="AL209" s="698"/>
      <c r="AM209" s="698"/>
      <c r="AN209" s="698"/>
      <c r="AO209" s="698"/>
      <c r="AP209" s="698"/>
      <c r="AQ209" s="698"/>
      <c r="AR209" s="698"/>
      <c r="AS209" s="698"/>
      <c r="AT209" s="698"/>
      <c r="AU209" s="698"/>
      <c r="AV209" s="698"/>
      <c r="AW209" s="698"/>
      <c r="AX209" s="698"/>
      <c r="AY209" s="698"/>
      <c r="AZ209" s="698"/>
      <c r="BA209" s="698"/>
      <c r="BB209" s="698"/>
      <c r="BC209" s="698"/>
      <c r="BD209" s="698"/>
      <c r="BE209" s="698"/>
      <c r="BF209" s="698"/>
      <c r="BG209" s="698"/>
      <c r="BH209" s="698"/>
      <c r="BI209" s="698"/>
      <c r="BJ209" s="698"/>
      <c r="BK209" s="698"/>
      <c r="BL209" s="698"/>
      <c r="BM209" s="698"/>
      <c r="BN209" s="698"/>
      <c r="BO209" s="698"/>
      <c r="BP209" s="698"/>
      <c r="BQ209" s="698"/>
      <c r="BR209" s="698"/>
      <c r="BS209" s="698"/>
      <c r="BT209" s="698"/>
      <c r="BU209" s="698"/>
      <c r="BV209" s="698"/>
      <c r="BW209" s="698"/>
      <c r="BX209" s="698"/>
      <c r="BY209" s="698"/>
      <c r="BZ209" s="698"/>
      <c r="CA209" s="698"/>
      <c r="CB209" s="698"/>
      <c r="CC209" s="698"/>
    </row>
    <row r="210" spans="1:91" x14ac:dyDescent="0.25">
      <c r="A210" s="700" t="s">
        <v>1060</v>
      </c>
      <c r="B210">
        <v>2.2999999999999998</v>
      </c>
      <c r="C210">
        <v>1.67</v>
      </c>
      <c r="G210" s="698"/>
      <c r="H210" s="698"/>
      <c r="I210" s="698"/>
      <c r="J210" s="698"/>
      <c r="K210" s="698"/>
      <c r="L210" s="698"/>
      <c r="M210" s="698"/>
      <c r="N210" s="698"/>
      <c r="O210" s="698"/>
      <c r="P210" s="698"/>
      <c r="Q210" s="698"/>
      <c r="R210" s="698"/>
      <c r="S210" s="698"/>
      <c r="T210" s="698"/>
      <c r="U210" s="698"/>
      <c r="V210" s="698"/>
      <c r="W210" s="698"/>
      <c r="X210" s="698"/>
      <c r="Y210" s="698"/>
      <c r="Z210" s="698"/>
      <c r="AA210" s="698"/>
      <c r="AB210" s="698"/>
      <c r="AC210" s="698"/>
      <c r="AD210" s="698"/>
      <c r="AE210" s="698"/>
      <c r="AF210" s="698"/>
      <c r="AG210" s="698"/>
      <c r="AH210" s="698"/>
      <c r="AI210" s="698"/>
      <c r="AJ210" s="698"/>
      <c r="AK210" s="698"/>
      <c r="AL210" s="698"/>
      <c r="AM210" s="698"/>
      <c r="AN210" s="698"/>
      <c r="AO210" s="698"/>
      <c r="AP210" s="698"/>
      <c r="AQ210" s="698"/>
      <c r="AR210" s="698"/>
      <c r="AS210" s="698"/>
      <c r="AT210" s="698"/>
      <c r="AU210" s="698"/>
      <c r="AV210" s="698"/>
      <c r="AW210" s="698"/>
      <c r="AX210" s="698"/>
      <c r="AY210" s="698"/>
      <c r="AZ210" s="698"/>
      <c r="BA210" s="698"/>
      <c r="BB210" s="698"/>
      <c r="BC210" s="698"/>
      <c r="BD210" s="698"/>
      <c r="BE210" s="698"/>
      <c r="BF210" s="698"/>
      <c r="BG210" s="698"/>
      <c r="BH210" s="698"/>
      <c r="BI210" s="698"/>
      <c r="BJ210" s="698"/>
      <c r="BK210" s="698"/>
      <c r="BL210" s="698"/>
      <c r="BM210" s="698"/>
      <c r="BN210" s="698"/>
      <c r="BO210" s="698"/>
      <c r="BP210" s="698"/>
      <c r="BQ210" s="698"/>
      <c r="BR210" s="698"/>
      <c r="BS210" s="698"/>
      <c r="BT210" s="698"/>
      <c r="BU210" s="698"/>
      <c r="BV210" s="698"/>
      <c r="BW210" s="698"/>
      <c r="BX210" s="698"/>
      <c r="BY210" s="698"/>
      <c r="BZ210" s="698"/>
      <c r="CA210" s="698"/>
      <c r="CB210" s="698"/>
      <c r="CC210" s="698"/>
    </row>
    <row r="211" spans="1:91" x14ac:dyDescent="0.25">
      <c r="A211" s="39" t="s">
        <v>1047</v>
      </c>
      <c r="B211" s="39"/>
      <c r="C211" s="39"/>
      <c r="D211" s="39"/>
      <c r="E211" s="39"/>
      <c r="G211" s="698"/>
      <c r="H211" s="698"/>
      <c r="I211" s="698"/>
      <c r="J211" s="698"/>
      <c r="K211" s="698"/>
      <c r="L211" s="698"/>
      <c r="M211" s="698"/>
      <c r="N211" s="698"/>
      <c r="O211" s="698"/>
      <c r="P211" s="698"/>
      <c r="Q211" s="698"/>
      <c r="R211" s="698"/>
      <c r="S211" s="698"/>
      <c r="T211" s="698"/>
      <c r="U211" s="698"/>
      <c r="V211" s="698"/>
      <c r="W211" s="698"/>
      <c r="X211" s="698"/>
      <c r="Y211" s="698"/>
      <c r="Z211" s="698"/>
      <c r="AA211" s="698"/>
      <c r="AB211" s="698"/>
      <c r="AC211" s="698"/>
      <c r="AD211" s="698"/>
      <c r="AE211" s="698"/>
      <c r="AF211" s="698"/>
      <c r="AG211" s="698"/>
      <c r="AH211" s="698"/>
      <c r="AI211" s="698"/>
      <c r="AJ211" s="698"/>
      <c r="AK211" s="698"/>
      <c r="AL211" s="698"/>
      <c r="AM211" s="698"/>
      <c r="AN211" s="698"/>
      <c r="AO211" s="698"/>
      <c r="AP211" s="698"/>
      <c r="AQ211" s="698"/>
      <c r="AR211" s="698"/>
      <c r="AS211" s="698"/>
      <c r="AT211" s="698"/>
      <c r="AU211" s="698"/>
      <c r="AV211" s="698"/>
      <c r="AW211" s="698"/>
      <c r="AX211" s="698"/>
      <c r="AY211" s="698"/>
      <c r="AZ211" s="698"/>
      <c r="BA211" s="698"/>
      <c r="BB211" s="698"/>
      <c r="BC211" s="698"/>
      <c r="BD211" s="698"/>
      <c r="BE211" s="698"/>
      <c r="BF211" s="698"/>
      <c r="BG211" s="698"/>
      <c r="BH211" s="698"/>
      <c r="BI211" s="698"/>
      <c r="BJ211" s="698"/>
      <c r="BK211" s="698"/>
      <c r="BL211" s="698"/>
      <c r="BM211" s="698"/>
      <c r="BN211" s="698"/>
      <c r="BO211" s="698"/>
      <c r="BP211" s="698"/>
      <c r="BQ211" s="698"/>
      <c r="BR211" s="698"/>
      <c r="BS211" s="698"/>
      <c r="BT211" s="698"/>
      <c r="BU211" s="698"/>
      <c r="BV211" s="698"/>
      <c r="BW211" s="698"/>
      <c r="BX211" s="698"/>
      <c r="BY211" s="698"/>
      <c r="BZ211" s="698"/>
      <c r="CA211" s="698"/>
      <c r="CB211" s="698"/>
      <c r="CC211" s="698"/>
    </row>
    <row r="212" spans="1:91" x14ac:dyDescent="0.25">
      <c r="A212" s="701" t="s">
        <v>1061</v>
      </c>
      <c r="B212">
        <v>0.76</v>
      </c>
      <c r="C212">
        <v>0.64</v>
      </c>
    </row>
    <row r="213" spans="1:91" x14ac:dyDescent="0.25">
      <c r="A213" s="41" t="s">
        <v>1097</v>
      </c>
      <c r="B213" s="41"/>
      <c r="C213" s="41"/>
      <c r="D213" s="41"/>
      <c r="E213" s="41"/>
      <c r="G213" s="1282"/>
      <c r="H213" s="1282"/>
      <c r="I213" s="1282"/>
      <c r="J213" s="1282"/>
      <c r="K213" s="1282"/>
      <c r="L213" s="1282"/>
      <c r="M213" s="1282"/>
      <c r="N213" s="1282"/>
      <c r="O213" s="1282"/>
      <c r="P213" s="1282"/>
      <c r="Q213" s="1282"/>
      <c r="R213" s="1282"/>
      <c r="S213" s="1282"/>
      <c r="T213" s="1282"/>
      <c r="U213" s="1282"/>
      <c r="V213" s="1282"/>
      <c r="W213" s="1282"/>
      <c r="X213" s="1282"/>
      <c r="Y213" s="1282"/>
      <c r="Z213" s="1282"/>
      <c r="AA213" s="1282"/>
      <c r="AB213" s="1282"/>
      <c r="AC213" s="1282"/>
      <c r="AD213" s="1282"/>
      <c r="AE213" s="1282"/>
      <c r="AF213" s="1282"/>
      <c r="AG213" s="1282"/>
      <c r="AH213" s="1282"/>
      <c r="AI213" s="1282"/>
      <c r="AJ213" s="1282"/>
      <c r="AK213" s="1282"/>
      <c r="AL213" s="1282"/>
      <c r="AM213" s="1282"/>
      <c r="AN213" s="1282"/>
      <c r="AO213" s="1282"/>
      <c r="AP213" s="1282"/>
      <c r="AQ213" s="1282"/>
      <c r="AR213" s="1282"/>
      <c r="AS213" s="1282"/>
      <c r="AT213" s="1282"/>
      <c r="AU213" s="1282"/>
      <c r="AV213" s="1282"/>
      <c r="AW213" s="1282"/>
      <c r="AX213" s="1282"/>
      <c r="AY213" s="1282"/>
      <c r="AZ213" s="1282"/>
      <c r="BA213" s="1282"/>
      <c r="BB213" s="1282"/>
      <c r="BC213" s="1282"/>
      <c r="BD213" s="1282"/>
      <c r="BE213" s="1282"/>
      <c r="BF213" s="1282"/>
      <c r="BG213" s="1282"/>
      <c r="BH213" s="1282"/>
      <c r="BI213" s="1282"/>
      <c r="BJ213" s="1282"/>
      <c r="BK213" s="1282"/>
      <c r="BL213" s="1282"/>
      <c r="BM213" s="1282"/>
      <c r="BN213" s="1282"/>
      <c r="BO213" s="1282"/>
      <c r="BP213" s="1282"/>
      <c r="BQ213" s="1282"/>
      <c r="BR213" s="1282"/>
      <c r="BS213" s="1282"/>
      <c r="BT213" s="1282"/>
      <c r="BU213" s="1282"/>
      <c r="BV213" s="1282"/>
      <c r="BW213" s="1282"/>
      <c r="BX213" s="1282"/>
      <c r="BY213" s="1282"/>
      <c r="BZ213" s="1282"/>
      <c r="CA213" s="1282"/>
      <c r="CB213" s="1282"/>
      <c r="CC213" s="1282"/>
      <c r="CD213" s="1282"/>
      <c r="CE213" s="1282"/>
      <c r="CF213" s="1282"/>
      <c r="CG213" s="1282"/>
      <c r="CH213" s="1282"/>
      <c r="CI213" s="1282"/>
      <c r="CJ213" s="1282"/>
      <c r="CK213" s="1282"/>
      <c r="CL213" s="1282"/>
      <c r="CM213" s="1282"/>
    </row>
    <row r="214" spans="1:91" x14ac:dyDescent="0.25">
      <c r="A214" s="1283" t="s">
        <v>1098</v>
      </c>
      <c r="B214">
        <v>0.93</v>
      </c>
      <c r="C214">
        <v>1.07</v>
      </c>
      <c r="G214" s="1282"/>
      <c r="H214" s="1282"/>
      <c r="I214" s="1282"/>
      <c r="J214" s="1282"/>
      <c r="K214" s="1282"/>
      <c r="L214" s="1282"/>
      <c r="M214" s="1282"/>
      <c r="N214" s="1282"/>
      <c r="O214" s="1282"/>
      <c r="P214" s="1282"/>
      <c r="Q214" s="1282"/>
      <c r="R214" s="1282"/>
      <c r="S214" s="1282"/>
      <c r="T214" s="1282"/>
      <c r="U214" s="1282"/>
      <c r="V214" s="1282"/>
      <c r="W214" s="1282"/>
      <c r="X214" s="1282"/>
      <c r="Y214" s="1282"/>
      <c r="Z214" s="1282"/>
      <c r="AA214" s="1282"/>
      <c r="AB214" s="1282"/>
      <c r="AC214" s="1282"/>
      <c r="AD214" s="1282"/>
      <c r="AE214" s="1282"/>
      <c r="AF214" s="1282"/>
      <c r="AG214" s="1282"/>
      <c r="AH214" s="1282"/>
      <c r="AI214" s="1282"/>
      <c r="AJ214" s="1282"/>
      <c r="AK214" s="1282"/>
      <c r="AL214" s="1282"/>
      <c r="AM214" s="1282"/>
      <c r="AN214" s="1282"/>
      <c r="AO214" s="1282"/>
      <c r="AP214" s="1282"/>
      <c r="AQ214" s="1282"/>
      <c r="AR214" s="1282"/>
      <c r="AS214" s="1282"/>
      <c r="AT214" s="1282"/>
      <c r="AU214" s="1282"/>
      <c r="AV214" s="1282"/>
      <c r="AW214" s="1282"/>
      <c r="AX214" s="1282"/>
      <c r="AY214" s="1282"/>
      <c r="AZ214" s="1282"/>
      <c r="BA214" s="1282"/>
      <c r="BB214" s="1282"/>
      <c r="BC214" s="1282"/>
      <c r="BD214" s="1282"/>
      <c r="BE214" s="1282"/>
      <c r="BF214" s="1282"/>
      <c r="BG214" s="1282"/>
      <c r="BH214" s="1282"/>
      <c r="BI214" s="1282"/>
      <c r="BJ214" s="1282"/>
      <c r="BK214" s="1282"/>
      <c r="BL214" s="1282"/>
      <c r="BM214" s="1282"/>
      <c r="BN214" s="1282"/>
      <c r="BO214" s="1282"/>
      <c r="BP214" s="1282"/>
      <c r="BQ214" s="1282"/>
      <c r="BR214" s="1282"/>
      <c r="BS214" s="1282"/>
      <c r="BT214" s="1282"/>
      <c r="BU214" s="1282"/>
      <c r="BV214" s="1282"/>
      <c r="BW214" s="1282"/>
      <c r="BX214" s="1282"/>
      <c r="BY214" s="1282"/>
      <c r="BZ214" s="1282"/>
      <c r="CA214" s="1282"/>
      <c r="CB214" s="1282"/>
      <c r="CC214" s="1282"/>
      <c r="CD214" s="1282"/>
      <c r="CE214" s="1282"/>
      <c r="CF214" s="1282"/>
      <c r="CG214" s="1282"/>
      <c r="CH214" s="1282"/>
      <c r="CI214" s="1282"/>
      <c r="CJ214" s="1282"/>
      <c r="CK214" s="1282"/>
      <c r="CL214" s="1282"/>
      <c r="CM214" s="1282"/>
    </row>
    <row r="215" spans="1:91" x14ac:dyDescent="0.25">
      <c r="A215" s="1284" t="s">
        <v>1099</v>
      </c>
      <c r="B215">
        <v>1.04</v>
      </c>
      <c r="C215">
        <v>0.98</v>
      </c>
      <c r="G215" s="1282"/>
      <c r="H215" s="1282"/>
      <c r="I215" s="1282"/>
      <c r="J215" s="1282"/>
      <c r="K215" s="1282"/>
      <c r="L215" s="1282"/>
      <c r="M215" s="1282"/>
      <c r="N215" s="1282"/>
      <c r="O215" s="1282"/>
      <c r="P215" s="1282"/>
      <c r="Q215" s="1282"/>
      <c r="R215" s="1282"/>
      <c r="S215" s="1282"/>
      <c r="T215" s="1282"/>
      <c r="U215" s="1282"/>
      <c r="V215" s="1282"/>
      <c r="W215" s="1282"/>
      <c r="X215" s="1282"/>
      <c r="Y215" s="1282"/>
      <c r="Z215" s="1282"/>
      <c r="AA215" s="1282"/>
      <c r="AB215" s="1282"/>
      <c r="AC215" s="1282"/>
      <c r="AD215" s="1282"/>
      <c r="AE215" s="1282"/>
      <c r="AF215" s="1282"/>
      <c r="AG215" s="1282"/>
      <c r="AH215" s="1282"/>
      <c r="AI215" s="1282"/>
      <c r="AJ215" s="1282"/>
      <c r="AK215" s="1282"/>
      <c r="AL215" s="1282"/>
      <c r="AM215" s="1282"/>
      <c r="AN215" s="1282"/>
      <c r="AO215" s="1282"/>
      <c r="AP215" s="1282"/>
      <c r="AQ215" s="1282"/>
      <c r="AR215" s="1282"/>
      <c r="AS215" s="1282"/>
      <c r="AT215" s="1282"/>
      <c r="AU215" s="1282"/>
      <c r="AV215" s="1282"/>
      <c r="AW215" s="1282"/>
      <c r="AX215" s="1282"/>
      <c r="AY215" s="1282"/>
      <c r="AZ215" s="1282"/>
      <c r="BA215" s="1282"/>
      <c r="BB215" s="1282"/>
      <c r="BC215" s="1282"/>
      <c r="BD215" s="1282"/>
      <c r="BE215" s="1282"/>
      <c r="BF215" s="1282"/>
      <c r="BG215" s="1282"/>
      <c r="BH215" s="1282"/>
      <c r="BI215" s="1282"/>
      <c r="BJ215" s="1282"/>
      <c r="BK215" s="1282"/>
      <c r="BL215" s="1282"/>
      <c r="BM215" s="1282"/>
      <c r="BN215" s="1282"/>
      <c r="BO215" s="1282"/>
      <c r="BP215" s="1282"/>
      <c r="BQ215" s="1282"/>
      <c r="BR215" s="1282"/>
      <c r="BS215" s="1282"/>
      <c r="BT215" s="1282"/>
      <c r="BU215" s="1282"/>
      <c r="BV215" s="1282"/>
      <c r="BW215" s="1282"/>
      <c r="BX215" s="1282"/>
      <c r="BY215" s="1282"/>
      <c r="BZ215" s="1282"/>
      <c r="CA215" s="1282"/>
      <c r="CB215" s="1282"/>
      <c r="CC215" s="1282"/>
      <c r="CD215" s="1282"/>
      <c r="CE215" s="1282"/>
      <c r="CF215" s="1282"/>
      <c r="CG215" s="1282"/>
      <c r="CH215" s="1282"/>
      <c r="CI215" s="1282"/>
      <c r="CJ215" s="1282"/>
      <c r="CK215" s="1282"/>
      <c r="CL215" s="1282"/>
      <c r="CM215" s="1282"/>
    </row>
    <row r="216" spans="1:91" x14ac:dyDescent="0.25">
      <c r="A216" s="39" t="s">
        <v>1100</v>
      </c>
      <c r="B216" s="39"/>
      <c r="C216" s="39"/>
      <c r="D216" s="39"/>
      <c r="E216" s="39"/>
      <c r="G216" s="1282"/>
      <c r="H216" s="1282"/>
      <c r="I216" s="1282"/>
      <c r="J216" s="1282"/>
      <c r="K216" s="1282"/>
      <c r="L216" s="1282"/>
      <c r="M216" s="1282"/>
      <c r="N216" s="1282"/>
      <c r="O216" s="1282"/>
      <c r="P216" s="1282"/>
      <c r="Q216" s="1282"/>
      <c r="R216" s="1282"/>
      <c r="S216" s="1282"/>
      <c r="T216" s="1282"/>
      <c r="U216" s="1282"/>
      <c r="V216" s="1282"/>
      <c r="W216" s="1282"/>
      <c r="X216" s="1282"/>
      <c r="Y216" s="1282"/>
      <c r="Z216" s="1282"/>
      <c r="AA216" s="1282"/>
      <c r="AB216" s="1282"/>
      <c r="AC216" s="1282"/>
      <c r="AD216" s="1282"/>
      <c r="AE216" s="1282"/>
      <c r="AF216" s="1282"/>
      <c r="AG216" s="1282"/>
      <c r="AH216" s="1282"/>
      <c r="AI216" s="1282"/>
      <c r="AJ216" s="1282"/>
      <c r="AK216" s="1282"/>
      <c r="AL216" s="1282"/>
      <c r="AM216" s="1282"/>
      <c r="AN216" s="1282"/>
      <c r="AO216" s="1282"/>
      <c r="AP216" s="1282"/>
      <c r="AQ216" s="1282"/>
      <c r="AR216" s="1282"/>
      <c r="AS216" s="1282"/>
      <c r="AT216" s="1282"/>
      <c r="AU216" s="1282"/>
      <c r="AV216" s="1282"/>
      <c r="AW216" s="1282"/>
      <c r="AX216" s="1282"/>
      <c r="AY216" s="1282"/>
      <c r="AZ216" s="1282"/>
      <c r="BA216" s="1282"/>
      <c r="BB216" s="1282"/>
      <c r="BC216" s="1282"/>
      <c r="BD216" s="1282"/>
      <c r="BE216" s="1282"/>
      <c r="BF216" s="1282"/>
      <c r="BG216" s="1282"/>
      <c r="BH216" s="1282"/>
      <c r="BI216" s="1282"/>
      <c r="BJ216" s="1282"/>
      <c r="BK216" s="1282"/>
      <c r="BL216" s="1282"/>
      <c r="BM216" s="1282"/>
      <c r="BN216" s="1282"/>
      <c r="BO216" s="1282"/>
      <c r="BP216" s="1282"/>
      <c r="BQ216" s="1282"/>
      <c r="BR216" s="1282"/>
      <c r="BS216" s="1282"/>
      <c r="BT216" s="1282"/>
      <c r="BU216" s="1282"/>
      <c r="BV216" s="1282"/>
      <c r="BW216" s="1282"/>
      <c r="BX216" s="1282"/>
      <c r="BY216" s="1282"/>
      <c r="BZ216" s="1282"/>
      <c r="CA216" s="1282"/>
      <c r="CB216" s="1282"/>
      <c r="CC216" s="1282"/>
      <c r="CD216" s="1282"/>
      <c r="CE216" s="1282"/>
      <c r="CF216" s="1282"/>
      <c r="CG216" s="1282"/>
      <c r="CH216" s="1282"/>
      <c r="CI216" s="1282"/>
      <c r="CJ216" s="1282"/>
      <c r="CK216" s="1282"/>
      <c r="CL216" s="1282"/>
      <c r="CM216" s="1282"/>
    </row>
    <row r="217" spans="1:91" x14ac:dyDescent="0.25">
      <c r="A217" s="1285" t="s">
        <v>563</v>
      </c>
      <c r="B217">
        <v>0.32</v>
      </c>
      <c r="C217">
        <v>1.1000000000000001</v>
      </c>
    </row>
    <row r="218" spans="1:91" x14ac:dyDescent="0.25">
      <c r="A218" s="1286" t="s">
        <v>1102</v>
      </c>
      <c r="B218">
        <v>0.85</v>
      </c>
      <c r="C218">
        <v>0.77</v>
      </c>
    </row>
    <row r="219" spans="1:91" ht="15.75" customHeight="1" x14ac:dyDescent="0.25">
      <c r="A219" s="35"/>
      <c r="B219" s="36">
        <f>AVERAGE(B3:B218)</f>
        <v>1.0531891891891891</v>
      </c>
      <c r="C219" s="36">
        <f t="shared" ref="C219:E219" si="9">AVERAGE(C3:C218)</f>
        <v>0.99345029239766081</v>
      </c>
      <c r="D219" s="36">
        <f t="shared" si="9"/>
        <v>0.86599999999999999</v>
      </c>
      <c r="E219" s="36">
        <f t="shared" si="9"/>
        <v>0.77888888888888896</v>
      </c>
      <c r="F219" s="36"/>
      <c r="G219" s="35"/>
      <c r="H219" s="35"/>
      <c r="I219" s="35"/>
      <c r="J219" s="35"/>
      <c r="K219" s="35"/>
      <c r="L219" s="35"/>
      <c r="M219" s="35"/>
      <c r="N219" s="35"/>
      <c r="O219" s="35"/>
      <c r="P219" s="35"/>
      <c r="Q219" s="35"/>
      <c r="R219" s="35"/>
      <c r="S219" s="35"/>
      <c r="T219" s="35"/>
      <c r="U219" s="35"/>
      <c r="V219" s="35"/>
      <c r="W219" s="35"/>
      <c r="X219" s="35"/>
      <c r="Y219" s="35"/>
      <c r="Z219" s="35"/>
      <c r="AA219" s="35"/>
      <c r="AB219" s="35"/>
      <c r="AC219" s="35"/>
      <c r="AD219" s="35"/>
      <c r="AE219" s="35"/>
      <c r="AF219" s="35"/>
      <c r="AG219" s="35"/>
      <c r="AH219" s="35"/>
      <c r="AI219" s="35"/>
      <c r="AJ219" s="35"/>
      <c r="AK219" s="35"/>
      <c r="AL219" s="35"/>
      <c r="AM219" s="35"/>
      <c r="AN219" s="35"/>
    </row>
  </sheetData>
  <mergeCells count="16">
    <mergeCell ref="AF3:AI3"/>
    <mergeCell ref="AJ3:AM3"/>
    <mergeCell ref="AF5:AI5"/>
    <mergeCell ref="AJ5:AM5"/>
    <mergeCell ref="AB3:AE3"/>
    <mergeCell ref="AB5:AE5"/>
    <mergeCell ref="H5:K5"/>
    <mergeCell ref="L5:O5"/>
    <mergeCell ref="P5:S5"/>
    <mergeCell ref="T5:W5"/>
    <mergeCell ref="X5:AA5"/>
    <mergeCell ref="H3:K3"/>
    <mergeCell ref="L3:O3"/>
    <mergeCell ref="P3:S3"/>
    <mergeCell ref="T3:W3"/>
    <mergeCell ref="X3:AA3"/>
  </mergeCells>
  <pageMargins left="0.7" right="0.7" top="0.75" bottom="0.75" header="0" footer="0"/>
  <pageSetup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DY61"/>
  <sheetViews>
    <sheetView topLeftCell="DE1" workbookViewId="0">
      <pane ySplit="1" topLeftCell="A2" activePane="bottomLeft" state="frozen"/>
      <selection pane="bottomLeft" activeCell="DO25" sqref="DO25"/>
    </sheetView>
  </sheetViews>
  <sheetFormatPr defaultColWidth="12.28515625" defaultRowHeight="15" customHeight="1" x14ac:dyDescent="0.25"/>
  <cols>
    <col min="1" max="1" width="14" customWidth="1"/>
    <col min="2" max="2" width="10.140625" customWidth="1"/>
    <col min="3" max="3" width="11.140625" customWidth="1"/>
    <col min="4" max="4" width="8.5703125" customWidth="1"/>
    <col min="5" max="6" width="10" customWidth="1"/>
    <col min="7" max="7" width="8.42578125" customWidth="1"/>
    <col min="8" max="8" width="5" customWidth="1"/>
    <col min="9" max="9" width="6" customWidth="1"/>
    <col min="10" max="10" width="4.140625" customWidth="1"/>
    <col min="11" max="11" width="6.140625" customWidth="1"/>
    <col min="12" max="12" width="5.5703125" customWidth="1"/>
    <col min="13" max="15" width="7.85546875" customWidth="1"/>
    <col min="16" max="16" width="7.140625" customWidth="1"/>
    <col min="17" max="17" width="7" customWidth="1"/>
    <col min="18" max="18" width="7.85546875" customWidth="1"/>
    <col min="19" max="19" width="9.85546875" customWidth="1"/>
    <col min="20" max="20" width="9.140625" customWidth="1"/>
    <col min="21" max="21" width="6.85546875" customWidth="1"/>
    <col min="22" max="22" width="6.7109375" customWidth="1"/>
    <col min="23" max="23" width="4.140625" customWidth="1"/>
    <col min="24" max="24" width="5.140625" customWidth="1"/>
    <col min="25" max="25" width="5.7109375" customWidth="1"/>
    <col min="26" max="26" width="8" customWidth="1"/>
    <col min="27" max="27" width="7.85546875" customWidth="1"/>
    <col min="28" max="28" width="6.42578125" customWidth="1"/>
    <col min="29" max="29" width="6.7109375" customWidth="1"/>
    <col min="30" max="30" width="6.42578125" customWidth="1"/>
    <col min="31" max="31" width="7.140625" customWidth="1"/>
    <col min="32" max="32" width="10.140625" customWidth="1"/>
    <col min="33" max="33" width="8.7109375" customWidth="1"/>
    <col min="34" max="34" width="5.7109375" customWidth="1"/>
    <col min="35" max="35" width="6.28515625" customWidth="1"/>
    <col min="36" max="36" width="5.140625" customWidth="1"/>
    <col min="37" max="37" width="6.5703125" customWidth="1"/>
    <col min="38" max="38" width="6" customWidth="1"/>
    <col min="39" max="39" width="8" customWidth="1"/>
    <col min="88" max="129" width="9.5703125" customWidth="1"/>
  </cols>
  <sheetData>
    <row r="1" spans="1:129" ht="15.75" customHeight="1" x14ac:dyDescent="0.25">
      <c r="B1" s="1" t="s">
        <v>84</v>
      </c>
      <c r="C1" s="1" t="s">
        <v>1</v>
      </c>
      <c r="D1" s="1" t="s">
        <v>183</v>
      </c>
      <c r="E1" s="1" t="s">
        <v>712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4" t="s">
        <v>5</v>
      </c>
      <c r="T1" s="4" t="s">
        <v>6</v>
      </c>
      <c r="U1" s="4" t="s">
        <v>7</v>
      </c>
      <c r="V1" s="4" t="s">
        <v>8</v>
      </c>
      <c r="W1" s="4" t="s">
        <v>9</v>
      </c>
      <c r="X1" s="4" t="s">
        <v>10</v>
      </c>
      <c r="Y1" s="4" t="s">
        <v>11</v>
      </c>
      <c r="Z1" s="4" t="s">
        <v>12</v>
      </c>
      <c r="AA1" s="5" t="s">
        <v>13</v>
      </c>
      <c r="AB1" s="4" t="s">
        <v>14</v>
      </c>
      <c r="AC1" s="4" t="s">
        <v>15</v>
      </c>
      <c r="AD1" s="4" t="s">
        <v>16</v>
      </c>
      <c r="AE1" s="4" t="s">
        <v>17</v>
      </c>
      <c r="AF1" s="8" t="s">
        <v>5</v>
      </c>
      <c r="AG1" s="8" t="s">
        <v>6</v>
      </c>
      <c r="AH1" s="8" t="s">
        <v>7</v>
      </c>
      <c r="AI1" s="8" t="s">
        <v>8</v>
      </c>
      <c r="AJ1" s="8" t="s">
        <v>9</v>
      </c>
      <c r="AK1" s="8" t="s">
        <v>10</v>
      </c>
      <c r="AL1" s="8" t="s">
        <v>11</v>
      </c>
      <c r="AM1" s="8" t="s">
        <v>12</v>
      </c>
      <c r="AN1" s="9" t="s">
        <v>13</v>
      </c>
      <c r="AO1" s="8" t="s">
        <v>14</v>
      </c>
      <c r="AP1" s="8" t="s">
        <v>15</v>
      </c>
      <c r="AQ1" s="8" t="s">
        <v>16</v>
      </c>
      <c r="AR1" s="8" t="s">
        <v>17</v>
      </c>
      <c r="AS1" s="43"/>
      <c r="AT1" s="43"/>
      <c r="AU1" s="43"/>
      <c r="AV1" s="43"/>
      <c r="AW1" s="43"/>
      <c r="AX1" s="43"/>
      <c r="AY1" s="43"/>
      <c r="AZ1" s="43"/>
      <c r="BA1" s="43"/>
      <c r="BB1" s="43"/>
      <c r="BC1" s="43"/>
      <c r="BD1" s="43"/>
      <c r="BE1" s="43"/>
      <c r="BF1" s="43"/>
      <c r="BG1" s="43"/>
      <c r="BH1" s="43"/>
      <c r="BI1" s="43"/>
      <c r="BJ1" s="43"/>
      <c r="BK1" s="43"/>
      <c r="BL1" s="43"/>
      <c r="BM1" s="43"/>
      <c r="BN1" s="43"/>
      <c r="BO1" s="43"/>
      <c r="BP1" s="43"/>
      <c r="BQ1" s="43"/>
      <c r="BR1" s="43"/>
      <c r="BS1" s="43"/>
      <c r="BT1" s="43"/>
      <c r="BU1" s="43"/>
      <c r="BV1" s="43"/>
      <c r="BW1" s="43"/>
      <c r="BX1" s="43"/>
      <c r="BY1" s="43"/>
      <c r="BZ1" s="43"/>
      <c r="CA1" s="43"/>
      <c r="CB1" s="43"/>
      <c r="CC1" s="43"/>
      <c r="CD1" s="43"/>
      <c r="CE1" s="43"/>
      <c r="CF1" s="43"/>
      <c r="CG1" s="43"/>
      <c r="CH1" s="43"/>
      <c r="CI1" s="43"/>
      <c r="CJ1" s="1583" t="s">
        <v>1075</v>
      </c>
      <c r="CK1" s="1583"/>
      <c r="CL1" s="1583"/>
      <c r="CM1" s="1583"/>
      <c r="CN1" s="1583"/>
      <c r="CO1" s="1583"/>
      <c r="CP1" s="1576" t="s">
        <v>1076</v>
      </c>
      <c r="CQ1" s="1577"/>
      <c r="CR1" s="1577"/>
      <c r="CS1" s="1577"/>
      <c r="CT1" s="1577"/>
      <c r="CU1" s="1577"/>
      <c r="CV1" s="1584" t="s">
        <v>1127</v>
      </c>
      <c r="CW1" s="1584"/>
      <c r="CX1" s="1584"/>
      <c r="CY1" s="1584"/>
      <c r="CZ1" s="1584"/>
      <c r="DA1" s="1584"/>
      <c r="DB1" s="1582" t="s">
        <v>1080</v>
      </c>
      <c r="DC1" s="1582"/>
      <c r="DD1" s="1582"/>
      <c r="DE1" s="1582"/>
      <c r="DF1" s="1582"/>
      <c r="DG1" s="1582"/>
      <c r="DH1" s="1584" t="s">
        <v>1078</v>
      </c>
      <c r="DI1" s="1584"/>
      <c r="DJ1" s="1584"/>
      <c r="DK1" s="1584"/>
      <c r="DL1" s="1584"/>
      <c r="DM1" s="1584"/>
      <c r="DN1" s="1578" t="s">
        <v>1004</v>
      </c>
      <c r="DO1" s="1578"/>
      <c r="DP1" s="1578"/>
      <c r="DQ1" s="1578"/>
      <c r="DR1" s="1578"/>
      <c r="DS1" s="1578"/>
      <c r="DT1" s="1578" t="s">
        <v>1005</v>
      </c>
      <c r="DU1" s="1578"/>
      <c r="DV1" s="1578"/>
      <c r="DW1" s="1578"/>
      <c r="DX1" s="1578"/>
      <c r="DY1" s="1578"/>
    </row>
    <row r="2" spans="1:129" x14ac:dyDescent="0.25">
      <c r="A2" s="44">
        <v>45682</v>
      </c>
      <c r="B2" s="45" t="s">
        <v>713</v>
      </c>
      <c r="C2" s="45"/>
      <c r="D2" s="45"/>
      <c r="E2" s="45"/>
      <c r="F2" s="2"/>
      <c r="N2" s="13"/>
      <c r="S2" s="4"/>
      <c r="AA2" s="13"/>
      <c r="AF2" s="8"/>
      <c r="AN2" s="13"/>
      <c r="AS2" s="692"/>
      <c r="BA2" s="697"/>
      <c r="BF2" s="694"/>
      <c r="BN2" s="697"/>
      <c r="BS2" s="696"/>
      <c r="CA2" s="697"/>
      <c r="CJ2" s="1">
        <f>AVERAGE(B14,B18,B22,B29,B32,B34,B38,B39,B45,B51)</f>
        <v>1.1079999999999999</v>
      </c>
      <c r="CK2" s="1">
        <f t="shared" ref="CK2:CO2" si="0">AVERAGE(C14,C18,C22,C29,C32,C34,C38,C39,C45,C51)</f>
        <v>1.0140000000000002</v>
      </c>
      <c r="CL2" s="1">
        <f t="shared" si="0"/>
        <v>0.90333333333333332</v>
      </c>
      <c r="CM2" s="1" t="e">
        <f t="shared" si="0"/>
        <v>#DIV/0!</v>
      </c>
      <c r="CN2" s="1">
        <f t="shared" si="0"/>
        <v>0.9</v>
      </c>
      <c r="CO2" s="1">
        <f t="shared" si="0"/>
        <v>2.5</v>
      </c>
      <c r="CP2" s="1">
        <f>AVERAGE(B3,B7,B8,B12,B15,B19,B20,B24,B26,B28,B30,B37,B40,B46,B48,B50)</f>
        <v>1.2975000000000001</v>
      </c>
      <c r="CQ2" s="1">
        <f t="shared" ref="CQ2:CU2" si="1">AVERAGE(C3,C7,C8,C12,C15,C19,C20,C24,C26,C28,C30,C37,C40,C46,C48,C50)</f>
        <v>1.0268749999999998</v>
      </c>
      <c r="CR2" s="1">
        <f t="shared" si="1"/>
        <v>0.86750000000000005</v>
      </c>
      <c r="CS2" s="1" t="e">
        <f t="shared" si="1"/>
        <v>#DIV/0!</v>
      </c>
      <c r="CT2" s="1">
        <f t="shared" si="1"/>
        <v>0.5</v>
      </c>
      <c r="CU2" s="1">
        <f t="shared" si="1"/>
        <v>3</v>
      </c>
      <c r="CV2" s="1">
        <f>AVERAGE(B9,B11,B36,B44,B52,B58)</f>
        <v>1.4260000000000002</v>
      </c>
      <c r="CW2" s="1">
        <f t="shared" ref="CW2:DA2" si="2">AVERAGE(C9,C11,C36,C44,C52,C58)</f>
        <v>1.1100000000000001</v>
      </c>
      <c r="CX2" s="1">
        <f t="shared" si="2"/>
        <v>0.91999999999999982</v>
      </c>
      <c r="CY2" s="1" t="e">
        <f t="shared" si="2"/>
        <v>#DIV/0!</v>
      </c>
      <c r="CZ2" s="1">
        <f t="shared" si="2"/>
        <v>0.66666666666666663</v>
      </c>
      <c r="DA2" s="1">
        <f t="shared" si="2"/>
        <v>2.6666666666666665</v>
      </c>
      <c r="DB2" s="1">
        <f>AVERAGE(B13,B41,B56)</f>
        <v>1.2566666666666668</v>
      </c>
      <c r="DC2" s="1">
        <f t="shared" ref="DC2:DG2" si="3">AVERAGE(C13,C41,C56)</f>
        <v>1.1633333333333333</v>
      </c>
      <c r="DD2" s="1">
        <f t="shared" si="3"/>
        <v>0.93500000000000005</v>
      </c>
      <c r="DE2" s="1" t="e">
        <f t="shared" si="3"/>
        <v>#DIV/0!</v>
      </c>
      <c r="DF2" s="1">
        <f t="shared" si="3"/>
        <v>1</v>
      </c>
      <c r="DG2" s="1">
        <f t="shared" si="3"/>
        <v>3.3333333333333335</v>
      </c>
      <c r="DH2" s="1">
        <f>AVERAGE(DH7,B53)</f>
        <v>1.18</v>
      </c>
      <c r="DI2" s="1">
        <f t="shared" ref="DI2:DM2" si="4">AVERAGE(DI7,C53)</f>
        <v>0.93</v>
      </c>
      <c r="DJ2" s="1">
        <f t="shared" si="4"/>
        <v>0.81</v>
      </c>
      <c r="DK2" s="1" t="e">
        <f t="shared" si="4"/>
        <v>#DIV/0!</v>
      </c>
      <c r="DL2" s="1">
        <f t="shared" si="4"/>
        <v>0</v>
      </c>
      <c r="DM2" s="1">
        <f t="shared" si="4"/>
        <v>2</v>
      </c>
      <c r="DN2" s="1" t="e">
        <f>AVERAGE(DN7)</f>
        <v>#DIV/0!</v>
      </c>
      <c r="DO2" s="1" t="e">
        <f t="shared" ref="DO2:DS2" si="5">AVERAGE(DO7)</f>
        <v>#DIV/0!</v>
      </c>
      <c r="DP2" s="1" t="e">
        <f t="shared" si="5"/>
        <v>#DIV/0!</v>
      </c>
      <c r="DQ2" s="1" t="e">
        <f t="shared" si="5"/>
        <v>#DIV/0!</v>
      </c>
      <c r="DR2" s="1" t="e">
        <f t="shared" si="5"/>
        <v>#DIV/0!</v>
      </c>
      <c r="DS2" s="1" t="e">
        <f t="shared" si="5"/>
        <v>#DIV/0!</v>
      </c>
      <c r="DT2" s="1" t="e">
        <f>AVERAGE(DT7)</f>
        <v>#DIV/0!</v>
      </c>
      <c r="DU2" s="1" t="e">
        <f t="shared" ref="DU2:DY2" si="6">AVERAGE(DU7)</f>
        <v>#DIV/0!</v>
      </c>
      <c r="DV2" s="1" t="e">
        <f t="shared" si="6"/>
        <v>#DIV/0!</v>
      </c>
      <c r="DW2" s="1" t="e">
        <f t="shared" si="6"/>
        <v>#DIV/0!</v>
      </c>
      <c r="DX2" s="1" t="e">
        <f t="shared" si="6"/>
        <v>#DIV/0!</v>
      </c>
      <c r="DY2" s="1" t="e">
        <f t="shared" si="6"/>
        <v>#DIV/0!</v>
      </c>
    </row>
    <row r="3" spans="1:129" x14ac:dyDescent="0.25">
      <c r="A3" s="2" t="s">
        <v>827</v>
      </c>
      <c r="B3" s="1">
        <v>1.05</v>
      </c>
      <c r="C3" s="1">
        <v>1.1599999999999999</v>
      </c>
      <c r="F3" s="2">
        <v>0</v>
      </c>
      <c r="G3" s="1">
        <v>1</v>
      </c>
      <c r="H3" s="1">
        <v>1</v>
      </c>
      <c r="I3" s="1">
        <v>0</v>
      </c>
      <c r="J3" s="1">
        <v>0</v>
      </c>
      <c r="K3" s="1">
        <v>0</v>
      </c>
      <c r="L3" s="1">
        <v>2</v>
      </c>
      <c r="M3" s="1">
        <v>1</v>
      </c>
      <c r="N3" s="13">
        <v>0</v>
      </c>
      <c r="O3" s="1">
        <v>0</v>
      </c>
      <c r="P3" s="1">
        <v>0</v>
      </c>
      <c r="Q3" s="1">
        <v>0</v>
      </c>
      <c r="R3" s="1">
        <v>0</v>
      </c>
      <c r="S3" s="4">
        <v>1</v>
      </c>
      <c r="T3" s="1">
        <v>1</v>
      </c>
      <c r="U3" s="1">
        <v>1</v>
      </c>
      <c r="V3" s="1">
        <v>0</v>
      </c>
      <c r="W3" s="1">
        <v>0</v>
      </c>
      <c r="X3" s="1">
        <v>0</v>
      </c>
      <c r="Y3" s="1">
        <v>6</v>
      </c>
      <c r="Z3" s="1">
        <v>0</v>
      </c>
      <c r="AA3" s="13">
        <v>1</v>
      </c>
      <c r="AB3" s="1">
        <v>0</v>
      </c>
      <c r="AC3" s="1">
        <v>1</v>
      </c>
      <c r="AD3" s="1">
        <v>0</v>
      </c>
      <c r="AE3" s="1">
        <v>0</v>
      </c>
      <c r="AF3" s="8"/>
      <c r="AN3" s="13"/>
      <c r="AS3" s="692"/>
      <c r="BA3" s="697"/>
      <c r="BF3" s="694"/>
      <c r="BN3" s="697"/>
      <c r="BS3" s="696"/>
      <c r="CA3" s="697"/>
      <c r="CJ3" s="1560">
        <f>_xlfn.AGGREGATE(1,6,CJ2:CO2)</f>
        <v>1.2850666666666666</v>
      </c>
      <c r="CK3" s="1560"/>
      <c r="CL3" s="1560"/>
      <c r="CM3" s="1560"/>
      <c r="CN3" s="1560"/>
      <c r="CO3" s="1560"/>
      <c r="CP3" s="1560">
        <f t="shared" ref="CP3" si="7">_xlfn.AGGREGATE(1,6,CP2:CU2)</f>
        <v>1.3383749999999999</v>
      </c>
      <c r="CQ3" s="1560"/>
      <c r="CR3" s="1560"/>
      <c r="CS3" s="1560"/>
      <c r="CT3" s="1560"/>
      <c r="CU3" s="1560"/>
      <c r="CV3" s="1560">
        <f t="shared" ref="CV3" si="8">_xlfn.AGGREGATE(1,6,CV2:DA2)</f>
        <v>1.3578666666666668</v>
      </c>
      <c r="CW3" s="1560"/>
      <c r="CX3" s="1560"/>
      <c r="CY3" s="1560"/>
      <c r="CZ3" s="1560"/>
      <c r="DA3" s="1560"/>
      <c r="DB3" s="1560">
        <f t="shared" ref="DB3" si="9">_xlfn.AGGREGATE(1,6,DB2:DG2)</f>
        <v>1.537666666666667</v>
      </c>
      <c r="DC3" s="1560"/>
      <c r="DD3" s="1560"/>
      <c r="DE3" s="1560"/>
      <c r="DF3" s="1560"/>
      <c r="DG3" s="1560"/>
      <c r="DH3" s="1560">
        <f t="shared" ref="DH3" si="10">_xlfn.AGGREGATE(1,6,DH2:DM2)</f>
        <v>0.98399999999999999</v>
      </c>
      <c r="DI3" s="1560"/>
      <c r="DJ3" s="1560"/>
      <c r="DK3" s="1560"/>
      <c r="DL3" s="1560"/>
      <c r="DM3" s="1560"/>
      <c r="DN3" s="1560" t="e">
        <f t="shared" ref="DN3" si="11">_xlfn.AGGREGATE(1,6,DN2:DS2)</f>
        <v>#DIV/0!</v>
      </c>
      <c r="DO3" s="1560"/>
      <c r="DP3" s="1560"/>
      <c r="DQ3" s="1560"/>
      <c r="DR3" s="1560"/>
      <c r="DS3" s="1560"/>
      <c r="DT3" s="1560" t="e">
        <f t="shared" ref="DT3" si="12">_xlfn.AGGREGATE(1,6,DT2:DY2)</f>
        <v>#DIV/0!</v>
      </c>
      <c r="DU3" s="1560"/>
      <c r="DV3" s="1560"/>
      <c r="DW3" s="1560"/>
      <c r="DX3" s="1560"/>
      <c r="DY3" s="1560"/>
    </row>
    <row r="4" spans="1:129" ht="15.75" customHeight="1" x14ac:dyDescent="0.25">
      <c r="A4" s="39">
        <v>45689</v>
      </c>
      <c r="B4" s="6"/>
      <c r="C4" s="6"/>
      <c r="D4" s="6"/>
      <c r="E4" s="6"/>
      <c r="F4" s="2"/>
      <c r="G4" s="35"/>
      <c r="H4" s="35"/>
      <c r="I4" s="35"/>
      <c r="J4" s="35"/>
      <c r="K4" s="35"/>
      <c r="L4" s="35"/>
      <c r="M4" s="35"/>
      <c r="N4" s="13"/>
      <c r="O4" s="35"/>
      <c r="P4" s="35"/>
      <c r="Q4" s="35"/>
      <c r="R4" s="35"/>
      <c r="S4" s="4"/>
      <c r="T4" s="35"/>
      <c r="U4" s="35"/>
      <c r="V4" s="35"/>
      <c r="W4" s="35"/>
      <c r="X4" s="35"/>
      <c r="Y4" s="35"/>
      <c r="Z4" s="35"/>
      <c r="AA4" s="13"/>
      <c r="AB4" s="35"/>
      <c r="AC4" s="35"/>
      <c r="AD4" s="35"/>
      <c r="AE4" s="35"/>
      <c r="AF4" s="8"/>
      <c r="AG4" s="35"/>
      <c r="AH4" s="35"/>
      <c r="AI4" s="35"/>
      <c r="AJ4" s="35"/>
      <c r="AK4" s="35"/>
      <c r="AL4" s="35"/>
      <c r="AM4" s="35"/>
      <c r="AN4" s="13"/>
      <c r="AO4" s="35"/>
      <c r="AP4" s="35"/>
      <c r="AQ4" s="35"/>
      <c r="AR4" s="35"/>
      <c r="AS4" s="692"/>
      <c r="AT4" s="35"/>
      <c r="AU4" s="35"/>
      <c r="AV4" s="35"/>
      <c r="AW4" s="35"/>
      <c r="AX4" s="35"/>
      <c r="AY4" s="35"/>
      <c r="AZ4" s="35"/>
      <c r="BA4" s="697"/>
      <c r="BB4" s="35"/>
      <c r="BC4" s="35"/>
      <c r="BD4" s="35"/>
      <c r="BE4" s="35"/>
      <c r="BF4" s="694"/>
      <c r="BG4" s="35"/>
      <c r="BH4" s="35"/>
      <c r="BI4" s="35"/>
      <c r="BJ4" s="35"/>
      <c r="BK4" s="35"/>
      <c r="BL4" s="35"/>
      <c r="BM4" s="35"/>
      <c r="BN4" s="697"/>
      <c r="BO4" s="35"/>
      <c r="BP4" s="35"/>
      <c r="BQ4" s="35"/>
      <c r="BR4" s="35"/>
      <c r="BS4" s="696"/>
      <c r="BT4" s="35"/>
      <c r="BU4" s="35"/>
      <c r="BV4" s="35"/>
      <c r="BW4" s="35"/>
      <c r="BX4" s="35"/>
      <c r="BY4" s="35"/>
      <c r="BZ4" s="35"/>
      <c r="CA4" s="697"/>
      <c r="CB4" s="35"/>
      <c r="CC4" s="35"/>
      <c r="CD4" s="35"/>
      <c r="CE4" s="35"/>
      <c r="CF4" s="35"/>
      <c r="CG4" s="35"/>
      <c r="CH4" s="35"/>
      <c r="CI4" s="35"/>
      <c r="CJ4" s="1582" t="s">
        <v>1079</v>
      </c>
      <c r="CK4" s="1582"/>
      <c r="CL4" s="1582"/>
      <c r="CM4" s="1582"/>
      <c r="CN4" s="1582"/>
      <c r="CO4" s="1582"/>
      <c r="CP4" s="1577" t="s">
        <v>1000</v>
      </c>
      <c r="CQ4" s="1577"/>
      <c r="CR4" s="1577"/>
      <c r="CS4" s="1577"/>
      <c r="CT4" s="1577"/>
      <c r="CU4" s="1577"/>
      <c r="CV4" s="1578" t="s">
        <v>1001</v>
      </c>
      <c r="CW4" s="1578"/>
      <c r="CX4" s="1578"/>
      <c r="CY4" s="1578"/>
      <c r="CZ4" s="1578"/>
      <c r="DA4" s="1578"/>
      <c r="DB4" s="1582" t="s">
        <v>1002</v>
      </c>
      <c r="DC4" s="1582"/>
      <c r="DD4" s="1582"/>
      <c r="DE4" s="1582"/>
      <c r="DF4" s="1582"/>
      <c r="DG4" s="1582"/>
      <c r="DH4" s="1578" t="s">
        <v>1003</v>
      </c>
      <c r="DI4" s="1578"/>
      <c r="DJ4" s="1578"/>
      <c r="DK4" s="1578"/>
      <c r="DL4" s="1578"/>
      <c r="DM4" s="1578"/>
      <c r="DN4" s="1579" t="s">
        <v>1128</v>
      </c>
      <c r="DO4" s="1578"/>
      <c r="DP4" s="1578"/>
      <c r="DQ4" s="1578"/>
      <c r="DR4" s="1578"/>
      <c r="DS4" s="1578"/>
      <c r="DT4" s="698"/>
      <c r="DU4" s="698"/>
      <c r="DV4" s="698"/>
      <c r="DW4" s="698"/>
      <c r="DX4" s="698"/>
      <c r="DY4" s="698"/>
    </row>
    <row r="5" spans="1:129" ht="15.75" customHeight="1" x14ac:dyDescent="0.25">
      <c r="A5" s="338" t="s">
        <v>828</v>
      </c>
      <c r="B5" s="36">
        <v>0.27</v>
      </c>
      <c r="C5" s="36">
        <v>0.64</v>
      </c>
      <c r="D5" s="36">
        <v>1.0900000000000001</v>
      </c>
      <c r="E5" s="35"/>
      <c r="F5" s="2">
        <v>1</v>
      </c>
      <c r="G5" s="36">
        <v>2</v>
      </c>
      <c r="H5" s="36">
        <v>0</v>
      </c>
      <c r="I5" s="36">
        <v>0</v>
      </c>
      <c r="J5" s="36">
        <v>0</v>
      </c>
      <c r="K5" s="36">
        <v>0</v>
      </c>
      <c r="L5" s="36">
        <v>0</v>
      </c>
      <c r="M5" s="36">
        <v>0</v>
      </c>
      <c r="N5" s="13">
        <v>0</v>
      </c>
      <c r="O5" s="36">
        <v>0</v>
      </c>
      <c r="P5" s="36">
        <v>0</v>
      </c>
      <c r="Q5" s="36">
        <v>0</v>
      </c>
      <c r="R5" s="36">
        <v>0</v>
      </c>
      <c r="S5" s="4">
        <v>0</v>
      </c>
      <c r="T5" s="36">
        <v>2</v>
      </c>
      <c r="U5" s="36">
        <v>0</v>
      </c>
      <c r="V5" s="36">
        <v>0</v>
      </c>
      <c r="W5" s="36">
        <v>0</v>
      </c>
      <c r="X5" s="36">
        <v>0</v>
      </c>
      <c r="Y5" s="36">
        <v>1</v>
      </c>
      <c r="Z5" s="36">
        <v>0</v>
      </c>
      <c r="AA5" s="13">
        <v>0</v>
      </c>
      <c r="AB5" s="36">
        <v>0</v>
      </c>
      <c r="AC5" s="36">
        <v>0</v>
      </c>
      <c r="AD5" s="36">
        <v>0</v>
      </c>
      <c r="AE5" s="36">
        <v>0</v>
      </c>
      <c r="AF5" s="46">
        <v>3</v>
      </c>
      <c r="AG5" s="36">
        <v>2</v>
      </c>
      <c r="AH5" s="36">
        <v>1</v>
      </c>
      <c r="AI5" s="36">
        <v>0</v>
      </c>
      <c r="AJ5" s="36">
        <v>0</v>
      </c>
      <c r="AK5" s="36">
        <v>0</v>
      </c>
      <c r="AL5" s="36">
        <v>1</v>
      </c>
      <c r="AM5" s="36">
        <v>1</v>
      </c>
      <c r="AN5" s="13">
        <v>0</v>
      </c>
      <c r="AO5" s="36">
        <v>1</v>
      </c>
      <c r="AP5" s="36">
        <v>0</v>
      </c>
      <c r="AQ5" s="36">
        <v>0</v>
      </c>
      <c r="AR5" s="36">
        <v>0</v>
      </c>
      <c r="AS5" s="692"/>
      <c r="AT5" s="35"/>
      <c r="AU5" s="35"/>
      <c r="AV5" s="35"/>
      <c r="AW5" s="35"/>
      <c r="AX5" s="35"/>
      <c r="AY5" s="35"/>
      <c r="AZ5" s="35"/>
      <c r="BA5" s="697"/>
      <c r="BB5" s="35"/>
      <c r="BC5" s="35"/>
      <c r="BD5" s="35"/>
      <c r="BE5" s="35"/>
      <c r="BF5" s="694"/>
      <c r="BG5" s="35"/>
      <c r="BH5" s="35"/>
      <c r="BI5" s="35"/>
      <c r="BJ5" s="35"/>
      <c r="BK5" s="35"/>
      <c r="BL5" s="35"/>
      <c r="BM5" s="35"/>
      <c r="BN5" s="697"/>
      <c r="BO5" s="35"/>
      <c r="BP5" s="35"/>
      <c r="BQ5" s="35"/>
      <c r="BR5" s="35"/>
      <c r="BS5" s="696"/>
      <c r="BT5" s="35"/>
      <c r="BU5" s="35"/>
      <c r="BV5" s="35"/>
      <c r="BW5" s="35"/>
      <c r="BX5" s="35"/>
      <c r="BY5" s="35"/>
      <c r="BZ5" s="35"/>
      <c r="CA5" s="697"/>
      <c r="CB5" s="35"/>
      <c r="CC5" s="35"/>
      <c r="CD5" s="35"/>
      <c r="CE5" s="35"/>
      <c r="CF5" s="35"/>
      <c r="CG5" s="35"/>
      <c r="CH5" s="35"/>
      <c r="CI5" s="35"/>
      <c r="CJ5" s="1">
        <f>AVERAGE(B23,B54)</f>
        <v>1.29</v>
      </c>
      <c r="CK5" s="1">
        <f t="shared" ref="CK5:CO5" si="13">AVERAGE(C23,C54)</f>
        <v>1.24</v>
      </c>
      <c r="CL5" s="1">
        <f t="shared" si="13"/>
        <v>0.95</v>
      </c>
      <c r="CM5" s="1" t="e">
        <f t="shared" si="13"/>
        <v>#DIV/0!</v>
      </c>
      <c r="CN5" s="1">
        <f t="shared" si="13"/>
        <v>0.5</v>
      </c>
      <c r="CO5" s="1">
        <f t="shared" si="13"/>
        <v>3</v>
      </c>
      <c r="CP5" s="1" t="e">
        <f>AVERAGE(CP7)</f>
        <v>#DIV/0!</v>
      </c>
      <c r="CQ5" s="1" t="e">
        <f t="shared" ref="CQ5:CU5" si="14">AVERAGE(CQ7)</f>
        <v>#DIV/0!</v>
      </c>
      <c r="CR5" s="1" t="e">
        <f t="shared" si="14"/>
        <v>#DIV/0!</v>
      </c>
      <c r="CS5" s="1" t="e">
        <f t="shared" si="14"/>
        <v>#DIV/0!</v>
      </c>
      <c r="CT5" s="1" t="e">
        <f t="shared" si="14"/>
        <v>#DIV/0!</v>
      </c>
      <c r="CU5" s="1" t="e">
        <f t="shared" si="14"/>
        <v>#DIV/0!</v>
      </c>
      <c r="CV5" s="1" t="e">
        <f>AVERAGE(CV7)</f>
        <v>#DIV/0!</v>
      </c>
      <c r="CW5" s="1" t="e">
        <f t="shared" ref="CW5:DA5" si="15">AVERAGE(CW7)</f>
        <v>#DIV/0!</v>
      </c>
      <c r="CX5" s="1" t="e">
        <f t="shared" si="15"/>
        <v>#DIV/0!</v>
      </c>
      <c r="CY5" s="1" t="e">
        <f t="shared" si="15"/>
        <v>#DIV/0!</v>
      </c>
      <c r="CZ5" s="1" t="e">
        <f t="shared" si="15"/>
        <v>#DIV/0!</v>
      </c>
      <c r="DA5" s="1" t="e">
        <f t="shared" si="15"/>
        <v>#DIV/0!</v>
      </c>
      <c r="DB5" s="1">
        <f>AVERAGE(B5,B16)</f>
        <v>1.0249999999999999</v>
      </c>
      <c r="DC5" s="1">
        <f t="shared" ref="DC5:DG5" si="16">AVERAGE(C5,C16)</f>
        <v>1.01</v>
      </c>
      <c r="DD5" s="1">
        <f t="shared" si="16"/>
        <v>1.0900000000000001</v>
      </c>
      <c r="DE5" s="1" t="e">
        <f t="shared" si="16"/>
        <v>#DIV/0!</v>
      </c>
      <c r="DF5" s="1">
        <f t="shared" si="16"/>
        <v>0.5</v>
      </c>
      <c r="DG5" s="1">
        <f t="shared" si="16"/>
        <v>2</v>
      </c>
      <c r="DH5" s="1" t="e">
        <f>AVERAGE(DH7)</f>
        <v>#DIV/0!</v>
      </c>
      <c r="DI5" s="1" t="e">
        <f t="shared" ref="DI5:DM5" si="17">AVERAGE(DI7)</f>
        <v>#DIV/0!</v>
      </c>
      <c r="DJ5" s="1" t="e">
        <f t="shared" si="17"/>
        <v>#DIV/0!</v>
      </c>
      <c r="DK5" s="1" t="e">
        <f t="shared" si="17"/>
        <v>#DIV/0!</v>
      </c>
      <c r="DL5" s="1" t="e">
        <f t="shared" si="17"/>
        <v>#DIV/0!</v>
      </c>
      <c r="DM5" s="1" t="e">
        <f t="shared" si="17"/>
        <v>#DIV/0!</v>
      </c>
      <c r="DN5" s="1">
        <f>AVERAGE(B31,B35,B43,B55,B60)</f>
        <v>0.97500000000000009</v>
      </c>
      <c r="DO5" s="1">
        <f t="shared" ref="DO5:DS5" si="18">AVERAGE(C31,C35,C43,C55,C60)</f>
        <v>0.93799999999999994</v>
      </c>
      <c r="DP5" s="1">
        <f t="shared" si="18"/>
        <v>0.98000000000000009</v>
      </c>
      <c r="DQ5" s="1" t="e">
        <f t="shared" si="18"/>
        <v>#DIV/0!</v>
      </c>
      <c r="DR5" s="1">
        <f t="shared" si="18"/>
        <v>1.2</v>
      </c>
      <c r="DS5" s="1">
        <f t="shared" si="18"/>
        <v>1.8</v>
      </c>
      <c r="DT5" s="698"/>
      <c r="DU5" s="698"/>
      <c r="DV5" s="698"/>
      <c r="DW5" s="698"/>
      <c r="DX5" s="698"/>
      <c r="DY5" s="698"/>
    </row>
    <row r="6" spans="1:129" x14ac:dyDescent="0.25">
      <c r="A6" s="44" t="s">
        <v>984</v>
      </c>
      <c r="B6" s="44"/>
      <c r="C6" s="44"/>
      <c r="D6" s="44"/>
      <c r="E6" s="44"/>
      <c r="F6" s="218"/>
      <c r="N6" s="219"/>
      <c r="S6" s="220"/>
      <c r="AA6" s="221"/>
      <c r="AF6" s="222"/>
      <c r="AN6" s="223"/>
      <c r="AS6" s="692"/>
      <c r="BA6" s="697"/>
      <c r="BF6" s="694"/>
      <c r="BN6" s="697"/>
      <c r="BS6" s="696"/>
      <c r="CA6" s="697"/>
      <c r="CJ6" s="1560">
        <f>_xlfn.AGGREGATE(1,6,CJ5:CO5)</f>
        <v>1.3960000000000001</v>
      </c>
      <c r="CK6" s="1560"/>
      <c r="CL6" s="1560"/>
      <c r="CM6" s="1560"/>
      <c r="CN6" s="1560"/>
      <c r="CO6" s="1560"/>
      <c r="CP6" s="1560" t="e">
        <f t="shared" ref="CP6" si="19">_xlfn.AGGREGATE(1,6,CP5:CU5)</f>
        <v>#DIV/0!</v>
      </c>
      <c r="CQ6" s="1560"/>
      <c r="CR6" s="1560"/>
      <c r="CS6" s="1560"/>
      <c r="CT6" s="1560"/>
      <c r="CU6" s="1560"/>
      <c r="CV6" s="1560" t="e">
        <f t="shared" ref="CV6" si="20">_xlfn.AGGREGATE(1,6,CV5:DA5)</f>
        <v>#DIV/0!</v>
      </c>
      <c r="CW6" s="1560"/>
      <c r="CX6" s="1560"/>
      <c r="CY6" s="1560"/>
      <c r="CZ6" s="1560"/>
      <c r="DA6" s="1560"/>
      <c r="DB6" s="1560">
        <f t="shared" ref="DB6" si="21">_xlfn.AGGREGATE(1,6,DB5:DG5)</f>
        <v>1.125</v>
      </c>
      <c r="DC6" s="1560"/>
      <c r="DD6" s="1560"/>
      <c r="DE6" s="1560"/>
      <c r="DF6" s="1560"/>
      <c r="DG6" s="1560"/>
      <c r="DH6" s="1560" t="e">
        <f t="shared" ref="DH6" si="22">_xlfn.AGGREGATE(1,6,DH5:DM5)</f>
        <v>#DIV/0!</v>
      </c>
      <c r="DI6" s="1560"/>
      <c r="DJ6" s="1560"/>
      <c r="DK6" s="1560"/>
      <c r="DL6" s="1560"/>
      <c r="DM6" s="1560"/>
      <c r="DN6" s="1560">
        <f t="shared" ref="DN6" si="23">_xlfn.AGGREGATE(1,6,DN5:DS5)</f>
        <v>1.1785999999999999</v>
      </c>
      <c r="DO6" s="1560"/>
      <c r="DP6" s="1560"/>
      <c r="DQ6" s="1560"/>
      <c r="DR6" s="1560"/>
      <c r="DS6" s="1560"/>
      <c r="DT6" s="698"/>
      <c r="DU6" s="698"/>
      <c r="DV6" s="698"/>
      <c r="DW6" s="698"/>
      <c r="DX6" s="698"/>
      <c r="DY6" s="698"/>
    </row>
    <row r="7" spans="1:129" x14ac:dyDescent="0.25">
      <c r="A7" s="224" t="s">
        <v>326</v>
      </c>
      <c r="B7">
        <v>2.93</v>
      </c>
      <c r="C7">
        <v>1.6</v>
      </c>
      <c r="F7" s="225">
        <v>0</v>
      </c>
      <c r="G7">
        <v>6</v>
      </c>
      <c r="H7">
        <v>4</v>
      </c>
      <c r="I7">
        <v>2</v>
      </c>
      <c r="J7">
        <v>0</v>
      </c>
      <c r="K7">
        <v>0</v>
      </c>
      <c r="L7">
        <v>2</v>
      </c>
      <c r="M7">
        <v>4</v>
      </c>
      <c r="N7" s="226">
        <v>1</v>
      </c>
      <c r="O7">
        <v>0</v>
      </c>
      <c r="P7">
        <v>0</v>
      </c>
      <c r="Q7">
        <v>0</v>
      </c>
      <c r="R7">
        <v>0</v>
      </c>
      <c r="S7" s="227">
        <v>1</v>
      </c>
      <c r="T7">
        <v>0</v>
      </c>
      <c r="U7">
        <v>2</v>
      </c>
      <c r="V7">
        <v>0</v>
      </c>
      <c r="W7">
        <v>1</v>
      </c>
      <c r="X7">
        <v>0</v>
      </c>
      <c r="Y7">
        <v>2</v>
      </c>
      <c r="Z7">
        <v>0</v>
      </c>
      <c r="AA7" s="228">
        <v>0</v>
      </c>
      <c r="AB7">
        <v>1</v>
      </c>
      <c r="AC7">
        <v>0</v>
      </c>
      <c r="AD7">
        <v>0</v>
      </c>
      <c r="AE7">
        <v>0</v>
      </c>
      <c r="AF7" s="229"/>
      <c r="AN7" s="230"/>
      <c r="AS7" s="692"/>
      <c r="BA7" s="697"/>
      <c r="BF7" s="694"/>
      <c r="BN7" s="697"/>
      <c r="BS7" s="696"/>
      <c r="CA7" s="231"/>
    </row>
    <row r="8" spans="1:129" x14ac:dyDescent="0.25">
      <c r="A8" s="232" t="s">
        <v>327</v>
      </c>
      <c r="B8">
        <v>1.47</v>
      </c>
      <c r="C8">
        <v>0.69</v>
      </c>
      <c r="F8" s="233">
        <v>0</v>
      </c>
      <c r="G8">
        <v>2</v>
      </c>
      <c r="H8">
        <v>2</v>
      </c>
      <c r="I8">
        <v>1</v>
      </c>
      <c r="J8">
        <v>0</v>
      </c>
      <c r="K8">
        <v>0</v>
      </c>
      <c r="L8">
        <v>2</v>
      </c>
      <c r="M8">
        <v>0</v>
      </c>
      <c r="N8" s="234">
        <v>1</v>
      </c>
      <c r="O8">
        <v>0</v>
      </c>
      <c r="P8">
        <v>0</v>
      </c>
      <c r="Q8">
        <v>0</v>
      </c>
      <c r="R8">
        <v>0</v>
      </c>
      <c r="S8" s="235">
        <v>0</v>
      </c>
      <c r="T8">
        <v>2</v>
      </c>
      <c r="U8">
        <v>0</v>
      </c>
      <c r="V8">
        <v>0</v>
      </c>
      <c r="W8">
        <v>0</v>
      </c>
      <c r="X8">
        <v>0</v>
      </c>
      <c r="Y8">
        <v>3</v>
      </c>
      <c r="Z8">
        <v>1</v>
      </c>
      <c r="AA8" s="236">
        <v>0</v>
      </c>
      <c r="AB8">
        <v>0</v>
      </c>
      <c r="AC8">
        <v>0</v>
      </c>
      <c r="AD8">
        <v>0</v>
      </c>
      <c r="AE8">
        <v>0</v>
      </c>
      <c r="AF8" s="237"/>
      <c r="AN8" s="238"/>
      <c r="AS8" s="239"/>
      <c r="BA8" s="240"/>
      <c r="BF8" s="694"/>
      <c r="BN8" s="697"/>
      <c r="BS8" s="696"/>
      <c r="CA8" s="241"/>
    </row>
    <row r="9" spans="1:129" x14ac:dyDescent="0.25">
      <c r="A9" s="242" t="s">
        <v>993</v>
      </c>
      <c r="B9">
        <v>2.12</v>
      </c>
      <c r="C9">
        <v>1.57</v>
      </c>
      <c r="F9" s="243">
        <v>2</v>
      </c>
      <c r="G9">
        <v>2</v>
      </c>
      <c r="H9">
        <v>2</v>
      </c>
      <c r="I9">
        <v>0</v>
      </c>
      <c r="J9">
        <v>0</v>
      </c>
      <c r="K9">
        <v>1</v>
      </c>
      <c r="L9">
        <v>5</v>
      </c>
      <c r="M9">
        <v>0</v>
      </c>
      <c r="N9" s="244">
        <v>0</v>
      </c>
      <c r="O9">
        <v>0</v>
      </c>
      <c r="P9">
        <v>0</v>
      </c>
      <c r="Q9">
        <v>0</v>
      </c>
      <c r="R9">
        <v>0</v>
      </c>
      <c r="S9" s="245">
        <v>0</v>
      </c>
      <c r="T9">
        <v>1</v>
      </c>
      <c r="U9">
        <v>0</v>
      </c>
      <c r="V9">
        <v>1</v>
      </c>
      <c r="W9">
        <v>0</v>
      </c>
      <c r="X9">
        <v>0</v>
      </c>
      <c r="Y9">
        <v>1</v>
      </c>
      <c r="Z9">
        <v>0</v>
      </c>
      <c r="AA9" s="246">
        <v>0</v>
      </c>
      <c r="AB9">
        <v>0</v>
      </c>
      <c r="AC9">
        <v>0</v>
      </c>
      <c r="AD9">
        <v>0</v>
      </c>
      <c r="AE9">
        <v>0</v>
      </c>
      <c r="AF9" s="247"/>
      <c r="AN9" s="248"/>
      <c r="AS9" s="249"/>
      <c r="BA9" s="250"/>
      <c r="BF9" s="251"/>
      <c r="BN9" s="697"/>
      <c r="BS9" s="252"/>
      <c r="CA9" s="253"/>
    </row>
    <row r="10" spans="1:129" x14ac:dyDescent="0.25">
      <c r="A10" s="44" t="s">
        <v>994</v>
      </c>
      <c r="B10" s="44"/>
      <c r="C10" s="44"/>
      <c r="D10" s="44"/>
      <c r="E10" s="44"/>
      <c r="F10" s="254"/>
      <c r="N10" s="255"/>
      <c r="S10" s="256"/>
      <c r="AA10" s="257"/>
      <c r="AF10" s="258"/>
      <c r="AN10" s="259"/>
      <c r="AS10" s="260"/>
      <c r="BA10" s="261"/>
      <c r="BF10" s="262"/>
      <c r="BN10" s="263"/>
      <c r="BS10" s="264"/>
      <c r="CA10" s="265"/>
    </row>
    <row r="11" spans="1:129" x14ac:dyDescent="0.25">
      <c r="A11" s="266" t="s">
        <v>719</v>
      </c>
      <c r="B11">
        <v>2.17</v>
      </c>
      <c r="C11">
        <v>1.82</v>
      </c>
      <c r="D11">
        <v>1.1299999999999999</v>
      </c>
      <c r="F11" s="267">
        <v>0</v>
      </c>
      <c r="G11">
        <v>4</v>
      </c>
      <c r="H11">
        <v>2</v>
      </c>
      <c r="I11">
        <v>0</v>
      </c>
      <c r="J11">
        <v>0</v>
      </c>
      <c r="K11">
        <v>0</v>
      </c>
      <c r="L11">
        <v>3</v>
      </c>
      <c r="M11">
        <v>3</v>
      </c>
      <c r="N11" s="268">
        <v>2</v>
      </c>
      <c r="O11">
        <v>1</v>
      </c>
      <c r="P11">
        <v>0</v>
      </c>
      <c r="Q11">
        <v>0</v>
      </c>
      <c r="R11">
        <v>0</v>
      </c>
      <c r="S11" s="269">
        <v>0</v>
      </c>
      <c r="T11">
        <v>1</v>
      </c>
      <c r="U11">
        <v>3</v>
      </c>
      <c r="V11">
        <v>0</v>
      </c>
      <c r="W11">
        <v>0</v>
      </c>
      <c r="X11">
        <v>0</v>
      </c>
      <c r="Y11">
        <v>1</v>
      </c>
      <c r="Z11">
        <v>0</v>
      </c>
      <c r="AA11" s="270">
        <v>0</v>
      </c>
      <c r="AB11">
        <v>0</v>
      </c>
      <c r="AC11">
        <v>0</v>
      </c>
      <c r="AD11">
        <v>0</v>
      </c>
      <c r="AE11">
        <v>0</v>
      </c>
      <c r="AF11" s="271">
        <v>1</v>
      </c>
      <c r="AG11">
        <v>0</v>
      </c>
      <c r="AH11">
        <v>1</v>
      </c>
      <c r="AI11">
        <v>0</v>
      </c>
      <c r="AJ11">
        <v>0</v>
      </c>
      <c r="AK11">
        <v>0</v>
      </c>
      <c r="AL11">
        <v>4</v>
      </c>
      <c r="AM11">
        <v>1</v>
      </c>
      <c r="AN11" s="272">
        <v>0</v>
      </c>
      <c r="AO11">
        <v>0</v>
      </c>
      <c r="AP11">
        <v>0</v>
      </c>
      <c r="AQ11">
        <v>0</v>
      </c>
      <c r="AR11">
        <v>0</v>
      </c>
      <c r="AS11" s="273"/>
      <c r="BA11" s="274"/>
      <c r="BF11" s="275"/>
      <c r="BN11" s="276"/>
      <c r="BS11" s="277"/>
      <c r="CA11" s="278"/>
    </row>
    <row r="12" spans="1:129" x14ac:dyDescent="0.25">
      <c r="A12" s="279" t="s">
        <v>837</v>
      </c>
      <c r="B12">
        <v>1.26</v>
      </c>
      <c r="C12">
        <v>1.22</v>
      </c>
      <c r="D12">
        <v>0.95</v>
      </c>
      <c r="F12" s="280">
        <v>1</v>
      </c>
      <c r="G12">
        <v>3</v>
      </c>
      <c r="H12">
        <v>0</v>
      </c>
      <c r="I12">
        <v>0</v>
      </c>
      <c r="J12">
        <v>0</v>
      </c>
      <c r="K12">
        <v>0</v>
      </c>
      <c r="L12">
        <v>2</v>
      </c>
      <c r="M12">
        <v>1</v>
      </c>
      <c r="N12" s="281">
        <v>0</v>
      </c>
      <c r="O12">
        <v>0</v>
      </c>
      <c r="P12">
        <v>0</v>
      </c>
      <c r="Q12">
        <v>0</v>
      </c>
      <c r="R12">
        <v>0</v>
      </c>
      <c r="S12" s="282">
        <v>0</v>
      </c>
      <c r="T12">
        <v>2</v>
      </c>
      <c r="U12">
        <v>0</v>
      </c>
      <c r="V12">
        <v>0</v>
      </c>
      <c r="W12">
        <v>0</v>
      </c>
      <c r="X12">
        <v>0</v>
      </c>
      <c r="Y12">
        <v>3</v>
      </c>
      <c r="Z12">
        <v>1</v>
      </c>
      <c r="AA12" s="283">
        <v>0</v>
      </c>
      <c r="AB12">
        <v>0</v>
      </c>
      <c r="AC12">
        <v>0</v>
      </c>
      <c r="AD12">
        <v>0</v>
      </c>
      <c r="AE12">
        <v>0</v>
      </c>
      <c r="AF12" s="284">
        <v>0</v>
      </c>
      <c r="AG12">
        <v>1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 s="285">
        <v>1</v>
      </c>
      <c r="AO12">
        <v>0</v>
      </c>
      <c r="AP12">
        <v>0</v>
      </c>
      <c r="AQ12">
        <v>0</v>
      </c>
      <c r="AR12">
        <v>0</v>
      </c>
      <c r="AS12" s="286"/>
      <c r="BA12" s="287"/>
      <c r="BF12" s="288"/>
      <c r="BN12" s="289"/>
      <c r="BS12" s="290"/>
      <c r="CA12" s="291"/>
    </row>
    <row r="13" spans="1:129" x14ac:dyDescent="0.25">
      <c r="A13" s="292" t="s">
        <v>995</v>
      </c>
      <c r="B13">
        <v>1.1000000000000001</v>
      </c>
      <c r="C13">
        <v>1.03</v>
      </c>
      <c r="D13">
        <v>0.98</v>
      </c>
      <c r="F13" s="293">
        <v>0</v>
      </c>
      <c r="G13">
        <v>3</v>
      </c>
      <c r="H13">
        <v>2</v>
      </c>
      <c r="I13">
        <v>1</v>
      </c>
      <c r="J13">
        <v>0</v>
      </c>
      <c r="K13">
        <v>0</v>
      </c>
      <c r="L13">
        <v>4</v>
      </c>
      <c r="M13">
        <v>1</v>
      </c>
      <c r="N13" s="294">
        <v>1</v>
      </c>
      <c r="O13">
        <v>0</v>
      </c>
      <c r="P13">
        <v>0</v>
      </c>
      <c r="Q13">
        <v>0</v>
      </c>
      <c r="R13">
        <v>0</v>
      </c>
      <c r="S13" s="295">
        <v>1</v>
      </c>
      <c r="T13">
        <v>1</v>
      </c>
      <c r="U13">
        <v>1</v>
      </c>
      <c r="V13">
        <v>0</v>
      </c>
      <c r="W13">
        <v>0</v>
      </c>
      <c r="X13">
        <v>0</v>
      </c>
      <c r="Y13">
        <v>4</v>
      </c>
      <c r="Z13">
        <v>0</v>
      </c>
      <c r="AA13" s="296">
        <v>1</v>
      </c>
      <c r="AB13">
        <v>0</v>
      </c>
      <c r="AC13">
        <v>0</v>
      </c>
      <c r="AD13">
        <v>0</v>
      </c>
      <c r="AE13">
        <v>0</v>
      </c>
      <c r="AF13" s="297">
        <v>1</v>
      </c>
      <c r="AG13">
        <v>2</v>
      </c>
      <c r="AH13">
        <v>2</v>
      </c>
      <c r="AI13">
        <v>0</v>
      </c>
      <c r="AJ13">
        <v>0</v>
      </c>
      <c r="AK13">
        <v>0</v>
      </c>
      <c r="AL13">
        <v>2</v>
      </c>
      <c r="AM13">
        <v>0</v>
      </c>
      <c r="AN13" s="298">
        <v>0</v>
      </c>
      <c r="AO13">
        <v>0</v>
      </c>
      <c r="AP13">
        <v>0</v>
      </c>
      <c r="AQ13">
        <v>0</v>
      </c>
      <c r="AR13">
        <v>0</v>
      </c>
      <c r="AS13" s="299"/>
      <c r="BA13" s="300"/>
      <c r="BF13" s="301"/>
      <c r="BN13" s="302"/>
      <c r="BS13" s="303"/>
      <c r="CA13" s="304"/>
    </row>
    <row r="14" spans="1:129" x14ac:dyDescent="0.25">
      <c r="A14" s="305" t="s">
        <v>996</v>
      </c>
      <c r="B14">
        <v>1.22</v>
      </c>
      <c r="C14">
        <v>1.54</v>
      </c>
      <c r="F14" s="306">
        <v>0</v>
      </c>
      <c r="G14">
        <v>1</v>
      </c>
      <c r="H14">
        <v>0</v>
      </c>
      <c r="I14">
        <v>0</v>
      </c>
      <c r="J14">
        <v>0</v>
      </c>
      <c r="K14">
        <v>0</v>
      </c>
      <c r="L14">
        <v>2</v>
      </c>
      <c r="M14">
        <v>1</v>
      </c>
      <c r="N14" s="307">
        <v>0</v>
      </c>
      <c r="O14">
        <v>0</v>
      </c>
      <c r="P14">
        <v>0</v>
      </c>
      <c r="Q14">
        <v>0</v>
      </c>
      <c r="R14">
        <v>0</v>
      </c>
      <c r="S14" s="308">
        <v>1</v>
      </c>
      <c r="T14">
        <v>0</v>
      </c>
      <c r="U14">
        <v>2</v>
      </c>
      <c r="V14">
        <v>1</v>
      </c>
      <c r="W14">
        <v>0</v>
      </c>
      <c r="X14">
        <v>0</v>
      </c>
      <c r="Y14">
        <v>1</v>
      </c>
      <c r="Z14">
        <v>2</v>
      </c>
      <c r="AA14" s="309">
        <v>1</v>
      </c>
      <c r="AB14">
        <v>1</v>
      </c>
      <c r="AC14">
        <v>0</v>
      </c>
      <c r="AD14">
        <v>0</v>
      </c>
      <c r="AE14">
        <v>0</v>
      </c>
      <c r="AF14" s="310"/>
      <c r="AN14" s="311"/>
      <c r="AS14" s="312"/>
      <c r="BA14" s="313"/>
      <c r="BF14" s="314"/>
      <c r="BN14" s="315"/>
      <c r="BS14" s="316"/>
      <c r="CA14" s="317"/>
    </row>
    <row r="15" spans="1:129" x14ac:dyDescent="0.25">
      <c r="A15" s="318" t="s">
        <v>333</v>
      </c>
      <c r="B15">
        <v>1.19</v>
      </c>
      <c r="C15">
        <v>1.26</v>
      </c>
      <c r="F15" s="319">
        <v>0</v>
      </c>
      <c r="G15">
        <v>4</v>
      </c>
      <c r="H15">
        <v>1</v>
      </c>
      <c r="I15">
        <v>0</v>
      </c>
      <c r="J15">
        <v>0</v>
      </c>
      <c r="K15">
        <v>0</v>
      </c>
      <c r="L15">
        <v>3</v>
      </c>
      <c r="M15">
        <v>0</v>
      </c>
      <c r="N15" s="320">
        <v>0</v>
      </c>
      <c r="O15">
        <v>0</v>
      </c>
      <c r="P15">
        <v>0</v>
      </c>
      <c r="Q15">
        <v>0</v>
      </c>
      <c r="R15">
        <v>0</v>
      </c>
      <c r="S15" s="321">
        <v>0</v>
      </c>
      <c r="T15">
        <v>0</v>
      </c>
      <c r="U15">
        <v>0</v>
      </c>
      <c r="V15">
        <v>1</v>
      </c>
      <c r="W15">
        <v>0</v>
      </c>
      <c r="X15">
        <v>0</v>
      </c>
      <c r="Y15">
        <v>4</v>
      </c>
      <c r="Z15">
        <v>2</v>
      </c>
      <c r="AA15" s="322">
        <v>0</v>
      </c>
      <c r="AB15">
        <v>1</v>
      </c>
      <c r="AC15">
        <v>0</v>
      </c>
      <c r="AD15">
        <v>0</v>
      </c>
      <c r="AE15">
        <v>0</v>
      </c>
      <c r="AF15" s="323"/>
      <c r="AN15" s="324"/>
      <c r="AS15" s="325"/>
      <c r="BA15" s="326"/>
      <c r="BF15" s="327"/>
      <c r="BN15" s="328"/>
      <c r="BS15" s="329"/>
      <c r="CA15" s="330"/>
    </row>
    <row r="16" spans="1:129" x14ac:dyDescent="0.25">
      <c r="A16" s="331" t="s">
        <v>997</v>
      </c>
      <c r="B16">
        <v>1.78</v>
      </c>
      <c r="C16">
        <v>1.38</v>
      </c>
      <c r="F16" s="332">
        <v>0</v>
      </c>
      <c r="G16">
        <v>2</v>
      </c>
      <c r="H16">
        <v>2</v>
      </c>
      <c r="I16">
        <v>1</v>
      </c>
      <c r="J16">
        <v>0</v>
      </c>
      <c r="K16">
        <v>0</v>
      </c>
      <c r="L16">
        <v>5</v>
      </c>
      <c r="M16">
        <v>1</v>
      </c>
      <c r="N16" s="333">
        <v>0</v>
      </c>
      <c r="O16">
        <v>1</v>
      </c>
      <c r="P16">
        <v>0</v>
      </c>
      <c r="Q16">
        <v>0</v>
      </c>
      <c r="R16">
        <v>0</v>
      </c>
      <c r="S16" s="334">
        <v>1</v>
      </c>
      <c r="T16">
        <v>0</v>
      </c>
      <c r="U16">
        <v>1</v>
      </c>
      <c r="V16">
        <v>0</v>
      </c>
      <c r="W16">
        <v>0</v>
      </c>
      <c r="X16">
        <v>0</v>
      </c>
      <c r="Y16">
        <v>1</v>
      </c>
      <c r="Z16">
        <v>0</v>
      </c>
      <c r="AA16" s="335">
        <v>1</v>
      </c>
      <c r="AB16">
        <v>0</v>
      </c>
      <c r="AC16">
        <v>0</v>
      </c>
      <c r="AD16">
        <v>0</v>
      </c>
      <c r="AE16">
        <v>0</v>
      </c>
      <c r="AF16" s="336"/>
      <c r="AN16" s="337"/>
      <c r="AS16" s="338"/>
      <c r="BA16" s="339"/>
      <c r="BF16" s="340"/>
      <c r="BN16" s="341"/>
      <c r="BS16" s="342"/>
      <c r="CA16" s="343"/>
    </row>
    <row r="17" spans="1:79" x14ac:dyDescent="0.25">
      <c r="A17" s="40" t="s">
        <v>1006</v>
      </c>
      <c r="B17" s="40"/>
      <c r="C17" s="40"/>
      <c r="D17" s="40"/>
      <c r="E17" s="40"/>
      <c r="F17" s="494"/>
      <c r="N17" s="495"/>
      <c r="S17" s="496"/>
      <c r="AA17" s="497"/>
      <c r="AF17" s="498"/>
      <c r="AN17" s="499"/>
      <c r="AS17" s="500"/>
      <c r="BA17" s="501"/>
      <c r="BF17" s="502"/>
      <c r="BN17" s="503"/>
      <c r="BS17" s="504"/>
      <c r="CA17" s="505"/>
    </row>
    <row r="18" spans="1:79" x14ac:dyDescent="0.25">
      <c r="A18" s="506" t="s">
        <v>1033</v>
      </c>
      <c r="B18">
        <v>1.38</v>
      </c>
      <c r="C18">
        <v>1.0900000000000001</v>
      </c>
      <c r="F18" s="507">
        <v>1</v>
      </c>
      <c r="G18">
        <v>1</v>
      </c>
      <c r="H18">
        <v>2</v>
      </c>
      <c r="I18">
        <v>0</v>
      </c>
      <c r="J18">
        <v>0</v>
      </c>
      <c r="K18">
        <v>0</v>
      </c>
      <c r="L18">
        <v>7</v>
      </c>
      <c r="M18">
        <v>0</v>
      </c>
      <c r="N18" s="508">
        <v>1</v>
      </c>
      <c r="O18">
        <v>0</v>
      </c>
      <c r="P18">
        <v>1</v>
      </c>
      <c r="Q18">
        <v>0</v>
      </c>
      <c r="R18">
        <v>0</v>
      </c>
      <c r="S18" s="509">
        <v>1</v>
      </c>
      <c r="T18">
        <v>1</v>
      </c>
      <c r="U18">
        <v>0</v>
      </c>
      <c r="V18">
        <v>1</v>
      </c>
      <c r="W18">
        <v>0</v>
      </c>
      <c r="X18">
        <v>0</v>
      </c>
      <c r="Y18">
        <v>3</v>
      </c>
      <c r="Z18">
        <v>1</v>
      </c>
      <c r="AA18" s="510">
        <v>0</v>
      </c>
      <c r="AB18">
        <v>1</v>
      </c>
      <c r="AC18">
        <v>0</v>
      </c>
      <c r="AD18">
        <v>0</v>
      </c>
      <c r="AE18">
        <v>0</v>
      </c>
      <c r="AF18" s="511"/>
      <c r="AN18" s="512"/>
      <c r="AS18" s="513"/>
      <c r="BA18" s="514"/>
      <c r="BF18" s="515"/>
      <c r="BN18" s="516"/>
      <c r="BS18" s="517"/>
      <c r="CA18" s="518"/>
    </row>
    <row r="19" spans="1:79" x14ac:dyDescent="0.25">
      <c r="A19" s="519" t="s">
        <v>843</v>
      </c>
      <c r="B19">
        <v>0.71</v>
      </c>
      <c r="C19">
        <v>0.53</v>
      </c>
      <c r="F19" s="520">
        <v>0</v>
      </c>
      <c r="G19">
        <v>1</v>
      </c>
      <c r="H19">
        <v>0</v>
      </c>
      <c r="I19">
        <v>0</v>
      </c>
      <c r="J19">
        <v>0</v>
      </c>
      <c r="K19">
        <v>0</v>
      </c>
      <c r="L19">
        <v>2</v>
      </c>
      <c r="M19">
        <v>0</v>
      </c>
      <c r="N19" s="521">
        <v>0</v>
      </c>
      <c r="O19">
        <v>0</v>
      </c>
      <c r="P19">
        <v>0</v>
      </c>
      <c r="Q19">
        <v>0</v>
      </c>
      <c r="R19">
        <v>0</v>
      </c>
      <c r="S19" s="522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4</v>
      </c>
      <c r="Z19">
        <v>1</v>
      </c>
      <c r="AA19" s="523">
        <v>0</v>
      </c>
      <c r="AB19">
        <v>0</v>
      </c>
      <c r="AC19">
        <v>0</v>
      </c>
      <c r="AD19">
        <v>0</v>
      </c>
      <c r="AE19">
        <v>0</v>
      </c>
      <c r="AF19" s="524"/>
      <c r="AN19" s="525"/>
      <c r="AS19" s="526"/>
      <c r="BA19" s="527"/>
      <c r="BF19" s="528"/>
      <c r="BN19" s="529"/>
      <c r="BS19" s="530"/>
      <c r="CA19" s="531"/>
    </row>
    <row r="20" spans="1:79" x14ac:dyDescent="0.25">
      <c r="A20" s="532" t="s">
        <v>1034</v>
      </c>
      <c r="B20">
        <v>1.24</v>
      </c>
      <c r="C20">
        <v>1.03</v>
      </c>
      <c r="F20" s="533">
        <v>1</v>
      </c>
      <c r="G20">
        <v>2</v>
      </c>
      <c r="H20">
        <v>0</v>
      </c>
      <c r="I20">
        <v>0</v>
      </c>
      <c r="J20">
        <v>0</v>
      </c>
      <c r="K20">
        <v>0</v>
      </c>
      <c r="L20">
        <v>1</v>
      </c>
      <c r="M20">
        <v>0</v>
      </c>
      <c r="N20" s="534">
        <v>0</v>
      </c>
      <c r="O20">
        <v>0</v>
      </c>
      <c r="P20">
        <v>0</v>
      </c>
      <c r="Q20">
        <v>0</v>
      </c>
      <c r="R20">
        <v>0</v>
      </c>
      <c r="S20" s="535">
        <v>0</v>
      </c>
      <c r="T20">
        <v>0</v>
      </c>
      <c r="U20">
        <v>1</v>
      </c>
      <c r="V20">
        <v>0</v>
      </c>
      <c r="W20">
        <v>0</v>
      </c>
      <c r="X20">
        <v>0</v>
      </c>
      <c r="Y20">
        <v>2</v>
      </c>
      <c r="Z20">
        <v>1</v>
      </c>
      <c r="AA20" s="536">
        <v>0</v>
      </c>
      <c r="AB20">
        <v>0</v>
      </c>
      <c r="AC20">
        <v>0</v>
      </c>
      <c r="AD20">
        <v>0</v>
      </c>
      <c r="AE20">
        <v>0</v>
      </c>
      <c r="AF20" s="537"/>
      <c r="AN20" s="538"/>
      <c r="AS20" s="539"/>
      <c r="BA20" s="540"/>
      <c r="BF20" s="541"/>
      <c r="BN20" s="542"/>
      <c r="BS20" s="543"/>
      <c r="CA20" s="544"/>
    </row>
    <row r="21" spans="1:79" x14ac:dyDescent="0.25">
      <c r="A21" s="44" t="s">
        <v>1008</v>
      </c>
      <c r="B21" s="44"/>
      <c r="C21" s="44"/>
      <c r="D21" s="44"/>
      <c r="E21" s="44"/>
      <c r="F21" s="545"/>
      <c r="N21" s="546"/>
      <c r="S21" s="547"/>
      <c r="AA21" s="548"/>
      <c r="AF21" s="549"/>
      <c r="AN21" s="550"/>
      <c r="AS21" s="551"/>
      <c r="BA21" s="552"/>
      <c r="BF21" s="553"/>
      <c r="BN21" s="554"/>
      <c r="BS21" s="555"/>
      <c r="CA21" s="556"/>
    </row>
    <row r="22" spans="1:79" x14ac:dyDescent="0.25">
      <c r="A22" s="557" t="s">
        <v>845</v>
      </c>
      <c r="B22">
        <v>1.1200000000000001</v>
      </c>
      <c r="C22">
        <v>0.99</v>
      </c>
      <c r="F22" s="558">
        <v>0</v>
      </c>
      <c r="G22">
        <v>3</v>
      </c>
      <c r="H22">
        <v>0</v>
      </c>
      <c r="I22">
        <v>1</v>
      </c>
      <c r="J22">
        <v>0</v>
      </c>
      <c r="K22">
        <v>0</v>
      </c>
      <c r="L22">
        <v>2</v>
      </c>
      <c r="M22">
        <v>0</v>
      </c>
      <c r="N22" s="559">
        <v>0</v>
      </c>
      <c r="O22">
        <v>0</v>
      </c>
      <c r="P22">
        <v>0</v>
      </c>
      <c r="Q22">
        <v>0</v>
      </c>
      <c r="R22">
        <v>0</v>
      </c>
      <c r="S22" s="560">
        <v>0</v>
      </c>
      <c r="T22">
        <v>2</v>
      </c>
      <c r="U22">
        <v>0</v>
      </c>
      <c r="V22">
        <v>0</v>
      </c>
      <c r="W22">
        <v>0</v>
      </c>
      <c r="X22">
        <v>1</v>
      </c>
      <c r="Y22">
        <v>4</v>
      </c>
      <c r="Z22">
        <v>0</v>
      </c>
      <c r="AA22" s="561">
        <v>0</v>
      </c>
      <c r="AB22">
        <v>0</v>
      </c>
      <c r="AC22">
        <v>0</v>
      </c>
      <c r="AD22">
        <v>0</v>
      </c>
      <c r="AE22">
        <v>0</v>
      </c>
      <c r="AF22" s="562"/>
      <c r="AN22" s="563"/>
      <c r="AS22" s="564"/>
      <c r="BA22" s="565"/>
      <c r="BF22" s="566"/>
      <c r="BN22" s="567"/>
      <c r="BS22" s="568"/>
      <c r="CA22" s="569"/>
    </row>
    <row r="23" spans="1:79" x14ac:dyDescent="0.25">
      <c r="A23" s="570" t="s">
        <v>1035</v>
      </c>
      <c r="B23">
        <v>1.52</v>
      </c>
      <c r="C23">
        <v>1.89</v>
      </c>
      <c r="F23" s="571">
        <v>0</v>
      </c>
      <c r="G23">
        <v>5</v>
      </c>
      <c r="H23">
        <v>1</v>
      </c>
      <c r="I23">
        <v>0</v>
      </c>
      <c r="J23">
        <v>0</v>
      </c>
      <c r="K23">
        <v>0</v>
      </c>
      <c r="L23">
        <v>1</v>
      </c>
      <c r="M23">
        <v>0</v>
      </c>
      <c r="N23" s="572">
        <v>0</v>
      </c>
      <c r="O23">
        <v>0</v>
      </c>
      <c r="P23">
        <v>0</v>
      </c>
      <c r="Q23">
        <v>0</v>
      </c>
      <c r="R23">
        <v>0</v>
      </c>
      <c r="S23" s="573">
        <v>0</v>
      </c>
      <c r="T23">
        <v>1</v>
      </c>
      <c r="U23">
        <v>0</v>
      </c>
      <c r="V23">
        <v>1</v>
      </c>
      <c r="W23">
        <v>0</v>
      </c>
      <c r="X23">
        <v>0</v>
      </c>
      <c r="Y23">
        <v>8</v>
      </c>
      <c r="Z23">
        <v>1</v>
      </c>
      <c r="AA23" s="574">
        <v>0</v>
      </c>
      <c r="AB23">
        <v>1</v>
      </c>
      <c r="AC23">
        <v>0</v>
      </c>
      <c r="AD23">
        <v>0</v>
      </c>
      <c r="AE23">
        <v>0</v>
      </c>
      <c r="AF23" s="575"/>
      <c r="AN23" s="576"/>
      <c r="AS23" s="577"/>
      <c r="BA23" s="578"/>
      <c r="BF23" s="579"/>
      <c r="BN23" s="580"/>
      <c r="BS23" s="581"/>
      <c r="CA23" s="582"/>
    </row>
    <row r="24" spans="1:79" x14ac:dyDescent="0.25">
      <c r="A24" s="583" t="s">
        <v>1036</v>
      </c>
      <c r="B24">
        <v>1.5</v>
      </c>
      <c r="C24">
        <v>1.33</v>
      </c>
      <c r="F24" s="584">
        <v>0</v>
      </c>
      <c r="G24">
        <v>3</v>
      </c>
      <c r="H24">
        <v>2</v>
      </c>
      <c r="I24">
        <v>0</v>
      </c>
      <c r="J24">
        <v>0</v>
      </c>
      <c r="K24">
        <v>1</v>
      </c>
      <c r="L24">
        <v>2</v>
      </c>
      <c r="M24">
        <v>0</v>
      </c>
      <c r="N24" s="585">
        <v>0</v>
      </c>
      <c r="O24">
        <v>0</v>
      </c>
      <c r="P24">
        <v>0</v>
      </c>
      <c r="Q24">
        <v>0</v>
      </c>
      <c r="R24">
        <v>0</v>
      </c>
      <c r="S24" s="586">
        <v>1</v>
      </c>
      <c r="T24">
        <v>2</v>
      </c>
      <c r="U24">
        <v>2</v>
      </c>
      <c r="V24">
        <v>0</v>
      </c>
      <c r="W24">
        <v>0</v>
      </c>
      <c r="X24">
        <v>0</v>
      </c>
      <c r="Y24">
        <v>2</v>
      </c>
      <c r="Z24">
        <v>1</v>
      </c>
      <c r="AA24" s="587">
        <v>0</v>
      </c>
      <c r="AB24">
        <v>0</v>
      </c>
      <c r="AC24">
        <v>0</v>
      </c>
      <c r="AD24">
        <v>0</v>
      </c>
      <c r="AE24">
        <v>0</v>
      </c>
      <c r="AF24" s="588"/>
      <c r="AN24" s="589"/>
      <c r="AS24" s="590"/>
      <c r="BA24" s="591"/>
      <c r="BF24" s="592"/>
      <c r="BN24" s="593"/>
      <c r="BS24" s="594"/>
      <c r="CA24" s="595"/>
    </row>
    <row r="25" spans="1:79" x14ac:dyDescent="0.25">
      <c r="A25" s="39" t="s">
        <v>1015</v>
      </c>
      <c r="B25" s="39"/>
      <c r="C25" s="39"/>
      <c r="D25" s="39"/>
      <c r="E25" s="39"/>
      <c r="F25" s="596"/>
      <c r="N25" s="597"/>
      <c r="S25" s="598"/>
      <c r="AA25" s="599"/>
      <c r="AF25" s="600"/>
      <c r="AN25" s="601"/>
      <c r="AS25" s="602"/>
      <c r="BA25" s="603"/>
      <c r="BF25" s="604"/>
      <c r="BN25" s="605"/>
      <c r="BS25" s="606"/>
      <c r="CA25" s="607"/>
    </row>
    <row r="26" spans="1:79" x14ac:dyDescent="0.25">
      <c r="A26" s="608" t="s">
        <v>1037</v>
      </c>
      <c r="B26">
        <v>0.81</v>
      </c>
      <c r="C26">
        <v>0.54</v>
      </c>
      <c r="D26">
        <v>0.54</v>
      </c>
      <c r="F26" s="609">
        <v>0</v>
      </c>
      <c r="G26">
        <v>4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 s="610">
        <v>0</v>
      </c>
      <c r="O26">
        <v>0</v>
      </c>
      <c r="P26">
        <v>0</v>
      </c>
      <c r="Q26">
        <v>0</v>
      </c>
      <c r="R26">
        <v>0</v>
      </c>
      <c r="S26" s="611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3</v>
      </c>
      <c r="Z26">
        <v>2</v>
      </c>
      <c r="AA26" s="612">
        <v>0</v>
      </c>
      <c r="AB26">
        <v>0</v>
      </c>
      <c r="AC26">
        <v>0</v>
      </c>
      <c r="AD26">
        <v>0</v>
      </c>
      <c r="AE26">
        <v>0</v>
      </c>
      <c r="AF26" s="613">
        <v>0</v>
      </c>
      <c r="AG26">
        <v>2</v>
      </c>
      <c r="AH26">
        <v>0</v>
      </c>
      <c r="AI26">
        <v>0</v>
      </c>
      <c r="AJ26">
        <v>0</v>
      </c>
      <c r="AK26">
        <v>0</v>
      </c>
      <c r="AL26">
        <v>1</v>
      </c>
      <c r="AM26">
        <v>0</v>
      </c>
      <c r="AN26" s="614">
        <v>0</v>
      </c>
      <c r="AO26">
        <v>0</v>
      </c>
      <c r="AP26">
        <v>0</v>
      </c>
      <c r="AQ26">
        <v>0</v>
      </c>
      <c r="AR26">
        <v>0</v>
      </c>
      <c r="AS26" s="615"/>
      <c r="BA26" s="616"/>
      <c r="BF26" s="617"/>
      <c r="BN26" s="618"/>
      <c r="BS26" s="619"/>
      <c r="CA26" s="620"/>
    </row>
    <row r="27" spans="1:79" x14ac:dyDescent="0.25">
      <c r="A27" s="40" t="s">
        <v>1041</v>
      </c>
      <c r="B27" s="40"/>
      <c r="C27" s="40"/>
      <c r="D27" s="40"/>
      <c r="E27" s="40"/>
      <c r="F27" s="623"/>
      <c r="N27" s="624"/>
      <c r="S27" s="625"/>
      <c r="AA27" s="626"/>
      <c r="AF27" s="627"/>
      <c r="AN27" s="628"/>
      <c r="AS27" s="629"/>
      <c r="BA27" s="630"/>
      <c r="BF27" s="631"/>
      <c r="BN27" s="632"/>
      <c r="BS27" s="633"/>
      <c r="CA27" s="634"/>
    </row>
    <row r="28" spans="1:79" x14ac:dyDescent="0.25">
      <c r="A28" s="635" t="s">
        <v>1042</v>
      </c>
      <c r="B28">
        <v>0.96</v>
      </c>
      <c r="C28">
        <v>1.38</v>
      </c>
      <c r="D28">
        <v>1.44</v>
      </c>
      <c r="F28" s="636">
        <v>0</v>
      </c>
      <c r="G28">
        <v>3</v>
      </c>
      <c r="H28">
        <v>0</v>
      </c>
      <c r="I28">
        <v>0</v>
      </c>
      <c r="J28">
        <v>0</v>
      </c>
      <c r="K28">
        <v>0</v>
      </c>
      <c r="L28">
        <v>3</v>
      </c>
      <c r="M28">
        <v>3</v>
      </c>
      <c r="N28" s="637">
        <v>1</v>
      </c>
      <c r="O28">
        <v>0</v>
      </c>
      <c r="P28">
        <v>0</v>
      </c>
      <c r="Q28">
        <v>0</v>
      </c>
      <c r="R28">
        <v>0</v>
      </c>
      <c r="S28" s="638">
        <v>0</v>
      </c>
      <c r="T28">
        <v>2</v>
      </c>
      <c r="U28">
        <v>2</v>
      </c>
      <c r="V28">
        <v>0</v>
      </c>
      <c r="W28">
        <v>0</v>
      </c>
      <c r="X28">
        <v>0</v>
      </c>
      <c r="Y28">
        <v>2</v>
      </c>
      <c r="Z28">
        <v>0</v>
      </c>
      <c r="AA28" s="639">
        <v>1</v>
      </c>
      <c r="AB28">
        <v>0</v>
      </c>
      <c r="AC28">
        <v>0</v>
      </c>
      <c r="AD28">
        <v>0</v>
      </c>
      <c r="AE28">
        <v>0</v>
      </c>
      <c r="AF28" s="640">
        <v>2</v>
      </c>
      <c r="AG28">
        <v>1</v>
      </c>
      <c r="AH28">
        <v>0</v>
      </c>
      <c r="AI28">
        <v>1</v>
      </c>
      <c r="AJ28">
        <v>0</v>
      </c>
      <c r="AK28">
        <v>1</v>
      </c>
      <c r="AL28">
        <v>6</v>
      </c>
      <c r="AM28">
        <v>1</v>
      </c>
      <c r="AN28" s="641">
        <v>1</v>
      </c>
      <c r="AO28">
        <v>1</v>
      </c>
      <c r="AP28">
        <v>0</v>
      </c>
      <c r="AQ28">
        <v>0</v>
      </c>
      <c r="AR28">
        <v>0</v>
      </c>
      <c r="AS28" s="642"/>
      <c r="BA28" s="643"/>
      <c r="BF28" s="644"/>
      <c r="BN28" s="645"/>
      <c r="BS28" s="646"/>
      <c r="CA28" s="647"/>
    </row>
    <row r="29" spans="1:79" x14ac:dyDescent="0.25">
      <c r="A29" s="648" t="s">
        <v>852</v>
      </c>
      <c r="B29">
        <v>1.2</v>
      </c>
      <c r="C29">
        <v>1.34</v>
      </c>
      <c r="D29">
        <v>1.1299999999999999</v>
      </c>
      <c r="F29" s="686">
        <v>4</v>
      </c>
      <c r="G29">
        <v>7</v>
      </c>
      <c r="H29">
        <v>1</v>
      </c>
      <c r="I29">
        <v>0</v>
      </c>
      <c r="J29">
        <v>0</v>
      </c>
      <c r="K29">
        <v>0</v>
      </c>
      <c r="L29">
        <v>2</v>
      </c>
      <c r="M29">
        <v>0</v>
      </c>
      <c r="N29" s="649">
        <v>0</v>
      </c>
      <c r="O29">
        <v>0</v>
      </c>
      <c r="P29">
        <v>0</v>
      </c>
      <c r="Q29">
        <v>0</v>
      </c>
      <c r="R29">
        <v>0</v>
      </c>
      <c r="S29" s="650">
        <v>1</v>
      </c>
      <c r="T29">
        <v>1</v>
      </c>
      <c r="U29">
        <v>2</v>
      </c>
      <c r="V29">
        <v>0</v>
      </c>
      <c r="W29">
        <v>0</v>
      </c>
      <c r="X29">
        <v>2</v>
      </c>
      <c r="Y29">
        <v>5</v>
      </c>
      <c r="Z29">
        <v>0</v>
      </c>
      <c r="AA29" s="651">
        <v>0</v>
      </c>
      <c r="AB29">
        <v>1</v>
      </c>
      <c r="AC29">
        <v>0</v>
      </c>
      <c r="AD29">
        <v>0</v>
      </c>
      <c r="AE29">
        <v>0</v>
      </c>
      <c r="AF29" s="690">
        <v>3</v>
      </c>
      <c r="AG29">
        <v>1</v>
      </c>
      <c r="AH29">
        <v>0</v>
      </c>
      <c r="AI29">
        <v>1</v>
      </c>
      <c r="AJ29">
        <v>0</v>
      </c>
      <c r="AK29">
        <v>1</v>
      </c>
      <c r="AL29">
        <v>2</v>
      </c>
      <c r="AM29" s="622">
        <v>1</v>
      </c>
      <c r="AN29" s="652">
        <v>1</v>
      </c>
      <c r="AO29">
        <v>0</v>
      </c>
      <c r="AP29">
        <v>0</v>
      </c>
      <c r="AQ29">
        <v>0</v>
      </c>
      <c r="AR29">
        <v>0</v>
      </c>
      <c r="AS29" s="653"/>
      <c r="BA29" s="654"/>
      <c r="BF29" s="655"/>
      <c r="BN29" s="656"/>
      <c r="BS29" s="657"/>
      <c r="CA29" s="658"/>
    </row>
    <row r="30" spans="1:79" x14ac:dyDescent="0.25">
      <c r="A30" s="659" t="s">
        <v>1043</v>
      </c>
      <c r="B30">
        <v>1.3</v>
      </c>
      <c r="C30">
        <v>1.63</v>
      </c>
      <c r="D30">
        <v>1.36</v>
      </c>
      <c r="F30" s="660">
        <v>0</v>
      </c>
      <c r="G30">
        <v>3</v>
      </c>
      <c r="H30">
        <v>0</v>
      </c>
      <c r="I30">
        <v>0</v>
      </c>
      <c r="J30">
        <v>0</v>
      </c>
      <c r="K30">
        <v>0</v>
      </c>
      <c r="L30">
        <v>1</v>
      </c>
      <c r="M30">
        <v>0</v>
      </c>
      <c r="N30" s="661">
        <v>0</v>
      </c>
      <c r="O30">
        <v>0</v>
      </c>
      <c r="P30">
        <v>0</v>
      </c>
      <c r="Q30">
        <v>0</v>
      </c>
      <c r="R30">
        <v>0</v>
      </c>
      <c r="S30" s="662">
        <v>0</v>
      </c>
      <c r="T30">
        <v>0</v>
      </c>
      <c r="U30">
        <v>1</v>
      </c>
      <c r="V30">
        <v>0</v>
      </c>
      <c r="W30">
        <v>0</v>
      </c>
      <c r="X30">
        <v>0</v>
      </c>
      <c r="Y30">
        <v>4</v>
      </c>
      <c r="Z30">
        <v>1</v>
      </c>
      <c r="AA30" s="663">
        <v>1</v>
      </c>
      <c r="AB30">
        <v>0</v>
      </c>
      <c r="AC30">
        <v>1</v>
      </c>
      <c r="AD30">
        <v>0</v>
      </c>
      <c r="AE30">
        <v>0</v>
      </c>
      <c r="AF30" s="664">
        <v>1</v>
      </c>
      <c r="AG30">
        <v>3</v>
      </c>
      <c r="AH30">
        <v>1</v>
      </c>
      <c r="AI30">
        <v>0</v>
      </c>
      <c r="AJ30">
        <v>0</v>
      </c>
      <c r="AK30">
        <v>0</v>
      </c>
      <c r="AL30">
        <v>0</v>
      </c>
      <c r="AM30">
        <v>0</v>
      </c>
      <c r="AN30" s="665">
        <v>0</v>
      </c>
      <c r="AO30">
        <v>0</v>
      </c>
      <c r="AP30">
        <v>0</v>
      </c>
      <c r="AQ30">
        <v>0</v>
      </c>
      <c r="AR30">
        <v>0</v>
      </c>
      <c r="AS30" s="666"/>
      <c r="BA30" s="667"/>
      <c r="BF30" s="668"/>
      <c r="BN30" s="669"/>
      <c r="BS30" s="670"/>
      <c r="CA30" s="671"/>
    </row>
    <row r="31" spans="1:79" x14ac:dyDescent="0.25">
      <c r="A31" s="672" t="s">
        <v>401</v>
      </c>
      <c r="B31">
        <v>1.26</v>
      </c>
      <c r="C31">
        <v>1.27</v>
      </c>
      <c r="D31">
        <v>1.21</v>
      </c>
      <c r="F31" s="673">
        <v>1</v>
      </c>
      <c r="G31">
        <v>0</v>
      </c>
      <c r="H31">
        <v>0</v>
      </c>
      <c r="I31">
        <v>1</v>
      </c>
      <c r="J31">
        <v>0</v>
      </c>
      <c r="K31">
        <v>0</v>
      </c>
      <c r="L31">
        <v>1</v>
      </c>
      <c r="M31">
        <v>0</v>
      </c>
      <c r="N31" s="674">
        <v>1</v>
      </c>
      <c r="O31">
        <v>0</v>
      </c>
      <c r="P31">
        <v>0</v>
      </c>
      <c r="Q31">
        <v>0</v>
      </c>
      <c r="R31">
        <v>0</v>
      </c>
      <c r="S31" s="675">
        <v>1</v>
      </c>
      <c r="T31">
        <v>4</v>
      </c>
      <c r="U31">
        <v>0</v>
      </c>
      <c r="V31">
        <v>0</v>
      </c>
      <c r="W31">
        <v>0</v>
      </c>
      <c r="X31">
        <v>0</v>
      </c>
      <c r="Y31">
        <v>2</v>
      </c>
      <c r="Z31">
        <v>0</v>
      </c>
      <c r="AA31" s="676">
        <v>1</v>
      </c>
      <c r="AB31">
        <v>0</v>
      </c>
      <c r="AC31">
        <v>0</v>
      </c>
      <c r="AD31">
        <v>0</v>
      </c>
      <c r="AE31">
        <v>0</v>
      </c>
      <c r="AF31" s="677">
        <v>1</v>
      </c>
      <c r="AG31">
        <v>1</v>
      </c>
      <c r="AH31">
        <v>0</v>
      </c>
      <c r="AI31">
        <v>1</v>
      </c>
      <c r="AJ31">
        <v>0</v>
      </c>
      <c r="AK31">
        <v>0</v>
      </c>
      <c r="AL31">
        <v>4</v>
      </c>
      <c r="AM31">
        <v>0</v>
      </c>
      <c r="AN31" s="678">
        <v>0</v>
      </c>
      <c r="AO31">
        <v>0</v>
      </c>
      <c r="AP31">
        <v>0</v>
      </c>
      <c r="AQ31">
        <v>0</v>
      </c>
      <c r="AR31">
        <v>0</v>
      </c>
      <c r="AS31" s="679"/>
      <c r="BA31" s="680"/>
      <c r="BF31" s="681"/>
      <c r="BN31" s="682"/>
      <c r="BS31" s="683"/>
      <c r="CA31" s="684"/>
    </row>
    <row r="32" spans="1:79" x14ac:dyDescent="0.25">
      <c r="A32" s="685" t="s">
        <v>1044</v>
      </c>
      <c r="B32">
        <v>0.9</v>
      </c>
      <c r="C32">
        <v>0.96</v>
      </c>
      <c r="D32">
        <v>0.33</v>
      </c>
      <c r="F32" s="686">
        <v>0</v>
      </c>
      <c r="G32">
        <v>3</v>
      </c>
      <c r="H32">
        <v>1</v>
      </c>
      <c r="I32">
        <v>0</v>
      </c>
      <c r="J32">
        <v>0</v>
      </c>
      <c r="K32">
        <v>0</v>
      </c>
      <c r="L32">
        <v>2</v>
      </c>
      <c r="M32">
        <v>0</v>
      </c>
      <c r="N32" s="687">
        <v>0</v>
      </c>
      <c r="O32">
        <v>0</v>
      </c>
      <c r="P32">
        <v>0</v>
      </c>
      <c r="Q32">
        <v>0</v>
      </c>
      <c r="R32">
        <v>0</v>
      </c>
      <c r="S32" s="688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2</v>
      </c>
      <c r="Z32">
        <v>2</v>
      </c>
      <c r="AA32" s="689">
        <v>0</v>
      </c>
      <c r="AB32">
        <v>1</v>
      </c>
      <c r="AC32">
        <v>0</v>
      </c>
      <c r="AD32">
        <v>0</v>
      </c>
      <c r="AE32">
        <v>0</v>
      </c>
      <c r="AF32" s="690">
        <v>2</v>
      </c>
      <c r="AG32">
        <v>1</v>
      </c>
      <c r="AH32">
        <v>0</v>
      </c>
      <c r="AI32">
        <v>0</v>
      </c>
      <c r="AJ32">
        <v>0</v>
      </c>
      <c r="AK32">
        <v>0</v>
      </c>
      <c r="AL32">
        <v>1</v>
      </c>
      <c r="AM32">
        <v>0</v>
      </c>
      <c r="AN32" s="691">
        <v>0</v>
      </c>
      <c r="AO32">
        <v>0</v>
      </c>
      <c r="AP32">
        <v>0</v>
      </c>
      <c r="AQ32">
        <v>0</v>
      </c>
      <c r="AR32">
        <v>0</v>
      </c>
      <c r="AS32" s="692"/>
      <c r="BA32" s="693"/>
      <c r="BF32" s="694"/>
      <c r="BN32" s="695"/>
      <c r="BS32" s="696"/>
      <c r="CA32" s="697"/>
    </row>
    <row r="33" spans="1:84" x14ac:dyDescent="0.25">
      <c r="A33" s="40" t="s">
        <v>1050</v>
      </c>
      <c r="B33" s="40"/>
      <c r="C33" s="40"/>
      <c r="D33" s="40"/>
      <c r="E33" s="40"/>
      <c r="F33" s="846"/>
      <c r="N33" s="847"/>
      <c r="S33" s="848"/>
      <c r="AA33" s="849"/>
      <c r="AF33" s="850"/>
      <c r="AN33" s="851"/>
      <c r="AS33" s="852"/>
      <c r="BA33" s="853"/>
      <c r="BF33" s="854"/>
      <c r="BN33" s="855"/>
      <c r="BS33" s="856"/>
      <c r="CA33" s="857"/>
    </row>
    <row r="34" spans="1:84" x14ac:dyDescent="0.25">
      <c r="A34" s="858" t="s">
        <v>1051</v>
      </c>
      <c r="B34">
        <v>1.63</v>
      </c>
      <c r="C34">
        <v>1.0900000000000001</v>
      </c>
      <c r="F34" s="859">
        <v>3</v>
      </c>
      <c r="G34">
        <v>1</v>
      </c>
      <c r="H34">
        <v>3</v>
      </c>
      <c r="I34">
        <v>0</v>
      </c>
      <c r="J34">
        <v>0</v>
      </c>
      <c r="K34">
        <v>0</v>
      </c>
      <c r="L34">
        <v>1</v>
      </c>
      <c r="M34">
        <v>3</v>
      </c>
      <c r="N34" s="860">
        <v>0</v>
      </c>
      <c r="O34">
        <v>0</v>
      </c>
      <c r="P34">
        <v>0</v>
      </c>
      <c r="Q34">
        <v>0</v>
      </c>
      <c r="R34">
        <v>0</v>
      </c>
      <c r="S34" s="861">
        <v>0</v>
      </c>
      <c r="T34">
        <v>1</v>
      </c>
      <c r="U34">
        <v>0</v>
      </c>
      <c r="V34">
        <v>1</v>
      </c>
      <c r="W34">
        <v>0</v>
      </c>
      <c r="X34">
        <v>0</v>
      </c>
      <c r="Y34">
        <v>1</v>
      </c>
      <c r="Z34">
        <v>0</v>
      </c>
      <c r="AA34" s="862">
        <v>0</v>
      </c>
      <c r="AB34">
        <v>0</v>
      </c>
      <c r="AC34">
        <v>0</v>
      </c>
      <c r="AD34">
        <v>0</v>
      </c>
      <c r="AE34">
        <v>0</v>
      </c>
      <c r="AF34" s="863"/>
      <c r="AN34" s="864"/>
      <c r="AS34" s="865"/>
      <c r="BA34" s="866"/>
      <c r="BF34" s="867"/>
      <c r="BN34" s="868"/>
      <c r="BS34" s="869"/>
      <c r="CA34" s="870"/>
    </row>
    <row r="35" spans="1:84" x14ac:dyDescent="0.25">
      <c r="A35" s="871" t="s">
        <v>1052</v>
      </c>
      <c r="B35">
        <v>1.48</v>
      </c>
      <c r="C35">
        <v>1.1599999999999999</v>
      </c>
      <c r="D35">
        <v>0.88</v>
      </c>
      <c r="F35" s="872">
        <v>3</v>
      </c>
      <c r="G35">
        <v>5</v>
      </c>
      <c r="H35">
        <v>2</v>
      </c>
      <c r="I35">
        <v>0</v>
      </c>
      <c r="J35">
        <v>1</v>
      </c>
      <c r="K35">
        <v>0</v>
      </c>
      <c r="L35">
        <v>6</v>
      </c>
      <c r="M35">
        <v>0</v>
      </c>
      <c r="N35" s="873">
        <v>0</v>
      </c>
      <c r="O35">
        <v>0</v>
      </c>
      <c r="P35">
        <v>0</v>
      </c>
      <c r="Q35">
        <v>0</v>
      </c>
      <c r="R35">
        <v>0</v>
      </c>
      <c r="S35" s="874">
        <v>1</v>
      </c>
      <c r="T35">
        <v>0</v>
      </c>
      <c r="U35">
        <v>2</v>
      </c>
      <c r="V35">
        <v>0</v>
      </c>
      <c r="W35">
        <v>0</v>
      </c>
      <c r="X35">
        <v>0</v>
      </c>
      <c r="Y35">
        <v>3</v>
      </c>
      <c r="Z35">
        <v>0</v>
      </c>
      <c r="AA35" s="875">
        <v>0</v>
      </c>
      <c r="AB35">
        <v>0</v>
      </c>
      <c r="AC35">
        <v>1</v>
      </c>
      <c r="AD35">
        <v>0</v>
      </c>
      <c r="AE35">
        <v>0</v>
      </c>
      <c r="AF35" s="876">
        <v>1</v>
      </c>
      <c r="AG35">
        <v>4</v>
      </c>
      <c r="AH35">
        <v>0</v>
      </c>
      <c r="AI35">
        <v>0</v>
      </c>
      <c r="AJ35">
        <v>0</v>
      </c>
      <c r="AK35">
        <v>2</v>
      </c>
      <c r="AL35">
        <v>1</v>
      </c>
      <c r="AM35">
        <v>0</v>
      </c>
      <c r="AN35" s="877">
        <v>0</v>
      </c>
      <c r="AO35">
        <v>0</v>
      </c>
      <c r="AP35">
        <v>0</v>
      </c>
      <c r="AQ35">
        <v>0</v>
      </c>
      <c r="AR35">
        <v>0</v>
      </c>
      <c r="AS35" s="878"/>
      <c r="BA35" s="879"/>
      <c r="BF35" s="880"/>
      <c r="BN35" s="881"/>
      <c r="BS35" s="882"/>
      <c r="CA35" s="883"/>
    </row>
    <row r="36" spans="1:84" x14ac:dyDescent="0.25">
      <c r="A36" s="884" t="s">
        <v>349</v>
      </c>
      <c r="B36">
        <v>0.83</v>
      </c>
      <c r="C36">
        <v>1.26</v>
      </c>
      <c r="D36">
        <v>0.59</v>
      </c>
      <c r="F36" s="885">
        <v>0</v>
      </c>
      <c r="G36">
        <v>1</v>
      </c>
      <c r="H36">
        <v>0</v>
      </c>
      <c r="I36">
        <v>0</v>
      </c>
      <c r="J36">
        <v>0</v>
      </c>
      <c r="K36">
        <v>0</v>
      </c>
      <c r="L36">
        <v>1</v>
      </c>
      <c r="M36">
        <v>1</v>
      </c>
      <c r="N36" s="886">
        <v>0</v>
      </c>
      <c r="O36">
        <v>0</v>
      </c>
      <c r="P36">
        <v>0</v>
      </c>
      <c r="Q36">
        <v>0</v>
      </c>
      <c r="R36">
        <v>0</v>
      </c>
      <c r="S36" s="887">
        <v>0</v>
      </c>
      <c r="T36">
        <v>1</v>
      </c>
      <c r="U36">
        <v>2</v>
      </c>
      <c r="V36">
        <v>0</v>
      </c>
      <c r="W36">
        <v>0</v>
      </c>
      <c r="X36">
        <v>0</v>
      </c>
      <c r="Y36">
        <v>4</v>
      </c>
      <c r="Z36">
        <v>0</v>
      </c>
      <c r="AA36" s="888">
        <v>0</v>
      </c>
      <c r="AB36">
        <v>0</v>
      </c>
      <c r="AC36">
        <v>0</v>
      </c>
      <c r="AD36">
        <v>0</v>
      </c>
      <c r="AE36">
        <v>0</v>
      </c>
      <c r="AF36" s="889">
        <v>0</v>
      </c>
      <c r="AG36">
        <v>2</v>
      </c>
      <c r="AH36">
        <v>0</v>
      </c>
      <c r="AI36">
        <v>0</v>
      </c>
      <c r="AJ36">
        <v>0</v>
      </c>
      <c r="AK36">
        <v>0</v>
      </c>
      <c r="AL36">
        <v>2</v>
      </c>
      <c r="AM36">
        <v>0</v>
      </c>
      <c r="AN36" s="890">
        <v>0</v>
      </c>
      <c r="AO36">
        <v>0</v>
      </c>
      <c r="AP36">
        <v>0</v>
      </c>
      <c r="AQ36">
        <v>0</v>
      </c>
      <c r="AR36">
        <v>0</v>
      </c>
      <c r="AS36" s="891"/>
      <c r="BA36" s="892"/>
      <c r="BF36" s="893"/>
      <c r="BN36" s="894"/>
      <c r="BS36" s="895"/>
      <c r="CA36" s="896"/>
    </row>
    <row r="37" spans="1:84" x14ac:dyDescent="0.25">
      <c r="A37" s="897" t="s">
        <v>1053</v>
      </c>
      <c r="B37">
        <v>1.87</v>
      </c>
      <c r="C37">
        <v>0.95</v>
      </c>
      <c r="F37" s="898">
        <v>4</v>
      </c>
      <c r="G37">
        <v>4</v>
      </c>
      <c r="H37">
        <v>0</v>
      </c>
      <c r="I37">
        <v>1</v>
      </c>
      <c r="J37">
        <v>0</v>
      </c>
      <c r="K37">
        <v>1</v>
      </c>
      <c r="L37">
        <v>5</v>
      </c>
      <c r="M37">
        <v>1</v>
      </c>
      <c r="N37" s="899">
        <v>0</v>
      </c>
      <c r="O37">
        <v>0</v>
      </c>
      <c r="P37">
        <v>0</v>
      </c>
      <c r="Q37">
        <v>0</v>
      </c>
      <c r="R37">
        <v>0</v>
      </c>
      <c r="S37" s="900">
        <v>1</v>
      </c>
      <c r="T37">
        <v>2</v>
      </c>
      <c r="U37">
        <v>0</v>
      </c>
      <c r="V37">
        <v>0</v>
      </c>
      <c r="W37">
        <v>0</v>
      </c>
      <c r="X37">
        <v>0</v>
      </c>
      <c r="Y37">
        <v>2</v>
      </c>
      <c r="Z37">
        <v>0</v>
      </c>
      <c r="AA37" s="901">
        <v>0</v>
      </c>
      <c r="AB37">
        <v>0</v>
      </c>
      <c r="AC37">
        <v>0</v>
      </c>
      <c r="AD37">
        <v>0</v>
      </c>
      <c r="AE37">
        <v>0</v>
      </c>
      <c r="AF37" s="902"/>
      <c r="AN37" s="903"/>
      <c r="AS37" s="904"/>
      <c r="BA37" s="905"/>
      <c r="BF37" s="906"/>
      <c r="BN37" s="907"/>
      <c r="BS37" s="908"/>
      <c r="CA37" s="909"/>
    </row>
    <row r="38" spans="1:84" x14ac:dyDescent="0.25">
      <c r="A38" s="910" t="s">
        <v>1054</v>
      </c>
      <c r="B38">
        <v>1.05</v>
      </c>
      <c r="C38">
        <v>1.06</v>
      </c>
      <c r="D38">
        <v>1.22</v>
      </c>
      <c r="F38" s="911">
        <v>0</v>
      </c>
      <c r="G38">
        <v>4</v>
      </c>
      <c r="H38">
        <v>1</v>
      </c>
      <c r="I38">
        <v>0</v>
      </c>
      <c r="J38">
        <v>0</v>
      </c>
      <c r="K38">
        <v>0</v>
      </c>
      <c r="L38">
        <v>2</v>
      </c>
      <c r="M38">
        <v>0</v>
      </c>
      <c r="N38" s="912">
        <v>0</v>
      </c>
      <c r="O38">
        <v>0</v>
      </c>
      <c r="P38">
        <v>0</v>
      </c>
      <c r="Q38">
        <v>0</v>
      </c>
      <c r="R38">
        <v>0</v>
      </c>
      <c r="S38" s="913">
        <v>1</v>
      </c>
      <c r="T38">
        <v>1</v>
      </c>
      <c r="U38">
        <v>1</v>
      </c>
      <c r="V38">
        <v>0</v>
      </c>
      <c r="W38">
        <v>0</v>
      </c>
      <c r="X38">
        <v>0</v>
      </c>
      <c r="Y38">
        <v>3</v>
      </c>
      <c r="Z38">
        <v>0</v>
      </c>
      <c r="AA38" s="914">
        <v>0</v>
      </c>
      <c r="AB38">
        <v>0</v>
      </c>
      <c r="AC38">
        <v>0</v>
      </c>
      <c r="AD38">
        <v>0</v>
      </c>
      <c r="AE38">
        <v>0</v>
      </c>
      <c r="AF38" s="915">
        <v>1</v>
      </c>
      <c r="AG38">
        <v>2</v>
      </c>
      <c r="AH38">
        <v>0</v>
      </c>
      <c r="AI38">
        <v>0</v>
      </c>
      <c r="AJ38">
        <v>0</v>
      </c>
      <c r="AK38">
        <v>1</v>
      </c>
      <c r="AL38">
        <v>3</v>
      </c>
      <c r="AM38">
        <v>0</v>
      </c>
      <c r="AN38" s="916">
        <v>1</v>
      </c>
      <c r="AO38">
        <v>0</v>
      </c>
      <c r="AP38">
        <v>0</v>
      </c>
      <c r="AQ38">
        <v>0</v>
      </c>
      <c r="AR38">
        <v>0</v>
      </c>
      <c r="AS38" s="917"/>
      <c r="BA38" s="918"/>
      <c r="BF38" s="919"/>
      <c r="BN38" s="920"/>
      <c r="BS38" s="921"/>
      <c r="CA38" s="922"/>
    </row>
    <row r="39" spans="1:84" x14ac:dyDescent="0.25">
      <c r="A39" s="923" t="s">
        <v>1055</v>
      </c>
      <c r="B39">
        <v>1.19</v>
      </c>
      <c r="C39">
        <v>1.06</v>
      </c>
      <c r="D39">
        <v>1.4</v>
      </c>
      <c r="F39" s="924">
        <v>0</v>
      </c>
      <c r="G39">
        <v>1</v>
      </c>
      <c r="H39">
        <v>0</v>
      </c>
      <c r="I39">
        <v>0</v>
      </c>
      <c r="J39">
        <v>0</v>
      </c>
      <c r="K39">
        <v>0</v>
      </c>
      <c r="L39">
        <v>1</v>
      </c>
      <c r="M39">
        <v>0</v>
      </c>
      <c r="N39" s="925">
        <v>1</v>
      </c>
      <c r="O39">
        <v>0</v>
      </c>
      <c r="P39">
        <v>0</v>
      </c>
      <c r="Q39">
        <v>0</v>
      </c>
      <c r="R39">
        <v>0</v>
      </c>
      <c r="S39" s="926">
        <v>1</v>
      </c>
      <c r="T39">
        <v>0</v>
      </c>
      <c r="U39">
        <v>0</v>
      </c>
      <c r="V39">
        <v>0</v>
      </c>
      <c r="W39">
        <v>0</v>
      </c>
      <c r="X39">
        <v>0</v>
      </c>
      <c r="Y39">
        <v>3</v>
      </c>
      <c r="Z39">
        <v>0</v>
      </c>
      <c r="AA39" s="927">
        <v>0</v>
      </c>
      <c r="AB39">
        <v>0</v>
      </c>
      <c r="AC39">
        <v>0</v>
      </c>
      <c r="AD39">
        <v>0</v>
      </c>
      <c r="AE39">
        <v>0</v>
      </c>
      <c r="AF39" s="928">
        <v>0</v>
      </c>
      <c r="AG39">
        <v>5</v>
      </c>
      <c r="AH39">
        <v>0</v>
      </c>
      <c r="AI39">
        <v>0</v>
      </c>
      <c r="AJ39">
        <v>0</v>
      </c>
      <c r="AK39">
        <v>0</v>
      </c>
      <c r="AL39">
        <v>1</v>
      </c>
      <c r="AM39">
        <v>1</v>
      </c>
      <c r="AN39" s="929">
        <v>0</v>
      </c>
      <c r="AO39">
        <v>0</v>
      </c>
      <c r="AP39">
        <v>0</v>
      </c>
      <c r="AQ39">
        <v>0</v>
      </c>
      <c r="AR39">
        <v>0</v>
      </c>
      <c r="AS39" s="930"/>
      <c r="BA39" s="931"/>
      <c r="BF39" s="932"/>
      <c r="BN39" s="933"/>
      <c r="BS39" s="934"/>
      <c r="CA39" s="935"/>
    </row>
    <row r="40" spans="1:84" x14ac:dyDescent="0.25">
      <c r="A40" s="936" t="s">
        <v>1056</v>
      </c>
      <c r="B40">
        <v>1.06</v>
      </c>
      <c r="C40">
        <v>0.73</v>
      </c>
      <c r="D40">
        <v>1.18</v>
      </c>
      <c r="F40" s="937">
        <v>1</v>
      </c>
      <c r="G40">
        <v>4</v>
      </c>
      <c r="H40">
        <v>0</v>
      </c>
      <c r="I40">
        <v>0</v>
      </c>
      <c r="J40">
        <v>0</v>
      </c>
      <c r="K40">
        <v>0</v>
      </c>
      <c r="L40">
        <v>5</v>
      </c>
      <c r="M40">
        <v>0</v>
      </c>
      <c r="N40" s="938">
        <v>0</v>
      </c>
      <c r="O40">
        <v>0</v>
      </c>
      <c r="P40">
        <v>0</v>
      </c>
      <c r="Q40">
        <v>0</v>
      </c>
      <c r="R40">
        <v>0</v>
      </c>
      <c r="S40" s="939">
        <v>0</v>
      </c>
      <c r="T40">
        <v>1</v>
      </c>
      <c r="U40">
        <v>0</v>
      </c>
      <c r="V40">
        <v>0</v>
      </c>
      <c r="W40">
        <v>0</v>
      </c>
      <c r="X40">
        <v>0</v>
      </c>
      <c r="Y40">
        <v>4</v>
      </c>
      <c r="Z40">
        <v>0</v>
      </c>
      <c r="AA40" s="940">
        <v>1</v>
      </c>
      <c r="AB40">
        <v>0</v>
      </c>
      <c r="AC40">
        <v>0</v>
      </c>
      <c r="AD40">
        <v>0</v>
      </c>
      <c r="AE40">
        <v>0</v>
      </c>
      <c r="AF40" s="941">
        <v>0</v>
      </c>
      <c r="AG40">
        <v>1</v>
      </c>
      <c r="AH40">
        <v>2</v>
      </c>
      <c r="AI40">
        <v>0</v>
      </c>
      <c r="AJ40">
        <v>0</v>
      </c>
      <c r="AK40">
        <v>0</v>
      </c>
      <c r="AL40">
        <v>4</v>
      </c>
      <c r="AM40">
        <v>0</v>
      </c>
      <c r="AN40" s="942">
        <v>2</v>
      </c>
      <c r="AO40">
        <v>0</v>
      </c>
      <c r="AP40">
        <v>0</v>
      </c>
      <c r="AQ40">
        <v>0</v>
      </c>
      <c r="AR40">
        <v>0</v>
      </c>
      <c r="AS40" s="943"/>
      <c r="BA40" s="944"/>
      <c r="BF40" s="945"/>
      <c r="BN40" s="946"/>
      <c r="BS40" s="947"/>
      <c r="CA40" s="948"/>
      <c r="CF40" t="s">
        <v>1062</v>
      </c>
    </row>
    <row r="41" spans="1:84" x14ac:dyDescent="0.25">
      <c r="A41" s="949" t="s">
        <v>1057</v>
      </c>
      <c r="B41">
        <v>1.72</v>
      </c>
      <c r="C41">
        <v>1.76</v>
      </c>
      <c r="F41" s="950">
        <v>1</v>
      </c>
      <c r="G41">
        <v>4</v>
      </c>
      <c r="H41">
        <v>2</v>
      </c>
      <c r="I41">
        <v>0</v>
      </c>
      <c r="J41">
        <v>0</v>
      </c>
      <c r="K41">
        <v>0</v>
      </c>
      <c r="L41">
        <v>5</v>
      </c>
      <c r="M41">
        <v>1</v>
      </c>
      <c r="N41" s="951">
        <v>0</v>
      </c>
      <c r="O41">
        <v>0</v>
      </c>
      <c r="P41">
        <v>0</v>
      </c>
      <c r="Q41">
        <v>0</v>
      </c>
      <c r="R41">
        <v>0</v>
      </c>
      <c r="S41" s="952">
        <v>1</v>
      </c>
      <c r="T41">
        <v>0</v>
      </c>
      <c r="U41">
        <v>2</v>
      </c>
      <c r="V41">
        <v>0</v>
      </c>
      <c r="W41">
        <v>1</v>
      </c>
      <c r="X41">
        <v>0</v>
      </c>
      <c r="Y41">
        <v>2</v>
      </c>
      <c r="Z41">
        <v>1</v>
      </c>
      <c r="AA41" s="953">
        <v>1</v>
      </c>
      <c r="AB41">
        <v>0</v>
      </c>
      <c r="AC41">
        <v>0</v>
      </c>
      <c r="AD41">
        <v>0</v>
      </c>
      <c r="AE41">
        <v>0</v>
      </c>
      <c r="AF41" s="954"/>
      <c r="AN41" s="955"/>
      <c r="AS41" s="956"/>
      <c r="BA41" s="957"/>
      <c r="BF41" s="958"/>
      <c r="BN41" s="959"/>
      <c r="BS41" s="960"/>
      <c r="CA41" s="961"/>
    </row>
    <row r="42" spans="1:84" x14ac:dyDescent="0.25">
      <c r="A42" s="40" t="s">
        <v>1046</v>
      </c>
      <c r="B42" s="40"/>
      <c r="C42" s="40"/>
      <c r="D42" s="40"/>
      <c r="E42" s="40"/>
      <c r="F42" s="962"/>
      <c r="N42" s="963"/>
      <c r="S42" s="964"/>
      <c r="AA42" s="965"/>
      <c r="AF42" s="966"/>
      <c r="AN42" s="967"/>
      <c r="AS42" s="968"/>
      <c r="BA42" s="969"/>
      <c r="BF42" s="970"/>
      <c r="BN42" s="971"/>
      <c r="BS42" s="972"/>
      <c r="CA42" s="973"/>
    </row>
    <row r="43" spans="1:84" x14ac:dyDescent="0.25">
      <c r="A43" s="974" t="s">
        <v>411</v>
      </c>
      <c r="B43">
        <v>0.17</v>
      </c>
      <c r="C43">
        <v>0.61</v>
      </c>
      <c r="D43">
        <v>0.14000000000000001</v>
      </c>
      <c r="F43" s="975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1</v>
      </c>
      <c r="M43">
        <v>0</v>
      </c>
      <c r="N43" s="976">
        <v>0</v>
      </c>
      <c r="O43">
        <v>0</v>
      </c>
      <c r="P43">
        <v>0</v>
      </c>
      <c r="Q43">
        <v>0</v>
      </c>
      <c r="R43">
        <v>0</v>
      </c>
      <c r="S43" s="977">
        <v>1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 s="978">
        <v>0</v>
      </c>
      <c r="AB43">
        <v>0</v>
      </c>
      <c r="AC43">
        <v>0</v>
      </c>
      <c r="AD43">
        <v>0</v>
      </c>
      <c r="AE43">
        <v>0</v>
      </c>
      <c r="AF43" s="979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 s="980">
        <v>0</v>
      </c>
      <c r="AO43">
        <v>0</v>
      </c>
      <c r="AP43">
        <v>0</v>
      </c>
      <c r="AQ43">
        <v>0</v>
      </c>
      <c r="AR43">
        <v>0</v>
      </c>
      <c r="AS43" s="981"/>
      <c r="BA43" s="982"/>
      <c r="BF43" s="983"/>
      <c r="BN43" s="984"/>
      <c r="BS43" s="985"/>
      <c r="CA43" s="986"/>
    </row>
    <row r="44" spans="1:84" x14ac:dyDescent="0.25">
      <c r="A44" s="987" t="s">
        <v>412</v>
      </c>
      <c r="B44">
        <v>1.1000000000000001</v>
      </c>
      <c r="C44">
        <v>0.86</v>
      </c>
      <c r="D44">
        <v>1.1399999999999999</v>
      </c>
      <c r="F44" s="988">
        <v>2</v>
      </c>
      <c r="G44">
        <v>6</v>
      </c>
      <c r="H44">
        <v>0</v>
      </c>
      <c r="I44">
        <v>0</v>
      </c>
      <c r="J44">
        <v>0</v>
      </c>
      <c r="K44">
        <v>3</v>
      </c>
      <c r="L44">
        <v>5</v>
      </c>
      <c r="M44">
        <v>0</v>
      </c>
      <c r="N44" s="989">
        <v>0</v>
      </c>
      <c r="O44">
        <v>0</v>
      </c>
      <c r="P44">
        <v>0</v>
      </c>
      <c r="Q44">
        <v>0</v>
      </c>
      <c r="R44">
        <v>0</v>
      </c>
      <c r="S44" s="990">
        <v>1</v>
      </c>
      <c r="T44">
        <v>1</v>
      </c>
      <c r="U44">
        <v>0</v>
      </c>
      <c r="V44">
        <v>0</v>
      </c>
      <c r="W44">
        <v>0</v>
      </c>
      <c r="X44">
        <v>0</v>
      </c>
      <c r="Y44">
        <v>2</v>
      </c>
      <c r="Z44">
        <v>1</v>
      </c>
      <c r="AA44" s="991">
        <v>1</v>
      </c>
      <c r="AB44">
        <v>0</v>
      </c>
      <c r="AC44">
        <v>0</v>
      </c>
      <c r="AD44">
        <v>0</v>
      </c>
      <c r="AE44">
        <v>0</v>
      </c>
      <c r="AF44" s="992">
        <v>2</v>
      </c>
      <c r="AG44">
        <v>2</v>
      </c>
      <c r="AH44">
        <v>2</v>
      </c>
      <c r="AI44">
        <v>0</v>
      </c>
      <c r="AJ44">
        <v>0</v>
      </c>
      <c r="AK44">
        <v>1</v>
      </c>
      <c r="AL44">
        <v>2</v>
      </c>
      <c r="AM44">
        <v>2</v>
      </c>
      <c r="AN44" s="993">
        <v>0</v>
      </c>
      <c r="AO44">
        <v>0</v>
      </c>
      <c r="AP44">
        <v>0</v>
      </c>
      <c r="AQ44">
        <v>0</v>
      </c>
      <c r="AR44">
        <v>0</v>
      </c>
      <c r="AS44" s="994"/>
      <c r="BA44" s="995"/>
      <c r="BF44" s="996"/>
      <c r="BN44" s="997"/>
      <c r="BS44" s="998"/>
      <c r="CA44" s="999"/>
    </row>
    <row r="45" spans="1:84" x14ac:dyDescent="0.25">
      <c r="A45" s="1000" t="s">
        <v>868</v>
      </c>
      <c r="B45">
        <v>0.68</v>
      </c>
      <c r="C45">
        <v>0.38</v>
      </c>
      <c r="D45">
        <v>0.89</v>
      </c>
      <c r="F45" s="1001">
        <v>1</v>
      </c>
      <c r="G45">
        <v>2</v>
      </c>
      <c r="H45">
        <v>1</v>
      </c>
      <c r="I45">
        <v>0</v>
      </c>
      <c r="J45">
        <v>0</v>
      </c>
      <c r="K45">
        <v>1</v>
      </c>
      <c r="L45">
        <v>2</v>
      </c>
      <c r="M45">
        <v>2</v>
      </c>
      <c r="N45" s="1002">
        <v>1</v>
      </c>
      <c r="O45">
        <v>0</v>
      </c>
      <c r="P45">
        <v>0</v>
      </c>
      <c r="Q45">
        <v>0</v>
      </c>
      <c r="R45">
        <v>0</v>
      </c>
      <c r="S45" s="1003">
        <v>0</v>
      </c>
      <c r="T45">
        <v>1</v>
      </c>
      <c r="U45">
        <v>0</v>
      </c>
      <c r="V45">
        <v>0</v>
      </c>
      <c r="W45">
        <v>0</v>
      </c>
      <c r="X45">
        <v>1</v>
      </c>
      <c r="Y45">
        <v>1</v>
      </c>
      <c r="Z45">
        <v>0</v>
      </c>
      <c r="AA45" s="1004">
        <v>0</v>
      </c>
      <c r="AB45">
        <v>0</v>
      </c>
      <c r="AC45">
        <v>0</v>
      </c>
      <c r="AD45">
        <v>0</v>
      </c>
      <c r="AE45">
        <v>0</v>
      </c>
      <c r="AF45" s="1005">
        <v>3</v>
      </c>
      <c r="AG45">
        <v>5</v>
      </c>
      <c r="AH45">
        <v>0</v>
      </c>
      <c r="AI45">
        <v>0</v>
      </c>
      <c r="AJ45">
        <v>0</v>
      </c>
      <c r="AK45">
        <v>0</v>
      </c>
      <c r="AL45">
        <v>1</v>
      </c>
      <c r="AM45">
        <v>0</v>
      </c>
      <c r="AN45" s="1006">
        <v>0</v>
      </c>
      <c r="AO45">
        <v>0</v>
      </c>
      <c r="AP45">
        <v>0</v>
      </c>
      <c r="AQ45">
        <v>0</v>
      </c>
      <c r="AR45">
        <v>0</v>
      </c>
      <c r="AS45" s="1007"/>
      <c r="BA45" s="1008"/>
      <c r="BF45" s="1009"/>
      <c r="BN45" s="1010"/>
      <c r="BS45" s="1011"/>
      <c r="CA45" s="1012"/>
    </row>
    <row r="46" spans="1:84" x14ac:dyDescent="0.25">
      <c r="A46" s="1013" t="s">
        <v>1058</v>
      </c>
      <c r="B46">
        <v>0.87</v>
      </c>
      <c r="C46">
        <v>0.88</v>
      </c>
      <c r="D46">
        <v>0.57999999999999996</v>
      </c>
      <c r="F46" s="1014">
        <v>0</v>
      </c>
      <c r="G46">
        <v>2</v>
      </c>
      <c r="H46">
        <v>2</v>
      </c>
      <c r="I46">
        <v>0</v>
      </c>
      <c r="J46">
        <v>0</v>
      </c>
      <c r="K46">
        <v>0</v>
      </c>
      <c r="L46">
        <v>2</v>
      </c>
      <c r="M46">
        <v>1</v>
      </c>
      <c r="N46" s="1015">
        <v>0</v>
      </c>
      <c r="O46">
        <v>0</v>
      </c>
      <c r="P46">
        <v>0</v>
      </c>
      <c r="Q46">
        <v>0</v>
      </c>
      <c r="R46">
        <v>0</v>
      </c>
      <c r="S46" s="1016">
        <v>0</v>
      </c>
      <c r="T46">
        <v>1</v>
      </c>
      <c r="U46">
        <v>1</v>
      </c>
      <c r="V46">
        <v>0</v>
      </c>
      <c r="W46">
        <v>0</v>
      </c>
      <c r="X46">
        <v>0</v>
      </c>
      <c r="Y46">
        <v>4</v>
      </c>
      <c r="Z46">
        <v>0</v>
      </c>
      <c r="AA46" s="1017">
        <v>1</v>
      </c>
      <c r="AB46">
        <v>0</v>
      </c>
      <c r="AC46">
        <v>0</v>
      </c>
      <c r="AD46">
        <v>0</v>
      </c>
      <c r="AE46">
        <v>0</v>
      </c>
      <c r="AF46" s="1018">
        <v>1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1</v>
      </c>
      <c r="AN46" s="1019">
        <v>0</v>
      </c>
      <c r="AO46">
        <v>0</v>
      </c>
      <c r="AP46">
        <v>0</v>
      </c>
      <c r="AQ46">
        <v>0</v>
      </c>
      <c r="AR46">
        <v>0</v>
      </c>
      <c r="AS46" s="1020"/>
      <c r="BA46" s="1021"/>
      <c r="BF46" s="1022"/>
      <c r="BN46" s="1023"/>
      <c r="BS46" s="1024"/>
      <c r="CA46" s="1025"/>
      <c r="CF46" t="s">
        <v>1063</v>
      </c>
    </row>
    <row r="47" spans="1:84" x14ac:dyDescent="0.25">
      <c r="A47" s="44" t="s">
        <v>1047</v>
      </c>
      <c r="B47" s="44"/>
      <c r="C47" s="44"/>
      <c r="D47" s="44"/>
      <c r="E47" s="44"/>
      <c r="F47" s="1026"/>
      <c r="N47" s="1027"/>
      <c r="S47" s="1028"/>
      <c r="AA47" s="1029"/>
      <c r="AF47" s="1030"/>
      <c r="AN47" s="1031"/>
      <c r="AS47" s="1032"/>
      <c r="BA47" s="1033"/>
      <c r="BF47" s="1034"/>
      <c r="BN47" s="1035"/>
      <c r="BS47" s="1036"/>
      <c r="CA47" s="1037"/>
    </row>
    <row r="48" spans="1:84" x14ac:dyDescent="0.25">
      <c r="A48" s="1038" t="s">
        <v>359</v>
      </c>
      <c r="B48">
        <v>1.48</v>
      </c>
      <c r="C48">
        <v>1.1399999999999999</v>
      </c>
      <c r="D48">
        <v>0.65</v>
      </c>
      <c r="F48" s="1039">
        <v>1</v>
      </c>
      <c r="G48">
        <v>5</v>
      </c>
      <c r="H48">
        <v>1</v>
      </c>
      <c r="I48">
        <v>0</v>
      </c>
      <c r="J48">
        <v>1</v>
      </c>
      <c r="K48">
        <v>0</v>
      </c>
      <c r="L48">
        <v>6</v>
      </c>
      <c r="M48">
        <v>1</v>
      </c>
      <c r="N48" s="1040">
        <v>0</v>
      </c>
      <c r="O48">
        <v>0</v>
      </c>
      <c r="P48">
        <v>1</v>
      </c>
      <c r="Q48">
        <v>0</v>
      </c>
      <c r="R48">
        <v>0</v>
      </c>
      <c r="S48" s="1041">
        <v>0</v>
      </c>
      <c r="T48">
        <v>2</v>
      </c>
      <c r="U48">
        <v>0</v>
      </c>
      <c r="V48">
        <v>0</v>
      </c>
      <c r="W48">
        <v>0</v>
      </c>
      <c r="X48">
        <v>0</v>
      </c>
      <c r="Y48">
        <v>5</v>
      </c>
      <c r="Z48">
        <v>4</v>
      </c>
      <c r="AA48" s="1042">
        <v>0</v>
      </c>
      <c r="AB48">
        <v>0</v>
      </c>
      <c r="AC48">
        <v>0</v>
      </c>
      <c r="AD48">
        <v>0</v>
      </c>
      <c r="AE48">
        <v>0</v>
      </c>
      <c r="AF48" s="1043">
        <v>2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4</v>
      </c>
      <c r="AM48">
        <v>1</v>
      </c>
      <c r="AN48" s="1044">
        <v>0</v>
      </c>
      <c r="AO48">
        <v>0</v>
      </c>
      <c r="AP48">
        <v>0</v>
      </c>
      <c r="AQ48">
        <v>0</v>
      </c>
      <c r="AR48">
        <v>0</v>
      </c>
      <c r="AS48" s="1045"/>
      <c r="BA48" s="1046"/>
      <c r="BF48" s="1047"/>
      <c r="BN48" s="1048"/>
      <c r="BS48" s="1049"/>
      <c r="CA48" s="1050"/>
    </row>
    <row r="49" spans="1:105" x14ac:dyDescent="0.25">
      <c r="A49" s="40" t="s">
        <v>1077</v>
      </c>
      <c r="B49" s="40"/>
      <c r="C49" s="40"/>
      <c r="D49" s="40"/>
      <c r="E49" s="40"/>
      <c r="F49" s="1054"/>
      <c r="N49" s="1055"/>
      <c r="S49" s="1056"/>
      <c r="AA49" s="1057"/>
      <c r="AF49" s="1058"/>
      <c r="AN49" s="1059"/>
      <c r="AS49" s="1060"/>
      <c r="BA49" s="1061"/>
      <c r="BF49" s="1062"/>
      <c r="BN49" s="1063"/>
      <c r="BS49" s="1064"/>
      <c r="CA49" s="1065"/>
    </row>
    <row r="50" spans="1:105" x14ac:dyDescent="0.25">
      <c r="A50" s="1150" t="s">
        <v>1081</v>
      </c>
      <c r="B50">
        <v>1.06</v>
      </c>
      <c r="C50">
        <v>0.36</v>
      </c>
      <c r="D50">
        <v>0.24</v>
      </c>
      <c r="F50" s="1066">
        <v>0</v>
      </c>
      <c r="G50">
        <v>1</v>
      </c>
      <c r="H50">
        <v>0</v>
      </c>
      <c r="I50">
        <v>0</v>
      </c>
      <c r="J50">
        <v>0</v>
      </c>
      <c r="K50">
        <v>0</v>
      </c>
      <c r="L50">
        <v>1</v>
      </c>
      <c r="M50">
        <v>0</v>
      </c>
      <c r="N50" s="1067">
        <v>0</v>
      </c>
      <c r="O50">
        <v>0</v>
      </c>
      <c r="P50">
        <v>0</v>
      </c>
      <c r="Q50">
        <v>0</v>
      </c>
      <c r="R50">
        <v>0</v>
      </c>
      <c r="S50" s="1068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 s="1069">
        <v>0</v>
      </c>
      <c r="AB50">
        <v>0</v>
      </c>
      <c r="AC50">
        <v>0</v>
      </c>
      <c r="AD50">
        <v>0</v>
      </c>
      <c r="AE50">
        <v>0</v>
      </c>
      <c r="AF50" s="1070">
        <v>0</v>
      </c>
      <c r="AG50">
        <v>1</v>
      </c>
      <c r="AH50">
        <v>0</v>
      </c>
      <c r="AI50">
        <v>0</v>
      </c>
      <c r="AJ50">
        <v>0</v>
      </c>
      <c r="AK50">
        <v>0</v>
      </c>
      <c r="AL50">
        <v>1</v>
      </c>
      <c r="AM50">
        <v>0</v>
      </c>
      <c r="AN50" s="1071">
        <v>0</v>
      </c>
      <c r="AO50">
        <v>0</v>
      </c>
      <c r="AP50">
        <v>0</v>
      </c>
      <c r="AQ50">
        <v>0</v>
      </c>
      <c r="AR50">
        <v>0</v>
      </c>
      <c r="AS50" s="1072"/>
      <c r="BA50" s="1073"/>
      <c r="BF50" s="1074"/>
      <c r="BN50" s="1075"/>
      <c r="BS50" s="1076"/>
      <c r="CA50" s="1077"/>
    </row>
    <row r="51" spans="1:105" x14ac:dyDescent="0.25">
      <c r="A51" s="1150" t="s">
        <v>1082</v>
      </c>
      <c r="B51">
        <v>0.71</v>
      </c>
      <c r="C51">
        <v>0.63</v>
      </c>
      <c r="D51">
        <v>0.45</v>
      </c>
      <c r="F51" s="1078">
        <v>0</v>
      </c>
      <c r="G51">
        <v>2</v>
      </c>
      <c r="H51">
        <v>1</v>
      </c>
      <c r="I51">
        <v>0</v>
      </c>
      <c r="J51">
        <v>0</v>
      </c>
      <c r="K51">
        <v>0</v>
      </c>
      <c r="L51">
        <v>2</v>
      </c>
      <c r="M51">
        <v>1</v>
      </c>
      <c r="N51" s="1079">
        <v>0</v>
      </c>
      <c r="O51">
        <v>0</v>
      </c>
      <c r="P51">
        <v>0</v>
      </c>
      <c r="Q51">
        <v>0</v>
      </c>
      <c r="R51">
        <v>0</v>
      </c>
      <c r="S51" s="1080">
        <v>0</v>
      </c>
      <c r="T51">
        <v>1</v>
      </c>
      <c r="U51">
        <v>0</v>
      </c>
      <c r="V51">
        <v>0</v>
      </c>
      <c r="W51">
        <v>0</v>
      </c>
      <c r="X51">
        <v>0</v>
      </c>
      <c r="Y51">
        <v>4</v>
      </c>
      <c r="Z51">
        <v>0</v>
      </c>
      <c r="AA51" s="1081">
        <v>0</v>
      </c>
      <c r="AB51">
        <v>0</v>
      </c>
      <c r="AC51">
        <v>0</v>
      </c>
      <c r="AD51">
        <v>0</v>
      </c>
      <c r="AE51">
        <v>0</v>
      </c>
      <c r="AF51" s="1082">
        <v>1</v>
      </c>
      <c r="AG51">
        <v>0</v>
      </c>
      <c r="AH51">
        <v>0</v>
      </c>
      <c r="AI51">
        <v>0</v>
      </c>
      <c r="AJ51">
        <v>0</v>
      </c>
      <c r="AK51">
        <v>1</v>
      </c>
      <c r="AL51">
        <v>2</v>
      </c>
      <c r="AM51">
        <v>0</v>
      </c>
      <c r="AN51" s="1083">
        <v>0</v>
      </c>
      <c r="AO51">
        <v>0</v>
      </c>
      <c r="AP51">
        <v>0</v>
      </c>
      <c r="AQ51">
        <v>0</v>
      </c>
      <c r="AR51">
        <v>0</v>
      </c>
      <c r="AS51" s="1084"/>
      <c r="BA51" s="1085"/>
      <c r="BF51" s="1086"/>
      <c r="BN51" s="1087"/>
      <c r="BS51" s="1088"/>
      <c r="CA51" s="1089"/>
    </row>
    <row r="52" spans="1:105" x14ac:dyDescent="0.25">
      <c r="A52" s="1150" t="s">
        <v>872</v>
      </c>
      <c r="B52">
        <v>0.91</v>
      </c>
      <c r="C52">
        <v>0.71</v>
      </c>
      <c r="D52">
        <v>0.82</v>
      </c>
      <c r="F52" s="1090">
        <v>0</v>
      </c>
      <c r="G52">
        <v>2</v>
      </c>
      <c r="H52">
        <v>0</v>
      </c>
      <c r="I52">
        <v>0</v>
      </c>
      <c r="J52">
        <v>0</v>
      </c>
      <c r="K52">
        <v>0</v>
      </c>
      <c r="L52">
        <v>6</v>
      </c>
      <c r="M52">
        <v>0</v>
      </c>
      <c r="N52" s="1091">
        <v>0</v>
      </c>
      <c r="O52">
        <v>0</v>
      </c>
      <c r="P52">
        <v>0</v>
      </c>
      <c r="Q52">
        <v>0</v>
      </c>
      <c r="R52">
        <v>0</v>
      </c>
      <c r="S52" s="1092">
        <v>0</v>
      </c>
      <c r="T52">
        <v>0</v>
      </c>
      <c r="U52">
        <v>0</v>
      </c>
      <c r="V52">
        <v>1</v>
      </c>
      <c r="W52">
        <v>0</v>
      </c>
      <c r="X52">
        <v>0</v>
      </c>
      <c r="Y52">
        <v>1</v>
      </c>
      <c r="Z52">
        <v>0</v>
      </c>
      <c r="AA52" s="1093">
        <v>0</v>
      </c>
      <c r="AB52">
        <v>1</v>
      </c>
      <c r="AC52">
        <v>0</v>
      </c>
      <c r="AD52">
        <v>0</v>
      </c>
      <c r="AE52">
        <v>0</v>
      </c>
      <c r="AF52" s="1094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 s="1095">
        <v>1</v>
      </c>
      <c r="AO52">
        <v>0</v>
      </c>
      <c r="AP52">
        <v>0</v>
      </c>
      <c r="AQ52">
        <v>0</v>
      </c>
      <c r="AR52">
        <v>0</v>
      </c>
      <c r="AS52" s="1096"/>
      <c r="BA52" s="1097"/>
      <c r="BF52" s="1098"/>
      <c r="BN52" s="1099"/>
      <c r="BS52" s="1100"/>
      <c r="CA52" s="1101"/>
    </row>
    <row r="53" spans="1:105" x14ac:dyDescent="0.25">
      <c r="A53" s="1151" t="s">
        <v>419</v>
      </c>
      <c r="B53">
        <v>1.18</v>
      </c>
      <c r="C53">
        <v>0.93</v>
      </c>
      <c r="D53">
        <v>0.81</v>
      </c>
      <c r="F53" s="1102">
        <v>0</v>
      </c>
      <c r="G53">
        <v>2</v>
      </c>
      <c r="H53">
        <v>2</v>
      </c>
      <c r="I53">
        <v>0</v>
      </c>
      <c r="J53">
        <v>0</v>
      </c>
      <c r="K53">
        <v>0</v>
      </c>
      <c r="L53">
        <v>4</v>
      </c>
      <c r="M53">
        <v>1</v>
      </c>
      <c r="N53" s="1103">
        <v>0</v>
      </c>
      <c r="O53">
        <v>0</v>
      </c>
      <c r="P53">
        <v>0</v>
      </c>
      <c r="Q53">
        <v>0</v>
      </c>
      <c r="R53">
        <v>0</v>
      </c>
      <c r="S53" s="1104">
        <v>2</v>
      </c>
      <c r="T53">
        <v>1</v>
      </c>
      <c r="U53">
        <v>1</v>
      </c>
      <c r="V53">
        <v>0</v>
      </c>
      <c r="W53">
        <v>0</v>
      </c>
      <c r="X53">
        <v>0</v>
      </c>
      <c r="Y53">
        <v>7</v>
      </c>
      <c r="Z53">
        <v>0</v>
      </c>
      <c r="AA53" s="1105">
        <v>1</v>
      </c>
      <c r="AB53">
        <v>0</v>
      </c>
      <c r="AC53">
        <v>0</v>
      </c>
      <c r="AD53">
        <v>0</v>
      </c>
      <c r="AE53">
        <v>0</v>
      </c>
      <c r="AF53" s="1106">
        <v>2</v>
      </c>
      <c r="AG53">
        <v>1</v>
      </c>
      <c r="AH53">
        <v>0</v>
      </c>
      <c r="AI53">
        <v>0</v>
      </c>
      <c r="AJ53">
        <v>0</v>
      </c>
      <c r="AK53">
        <v>0</v>
      </c>
      <c r="AL53">
        <v>1</v>
      </c>
      <c r="AM53">
        <v>0</v>
      </c>
      <c r="AN53" s="1107">
        <v>0</v>
      </c>
      <c r="AO53">
        <v>0</v>
      </c>
      <c r="AP53">
        <v>0</v>
      </c>
      <c r="AQ53">
        <v>0</v>
      </c>
      <c r="AR53">
        <v>0</v>
      </c>
      <c r="AS53" s="1108"/>
      <c r="BA53" s="1109"/>
      <c r="BF53" s="1110"/>
      <c r="BN53" s="1111"/>
      <c r="BS53" s="1112"/>
      <c r="CA53" s="1113"/>
    </row>
    <row r="54" spans="1:105" x14ac:dyDescent="0.25">
      <c r="A54" s="1150" t="s">
        <v>1083</v>
      </c>
      <c r="B54">
        <v>1.06</v>
      </c>
      <c r="C54">
        <v>0.59</v>
      </c>
      <c r="D54">
        <v>0.95</v>
      </c>
      <c r="F54" s="1114">
        <v>1</v>
      </c>
      <c r="G54">
        <v>1</v>
      </c>
      <c r="H54">
        <v>1</v>
      </c>
      <c r="I54">
        <v>0</v>
      </c>
      <c r="J54">
        <v>0</v>
      </c>
      <c r="K54">
        <v>0</v>
      </c>
      <c r="L54">
        <v>4</v>
      </c>
      <c r="M54">
        <v>2</v>
      </c>
      <c r="N54" s="1115">
        <v>1</v>
      </c>
      <c r="O54">
        <v>0</v>
      </c>
      <c r="P54">
        <v>0</v>
      </c>
      <c r="Q54">
        <v>0</v>
      </c>
      <c r="R54">
        <v>0</v>
      </c>
      <c r="S54" s="1116">
        <v>0</v>
      </c>
      <c r="T54">
        <v>2</v>
      </c>
      <c r="U54">
        <v>0</v>
      </c>
      <c r="V54">
        <v>0</v>
      </c>
      <c r="W54">
        <v>0</v>
      </c>
      <c r="X54">
        <v>0</v>
      </c>
      <c r="Y54">
        <v>3</v>
      </c>
      <c r="Z54">
        <v>0</v>
      </c>
      <c r="AA54" s="1117">
        <v>0</v>
      </c>
      <c r="AB54">
        <v>0</v>
      </c>
      <c r="AC54">
        <v>0</v>
      </c>
      <c r="AD54">
        <v>0</v>
      </c>
      <c r="AE54">
        <v>0</v>
      </c>
      <c r="AF54" s="1118">
        <v>1</v>
      </c>
      <c r="AG54">
        <v>1</v>
      </c>
      <c r="AH54">
        <v>1</v>
      </c>
      <c r="AI54">
        <v>0</v>
      </c>
      <c r="AJ54">
        <v>0</v>
      </c>
      <c r="AK54">
        <v>0</v>
      </c>
      <c r="AL54">
        <v>3</v>
      </c>
      <c r="AM54">
        <v>1</v>
      </c>
      <c r="AN54" s="1119">
        <v>1</v>
      </c>
      <c r="AO54">
        <v>0</v>
      </c>
      <c r="AP54">
        <v>0</v>
      </c>
      <c r="AQ54">
        <v>0</v>
      </c>
      <c r="AR54">
        <v>0</v>
      </c>
      <c r="AS54" s="1120"/>
      <c r="BA54" s="1121"/>
      <c r="BF54" s="1122"/>
      <c r="BN54" s="1123"/>
      <c r="BS54" s="1124"/>
      <c r="CA54" s="1125"/>
    </row>
    <row r="55" spans="1:105" x14ac:dyDescent="0.25">
      <c r="A55" s="1152" t="s">
        <v>1084</v>
      </c>
      <c r="B55">
        <v>0.99</v>
      </c>
      <c r="C55">
        <v>0.91</v>
      </c>
      <c r="D55">
        <v>0.92</v>
      </c>
      <c r="F55" s="1126">
        <v>2</v>
      </c>
      <c r="G55">
        <v>1</v>
      </c>
      <c r="H55">
        <v>0</v>
      </c>
      <c r="I55">
        <v>1</v>
      </c>
      <c r="J55">
        <v>0</v>
      </c>
      <c r="K55">
        <v>0</v>
      </c>
      <c r="L55">
        <v>2</v>
      </c>
      <c r="M55">
        <v>1</v>
      </c>
      <c r="N55" s="1127">
        <v>0</v>
      </c>
      <c r="O55">
        <v>0</v>
      </c>
      <c r="P55">
        <v>0</v>
      </c>
      <c r="Q55">
        <v>0</v>
      </c>
      <c r="R55">
        <v>0</v>
      </c>
      <c r="S55" s="1128">
        <v>0</v>
      </c>
      <c r="T55">
        <v>2</v>
      </c>
      <c r="U55">
        <v>0</v>
      </c>
      <c r="V55">
        <v>0</v>
      </c>
      <c r="W55">
        <v>0</v>
      </c>
      <c r="X55">
        <v>0</v>
      </c>
      <c r="Y55">
        <v>4</v>
      </c>
      <c r="Z55">
        <v>0</v>
      </c>
      <c r="AA55" s="1129">
        <v>0</v>
      </c>
      <c r="AB55">
        <v>0</v>
      </c>
      <c r="AC55">
        <v>0</v>
      </c>
      <c r="AD55">
        <v>0</v>
      </c>
      <c r="AE55">
        <v>0</v>
      </c>
      <c r="AF55" s="1130">
        <v>0</v>
      </c>
      <c r="AG55">
        <v>0</v>
      </c>
      <c r="AH55">
        <v>1</v>
      </c>
      <c r="AI55">
        <v>0</v>
      </c>
      <c r="AJ55">
        <v>0</v>
      </c>
      <c r="AK55">
        <v>0</v>
      </c>
      <c r="AL55">
        <v>3</v>
      </c>
      <c r="AM55">
        <v>0</v>
      </c>
      <c r="AN55" s="1131">
        <v>0</v>
      </c>
      <c r="AO55">
        <v>0</v>
      </c>
      <c r="AP55">
        <v>0</v>
      </c>
      <c r="AQ55">
        <v>0</v>
      </c>
      <c r="AR55">
        <v>0</v>
      </c>
      <c r="AS55" s="1132"/>
      <c r="BA55" s="1133"/>
      <c r="BF55" s="1134"/>
      <c r="BN55" s="1135"/>
      <c r="BS55" s="1136"/>
      <c r="CA55" s="1137"/>
    </row>
    <row r="56" spans="1:105" x14ac:dyDescent="0.25">
      <c r="A56" s="1150" t="s">
        <v>1085</v>
      </c>
      <c r="B56">
        <v>0.95</v>
      </c>
      <c r="C56">
        <v>0.7</v>
      </c>
      <c r="D56">
        <v>0.89</v>
      </c>
      <c r="F56" s="1138">
        <v>2</v>
      </c>
      <c r="G56">
        <v>3</v>
      </c>
      <c r="H56">
        <v>1</v>
      </c>
      <c r="I56">
        <v>0</v>
      </c>
      <c r="J56">
        <v>0</v>
      </c>
      <c r="K56">
        <v>0</v>
      </c>
      <c r="L56">
        <v>1</v>
      </c>
      <c r="M56">
        <v>0</v>
      </c>
      <c r="N56" s="1139">
        <v>0</v>
      </c>
      <c r="O56">
        <v>0</v>
      </c>
      <c r="P56">
        <v>0</v>
      </c>
      <c r="Q56">
        <v>0</v>
      </c>
      <c r="R56">
        <v>0</v>
      </c>
      <c r="S56" s="1140">
        <v>0</v>
      </c>
      <c r="T56">
        <v>0</v>
      </c>
      <c r="U56">
        <v>1</v>
      </c>
      <c r="V56">
        <v>0</v>
      </c>
      <c r="W56">
        <v>0</v>
      </c>
      <c r="X56">
        <v>0</v>
      </c>
      <c r="Y56">
        <v>1</v>
      </c>
      <c r="Z56">
        <v>1</v>
      </c>
      <c r="AA56" s="1141">
        <v>0</v>
      </c>
      <c r="AB56">
        <v>0</v>
      </c>
      <c r="AC56">
        <v>0</v>
      </c>
      <c r="AD56">
        <v>0</v>
      </c>
      <c r="AE56">
        <v>0</v>
      </c>
      <c r="AF56" s="1142">
        <v>0</v>
      </c>
      <c r="AG56">
        <v>1</v>
      </c>
      <c r="AH56">
        <v>0</v>
      </c>
      <c r="AI56">
        <v>0</v>
      </c>
      <c r="AJ56">
        <v>0</v>
      </c>
      <c r="AK56">
        <v>0</v>
      </c>
      <c r="AL56">
        <v>5</v>
      </c>
      <c r="AM56">
        <v>0</v>
      </c>
      <c r="AN56" s="1143">
        <v>1</v>
      </c>
      <c r="AO56">
        <v>0</v>
      </c>
      <c r="AP56">
        <v>0</v>
      </c>
      <c r="AQ56">
        <v>0</v>
      </c>
      <c r="AR56">
        <v>0</v>
      </c>
      <c r="AS56" s="1144"/>
      <c r="BA56" s="1145"/>
      <c r="BF56" s="1146"/>
      <c r="BN56" s="1147"/>
      <c r="BS56" s="1148"/>
      <c r="CA56" s="1149"/>
    </row>
    <row r="57" spans="1:105" x14ac:dyDescent="0.25">
      <c r="A57" s="39" t="s">
        <v>1126</v>
      </c>
      <c r="B57" s="39"/>
      <c r="C57" s="39"/>
      <c r="D57" s="39"/>
      <c r="E57" s="39"/>
      <c r="F57" s="1506"/>
      <c r="N57" s="1507"/>
      <c r="S57" s="1508"/>
      <c r="AA57" s="1509"/>
      <c r="AF57" s="1510"/>
      <c r="AN57" s="1511"/>
      <c r="AS57" s="1512"/>
      <c r="BA57" s="1513"/>
      <c r="BF57" s="1514"/>
      <c r="BN57" s="1515"/>
      <c r="BS57" s="1516"/>
      <c r="CA57" s="1517"/>
    </row>
    <row r="58" spans="1:105" x14ac:dyDescent="0.25">
      <c r="A58" s="1518" t="s">
        <v>751</v>
      </c>
      <c r="B58">
        <v>0.79</v>
      </c>
      <c r="C58">
        <v>0.44</v>
      </c>
      <c r="F58" s="1519">
        <v>0</v>
      </c>
      <c r="G58">
        <v>1</v>
      </c>
      <c r="H58">
        <v>0</v>
      </c>
      <c r="I58">
        <v>0</v>
      </c>
      <c r="J58">
        <v>0</v>
      </c>
      <c r="K58">
        <v>0</v>
      </c>
      <c r="L58">
        <v>1</v>
      </c>
      <c r="M58">
        <v>0</v>
      </c>
      <c r="N58" s="1520">
        <v>0</v>
      </c>
      <c r="O58">
        <v>0</v>
      </c>
      <c r="P58">
        <v>0</v>
      </c>
      <c r="Q58">
        <v>0</v>
      </c>
      <c r="R58">
        <v>0</v>
      </c>
      <c r="S58" s="1521">
        <v>0</v>
      </c>
      <c r="T58">
        <v>0</v>
      </c>
      <c r="U58">
        <v>1</v>
      </c>
      <c r="V58">
        <v>0</v>
      </c>
      <c r="W58">
        <v>0</v>
      </c>
      <c r="X58">
        <v>0</v>
      </c>
      <c r="Y58">
        <v>1</v>
      </c>
      <c r="Z58">
        <v>0</v>
      </c>
      <c r="AA58" s="1522">
        <v>0</v>
      </c>
      <c r="AB58">
        <v>0</v>
      </c>
      <c r="AC58">
        <v>0</v>
      </c>
      <c r="AD58">
        <v>0</v>
      </c>
      <c r="AE58">
        <v>0</v>
      </c>
      <c r="AF58" s="1523"/>
      <c r="AN58" s="1524"/>
      <c r="AS58" s="1525"/>
      <c r="BA58" s="1526"/>
      <c r="BF58" s="1527"/>
      <c r="BN58" s="1528"/>
      <c r="BS58" s="1529"/>
      <c r="CA58" s="1530"/>
    </row>
    <row r="59" spans="1:105" x14ac:dyDescent="0.25">
      <c r="A59" s="39" t="s">
        <v>1100</v>
      </c>
      <c r="B59" s="39"/>
      <c r="C59" s="39"/>
      <c r="D59" s="39"/>
      <c r="E59" s="39"/>
      <c r="F59" s="1531"/>
      <c r="N59" s="1532"/>
      <c r="S59" s="1533"/>
      <c r="AA59" s="1534"/>
      <c r="AF59" s="1535"/>
      <c r="AN59" s="1536"/>
      <c r="AS59" s="1537"/>
      <c r="BA59" s="1538"/>
      <c r="BF59" s="1539"/>
      <c r="BN59" s="1540"/>
      <c r="BS59" s="1541"/>
      <c r="CA59" s="1542"/>
    </row>
    <row r="60" spans="1:105" x14ac:dyDescent="0.25">
      <c r="A60" s="1543" t="s">
        <v>424</v>
      </c>
      <c r="B60">
        <v>0.85</v>
      </c>
      <c r="C60">
        <v>0.74</v>
      </c>
      <c r="D60">
        <v>1.75</v>
      </c>
      <c r="F60" s="1544">
        <v>0</v>
      </c>
      <c r="G60">
        <v>3</v>
      </c>
      <c r="H60">
        <v>1</v>
      </c>
      <c r="I60">
        <v>0</v>
      </c>
      <c r="J60">
        <v>0</v>
      </c>
      <c r="K60">
        <v>0</v>
      </c>
      <c r="L60">
        <v>2</v>
      </c>
      <c r="M60">
        <v>0</v>
      </c>
      <c r="N60" s="1545">
        <v>0</v>
      </c>
      <c r="O60">
        <v>0</v>
      </c>
      <c r="P60">
        <v>0</v>
      </c>
      <c r="Q60">
        <v>0</v>
      </c>
      <c r="R60">
        <v>0</v>
      </c>
      <c r="S60" s="1546">
        <v>1</v>
      </c>
      <c r="T60">
        <v>0</v>
      </c>
      <c r="U60">
        <v>0</v>
      </c>
      <c r="V60">
        <v>0</v>
      </c>
      <c r="W60">
        <v>0</v>
      </c>
      <c r="X60">
        <v>0</v>
      </c>
      <c r="Y60">
        <v>4</v>
      </c>
      <c r="Z60">
        <v>1</v>
      </c>
      <c r="AA60" s="1547">
        <v>1</v>
      </c>
      <c r="AB60">
        <v>0</v>
      </c>
      <c r="AC60">
        <v>0</v>
      </c>
      <c r="AD60">
        <v>0</v>
      </c>
      <c r="AE60">
        <v>0</v>
      </c>
      <c r="AF60" s="1548">
        <v>0</v>
      </c>
      <c r="AG60">
        <v>3</v>
      </c>
      <c r="AH60">
        <v>2</v>
      </c>
      <c r="AI60">
        <v>0</v>
      </c>
      <c r="AJ60">
        <v>0</v>
      </c>
      <c r="AK60">
        <v>0</v>
      </c>
      <c r="AL60">
        <v>5</v>
      </c>
      <c r="AM60">
        <v>0</v>
      </c>
      <c r="AN60" s="1549">
        <v>1</v>
      </c>
      <c r="AO60">
        <v>0</v>
      </c>
      <c r="AP60">
        <v>1</v>
      </c>
      <c r="AQ60">
        <v>0</v>
      </c>
      <c r="AR60">
        <v>0</v>
      </c>
      <c r="AS60" s="1550"/>
      <c r="BA60" s="1551"/>
      <c r="BF60" s="1552"/>
      <c r="BN60" s="1553"/>
      <c r="BS60" s="1554"/>
      <c r="CA60" s="1555"/>
    </row>
    <row r="61" spans="1:105" x14ac:dyDescent="0.25">
      <c r="B61" s="1">
        <f>AVERAGE(B3:B60)</f>
        <v>1.2019999999999997</v>
      </c>
      <c r="C61" s="1">
        <f t="shared" ref="C61:E61" si="24">AVERAGE(C3:C60)</f>
        <v>1.040888888888889</v>
      </c>
      <c r="D61" s="1">
        <f t="shared" si="24"/>
        <v>0.91642857142857148</v>
      </c>
      <c r="E61" s="1" t="e">
        <f>AVERAGE(E3:E60)</f>
        <v>#DIV/0!</v>
      </c>
      <c r="F61" s="2">
        <f>AVERAGE(F3:F60)</f>
        <v>0.71111111111111114</v>
      </c>
      <c r="G61" s="2">
        <f>AVERAGE(G3:G60)</f>
        <v>2.6666666666666665</v>
      </c>
      <c r="H61" s="2">
        <f t="shared" ref="F61:AR61" si="25">AVERAGE(H3:H60)</f>
        <v>0.91111111111111109</v>
      </c>
      <c r="I61" s="2">
        <f t="shared" si="25"/>
        <v>0.2</v>
      </c>
      <c r="J61" s="2">
        <f t="shared" si="25"/>
        <v>4.4444444444444446E-2</v>
      </c>
      <c r="K61" s="2">
        <f t="shared" si="25"/>
        <v>0.15555555555555556</v>
      </c>
      <c r="L61" s="2">
        <f t="shared" si="25"/>
        <v>2.6444444444444444</v>
      </c>
      <c r="M61" s="2">
        <f t="shared" si="25"/>
        <v>0.66666666666666663</v>
      </c>
      <c r="N61" s="2">
        <f t="shared" si="25"/>
        <v>0.24444444444444444</v>
      </c>
      <c r="O61" s="2">
        <f t="shared" si="25"/>
        <v>4.4444444444444446E-2</v>
      </c>
      <c r="P61" s="2">
        <f t="shared" si="25"/>
        <v>4.4444444444444446E-2</v>
      </c>
      <c r="Q61" s="2">
        <f t="shared" si="25"/>
        <v>0</v>
      </c>
      <c r="R61" s="2">
        <f t="shared" si="25"/>
        <v>0</v>
      </c>
      <c r="S61" s="2">
        <f t="shared" si="25"/>
        <v>0.42222222222222222</v>
      </c>
      <c r="T61" s="2">
        <f t="shared" si="25"/>
        <v>0.88888888888888884</v>
      </c>
      <c r="U61" s="2">
        <f t="shared" si="25"/>
        <v>0.64444444444444449</v>
      </c>
      <c r="V61" s="2">
        <f t="shared" si="25"/>
        <v>0.15555555555555556</v>
      </c>
      <c r="W61" s="2">
        <f t="shared" si="25"/>
        <v>4.4444444444444446E-2</v>
      </c>
      <c r="X61" s="2">
        <f t="shared" si="25"/>
        <v>8.8888888888888892E-2</v>
      </c>
      <c r="Y61" s="2">
        <f t="shared" si="25"/>
        <v>2.8222222222222224</v>
      </c>
      <c r="Z61" s="2">
        <f t="shared" si="25"/>
        <v>0.53333333333333333</v>
      </c>
      <c r="AA61" s="2">
        <f t="shared" si="25"/>
        <v>0.28888888888888886</v>
      </c>
      <c r="AB61" s="2">
        <f t="shared" si="25"/>
        <v>0.17777777777777778</v>
      </c>
      <c r="AC61" s="2">
        <f t="shared" si="25"/>
        <v>6.6666666666666666E-2</v>
      </c>
      <c r="AD61" s="2">
        <f t="shared" si="25"/>
        <v>0</v>
      </c>
      <c r="AE61" s="2">
        <f t="shared" si="25"/>
        <v>0</v>
      </c>
      <c r="AF61" s="2">
        <f t="shared" si="25"/>
        <v>1</v>
      </c>
      <c r="AG61" s="2">
        <f t="shared" si="25"/>
        <v>1.5</v>
      </c>
      <c r="AH61" s="2">
        <f t="shared" si="25"/>
        <v>0.4642857142857143</v>
      </c>
      <c r="AI61" s="2">
        <f t="shared" si="25"/>
        <v>0.10714285714285714</v>
      </c>
      <c r="AJ61" s="2">
        <f t="shared" si="25"/>
        <v>0</v>
      </c>
      <c r="AK61" s="2">
        <f t="shared" si="25"/>
        <v>0.25</v>
      </c>
      <c r="AL61" s="2">
        <f t="shared" si="25"/>
        <v>2.1071428571428572</v>
      </c>
      <c r="AM61" s="2">
        <f t="shared" si="25"/>
        <v>0.35714285714285715</v>
      </c>
      <c r="AN61" s="2">
        <f t="shared" si="25"/>
        <v>0.35714285714285715</v>
      </c>
      <c r="AO61" s="2">
        <f t="shared" si="25"/>
        <v>7.1428571428571425E-2</v>
      </c>
      <c r="AP61" s="2">
        <f t="shared" si="25"/>
        <v>3.5714285714285712E-2</v>
      </c>
      <c r="AQ61" s="2">
        <f t="shared" si="25"/>
        <v>0</v>
      </c>
      <c r="AR61" s="2">
        <f t="shared" si="25"/>
        <v>0</v>
      </c>
      <c r="AS61" s="47"/>
      <c r="AT61" s="47"/>
      <c r="AU61" s="47"/>
      <c r="AV61" s="47"/>
      <c r="AW61" s="47"/>
      <c r="AX61" s="47"/>
      <c r="AY61" s="47"/>
      <c r="AZ61" s="47"/>
      <c r="BA61" s="47"/>
      <c r="BB61" s="47"/>
      <c r="BC61" s="47"/>
      <c r="BD61" s="47"/>
      <c r="BE61" s="47"/>
      <c r="BF61" s="47"/>
      <c r="BG61" s="47"/>
      <c r="BH61" s="47"/>
      <c r="BI61" s="47"/>
      <c r="BJ61" s="47"/>
      <c r="BK61" s="47"/>
      <c r="BL61" s="47"/>
      <c r="BM61" s="47"/>
      <c r="BN61" s="47"/>
      <c r="BO61" s="47"/>
      <c r="BP61" s="47"/>
      <c r="BQ61" s="47"/>
      <c r="BR61" s="47"/>
      <c r="BS61" s="47"/>
      <c r="BT61" s="47"/>
      <c r="BU61" s="47"/>
      <c r="BV61" s="47"/>
      <c r="BW61" s="47"/>
      <c r="BX61" s="47"/>
      <c r="BY61" s="47"/>
      <c r="BZ61" s="47"/>
      <c r="CA61" s="47"/>
      <c r="CB61" s="47"/>
      <c r="CC61" s="47"/>
      <c r="CD61" s="47"/>
      <c r="CE61" s="47"/>
      <c r="CF61" s="344"/>
      <c r="CG61" s="344"/>
      <c r="CH61" s="344"/>
      <c r="CI61" s="344"/>
      <c r="CJ61" s="344"/>
      <c r="CK61" s="344"/>
      <c r="CL61" s="344"/>
      <c r="CM61" s="344"/>
      <c r="CN61" s="344"/>
      <c r="CO61" s="344"/>
      <c r="CP61" s="344"/>
      <c r="CQ61" s="344"/>
      <c r="CR61" s="344"/>
      <c r="CS61" s="344"/>
      <c r="CT61" s="344"/>
      <c r="CU61" s="344"/>
      <c r="CV61" s="344"/>
      <c r="CW61" s="344"/>
      <c r="CX61" s="344"/>
      <c r="CY61" s="344"/>
      <c r="CZ61" s="344"/>
      <c r="DA61" s="344"/>
    </row>
  </sheetData>
  <mergeCells count="26">
    <mergeCell ref="DT1:DY1"/>
    <mergeCell ref="CJ3:CO3"/>
    <mergeCell ref="CP3:CU3"/>
    <mergeCell ref="CV3:DA3"/>
    <mergeCell ref="DB3:DG3"/>
    <mergeCell ref="DH3:DM3"/>
    <mergeCell ref="DN3:DS3"/>
    <mergeCell ref="DT3:DY3"/>
    <mergeCell ref="CJ1:CO1"/>
    <mergeCell ref="CP1:CU1"/>
    <mergeCell ref="CV1:DA1"/>
    <mergeCell ref="DB1:DG1"/>
    <mergeCell ref="DH1:DM1"/>
    <mergeCell ref="DN1:DS1"/>
    <mergeCell ref="DN6:DS6"/>
    <mergeCell ref="CJ4:CO4"/>
    <mergeCell ref="CP4:CU4"/>
    <mergeCell ref="CV4:DA4"/>
    <mergeCell ref="DB4:DG4"/>
    <mergeCell ref="DH4:DM4"/>
    <mergeCell ref="DN4:DS4"/>
    <mergeCell ref="CJ6:CO6"/>
    <mergeCell ref="CP6:CU6"/>
    <mergeCell ref="CV6:DA6"/>
    <mergeCell ref="DB6:DG6"/>
    <mergeCell ref="DH6:DM6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I205"/>
  <sheetViews>
    <sheetView tabSelected="1" topLeftCell="CE1" workbookViewId="0">
      <pane ySplit="1" topLeftCell="A2" activePane="bottomLeft" state="frozen"/>
      <selection pane="bottomLeft" activeCell="CR21" sqref="CR21"/>
    </sheetView>
  </sheetViews>
  <sheetFormatPr defaultColWidth="14.42578125" defaultRowHeight="15" customHeight="1" x14ac:dyDescent="0.25"/>
  <cols>
    <col min="1" max="1" width="14.42578125" customWidth="1"/>
    <col min="2" max="6" width="8.7109375" customWidth="1"/>
    <col min="7" max="7" width="14" customWidth="1"/>
    <col min="8" max="123" width="8.7109375" customWidth="1"/>
    <col min="124" max="124" width="7.5703125" customWidth="1"/>
    <col min="125" max="126" width="9.28515625" customWidth="1"/>
    <col min="127" max="127" width="9" customWidth="1"/>
    <col min="128" max="128" width="9.42578125" customWidth="1"/>
    <col min="129" max="129" width="9.28515625" customWidth="1"/>
    <col min="130" max="130" width="7.5703125" style="346" customWidth="1"/>
    <col min="131" max="132" width="9.28515625" style="346" customWidth="1"/>
    <col min="133" max="133" width="9" style="346" customWidth="1"/>
    <col min="134" max="134" width="9.42578125" style="346" customWidth="1"/>
    <col min="135" max="135" width="9.28515625" style="346" customWidth="1"/>
    <col min="136" max="136" width="7.5703125" style="346" customWidth="1"/>
    <col min="137" max="138" width="9.28515625" style="346" customWidth="1"/>
    <col min="139" max="139" width="9" style="346" customWidth="1"/>
  </cols>
  <sheetData>
    <row r="1" spans="1:139" ht="15.75" customHeight="1" thickBot="1" x14ac:dyDescent="0.3">
      <c r="B1" s="1" t="s">
        <v>84</v>
      </c>
      <c r="C1" s="1" t="s">
        <v>1</v>
      </c>
      <c r="D1" s="1" t="s">
        <v>183</v>
      </c>
      <c r="E1" s="1" t="s">
        <v>712</v>
      </c>
      <c r="F1" s="1" t="s">
        <v>829</v>
      </c>
      <c r="G1" s="1" t="s">
        <v>830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3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4" t="s">
        <v>5</v>
      </c>
      <c r="V1" s="4" t="s">
        <v>6</v>
      </c>
      <c r="W1" s="4" t="s">
        <v>7</v>
      </c>
      <c r="X1" s="4" t="s">
        <v>8</v>
      </c>
      <c r="Y1" s="4" t="s">
        <v>9</v>
      </c>
      <c r="Z1" s="4" t="s">
        <v>10</v>
      </c>
      <c r="AA1" s="4" t="s">
        <v>11</v>
      </c>
      <c r="AB1" s="4" t="s">
        <v>12</v>
      </c>
      <c r="AC1" s="5" t="s">
        <v>13</v>
      </c>
      <c r="AD1" s="4" t="s">
        <v>14</v>
      </c>
      <c r="AE1" s="4" t="s">
        <v>15</v>
      </c>
      <c r="AF1" s="4" t="s">
        <v>16</v>
      </c>
      <c r="AG1" s="4" t="s">
        <v>17</v>
      </c>
      <c r="AH1" s="8" t="s">
        <v>5</v>
      </c>
      <c r="AI1" s="8" t="s">
        <v>6</v>
      </c>
      <c r="AJ1" s="8" t="s">
        <v>7</v>
      </c>
      <c r="AK1" s="8" t="s">
        <v>8</v>
      </c>
      <c r="AL1" s="8" t="s">
        <v>9</v>
      </c>
      <c r="AM1" s="8" t="s">
        <v>10</v>
      </c>
      <c r="AN1" s="8" t="s">
        <v>11</v>
      </c>
      <c r="AO1" s="8" t="s">
        <v>12</v>
      </c>
      <c r="AP1" s="9" t="s">
        <v>13</v>
      </c>
      <c r="AQ1" s="8" t="s">
        <v>14</v>
      </c>
      <c r="AR1" s="8" t="s">
        <v>15</v>
      </c>
      <c r="AS1" s="8" t="s">
        <v>16</v>
      </c>
      <c r="AT1" s="8" t="s">
        <v>17</v>
      </c>
      <c r="AU1" s="6" t="s">
        <v>5</v>
      </c>
      <c r="AV1" s="6" t="s">
        <v>6</v>
      </c>
      <c r="AW1" s="6" t="s">
        <v>7</v>
      </c>
      <c r="AX1" s="6" t="s">
        <v>8</v>
      </c>
      <c r="AY1" s="6" t="s">
        <v>9</v>
      </c>
      <c r="AZ1" s="6" t="s">
        <v>10</v>
      </c>
      <c r="BA1" s="6" t="s">
        <v>11</v>
      </c>
      <c r="BB1" s="6" t="s">
        <v>12</v>
      </c>
      <c r="BC1" s="7" t="s">
        <v>13</v>
      </c>
      <c r="BD1" s="6" t="s">
        <v>14</v>
      </c>
      <c r="BE1" s="6" t="s">
        <v>15</v>
      </c>
      <c r="BF1" s="6" t="s">
        <v>16</v>
      </c>
      <c r="BG1" s="6" t="s">
        <v>17</v>
      </c>
      <c r="BH1" s="10" t="s">
        <v>5</v>
      </c>
      <c r="BI1" s="10" t="s">
        <v>6</v>
      </c>
      <c r="BJ1" s="10" t="s">
        <v>7</v>
      </c>
      <c r="BK1" s="10" t="s">
        <v>8</v>
      </c>
      <c r="BL1" s="10" t="s">
        <v>9</v>
      </c>
      <c r="BM1" s="10" t="s">
        <v>10</v>
      </c>
      <c r="BN1" s="10" t="s">
        <v>11</v>
      </c>
      <c r="BO1" s="10" t="s">
        <v>12</v>
      </c>
      <c r="BP1" s="11" t="s">
        <v>13</v>
      </c>
      <c r="BQ1" s="10" t="s">
        <v>14</v>
      </c>
      <c r="BR1" s="10" t="s">
        <v>15</v>
      </c>
      <c r="BS1" s="10" t="s">
        <v>16</v>
      </c>
      <c r="BT1" s="10" t="s">
        <v>17</v>
      </c>
      <c r="BU1" s="48" t="s">
        <v>5</v>
      </c>
      <c r="BV1" s="48" t="s">
        <v>6</v>
      </c>
      <c r="BW1" s="48" t="s">
        <v>7</v>
      </c>
      <c r="BX1" s="48" t="s">
        <v>8</v>
      </c>
      <c r="BY1" s="48" t="s">
        <v>9</v>
      </c>
      <c r="BZ1" s="48" t="s">
        <v>10</v>
      </c>
      <c r="CA1" s="48" t="s">
        <v>11</v>
      </c>
      <c r="CB1" s="48" t="s">
        <v>12</v>
      </c>
      <c r="CC1" s="49" t="s">
        <v>13</v>
      </c>
      <c r="CD1" s="48" t="s">
        <v>14</v>
      </c>
      <c r="CE1" s="48" t="s">
        <v>15</v>
      </c>
      <c r="CF1" s="48" t="s">
        <v>16</v>
      </c>
      <c r="CG1" s="48" t="s">
        <v>17</v>
      </c>
      <c r="CJ1" s="1588" t="s">
        <v>1125</v>
      </c>
      <c r="CK1" s="1589"/>
      <c r="CL1" s="1589"/>
      <c r="CM1" s="1589"/>
      <c r="CN1" s="1589"/>
      <c r="CO1" s="1590"/>
      <c r="CP1" s="1585" t="s">
        <v>1116</v>
      </c>
      <c r="CQ1" s="1586"/>
      <c r="CR1" s="1586"/>
      <c r="CS1" s="1586"/>
      <c r="CT1" s="1586"/>
      <c r="CU1" s="1587"/>
      <c r="CV1" s="1597" t="s">
        <v>1091</v>
      </c>
      <c r="CW1" s="1598"/>
      <c r="CX1" s="1598"/>
      <c r="CY1" s="1598"/>
      <c r="CZ1" s="1598"/>
      <c r="DA1" s="1599"/>
      <c r="DB1" s="1591" t="s">
        <v>1113</v>
      </c>
      <c r="DC1" s="1592"/>
      <c r="DD1" s="1592"/>
      <c r="DE1" s="1592"/>
      <c r="DF1" s="1592"/>
      <c r="DG1" s="1593"/>
      <c r="DH1" s="1600" t="s">
        <v>1094</v>
      </c>
      <c r="DI1" s="1601"/>
      <c r="DJ1" s="1601"/>
      <c r="DK1" s="1601"/>
      <c r="DL1" s="1601"/>
      <c r="DM1" s="1602"/>
      <c r="DN1" s="1585" t="s">
        <v>998</v>
      </c>
      <c r="DO1" s="1586"/>
      <c r="DP1" s="1586"/>
      <c r="DQ1" s="1586"/>
      <c r="DR1" s="1586"/>
      <c r="DS1" s="1587"/>
      <c r="DT1" s="1585" t="s">
        <v>999</v>
      </c>
      <c r="DU1" s="1586"/>
      <c r="DV1" s="1586"/>
      <c r="DW1" s="1586"/>
      <c r="DX1" s="1586"/>
      <c r="DY1" s="1587"/>
      <c r="DZ1" s="1594" t="s">
        <v>1049</v>
      </c>
      <c r="EA1" s="1595"/>
      <c r="EB1" s="1595"/>
      <c r="EC1" s="1595"/>
      <c r="ED1" s="1595"/>
      <c r="EE1" s="1596"/>
      <c r="EF1" s="348"/>
      <c r="EG1" s="348"/>
      <c r="EH1" s="348"/>
      <c r="EI1" s="348"/>
    </row>
    <row r="2" spans="1:139" x14ac:dyDescent="0.25">
      <c r="A2" s="50">
        <v>45664</v>
      </c>
      <c r="B2" s="4" t="s">
        <v>831</v>
      </c>
      <c r="C2" s="4"/>
      <c r="D2" s="4"/>
      <c r="E2" s="4"/>
      <c r="F2" s="4"/>
      <c r="G2" s="4"/>
      <c r="H2" s="2"/>
      <c r="P2" s="13"/>
      <c r="U2" s="4"/>
      <c r="AC2" s="13"/>
      <c r="AH2" s="8"/>
      <c r="AP2" s="13"/>
      <c r="AU2" s="6"/>
      <c r="BC2" s="13"/>
      <c r="BH2" s="10"/>
      <c r="BP2" s="13"/>
      <c r="BU2" s="48"/>
      <c r="CC2" s="13"/>
      <c r="CJ2" s="1">
        <f>AVERAGE(B3,B11,B19,B26,B42,B44,B52,B55,B61,B69,B76,B84,B85,B88,B94,B109,B118,B125,B129,B149,B151,B145,B157,B175,B179,B195,B204)</f>
        <v>1.1462962962962961</v>
      </c>
      <c r="CK2" s="1">
        <f t="shared" ref="CK2:CO2" si="0">AVERAGE(C3,C11,C19,C26,C42,C44,C52,C55,C61,C69,C76,C84,C85,C88,C94,C109,C118,C125,C129,C149,C151,C145,C157,C175,C179,C195,C204)</f>
        <v>1.1904166666666667</v>
      </c>
      <c r="CL2" s="1">
        <f t="shared" si="0"/>
        <v>1.3479999999999996</v>
      </c>
      <c r="CM2" s="1">
        <f t="shared" si="0"/>
        <v>0.48000000000000004</v>
      </c>
      <c r="CN2" s="1">
        <f t="shared" si="0"/>
        <v>1.58</v>
      </c>
      <c r="CO2" s="1">
        <f t="shared" si="0"/>
        <v>0.87000000000000011</v>
      </c>
      <c r="CP2" s="1">
        <f>AVERAGE(B10,B17,B28,B33,B40,B50,B53,B64,B70,B77,B86,B90,B96,B102,B105,B111,B115,B123,B130,B140,B148,B167,B184,B192,B199)</f>
        <v>1.1848000000000001</v>
      </c>
      <c r="CQ2" s="1">
        <f t="shared" ref="CQ2:CU2" si="1">AVERAGE(C10,C17,C28,C33,C40,C50,C53,C64,C70,C77,C86,C90,C96,C102,C105,C111,C115,C123,C130,C140,C148,C167,C184,C192,C199)</f>
        <v>1.0879166666666666</v>
      </c>
      <c r="CR2" s="1">
        <f t="shared" si="1"/>
        <v>1.28</v>
      </c>
      <c r="CS2" s="1">
        <f t="shared" si="1"/>
        <v>0.85000000000000009</v>
      </c>
      <c r="CT2" s="1">
        <f t="shared" si="1"/>
        <v>1.145</v>
      </c>
      <c r="CU2" s="1">
        <f t="shared" si="1"/>
        <v>1.115</v>
      </c>
      <c r="CV2" s="1">
        <f>AVERAGE(B14,B22,B48,B63,B95,B100,B104,B144,B182)</f>
        <v>1.1411111111111112</v>
      </c>
      <c r="CW2" s="1">
        <f t="shared" ref="CW2:DA2" si="2">AVERAGE(C14,C22,C48,C63,C95,C100,C104,C144,C182)</f>
        <v>1.2222222222222221</v>
      </c>
      <c r="CX2" s="1">
        <f t="shared" si="2"/>
        <v>0.82</v>
      </c>
      <c r="CY2" s="1" t="e">
        <f t="shared" si="2"/>
        <v>#DIV/0!</v>
      </c>
      <c r="CZ2" s="1" t="e">
        <f t="shared" si="2"/>
        <v>#DIV/0!</v>
      </c>
      <c r="DA2" s="1" t="e">
        <f t="shared" si="2"/>
        <v>#DIV/0!</v>
      </c>
      <c r="DB2" s="1">
        <f>AVERAGE(B12,B16,B62,B81,B120,B137,B155,B170,B180,B190,B191,B194,B196)</f>
        <v>1.063076923076923</v>
      </c>
      <c r="DC2" s="1">
        <f t="shared" ref="DC2:DG2" si="3">AVERAGE(C12,C16,C62,C81,C120,C137,C155,C170,C180,C190,C191,C194,C196)</f>
        <v>1.24</v>
      </c>
      <c r="DD2" s="1">
        <f t="shared" si="3"/>
        <v>1.2650000000000001</v>
      </c>
      <c r="DE2" s="1" t="e">
        <f t="shared" si="3"/>
        <v>#DIV/0!</v>
      </c>
      <c r="DF2" s="1">
        <f t="shared" si="3"/>
        <v>1.63</v>
      </c>
      <c r="DG2" s="1" t="e">
        <f t="shared" si="3"/>
        <v>#DIV/0!</v>
      </c>
      <c r="DH2" s="1">
        <f>AVERAGE(B18,B27,B35,B41,B46,B99,B107,B114,B147,B185)</f>
        <v>1.1679999999999999</v>
      </c>
      <c r="DI2" s="1">
        <f t="shared" ref="DI2:DM2" si="4">AVERAGE(C18,C27,C35,C41,C46,C99,C107,C114,C147,C185)</f>
        <v>1.0109999999999999</v>
      </c>
      <c r="DJ2" s="1">
        <f t="shared" si="4"/>
        <v>0.97555555555555551</v>
      </c>
      <c r="DK2" s="1" t="e">
        <f t="shared" si="4"/>
        <v>#DIV/0!</v>
      </c>
      <c r="DL2" s="1" t="e">
        <f t="shared" si="4"/>
        <v>#DIV/0!</v>
      </c>
      <c r="DM2" s="1">
        <f t="shared" si="4"/>
        <v>0.46</v>
      </c>
      <c r="DN2" s="1">
        <f>AVERAGE(B32,B45,B60,B116,B150)</f>
        <v>1.3260000000000001</v>
      </c>
      <c r="DO2" s="1">
        <f t="shared" ref="DO2:DS2" si="5">AVERAGE(C32,C45,C60,C116,C150)</f>
        <v>1.1080000000000001</v>
      </c>
      <c r="DP2" s="1">
        <f t="shared" si="5"/>
        <v>1.2066666666666668</v>
      </c>
      <c r="DQ2" s="1" t="e">
        <f t="shared" si="5"/>
        <v>#DIV/0!</v>
      </c>
      <c r="DR2" s="1" t="e">
        <f t="shared" si="5"/>
        <v>#DIV/0!</v>
      </c>
      <c r="DS2" s="1" t="e">
        <f t="shared" si="5"/>
        <v>#DIV/0!</v>
      </c>
      <c r="DT2" s="1">
        <f>AVERAGE(B74)</f>
        <v>1.6</v>
      </c>
      <c r="DU2" s="1">
        <f t="shared" ref="DU2:DY2" si="6">AVERAGE(C74)</f>
        <v>1.1100000000000001</v>
      </c>
      <c r="DV2" s="1" t="e">
        <f t="shared" si="6"/>
        <v>#DIV/0!</v>
      </c>
      <c r="DW2" s="1" t="e">
        <f t="shared" si="6"/>
        <v>#DIV/0!</v>
      </c>
      <c r="DX2" s="1" t="e">
        <f t="shared" si="6"/>
        <v>#DIV/0!</v>
      </c>
      <c r="DY2" s="1" t="e">
        <f t="shared" si="6"/>
        <v>#DIV/0!</v>
      </c>
      <c r="DZ2" s="1">
        <f>AVERAGE(B160,B173,B174,B177)</f>
        <v>1.06</v>
      </c>
      <c r="EA2" s="1">
        <f t="shared" ref="EA2:EE2" si="7">AVERAGE(C160,C173,C174,C177)</f>
        <v>1.4775</v>
      </c>
      <c r="EB2" s="1">
        <f t="shared" si="7"/>
        <v>0.89</v>
      </c>
      <c r="EC2" s="1" t="e">
        <f t="shared" si="7"/>
        <v>#DIV/0!</v>
      </c>
      <c r="ED2" s="1" t="e">
        <f t="shared" si="7"/>
        <v>#DIV/0!</v>
      </c>
      <c r="EE2" s="1" t="e">
        <f t="shared" si="7"/>
        <v>#DIV/0!</v>
      </c>
      <c r="EF2" s="348"/>
      <c r="EG2" s="1"/>
      <c r="EH2" s="1"/>
      <c r="EI2" s="1"/>
    </row>
    <row r="3" spans="1:139" ht="15.75" thickBot="1" x14ac:dyDescent="0.3">
      <c r="A3" s="6" t="s">
        <v>832</v>
      </c>
      <c r="B3" s="1">
        <v>1.1000000000000001</v>
      </c>
      <c r="C3" s="1">
        <v>1.28</v>
      </c>
      <c r="D3" s="1">
        <v>0.71</v>
      </c>
      <c r="H3" s="2">
        <v>1</v>
      </c>
      <c r="I3" s="1">
        <v>1</v>
      </c>
      <c r="J3" s="1">
        <v>1</v>
      </c>
      <c r="K3" s="1">
        <v>0</v>
      </c>
      <c r="L3" s="1">
        <v>1</v>
      </c>
      <c r="M3" s="1">
        <v>0</v>
      </c>
      <c r="N3" s="1">
        <v>0</v>
      </c>
      <c r="O3" s="1">
        <v>1</v>
      </c>
      <c r="P3" s="13">
        <v>0</v>
      </c>
      <c r="Q3" s="1">
        <v>0</v>
      </c>
      <c r="R3" s="1">
        <v>0</v>
      </c>
      <c r="S3" s="1">
        <v>0</v>
      </c>
      <c r="T3" s="1">
        <v>0</v>
      </c>
      <c r="U3" s="4">
        <v>1</v>
      </c>
      <c r="V3" s="1">
        <v>1</v>
      </c>
      <c r="W3" s="1">
        <v>2</v>
      </c>
      <c r="X3" s="1">
        <v>0</v>
      </c>
      <c r="Y3" s="1">
        <v>0</v>
      </c>
      <c r="Z3" s="1">
        <v>0</v>
      </c>
      <c r="AA3" s="1">
        <v>1</v>
      </c>
      <c r="AB3" s="1">
        <v>2</v>
      </c>
      <c r="AC3" s="13">
        <v>0</v>
      </c>
      <c r="AD3" s="1">
        <v>0</v>
      </c>
      <c r="AE3" s="1">
        <v>0</v>
      </c>
      <c r="AF3" s="1">
        <v>0</v>
      </c>
      <c r="AG3" s="1">
        <v>0</v>
      </c>
      <c r="AH3" s="8">
        <v>0</v>
      </c>
      <c r="AI3" s="1">
        <v>3</v>
      </c>
      <c r="AJ3" s="1">
        <v>0</v>
      </c>
      <c r="AK3" s="1">
        <v>0</v>
      </c>
      <c r="AL3" s="1">
        <v>0</v>
      </c>
      <c r="AM3" s="1">
        <v>0</v>
      </c>
      <c r="AN3" s="1">
        <v>2</v>
      </c>
      <c r="AO3" s="1">
        <v>0</v>
      </c>
      <c r="AP3" s="13">
        <v>0</v>
      </c>
      <c r="AQ3" s="1">
        <v>0</v>
      </c>
      <c r="AR3" s="1">
        <v>0</v>
      </c>
      <c r="AS3" s="1">
        <v>0</v>
      </c>
      <c r="AT3" s="1">
        <v>0</v>
      </c>
      <c r="AU3" s="6"/>
      <c r="BC3" s="13"/>
      <c r="BH3" s="10"/>
      <c r="BP3" s="13"/>
      <c r="BU3" s="48"/>
      <c r="CC3" s="13"/>
      <c r="CJ3" s="1560">
        <f>_xlfn.AGGREGATE(1,6,CJ2:CO2)</f>
        <v>1.1024521604938273</v>
      </c>
      <c r="CK3" s="1561"/>
      <c r="CL3" s="1561"/>
      <c r="CM3" s="1561"/>
      <c r="CN3" s="1561"/>
      <c r="CO3" s="1561"/>
      <c r="CP3" s="1560">
        <f t="shared" ref="CP3" si="8">_xlfn.AGGREGATE(1,6,CP2:CU2)</f>
        <v>1.1104527777777777</v>
      </c>
      <c r="CQ3" s="1561"/>
      <c r="CR3" s="1561"/>
      <c r="CS3" s="1561"/>
      <c r="CT3" s="1561"/>
      <c r="CU3" s="1561"/>
      <c r="CV3" s="1560">
        <f t="shared" ref="CV3" si="9">_xlfn.AGGREGATE(1,6,CV2:DA2)</f>
        <v>1.0611111111111111</v>
      </c>
      <c r="CW3" s="1561"/>
      <c r="CX3" s="1561"/>
      <c r="CY3" s="1561"/>
      <c r="CZ3" s="1561"/>
      <c r="DA3" s="1561"/>
      <c r="DB3" s="1560">
        <f t="shared" ref="DB3" si="10">_xlfn.AGGREGATE(1,6,DB2:DG2)</f>
        <v>1.2995192307692309</v>
      </c>
      <c r="DC3" s="1561"/>
      <c r="DD3" s="1561"/>
      <c r="DE3" s="1561"/>
      <c r="DF3" s="1561"/>
      <c r="DG3" s="1561"/>
      <c r="DH3" s="1560">
        <f t="shared" ref="DH3" si="11">_xlfn.AGGREGATE(1,6,DH2:DM2)</f>
        <v>0.90363888888888888</v>
      </c>
      <c r="DI3" s="1561"/>
      <c r="DJ3" s="1561"/>
      <c r="DK3" s="1561"/>
      <c r="DL3" s="1561"/>
      <c r="DM3" s="1561"/>
      <c r="DN3" s="1560">
        <f t="shared" ref="DN3" si="12">_xlfn.AGGREGATE(1,6,DN2:DS2)</f>
        <v>1.2135555555555557</v>
      </c>
      <c r="DO3" s="1561"/>
      <c r="DP3" s="1561"/>
      <c r="DQ3" s="1561"/>
      <c r="DR3" s="1561"/>
      <c r="DS3" s="1561"/>
      <c r="DT3" s="1560">
        <f t="shared" ref="DT3" si="13">_xlfn.AGGREGATE(1,6,DT2:DY2)</f>
        <v>1.355</v>
      </c>
      <c r="DU3" s="1561"/>
      <c r="DV3" s="1561"/>
      <c r="DW3" s="1561"/>
      <c r="DX3" s="1561"/>
      <c r="DY3" s="1561"/>
      <c r="DZ3" s="1560">
        <f>_xlfn.AGGREGATE(1,6,DZ2:EE2)</f>
        <v>1.1425000000000001</v>
      </c>
      <c r="EA3" s="1561"/>
      <c r="EB3" s="1561"/>
      <c r="EC3" s="1561"/>
      <c r="ED3" s="1561"/>
      <c r="EE3" s="1561"/>
      <c r="EF3" s="348"/>
      <c r="EG3" s="348"/>
      <c r="EH3" s="348"/>
      <c r="EI3" s="348"/>
    </row>
    <row r="4" spans="1:139" ht="15.75" customHeight="1" thickBot="1" x14ac:dyDescent="0.3">
      <c r="A4" s="6" t="s">
        <v>833</v>
      </c>
      <c r="B4" s="1">
        <v>0.97</v>
      </c>
      <c r="C4" s="1">
        <v>1.34</v>
      </c>
      <c r="D4" s="1">
        <v>0.86</v>
      </c>
      <c r="H4" s="2">
        <v>0</v>
      </c>
      <c r="I4" s="1">
        <v>1</v>
      </c>
      <c r="J4" s="1">
        <v>0</v>
      </c>
      <c r="K4" s="1">
        <v>0</v>
      </c>
      <c r="L4" s="1">
        <v>0</v>
      </c>
      <c r="M4" s="1">
        <v>0</v>
      </c>
      <c r="N4" s="1">
        <v>1</v>
      </c>
      <c r="O4" s="1">
        <v>0</v>
      </c>
      <c r="P4" s="13">
        <v>0</v>
      </c>
      <c r="Q4" s="1">
        <v>0</v>
      </c>
      <c r="R4" s="1">
        <v>0</v>
      </c>
      <c r="S4" s="1">
        <v>0</v>
      </c>
      <c r="T4" s="1">
        <v>0</v>
      </c>
      <c r="U4" s="4">
        <v>1</v>
      </c>
      <c r="V4" s="1">
        <v>0</v>
      </c>
      <c r="W4" s="1">
        <v>0</v>
      </c>
      <c r="X4" s="1">
        <v>1</v>
      </c>
      <c r="Y4" s="1">
        <v>0</v>
      </c>
      <c r="Z4" s="1">
        <v>0</v>
      </c>
      <c r="AA4" s="1">
        <v>6</v>
      </c>
      <c r="AB4" s="1">
        <v>0</v>
      </c>
      <c r="AC4" s="13">
        <v>0</v>
      </c>
      <c r="AD4" s="1">
        <v>0</v>
      </c>
      <c r="AE4" s="1">
        <v>1</v>
      </c>
      <c r="AF4" s="1">
        <v>0</v>
      </c>
      <c r="AG4" s="1">
        <v>0</v>
      </c>
      <c r="AH4" s="8">
        <v>2</v>
      </c>
      <c r="AI4" s="1">
        <v>0</v>
      </c>
      <c r="AJ4" s="1">
        <v>1</v>
      </c>
      <c r="AK4" s="1">
        <v>0</v>
      </c>
      <c r="AL4" s="1">
        <v>0</v>
      </c>
      <c r="AM4" s="1">
        <v>0</v>
      </c>
      <c r="AN4" s="1">
        <v>2</v>
      </c>
      <c r="AO4" s="1">
        <v>2</v>
      </c>
      <c r="AP4" s="13">
        <v>1</v>
      </c>
      <c r="AQ4" s="1">
        <v>0</v>
      </c>
      <c r="AR4" s="1">
        <v>0</v>
      </c>
      <c r="AS4" s="1">
        <v>0</v>
      </c>
      <c r="AT4" s="1">
        <v>0</v>
      </c>
      <c r="AU4" s="6"/>
      <c r="BC4" s="13"/>
      <c r="BH4" s="10"/>
      <c r="BP4" s="13"/>
      <c r="BU4" s="48"/>
      <c r="CC4" s="13"/>
      <c r="CJ4" s="1585" t="s">
        <v>1090</v>
      </c>
      <c r="CK4" s="1586"/>
      <c r="CL4" s="1586"/>
      <c r="CM4" s="1586"/>
      <c r="CN4" s="1586"/>
      <c r="CO4" s="1587"/>
      <c r="CP4" s="1588" t="s">
        <v>1121</v>
      </c>
      <c r="CQ4" s="1589"/>
      <c r="CR4" s="1589"/>
      <c r="CS4" s="1589"/>
      <c r="CT4" s="1589"/>
      <c r="CU4" s="1590"/>
      <c r="CV4" s="1585" t="s">
        <v>1092</v>
      </c>
      <c r="CW4" s="1586"/>
      <c r="CX4" s="1586"/>
      <c r="CY4" s="1586"/>
      <c r="CZ4" s="1586"/>
      <c r="DA4" s="1587"/>
      <c r="DB4" s="1591" t="s">
        <v>1123</v>
      </c>
      <c r="DC4" s="1592"/>
      <c r="DD4" s="1592"/>
      <c r="DE4" s="1592"/>
      <c r="DF4" s="1592"/>
      <c r="DG4" s="1593"/>
      <c r="DH4" s="1585" t="s">
        <v>953</v>
      </c>
      <c r="DI4" s="1586"/>
      <c r="DJ4" s="1586"/>
      <c r="DK4" s="1586"/>
      <c r="DL4" s="1586"/>
      <c r="DM4" s="1587"/>
      <c r="DN4" s="1594" t="s">
        <v>1109</v>
      </c>
      <c r="DO4" s="1595"/>
      <c r="DP4" s="1595"/>
      <c r="DQ4" s="1595"/>
      <c r="DR4" s="1595"/>
      <c r="DS4" s="1596"/>
      <c r="DT4" s="1585" t="s">
        <v>1118</v>
      </c>
      <c r="DU4" s="1586"/>
      <c r="DV4" s="1586"/>
      <c r="DW4" s="1586"/>
      <c r="DX4" s="1586"/>
      <c r="DY4" s="1587"/>
      <c r="DZ4" s="348"/>
      <c r="EA4" s="348"/>
      <c r="EB4" s="348"/>
      <c r="EC4" s="348"/>
      <c r="ED4" s="348"/>
      <c r="EE4" s="348"/>
      <c r="EF4" s="348"/>
      <c r="EG4" s="348"/>
      <c r="EH4" s="348"/>
      <c r="EI4" s="348"/>
    </row>
    <row r="5" spans="1:139" x14ac:dyDescent="0.25">
      <c r="A5" s="6" t="s">
        <v>834</v>
      </c>
      <c r="B5" s="1">
        <v>0.78</v>
      </c>
      <c r="C5" s="1">
        <v>1.01</v>
      </c>
      <c r="D5" s="1">
        <v>1.04</v>
      </c>
      <c r="H5" s="2">
        <v>0</v>
      </c>
      <c r="I5" s="1">
        <v>2</v>
      </c>
      <c r="J5" s="1">
        <v>1</v>
      </c>
      <c r="K5" s="1">
        <v>0</v>
      </c>
      <c r="L5" s="1">
        <v>0</v>
      </c>
      <c r="M5" s="1">
        <v>0</v>
      </c>
      <c r="N5" s="1">
        <v>3</v>
      </c>
      <c r="O5" s="1">
        <v>1</v>
      </c>
      <c r="P5" s="13">
        <v>0</v>
      </c>
      <c r="Q5" s="1">
        <v>0</v>
      </c>
      <c r="R5" s="1">
        <v>0</v>
      </c>
      <c r="S5" s="1">
        <v>0</v>
      </c>
      <c r="T5" s="1">
        <v>0</v>
      </c>
      <c r="U5" s="4">
        <v>0</v>
      </c>
      <c r="V5" s="1">
        <v>1</v>
      </c>
      <c r="W5" s="1">
        <v>1</v>
      </c>
      <c r="X5" s="1">
        <v>0</v>
      </c>
      <c r="Y5" s="1">
        <v>0</v>
      </c>
      <c r="Z5" s="1">
        <v>0</v>
      </c>
      <c r="AA5" s="1">
        <v>5</v>
      </c>
      <c r="AB5" s="1">
        <v>1</v>
      </c>
      <c r="AC5" s="13">
        <v>1</v>
      </c>
      <c r="AD5" s="1">
        <v>0</v>
      </c>
      <c r="AE5" s="1">
        <v>1</v>
      </c>
      <c r="AF5" s="1">
        <v>0</v>
      </c>
      <c r="AG5" s="1">
        <v>0</v>
      </c>
      <c r="AH5" s="8">
        <v>5</v>
      </c>
      <c r="AI5" s="1">
        <v>2</v>
      </c>
      <c r="AJ5" s="1">
        <v>1</v>
      </c>
      <c r="AK5" s="1">
        <v>1</v>
      </c>
      <c r="AL5" s="1">
        <v>0</v>
      </c>
      <c r="AM5" s="1">
        <v>0</v>
      </c>
      <c r="AN5" s="1">
        <v>4</v>
      </c>
      <c r="AO5" s="1">
        <v>0</v>
      </c>
      <c r="AP5" s="13">
        <v>0</v>
      </c>
      <c r="AQ5" s="1">
        <v>0</v>
      </c>
      <c r="AR5" s="1">
        <v>0</v>
      </c>
      <c r="AS5" s="1">
        <v>0</v>
      </c>
      <c r="AT5" s="1">
        <v>0</v>
      </c>
      <c r="AU5" s="6"/>
      <c r="BC5" s="13"/>
      <c r="BH5" s="10"/>
      <c r="BP5" s="13"/>
      <c r="BU5" s="48"/>
      <c r="CC5" s="13"/>
      <c r="CJ5" s="1">
        <f>AVERAGE(B4,B13,B21,B38,B58,B72,B78,B134,B138,B153,B164,B169,B181)</f>
        <v>1.2284615384615387</v>
      </c>
      <c r="CK5" s="1">
        <f t="shared" ref="CK5:CO5" si="14">AVERAGE(C4,C13,C21,C38,C58,C72,C78,C134,C138,C153,C164,C169,C181)</f>
        <v>1.1183333333333334</v>
      </c>
      <c r="CL5" s="1">
        <f t="shared" si="14"/>
        <v>1.1400000000000001</v>
      </c>
      <c r="CM5" s="1" t="e">
        <f t="shared" si="14"/>
        <v>#DIV/0!</v>
      </c>
      <c r="CN5" s="1">
        <f t="shared" si="14"/>
        <v>0.53</v>
      </c>
      <c r="CO5" s="1" t="e">
        <f t="shared" si="14"/>
        <v>#DIV/0!</v>
      </c>
      <c r="CP5" s="1">
        <f>AVERAGE(B5,B8,B23,B29,B34,B47,B57,B65,B67,B93,B101,B108,B119,B127,B131,B154,B176,B187,B189,B201,B202)</f>
        <v>1.2666666666666666</v>
      </c>
      <c r="CQ5" s="1">
        <f t="shared" ref="CQ5:CU5" si="15">AVERAGE(C5,C8,C23,C29,C34,C47,C57,C65,C67,C93,C101,C108,C119,C127,C131,C154,C176,C187,C189,C201,C202)</f>
        <v>1.1869999999999998</v>
      </c>
      <c r="CR5" s="1">
        <f t="shared" si="15"/>
        <v>1.1412500000000001</v>
      </c>
      <c r="CS5" s="1" t="e">
        <f t="shared" si="15"/>
        <v>#DIV/0!</v>
      </c>
      <c r="CT5" s="1">
        <f t="shared" si="15"/>
        <v>1.105</v>
      </c>
      <c r="CU5" s="1">
        <f t="shared" si="15"/>
        <v>0.98</v>
      </c>
      <c r="CV5" s="1">
        <f>AVERAGE(B6,B9,B37,B82,B92,B97,B124,B128,B139,B152,B183)</f>
        <v>1.2790909090909091</v>
      </c>
      <c r="CW5" s="1">
        <f t="shared" ref="CW5:DA5" si="16">AVERAGE(C6,C9,C37,C82,C92,C97,C124,C128,C139,C152,C183)</f>
        <v>1.2050000000000001</v>
      </c>
      <c r="CX5" s="1">
        <f t="shared" si="16"/>
        <v>1.2749999999999999</v>
      </c>
      <c r="CY5" s="1" t="e">
        <f t="shared" si="16"/>
        <v>#DIV/0!</v>
      </c>
      <c r="CZ5" s="1">
        <f t="shared" si="16"/>
        <v>1.57</v>
      </c>
      <c r="DA5" s="1" t="e">
        <f t="shared" si="16"/>
        <v>#DIV/0!</v>
      </c>
      <c r="DB5" s="1">
        <f>AVERAGE(B24,B30,B39,B71,B75,B80,B106,B117,B165,B168,B171,B186,B197,B203)</f>
        <v>1.1557142857142857</v>
      </c>
      <c r="DC5" s="1">
        <f t="shared" ref="DC5:DG5" si="17">AVERAGE(C24,C30,C39,C71,C75,C80,C106,C117,C165,C168,C171,C186,C197,C203)</f>
        <v>1.4349999999999998</v>
      </c>
      <c r="DD5" s="1">
        <f t="shared" si="17"/>
        <v>1.1563636363636365</v>
      </c>
      <c r="DE5" s="1" t="e">
        <f t="shared" si="17"/>
        <v>#DIV/0!</v>
      </c>
      <c r="DF5" s="1">
        <f t="shared" si="17"/>
        <v>1.4649999999999999</v>
      </c>
      <c r="DG5" s="1" t="e">
        <f t="shared" si="17"/>
        <v>#DIV/0!</v>
      </c>
      <c r="DH5" s="1">
        <f>AVERAGE(B20,B136)</f>
        <v>1.1399999999999999</v>
      </c>
      <c r="DI5" s="1">
        <f t="shared" ref="DI5:DM5" si="18">AVERAGE(C20,C136)</f>
        <v>1.26</v>
      </c>
      <c r="DJ5" s="1">
        <f t="shared" si="18"/>
        <v>0.93</v>
      </c>
      <c r="DK5" s="1" t="e">
        <f t="shared" si="18"/>
        <v>#DIV/0!</v>
      </c>
      <c r="DL5" s="1" t="e">
        <f t="shared" si="18"/>
        <v>#DIV/0!</v>
      </c>
      <c r="DM5" s="1" t="e">
        <f t="shared" si="18"/>
        <v>#DIV/0!</v>
      </c>
      <c r="DN5" s="1">
        <f>AVERAGE(B68,B121,B193)</f>
        <v>0.98333333333333339</v>
      </c>
      <c r="DO5" s="1">
        <f t="shared" ref="DO5:DS5" si="19">AVERAGE(C68,C121,C193)</f>
        <v>0.73666666666666669</v>
      </c>
      <c r="DP5" s="1">
        <f t="shared" si="19"/>
        <v>0.79499999999999993</v>
      </c>
      <c r="DQ5" s="1" t="e">
        <f t="shared" si="19"/>
        <v>#DIV/0!</v>
      </c>
      <c r="DR5" s="1" t="e">
        <f t="shared" si="19"/>
        <v>#DIV/0!</v>
      </c>
      <c r="DS5" s="1" t="e">
        <f t="shared" si="19"/>
        <v>#DIV/0!</v>
      </c>
      <c r="DT5" s="1">
        <f>AVERAGE(B158,B159,B161,B162,B200)</f>
        <v>1.224</v>
      </c>
      <c r="DU5" s="1">
        <f t="shared" ref="DU5:DY5" si="20">AVERAGE(C158,C159,C161,C162,C200)</f>
        <v>1.1760000000000002</v>
      </c>
      <c r="DV5" s="1">
        <f t="shared" si="20"/>
        <v>1.25</v>
      </c>
      <c r="DW5" s="1" t="e">
        <f t="shared" si="20"/>
        <v>#DIV/0!</v>
      </c>
      <c r="DX5" s="1" t="e">
        <f t="shared" si="20"/>
        <v>#DIV/0!</v>
      </c>
      <c r="DY5" s="1" t="e">
        <f t="shared" si="20"/>
        <v>#DIV/0!</v>
      </c>
      <c r="DZ5" s="348"/>
      <c r="EA5" s="348"/>
      <c r="EB5" s="348"/>
      <c r="EC5" s="348"/>
      <c r="ED5" s="348"/>
      <c r="EE5" s="348"/>
      <c r="EF5" s="348"/>
      <c r="EG5" s="1"/>
      <c r="EH5" s="1"/>
      <c r="EI5" s="1"/>
    </row>
    <row r="6" spans="1:139" x14ac:dyDescent="0.25">
      <c r="A6" s="6" t="s">
        <v>383</v>
      </c>
      <c r="B6" s="1">
        <v>0.9</v>
      </c>
      <c r="C6" s="1">
        <v>1.02</v>
      </c>
      <c r="D6" s="1">
        <v>0.39</v>
      </c>
      <c r="H6" s="2">
        <v>0</v>
      </c>
      <c r="I6" s="1">
        <v>2</v>
      </c>
      <c r="J6" s="1">
        <v>1</v>
      </c>
      <c r="K6" s="1">
        <v>0</v>
      </c>
      <c r="L6" s="1">
        <v>0</v>
      </c>
      <c r="M6" s="1">
        <v>0</v>
      </c>
      <c r="N6" s="1">
        <v>2</v>
      </c>
      <c r="O6" s="1">
        <v>0</v>
      </c>
      <c r="P6" s="13">
        <v>0</v>
      </c>
      <c r="Q6" s="1">
        <v>0</v>
      </c>
      <c r="R6" s="1">
        <v>0</v>
      </c>
      <c r="S6" s="1">
        <v>0</v>
      </c>
      <c r="T6" s="1">
        <v>0</v>
      </c>
      <c r="U6" s="4">
        <v>0</v>
      </c>
      <c r="V6" s="1">
        <v>0</v>
      </c>
      <c r="W6" s="1">
        <v>1</v>
      </c>
      <c r="X6" s="1">
        <v>0</v>
      </c>
      <c r="Y6" s="1">
        <v>0</v>
      </c>
      <c r="Z6" s="1">
        <v>0</v>
      </c>
      <c r="AA6" s="1">
        <v>4</v>
      </c>
      <c r="AB6" s="1">
        <v>0</v>
      </c>
      <c r="AC6" s="13">
        <v>0</v>
      </c>
      <c r="AD6" s="1">
        <v>0</v>
      </c>
      <c r="AE6" s="1">
        <v>0</v>
      </c>
      <c r="AF6" s="1">
        <v>0</v>
      </c>
      <c r="AG6" s="1">
        <v>0</v>
      </c>
      <c r="AH6" s="8">
        <v>0</v>
      </c>
      <c r="AI6" s="1">
        <v>1</v>
      </c>
      <c r="AJ6" s="1">
        <v>0</v>
      </c>
      <c r="AK6" s="1">
        <v>0</v>
      </c>
      <c r="AL6" s="1">
        <v>0</v>
      </c>
      <c r="AM6" s="1">
        <v>0</v>
      </c>
      <c r="AN6" s="1">
        <v>1</v>
      </c>
      <c r="AO6" s="1">
        <v>0</v>
      </c>
      <c r="AP6" s="13">
        <v>0</v>
      </c>
      <c r="AQ6" s="1">
        <v>0</v>
      </c>
      <c r="AR6" s="1">
        <v>0</v>
      </c>
      <c r="AS6" s="1">
        <v>0</v>
      </c>
      <c r="AT6" s="1">
        <v>0</v>
      </c>
      <c r="AU6" s="6"/>
      <c r="BC6" s="13"/>
      <c r="BH6" s="10"/>
      <c r="BP6" s="13"/>
      <c r="BU6" s="48"/>
      <c r="CC6" s="13"/>
      <c r="CJ6" s="1560">
        <f>_xlfn.AGGREGATE(1,6,CJ5:CO5)</f>
        <v>1.004198717948718</v>
      </c>
      <c r="CK6" s="1561"/>
      <c r="CL6" s="1561"/>
      <c r="CM6" s="1561"/>
      <c r="CN6" s="1561"/>
      <c r="CO6" s="1561"/>
      <c r="CP6" s="1560">
        <f t="shared" ref="CP6" si="21">_xlfn.AGGREGATE(1,6,CP5:CU5)</f>
        <v>1.1359833333333333</v>
      </c>
      <c r="CQ6" s="1561"/>
      <c r="CR6" s="1561"/>
      <c r="CS6" s="1561"/>
      <c r="CT6" s="1561"/>
      <c r="CU6" s="1561"/>
      <c r="CV6" s="1560">
        <f t="shared" ref="CV6" si="22">_xlfn.AGGREGATE(1,6,CV5:DA5)</f>
        <v>1.3322727272727273</v>
      </c>
      <c r="CW6" s="1561"/>
      <c r="CX6" s="1561"/>
      <c r="CY6" s="1561"/>
      <c r="CZ6" s="1561"/>
      <c r="DA6" s="1561"/>
      <c r="DB6" s="1560">
        <f t="shared" ref="DB6" si="23">_xlfn.AGGREGATE(1,6,DB5:DG5)</f>
        <v>1.3030194805194804</v>
      </c>
      <c r="DC6" s="1561"/>
      <c r="DD6" s="1561"/>
      <c r="DE6" s="1561"/>
      <c r="DF6" s="1561"/>
      <c r="DG6" s="1561"/>
      <c r="DH6" s="1560">
        <f t="shared" ref="DH6" si="24">_xlfn.AGGREGATE(1,6,DH5:DM5)</f>
        <v>1.1100000000000001</v>
      </c>
      <c r="DI6" s="1561"/>
      <c r="DJ6" s="1561"/>
      <c r="DK6" s="1561"/>
      <c r="DL6" s="1561"/>
      <c r="DM6" s="1561"/>
      <c r="DN6" s="1560">
        <f>_xlfn.AGGREGATE(1,6,DN5:DS5)</f>
        <v>0.83833333333333337</v>
      </c>
      <c r="DO6" s="1561"/>
      <c r="DP6" s="1561"/>
      <c r="DQ6" s="1561"/>
      <c r="DR6" s="1561"/>
      <c r="DS6" s="1561"/>
      <c r="DT6" s="1560">
        <f>_xlfn.AGGREGATE(1,6,DT5:DY5)</f>
        <v>1.2166666666666668</v>
      </c>
      <c r="DU6" s="1561"/>
      <c r="DV6" s="1561"/>
      <c r="DW6" s="1561"/>
      <c r="DX6" s="1561"/>
      <c r="DY6" s="1561"/>
      <c r="DZ6" s="348"/>
      <c r="EA6" s="348"/>
      <c r="EB6" s="348"/>
      <c r="EC6" s="348"/>
      <c r="ED6" s="348"/>
      <c r="EE6" s="348"/>
      <c r="EF6" s="349"/>
      <c r="EG6" s="348"/>
      <c r="EH6" s="348"/>
      <c r="EI6" s="348"/>
    </row>
    <row r="7" spans="1:139" x14ac:dyDescent="0.25">
      <c r="A7" s="44">
        <v>45668</v>
      </c>
      <c r="B7" s="2" t="s">
        <v>835</v>
      </c>
      <c r="C7" s="2"/>
      <c r="D7" s="2"/>
      <c r="E7" s="2"/>
      <c r="F7" s="2"/>
      <c r="G7" s="2"/>
      <c r="H7" s="2"/>
      <c r="P7" s="13"/>
      <c r="U7" s="4"/>
      <c r="AC7" s="13"/>
      <c r="AH7" s="8"/>
      <c r="AP7" s="13"/>
      <c r="AU7" s="6"/>
      <c r="BC7" s="13"/>
      <c r="BH7" s="10"/>
      <c r="BP7" s="13"/>
      <c r="BU7" s="48"/>
      <c r="CC7" s="13"/>
      <c r="DF7" s="24"/>
      <c r="DG7" s="24"/>
      <c r="DH7" s="24"/>
      <c r="DI7" s="24"/>
      <c r="DJ7" s="24"/>
      <c r="DK7" s="24"/>
      <c r="DL7" s="24"/>
      <c r="DM7" s="24"/>
      <c r="DN7" s="24"/>
      <c r="DO7" s="24"/>
      <c r="DP7" s="24"/>
      <c r="DQ7" s="24"/>
      <c r="DR7" s="24"/>
      <c r="DS7" s="24"/>
      <c r="DZ7" s="348"/>
      <c r="EA7" s="348"/>
      <c r="EB7" s="348"/>
      <c r="EC7" s="348"/>
      <c r="ED7" s="348"/>
      <c r="EE7" s="348"/>
    </row>
    <row r="8" spans="1:139" x14ac:dyDescent="0.25">
      <c r="A8" s="2" t="s">
        <v>836</v>
      </c>
      <c r="B8" s="1">
        <v>1.33</v>
      </c>
      <c r="C8" s="1">
        <v>1.04</v>
      </c>
      <c r="D8" s="1">
        <v>1.87</v>
      </c>
      <c r="H8" s="2">
        <v>1</v>
      </c>
      <c r="I8" s="1">
        <v>2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3">
        <v>0</v>
      </c>
      <c r="Q8" s="1">
        <v>0</v>
      </c>
      <c r="R8" s="1">
        <v>0</v>
      </c>
      <c r="S8" s="1">
        <v>0</v>
      </c>
      <c r="T8" s="1">
        <v>0</v>
      </c>
      <c r="U8" s="4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3</v>
      </c>
      <c r="AB8" s="1">
        <v>0</v>
      </c>
      <c r="AC8" s="13">
        <v>0</v>
      </c>
      <c r="AD8" s="1">
        <v>0</v>
      </c>
      <c r="AE8" s="1">
        <v>0</v>
      </c>
      <c r="AF8" s="1">
        <v>0</v>
      </c>
      <c r="AG8" s="1">
        <v>0</v>
      </c>
      <c r="AH8" s="8">
        <v>1</v>
      </c>
      <c r="AI8" s="1">
        <v>3</v>
      </c>
      <c r="AJ8" s="1">
        <v>2</v>
      </c>
      <c r="AK8" s="1">
        <v>1</v>
      </c>
      <c r="AL8" s="1">
        <v>0</v>
      </c>
      <c r="AM8" s="1">
        <v>0</v>
      </c>
      <c r="AN8" s="1">
        <v>3</v>
      </c>
      <c r="AO8" s="1">
        <v>1</v>
      </c>
      <c r="AP8" s="13">
        <v>0</v>
      </c>
      <c r="AQ8" s="1">
        <v>0</v>
      </c>
      <c r="AR8" s="1">
        <v>0</v>
      </c>
      <c r="AS8" s="1">
        <v>0</v>
      </c>
      <c r="AT8" s="1">
        <v>0</v>
      </c>
      <c r="AU8" s="6"/>
      <c r="BC8" s="13"/>
      <c r="BH8" s="10"/>
      <c r="BP8" s="13"/>
      <c r="BU8" s="48"/>
      <c r="CC8" s="13"/>
      <c r="DE8" s="24"/>
      <c r="DF8" s="24"/>
      <c r="DG8" s="24"/>
      <c r="DH8" s="24"/>
      <c r="DI8" s="24"/>
      <c r="DJ8" s="24"/>
      <c r="DK8" s="24"/>
      <c r="DL8" s="24"/>
      <c r="DM8" s="24"/>
      <c r="DN8" s="24"/>
      <c r="DO8" s="24"/>
      <c r="DP8" s="24"/>
      <c r="DQ8" s="24"/>
      <c r="DR8" s="24"/>
      <c r="DS8" s="24"/>
      <c r="DZ8" s="348"/>
      <c r="EA8" s="348"/>
      <c r="EB8" s="348"/>
      <c r="EC8" s="348"/>
      <c r="ED8" s="348"/>
      <c r="EE8" s="348"/>
    </row>
    <row r="9" spans="1:139" x14ac:dyDescent="0.25">
      <c r="A9" s="2" t="s">
        <v>385</v>
      </c>
      <c r="B9" s="1">
        <v>1.39</v>
      </c>
      <c r="C9" s="1">
        <v>1.7</v>
      </c>
      <c r="D9" s="1">
        <v>1.46</v>
      </c>
      <c r="H9" s="2">
        <v>1</v>
      </c>
      <c r="I9" s="1">
        <v>1</v>
      </c>
      <c r="J9" s="1">
        <v>2</v>
      </c>
      <c r="K9" s="1">
        <v>0</v>
      </c>
      <c r="L9" s="1">
        <v>0</v>
      </c>
      <c r="M9" s="1">
        <v>0</v>
      </c>
      <c r="N9" s="1">
        <v>3</v>
      </c>
      <c r="O9" s="1">
        <v>1</v>
      </c>
      <c r="P9" s="13">
        <v>0</v>
      </c>
      <c r="Q9" s="1">
        <v>0</v>
      </c>
      <c r="R9" s="1">
        <v>0</v>
      </c>
      <c r="S9" s="1">
        <v>0</v>
      </c>
      <c r="T9" s="1">
        <v>0</v>
      </c>
      <c r="U9" s="4">
        <v>1</v>
      </c>
      <c r="V9" s="1">
        <v>1</v>
      </c>
      <c r="W9" s="1">
        <v>3</v>
      </c>
      <c r="X9" s="1">
        <v>0</v>
      </c>
      <c r="Y9" s="1">
        <v>0</v>
      </c>
      <c r="Z9" s="1">
        <v>0</v>
      </c>
      <c r="AA9" s="1">
        <v>6</v>
      </c>
      <c r="AB9" s="1">
        <v>4</v>
      </c>
      <c r="AC9" s="13">
        <v>0</v>
      </c>
      <c r="AD9" s="1">
        <v>0</v>
      </c>
      <c r="AE9" s="1">
        <v>0</v>
      </c>
      <c r="AF9" s="1">
        <v>0</v>
      </c>
      <c r="AG9" s="1">
        <v>0</v>
      </c>
      <c r="AH9" s="8">
        <v>3</v>
      </c>
      <c r="AI9" s="1">
        <v>3</v>
      </c>
      <c r="AJ9" s="1">
        <v>2</v>
      </c>
      <c r="AK9" s="1">
        <v>0</v>
      </c>
      <c r="AL9" s="1">
        <v>0</v>
      </c>
      <c r="AM9" s="1">
        <v>2</v>
      </c>
      <c r="AN9" s="1">
        <v>3</v>
      </c>
      <c r="AO9" s="1">
        <v>0</v>
      </c>
      <c r="AP9" s="13">
        <v>0</v>
      </c>
      <c r="AQ9" s="1">
        <v>1</v>
      </c>
      <c r="AR9" s="1">
        <v>0</v>
      </c>
      <c r="AS9" s="1">
        <v>0</v>
      </c>
      <c r="AT9" s="1">
        <v>0</v>
      </c>
      <c r="AU9" s="6"/>
      <c r="BC9" s="13"/>
      <c r="BH9" s="10"/>
      <c r="BP9" s="13"/>
      <c r="BU9" s="48"/>
      <c r="CC9" s="13"/>
      <c r="DE9" s="24"/>
      <c r="DF9" s="24"/>
      <c r="DG9" s="24"/>
      <c r="DH9" s="24"/>
      <c r="DI9" s="24"/>
      <c r="DJ9" s="24"/>
      <c r="DK9" s="24"/>
      <c r="DL9" s="24"/>
      <c r="DM9" s="24"/>
      <c r="DN9" s="24"/>
      <c r="DO9" s="24"/>
      <c r="DP9" s="24"/>
      <c r="DQ9" s="24"/>
      <c r="DR9" s="24"/>
      <c r="DS9" s="24"/>
    </row>
    <row r="10" spans="1:139" x14ac:dyDescent="0.25">
      <c r="A10" s="2" t="s">
        <v>837</v>
      </c>
      <c r="B10" s="1">
        <v>1.21</v>
      </c>
      <c r="C10" s="1">
        <v>0.84</v>
      </c>
      <c r="D10" s="1">
        <v>2.56</v>
      </c>
      <c r="H10" s="2">
        <v>0</v>
      </c>
      <c r="I10" s="1">
        <v>2</v>
      </c>
      <c r="J10" s="1">
        <v>0</v>
      </c>
      <c r="K10" s="1">
        <v>0</v>
      </c>
      <c r="L10" s="1">
        <v>0</v>
      </c>
      <c r="M10" s="1">
        <v>2</v>
      </c>
      <c r="N10" s="1">
        <v>1</v>
      </c>
      <c r="O10" s="1">
        <v>0</v>
      </c>
      <c r="P10" s="13">
        <v>0</v>
      </c>
      <c r="Q10" s="1">
        <v>1</v>
      </c>
      <c r="R10" s="1">
        <v>0</v>
      </c>
      <c r="S10" s="1">
        <v>0</v>
      </c>
      <c r="T10" s="1">
        <v>0</v>
      </c>
      <c r="U10" s="4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3</v>
      </c>
      <c r="AB10" s="1">
        <v>0</v>
      </c>
      <c r="AC10" s="13">
        <v>0</v>
      </c>
      <c r="AD10" s="1">
        <v>0</v>
      </c>
      <c r="AE10" s="1">
        <v>0</v>
      </c>
      <c r="AF10" s="1">
        <v>0</v>
      </c>
      <c r="AG10" s="1">
        <v>0</v>
      </c>
      <c r="AH10" s="8">
        <v>0</v>
      </c>
      <c r="AI10" s="1">
        <v>2</v>
      </c>
      <c r="AJ10" s="1">
        <v>2</v>
      </c>
      <c r="AK10" s="1">
        <v>1</v>
      </c>
      <c r="AL10" s="1">
        <v>1</v>
      </c>
      <c r="AM10" s="1">
        <v>0</v>
      </c>
      <c r="AN10" s="1">
        <v>5</v>
      </c>
      <c r="AO10" s="1">
        <v>2</v>
      </c>
      <c r="AP10" s="13">
        <v>0</v>
      </c>
      <c r="AQ10" s="1">
        <v>1</v>
      </c>
      <c r="AR10" s="1">
        <v>0</v>
      </c>
      <c r="AS10" s="1">
        <v>0</v>
      </c>
      <c r="AT10" s="1">
        <v>0</v>
      </c>
      <c r="AU10" s="6"/>
      <c r="BC10" s="13"/>
      <c r="BH10" s="10"/>
      <c r="BP10" s="13"/>
      <c r="BU10" s="48"/>
      <c r="CC10" s="13"/>
      <c r="DE10" s="24"/>
      <c r="DF10" s="24"/>
      <c r="DG10" s="24"/>
      <c r="DH10" s="24"/>
      <c r="DI10" s="24"/>
      <c r="DJ10" s="24"/>
      <c r="DK10" s="24"/>
      <c r="DL10" s="24"/>
      <c r="DM10" s="24"/>
      <c r="DN10" s="24"/>
      <c r="DO10" s="24"/>
      <c r="DP10" s="24"/>
      <c r="DQ10" s="24"/>
      <c r="DR10" s="24"/>
      <c r="DS10" s="24"/>
    </row>
    <row r="11" spans="1:139" x14ac:dyDescent="0.25">
      <c r="A11" s="4" t="s">
        <v>838</v>
      </c>
      <c r="B11" s="1">
        <v>1.21</v>
      </c>
      <c r="C11" s="1">
        <v>1</v>
      </c>
      <c r="D11" s="1">
        <v>1.53</v>
      </c>
      <c r="H11" s="2">
        <v>0</v>
      </c>
      <c r="I11" s="1">
        <v>2</v>
      </c>
      <c r="J11" s="1">
        <v>1</v>
      </c>
      <c r="K11" s="1">
        <v>0</v>
      </c>
      <c r="L11" s="1">
        <v>0</v>
      </c>
      <c r="M11" s="1">
        <v>0</v>
      </c>
      <c r="N11" s="1">
        <v>2</v>
      </c>
      <c r="O11" s="1">
        <v>1</v>
      </c>
      <c r="P11" s="13">
        <v>1</v>
      </c>
      <c r="Q11" s="1">
        <v>1</v>
      </c>
      <c r="R11" s="1">
        <v>0</v>
      </c>
      <c r="S11" s="1">
        <v>0</v>
      </c>
      <c r="T11" s="1">
        <v>0</v>
      </c>
      <c r="U11" s="4">
        <v>0</v>
      </c>
      <c r="V11" s="1">
        <v>1</v>
      </c>
      <c r="W11" s="1">
        <v>1</v>
      </c>
      <c r="X11" s="1">
        <v>0</v>
      </c>
      <c r="Y11" s="1">
        <v>0</v>
      </c>
      <c r="Z11" s="1">
        <v>3</v>
      </c>
      <c r="AA11" s="1">
        <v>4</v>
      </c>
      <c r="AB11" s="1">
        <v>1</v>
      </c>
      <c r="AC11" s="13">
        <v>0</v>
      </c>
      <c r="AD11" s="1">
        <v>0</v>
      </c>
      <c r="AE11" s="1">
        <v>0</v>
      </c>
      <c r="AF11" s="1">
        <v>0</v>
      </c>
      <c r="AG11" s="1">
        <v>0</v>
      </c>
      <c r="AH11" s="8">
        <v>2</v>
      </c>
      <c r="AI11" s="1">
        <v>7</v>
      </c>
      <c r="AJ11" s="1">
        <v>2</v>
      </c>
      <c r="AK11" s="1">
        <v>0</v>
      </c>
      <c r="AL11" s="1">
        <v>0</v>
      </c>
      <c r="AM11" s="1">
        <v>4</v>
      </c>
      <c r="AN11" s="1">
        <v>1</v>
      </c>
      <c r="AO11" s="1">
        <v>2</v>
      </c>
      <c r="AP11" s="13">
        <v>1</v>
      </c>
      <c r="AQ11" s="1">
        <v>0</v>
      </c>
      <c r="AR11" s="1">
        <v>0</v>
      </c>
      <c r="AS11" s="1">
        <v>0</v>
      </c>
      <c r="AT11" s="1">
        <v>0</v>
      </c>
      <c r="AU11" s="6"/>
      <c r="BC11" s="13"/>
      <c r="BH11" s="10"/>
      <c r="BP11" s="13"/>
      <c r="BU11" s="48"/>
      <c r="CC11" s="13"/>
      <c r="DE11" s="24"/>
      <c r="DF11" s="24"/>
      <c r="DG11" s="24"/>
      <c r="DH11" s="24"/>
      <c r="DI11" s="24"/>
      <c r="DJ11" s="24"/>
      <c r="DK11" s="24"/>
      <c r="DL11" s="24"/>
      <c r="DM11" s="24"/>
      <c r="DN11" s="24"/>
      <c r="DO11" s="24"/>
      <c r="DP11" s="24"/>
      <c r="DQ11" s="24"/>
      <c r="DR11" s="24"/>
      <c r="DS11" s="24"/>
    </row>
    <row r="12" spans="1:139" x14ac:dyDescent="0.25">
      <c r="A12" s="2" t="s">
        <v>839</v>
      </c>
      <c r="B12" s="1">
        <v>1.58</v>
      </c>
      <c r="C12" s="1">
        <v>1.1299999999999999</v>
      </c>
      <c r="D12" s="1">
        <v>1.07</v>
      </c>
      <c r="H12" s="2">
        <v>1</v>
      </c>
      <c r="I12" s="1">
        <v>2</v>
      </c>
      <c r="J12" s="1">
        <v>0</v>
      </c>
      <c r="K12" s="1">
        <v>0</v>
      </c>
      <c r="L12" s="1">
        <v>0</v>
      </c>
      <c r="M12" s="1">
        <v>0</v>
      </c>
      <c r="N12" s="1">
        <v>4</v>
      </c>
      <c r="O12" s="1">
        <v>0</v>
      </c>
      <c r="P12" s="13">
        <v>1</v>
      </c>
      <c r="Q12" s="1">
        <v>1</v>
      </c>
      <c r="R12" s="1">
        <v>0</v>
      </c>
      <c r="S12" s="1">
        <v>0</v>
      </c>
      <c r="T12" s="1">
        <v>0</v>
      </c>
      <c r="U12" s="4">
        <v>0</v>
      </c>
      <c r="V12" s="1">
        <v>0</v>
      </c>
      <c r="W12" s="1">
        <v>1</v>
      </c>
      <c r="X12" s="1">
        <v>0</v>
      </c>
      <c r="Y12" s="1">
        <v>0</v>
      </c>
      <c r="Z12" s="1">
        <v>0</v>
      </c>
      <c r="AA12" s="1">
        <v>4</v>
      </c>
      <c r="AB12" s="1">
        <v>0</v>
      </c>
      <c r="AC12" s="13">
        <v>0</v>
      </c>
      <c r="AD12" s="1">
        <v>0</v>
      </c>
      <c r="AE12" s="1">
        <v>0</v>
      </c>
      <c r="AF12" s="1">
        <v>0</v>
      </c>
      <c r="AG12" s="1">
        <v>0</v>
      </c>
      <c r="AH12" s="8">
        <v>0</v>
      </c>
      <c r="AI12" s="1">
        <v>1</v>
      </c>
      <c r="AJ12" s="1">
        <v>1</v>
      </c>
      <c r="AK12" s="1">
        <v>0</v>
      </c>
      <c r="AL12" s="1">
        <v>0</v>
      </c>
      <c r="AM12" s="1">
        <v>0</v>
      </c>
      <c r="AN12" s="1">
        <v>3</v>
      </c>
      <c r="AO12" s="1">
        <v>0</v>
      </c>
      <c r="AP12" s="13">
        <v>1</v>
      </c>
      <c r="AQ12" s="1">
        <v>0</v>
      </c>
      <c r="AR12" s="1">
        <v>1</v>
      </c>
      <c r="AS12" s="1">
        <v>0</v>
      </c>
      <c r="AT12" s="1">
        <v>0</v>
      </c>
      <c r="AU12" s="6"/>
      <c r="BC12" s="13"/>
      <c r="BH12" s="10"/>
      <c r="BP12" s="13"/>
      <c r="BU12" s="48"/>
      <c r="CC12" s="13"/>
      <c r="DE12" s="24"/>
      <c r="DF12" s="24"/>
      <c r="DG12" s="24"/>
      <c r="DH12" s="24"/>
      <c r="DI12" s="24"/>
      <c r="DJ12" s="24"/>
      <c r="DK12" s="24"/>
      <c r="DL12" s="24"/>
      <c r="DM12" s="24"/>
      <c r="DN12" s="24"/>
      <c r="DO12" s="24"/>
      <c r="DP12" s="24"/>
      <c r="DQ12" s="24"/>
      <c r="DR12" s="24"/>
      <c r="DS12" s="24"/>
    </row>
    <row r="13" spans="1:139" x14ac:dyDescent="0.25">
      <c r="A13" s="6" t="s">
        <v>840</v>
      </c>
      <c r="B13" s="1">
        <v>1.36</v>
      </c>
      <c r="C13" s="1">
        <v>0.9</v>
      </c>
      <c r="D13" s="1">
        <v>1.1100000000000001</v>
      </c>
      <c r="H13" s="2">
        <v>0</v>
      </c>
      <c r="I13" s="1">
        <v>4</v>
      </c>
      <c r="J13" s="1">
        <v>1</v>
      </c>
      <c r="K13" s="1">
        <v>0</v>
      </c>
      <c r="L13" s="1">
        <v>0</v>
      </c>
      <c r="M13" s="1">
        <v>0</v>
      </c>
      <c r="N13" s="1">
        <v>3</v>
      </c>
      <c r="O13" s="1">
        <v>0</v>
      </c>
      <c r="P13" s="13">
        <v>0</v>
      </c>
      <c r="Q13" s="1">
        <v>0</v>
      </c>
      <c r="R13" s="1">
        <v>0</v>
      </c>
      <c r="S13" s="1">
        <v>0</v>
      </c>
      <c r="T13" s="1">
        <v>0</v>
      </c>
      <c r="U13" s="4">
        <v>0</v>
      </c>
      <c r="V13" s="1">
        <v>1</v>
      </c>
      <c r="X13" s="1">
        <v>0</v>
      </c>
      <c r="Y13" s="1">
        <v>0</v>
      </c>
      <c r="Z13" s="1">
        <v>0</v>
      </c>
      <c r="AA13" s="1">
        <v>4</v>
      </c>
      <c r="AB13" s="1">
        <v>0</v>
      </c>
      <c r="AC13" s="13">
        <v>0</v>
      </c>
      <c r="AD13" s="1">
        <v>1</v>
      </c>
      <c r="AE13" s="1">
        <v>0</v>
      </c>
      <c r="AF13" s="1">
        <v>0</v>
      </c>
      <c r="AG13" s="1">
        <v>0</v>
      </c>
      <c r="AH13" s="8">
        <v>1</v>
      </c>
      <c r="AI13" s="1">
        <v>0</v>
      </c>
      <c r="AJ13" s="1">
        <v>1</v>
      </c>
      <c r="AK13" s="1">
        <v>0</v>
      </c>
      <c r="AL13" s="1">
        <v>0</v>
      </c>
      <c r="AM13" s="1">
        <v>0</v>
      </c>
      <c r="AN13" s="1">
        <v>5</v>
      </c>
      <c r="AO13" s="1">
        <v>0</v>
      </c>
      <c r="AP13" s="13">
        <v>0</v>
      </c>
      <c r="AQ13" s="1">
        <v>0</v>
      </c>
      <c r="AR13" s="1">
        <v>0</v>
      </c>
      <c r="AS13" s="1">
        <v>0</v>
      </c>
      <c r="AT13" s="1">
        <v>0</v>
      </c>
      <c r="AU13" s="6"/>
      <c r="BC13" s="13"/>
      <c r="BH13" s="10"/>
      <c r="BP13" s="13"/>
      <c r="BU13" s="48"/>
      <c r="CC13" s="13"/>
      <c r="DE13" s="24"/>
      <c r="DF13" s="24"/>
      <c r="DG13" s="24"/>
      <c r="DH13" s="24"/>
      <c r="DI13" s="24"/>
      <c r="DJ13" s="24"/>
      <c r="DK13" s="24"/>
      <c r="DL13" s="24"/>
      <c r="DM13" s="24"/>
      <c r="DN13" s="24"/>
      <c r="DO13" s="24"/>
      <c r="DP13" s="24"/>
      <c r="DQ13" s="24"/>
      <c r="DR13" s="24"/>
      <c r="DS13" s="24"/>
    </row>
    <row r="14" spans="1:139" x14ac:dyDescent="0.25">
      <c r="A14" s="2" t="s">
        <v>722</v>
      </c>
      <c r="B14" s="1">
        <v>1.79</v>
      </c>
      <c r="C14" s="1">
        <v>2.0499999999999998</v>
      </c>
      <c r="D14" s="1">
        <v>1.28</v>
      </c>
      <c r="H14" s="2">
        <v>0</v>
      </c>
      <c r="I14" s="1">
        <v>0</v>
      </c>
      <c r="J14" s="1">
        <v>1</v>
      </c>
      <c r="K14" s="1">
        <v>0</v>
      </c>
      <c r="L14" s="1">
        <v>0</v>
      </c>
      <c r="M14" s="1">
        <v>0</v>
      </c>
      <c r="N14" s="1">
        <v>1</v>
      </c>
      <c r="O14" s="1">
        <v>0</v>
      </c>
      <c r="P14" s="13">
        <v>0</v>
      </c>
      <c r="Q14" s="1">
        <v>0</v>
      </c>
      <c r="R14" s="1">
        <v>0</v>
      </c>
      <c r="S14" s="1">
        <v>0</v>
      </c>
      <c r="T14" s="1">
        <v>0</v>
      </c>
      <c r="U14" s="4">
        <v>0</v>
      </c>
      <c r="V14" s="1">
        <v>0</v>
      </c>
      <c r="W14" s="1">
        <v>2</v>
      </c>
      <c r="X14" s="1">
        <v>1</v>
      </c>
      <c r="Y14" s="1">
        <v>0</v>
      </c>
      <c r="Z14" s="1">
        <v>2</v>
      </c>
      <c r="AA14" s="1">
        <v>3</v>
      </c>
      <c r="AB14" s="1">
        <v>0</v>
      </c>
      <c r="AC14" s="13">
        <v>0</v>
      </c>
      <c r="AD14" s="1">
        <v>0</v>
      </c>
      <c r="AE14" s="1">
        <v>0</v>
      </c>
      <c r="AF14" s="1">
        <v>0</v>
      </c>
      <c r="AG14" s="1">
        <v>0</v>
      </c>
      <c r="AH14" s="8">
        <v>0</v>
      </c>
      <c r="AI14" s="1">
        <v>1</v>
      </c>
      <c r="AJ14" s="1">
        <v>1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3">
        <v>0</v>
      </c>
      <c r="AQ14" s="1">
        <v>0</v>
      </c>
      <c r="AR14" s="1">
        <v>0</v>
      </c>
      <c r="AS14" s="1">
        <v>0</v>
      </c>
      <c r="AT14" s="1">
        <v>0</v>
      </c>
      <c r="AU14" s="6"/>
      <c r="BC14" s="13"/>
      <c r="BH14" s="10"/>
      <c r="BP14" s="13"/>
      <c r="BU14" s="48"/>
      <c r="CC14" s="13"/>
      <c r="DE14" s="24"/>
      <c r="DF14" s="24"/>
      <c r="DG14" s="24"/>
      <c r="DH14" s="24"/>
      <c r="DI14" s="24"/>
      <c r="DJ14" s="24"/>
      <c r="DK14" s="24"/>
      <c r="DL14" s="24"/>
      <c r="DM14" s="24"/>
      <c r="DN14" s="24"/>
      <c r="DO14" s="24"/>
      <c r="DP14" s="24"/>
      <c r="DQ14" s="24"/>
      <c r="DR14" s="24"/>
      <c r="DS14" s="24"/>
    </row>
    <row r="15" spans="1:139" x14ac:dyDescent="0.25">
      <c r="A15" s="50">
        <v>45675</v>
      </c>
      <c r="B15" s="4" t="s">
        <v>841</v>
      </c>
      <c r="C15" s="4"/>
      <c r="D15" s="4"/>
      <c r="E15" s="4"/>
      <c r="F15" s="4"/>
      <c r="G15" s="4"/>
      <c r="H15" s="2"/>
      <c r="P15" s="13"/>
      <c r="U15" s="4"/>
      <c r="AC15" s="13"/>
      <c r="AH15" s="8"/>
      <c r="AP15" s="13"/>
      <c r="AU15" s="6"/>
      <c r="BC15" s="13"/>
      <c r="BH15" s="10"/>
      <c r="BP15" s="13"/>
      <c r="BU15" s="48"/>
      <c r="CC15" s="13"/>
      <c r="DE15" s="24"/>
      <c r="DF15" s="24"/>
      <c r="DG15" s="24"/>
      <c r="DH15" s="24"/>
      <c r="DI15" s="24"/>
      <c r="DJ15" s="24"/>
      <c r="DK15" s="24"/>
      <c r="DL15" s="24"/>
      <c r="DM15" s="24"/>
      <c r="DN15" s="24"/>
      <c r="DO15" s="24"/>
      <c r="DP15" s="24"/>
      <c r="DQ15" s="24"/>
      <c r="DR15" s="24"/>
      <c r="DS15" s="24"/>
    </row>
    <row r="16" spans="1:139" x14ac:dyDescent="0.25">
      <c r="A16" s="51" t="s">
        <v>842</v>
      </c>
      <c r="B16" s="1">
        <v>0.57999999999999996</v>
      </c>
      <c r="C16" s="1">
        <v>1.55</v>
      </c>
      <c r="D16" s="1">
        <v>1.37</v>
      </c>
      <c r="H16" s="2">
        <v>1</v>
      </c>
      <c r="I16" s="1">
        <v>1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3">
        <v>0</v>
      </c>
      <c r="Q16" s="1">
        <v>0</v>
      </c>
      <c r="R16" s="1">
        <v>0</v>
      </c>
      <c r="S16" s="1">
        <v>0</v>
      </c>
      <c r="T16" s="1">
        <v>0</v>
      </c>
      <c r="U16" s="4">
        <v>0</v>
      </c>
      <c r="V16" s="1">
        <v>1</v>
      </c>
      <c r="W16" s="1">
        <v>2</v>
      </c>
      <c r="X16" s="1">
        <v>1</v>
      </c>
      <c r="Y16" s="1">
        <v>0</v>
      </c>
      <c r="Z16" s="1">
        <v>0</v>
      </c>
      <c r="AA16" s="1">
        <v>7</v>
      </c>
      <c r="AB16" s="1">
        <v>0</v>
      </c>
      <c r="AC16" s="13">
        <v>1</v>
      </c>
      <c r="AD16" s="1">
        <v>0</v>
      </c>
      <c r="AE16" s="1">
        <v>0</v>
      </c>
      <c r="AF16" s="1">
        <v>0</v>
      </c>
      <c r="AG16" s="1">
        <v>0</v>
      </c>
      <c r="AH16" s="8">
        <v>2</v>
      </c>
      <c r="AI16" s="1">
        <v>1</v>
      </c>
      <c r="AJ16" s="1">
        <v>1</v>
      </c>
      <c r="AK16" s="1">
        <v>0</v>
      </c>
      <c r="AL16" s="1">
        <v>1</v>
      </c>
      <c r="AM16" s="1">
        <v>0</v>
      </c>
      <c r="AN16" s="1">
        <v>5</v>
      </c>
      <c r="AO16" s="1">
        <v>0</v>
      </c>
      <c r="AP16" s="13">
        <v>1</v>
      </c>
      <c r="AQ16" s="1">
        <v>0</v>
      </c>
      <c r="AR16" s="1">
        <v>0</v>
      </c>
      <c r="AS16" s="1">
        <v>0</v>
      </c>
      <c r="AT16" s="1">
        <v>0</v>
      </c>
      <c r="AU16" s="6"/>
      <c r="BC16" s="13"/>
      <c r="BH16" s="10"/>
      <c r="BP16" s="13"/>
      <c r="BU16" s="48"/>
      <c r="CC16" s="13"/>
      <c r="DE16" s="24"/>
      <c r="DF16" s="24"/>
      <c r="DG16" s="24"/>
      <c r="DH16" s="24"/>
      <c r="DI16" s="24"/>
      <c r="DJ16" s="24"/>
      <c r="DK16" s="24"/>
      <c r="DL16" s="24"/>
      <c r="DM16" s="24"/>
      <c r="DN16" s="24"/>
      <c r="DO16" s="24"/>
      <c r="DP16" s="24"/>
      <c r="DQ16" s="24"/>
      <c r="DR16" s="24"/>
      <c r="DS16" s="24"/>
    </row>
    <row r="17" spans="1:123" x14ac:dyDescent="0.25">
      <c r="A17" s="6" t="s">
        <v>843</v>
      </c>
      <c r="B17" s="1">
        <v>0.68</v>
      </c>
      <c r="C17" s="1">
        <v>0.34</v>
      </c>
      <c r="D17" s="1">
        <v>0.49</v>
      </c>
      <c r="H17" s="2">
        <v>0</v>
      </c>
      <c r="I17" s="1">
        <v>2</v>
      </c>
      <c r="J17" s="1">
        <v>1</v>
      </c>
      <c r="K17" s="1">
        <v>0</v>
      </c>
      <c r="L17" s="1">
        <v>0</v>
      </c>
      <c r="M17" s="1">
        <v>0</v>
      </c>
      <c r="N17" s="1">
        <v>1</v>
      </c>
      <c r="O17" s="1">
        <v>1</v>
      </c>
      <c r="P17" s="13">
        <v>0</v>
      </c>
      <c r="Q17" s="1">
        <v>0</v>
      </c>
      <c r="R17" s="1">
        <v>0</v>
      </c>
      <c r="S17" s="1">
        <v>0</v>
      </c>
      <c r="T17" s="1">
        <v>0</v>
      </c>
      <c r="U17" s="4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1</v>
      </c>
      <c r="AB17" s="1">
        <v>0</v>
      </c>
      <c r="AC17" s="13">
        <v>0</v>
      </c>
      <c r="AD17" s="1">
        <v>0</v>
      </c>
      <c r="AE17" s="1">
        <v>0</v>
      </c>
      <c r="AF17" s="1">
        <v>0</v>
      </c>
      <c r="AG17" s="1">
        <v>0</v>
      </c>
      <c r="AH17" s="8">
        <v>2</v>
      </c>
      <c r="AI17" s="1">
        <v>1</v>
      </c>
      <c r="AJ17" s="1">
        <v>0</v>
      </c>
      <c r="AK17" s="1">
        <v>0</v>
      </c>
      <c r="AL17" s="1">
        <v>0</v>
      </c>
      <c r="AM17" s="1">
        <v>0</v>
      </c>
      <c r="AN17" s="1">
        <v>1</v>
      </c>
      <c r="AO17" s="1">
        <v>0</v>
      </c>
      <c r="AP17" s="13">
        <v>0</v>
      </c>
      <c r="AQ17" s="1">
        <v>0</v>
      </c>
      <c r="AR17" s="1">
        <v>0</v>
      </c>
      <c r="AS17" s="1">
        <v>0</v>
      </c>
      <c r="AT17" s="1">
        <v>0</v>
      </c>
      <c r="AU17" s="6"/>
      <c r="BC17" s="13"/>
      <c r="BH17" s="10"/>
      <c r="BP17" s="13"/>
      <c r="BU17" s="48"/>
      <c r="CC17" s="13"/>
      <c r="DE17" s="24"/>
      <c r="DF17" s="24"/>
      <c r="DG17" s="24"/>
      <c r="DH17" s="24"/>
      <c r="DI17" s="24"/>
      <c r="DJ17" s="24"/>
      <c r="DK17" s="24"/>
      <c r="DL17" s="24"/>
      <c r="DM17" s="24"/>
      <c r="DN17" s="24"/>
      <c r="DO17" s="24"/>
      <c r="DP17" s="24"/>
      <c r="DQ17" s="24"/>
      <c r="DR17" s="24"/>
      <c r="DS17" s="24"/>
    </row>
    <row r="18" spans="1:123" x14ac:dyDescent="0.25">
      <c r="A18" s="6" t="s">
        <v>844</v>
      </c>
      <c r="B18" s="1">
        <v>0.84</v>
      </c>
      <c r="C18" s="1">
        <v>0.51</v>
      </c>
      <c r="D18" s="1">
        <v>0.56000000000000005</v>
      </c>
      <c r="H18" s="2">
        <v>0</v>
      </c>
      <c r="I18" s="1">
        <v>5</v>
      </c>
      <c r="J18" s="1">
        <v>0</v>
      </c>
      <c r="K18" s="1">
        <v>0</v>
      </c>
      <c r="L18" s="1">
        <v>0</v>
      </c>
      <c r="M18" s="1">
        <v>0</v>
      </c>
      <c r="N18" s="1">
        <v>2</v>
      </c>
      <c r="O18" s="1">
        <v>1</v>
      </c>
      <c r="P18" s="13">
        <v>1</v>
      </c>
      <c r="Q18" s="1">
        <v>0</v>
      </c>
      <c r="R18" s="1">
        <v>0</v>
      </c>
      <c r="S18" s="1">
        <v>0</v>
      </c>
      <c r="T18" s="1">
        <v>0</v>
      </c>
      <c r="U18" s="4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1</v>
      </c>
      <c r="AB18" s="1">
        <v>0</v>
      </c>
      <c r="AC18" s="13">
        <v>1</v>
      </c>
      <c r="AD18" s="1">
        <v>0</v>
      </c>
      <c r="AE18" s="1">
        <v>0</v>
      </c>
      <c r="AF18" s="1">
        <v>0</v>
      </c>
      <c r="AG18" s="1">
        <v>0</v>
      </c>
      <c r="AH18" s="8">
        <v>0</v>
      </c>
      <c r="AI18" s="1">
        <v>1</v>
      </c>
      <c r="AJ18" s="1">
        <v>0</v>
      </c>
      <c r="AK18" s="1">
        <v>0</v>
      </c>
      <c r="AL18" s="1">
        <v>0</v>
      </c>
      <c r="AM18" s="1">
        <v>0</v>
      </c>
      <c r="AN18" s="1">
        <v>1</v>
      </c>
      <c r="AO18" s="1">
        <v>0</v>
      </c>
      <c r="AP18" s="13">
        <v>0</v>
      </c>
      <c r="AQ18" s="1">
        <v>0</v>
      </c>
      <c r="AR18" s="1">
        <v>0</v>
      </c>
      <c r="AS18" s="1">
        <v>0</v>
      </c>
      <c r="AT18" s="1">
        <v>0</v>
      </c>
      <c r="AU18" s="6"/>
      <c r="BC18" s="13"/>
      <c r="BH18" s="10"/>
      <c r="BP18" s="13"/>
      <c r="BU18" s="48"/>
      <c r="CC18" s="13"/>
      <c r="DE18" s="24"/>
      <c r="DF18" s="24"/>
      <c r="DG18" s="24"/>
      <c r="DH18" s="24"/>
      <c r="DI18" s="24"/>
      <c r="DJ18" s="24"/>
      <c r="DK18" s="24"/>
      <c r="DL18" s="24"/>
      <c r="DM18" s="24"/>
      <c r="DN18" s="24"/>
      <c r="DO18" s="24"/>
      <c r="DP18" s="24"/>
      <c r="DQ18" s="24"/>
      <c r="DR18" s="24"/>
      <c r="DS18" s="24"/>
    </row>
    <row r="19" spans="1:123" x14ac:dyDescent="0.25">
      <c r="A19" s="2" t="s">
        <v>845</v>
      </c>
      <c r="B19" s="1">
        <v>1.97</v>
      </c>
      <c r="C19" s="1">
        <v>1.36</v>
      </c>
      <c r="D19" s="1">
        <v>2.15</v>
      </c>
      <c r="H19" s="2">
        <v>2</v>
      </c>
      <c r="I19" s="1">
        <v>0</v>
      </c>
      <c r="J19" s="1">
        <v>1</v>
      </c>
      <c r="K19" s="1">
        <v>0</v>
      </c>
      <c r="L19" s="1">
        <v>0</v>
      </c>
      <c r="M19" s="1">
        <v>0</v>
      </c>
      <c r="N19" s="1">
        <v>1</v>
      </c>
      <c r="O19" s="1">
        <v>0</v>
      </c>
      <c r="P19" s="13">
        <v>0</v>
      </c>
      <c r="Q19" s="1">
        <v>0</v>
      </c>
      <c r="R19" s="1">
        <v>1</v>
      </c>
      <c r="S19" s="1">
        <v>0</v>
      </c>
      <c r="T19" s="1">
        <v>0</v>
      </c>
      <c r="U19" s="4">
        <v>1</v>
      </c>
      <c r="V19" s="1">
        <v>2</v>
      </c>
      <c r="W19" s="1">
        <v>0</v>
      </c>
      <c r="X19" s="1">
        <v>0</v>
      </c>
      <c r="Y19" s="1">
        <v>0</v>
      </c>
      <c r="Z19" s="1">
        <v>0</v>
      </c>
      <c r="AA19" s="1">
        <v>1</v>
      </c>
      <c r="AB19" s="1">
        <v>0</v>
      </c>
      <c r="AC19" s="13">
        <v>0</v>
      </c>
      <c r="AD19" s="1">
        <v>1</v>
      </c>
      <c r="AE19" s="1">
        <v>0</v>
      </c>
      <c r="AF19" s="1">
        <v>0</v>
      </c>
      <c r="AG19" s="1">
        <v>0</v>
      </c>
      <c r="AH19" s="8">
        <v>0</v>
      </c>
      <c r="AI19" s="1">
        <v>3</v>
      </c>
      <c r="AJ19" s="1">
        <v>2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3">
        <v>0</v>
      </c>
      <c r="AQ19" s="1">
        <v>0</v>
      </c>
      <c r="AR19" s="1">
        <v>1</v>
      </c>
      <c r="AS19" s="1">
        <v>0</v>
      </c>
      <c r="AT19" s="1">
        <v>0</v>
      </c>
      <c r="AU19" s="6"/>
      <c r="BC19" s="13"/>
      <c r="BH19" s="10"/>
      <c r="BP19" s="13"/>
      <c r="BU19" s="48"/>
      <c r="CC19" s="13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</row>
    <row r="20" spans="1:123" x14ac:dyDescent="0.25">
      <c r="A20" s="2" t="s">
        <v>846</v>
      </c>
      <c r="B20" s="1">
        <v>0.6</v>
      </c>
      <c r="C20" s="1">
        <v>1.41</v>
      </c>
      <c r="D20" s="1">
        <v>0.93</v>
      </c>
      <c r="H20" s="2">
        <v>0</v>
      </c>
      <c r="I20" s="1">
        <v>1</v>
      </c>
      <c r="J20" s="1">
        <v>0</v>
      </c>
      <c r="K20" s="1">
        <v>0</v>
      </c>
      <c r="L20" s="1">
        <v>0</v>
      </c>
      <c r="M20" s="1">
        <v>0</v>
      </c>
      <c r="N20" s="1">
        <v>1</v>
      </c>
      <c r="O20" s="1">
        <v>1</v>
      </c>
      <c r="P20" s="13">
        <v>0</v>
      </c>
      <c r="Q20" s="1">
        <v>0</v>
      </c>
      <c r="R20" s="1">
        <v>0</v>
      </c>
      <c r="S20" s="1">
        <v>0</v>
      </c>
      <c r="T20" s="1">
        <v>0</v>
      </c>
      <c r="U20" s="4">
        <v>0</v>
      </c>
      <c r="V20" s="1">
        <v>2</v>
      </c>
      <c r="W20" s="1">
        <v>3</v>
      </c>
      <c r="X20" s="1">
        <v>0</v>
      </c>
      <c r="Y20" s="1">
        <v>0</v>
      </c>
      <c r="Z20" s="1">
        <v>0</v>
      </c>
      <c r="AA20" s="1">
        <v>5</v>
      </c>
      <c r="AB20" s="1">
        <v>2</v>
      </c>
      <c r="AC20" s="13">
        <v>0</v>
      </c>
      <c r="AD20" s="1">
        <v>0</v>
      </c>
      <c r="AE20" s="1">
        <v>0</v>
      </c>
      <c r="AF20" s="1">
        <v>0</v>
      </c>
      <c r="AG20" s="1">
        <v>0</v>
      </c>
      <c r="AH20" s="8">
        <v>0</v>
      </c>
      <c r="AI20" s="1">
        <v>1</v>
      </c>
      <c r="AJ20" s="1">
        <v>1</v>
      </c>
      <c r="AK20" s="1">
        <v>0</v>
      </c>
      <c r="AL20" s="1">
        <v>0</v>
      </c>
      <c r="AM20" s="1">
        <v>0</v>
      </c>
      <c r="AN20" s="1">
        <v>4</v>
      </c>
      <c r="AO20" s="1">
        <v>1</v>
      </c>
      <c r="AP20" s="13">
        <v>1</v>
      </c>
      <c r="AQ20" s="1">
        <v>0</v>
      </c>
      <c r="AR20" s="1">
        <v>0</v>
      </c>
      <c r="AS20" s="1">
        <v>0</v>
      </c>
      <c r="AT20" s="1">
        <v>0</v>
      </c>
      <c r="AU20" s="6"/>
      <c r="BC20" s="13"/>
      <c r="BH20" s="10"/>
      <c r="BP20" s="13"/>
      <c r="BU20" s="48"/>
      <c r="CC20" s="13"/>
      <c r="DE20" s="24"/>
      <c r="DF20" s="24"/>
      <c r="DG20" s="24"/>
      <c r="DH20" s="24"/>
      <c r="DI20" s="24"/>
      <c r="DJ20" s="24"/>
      <c r="DK20" s="24"/>
      <c r="DL20" s="24"/>
      <c r="DM20" s="24"/>
      <c r="DN20" s="24"/>
      <c r="DO20" s="24"/>
      <c r="DP20" s="24"/>
      <c r="DQ20" s="24"/>
      <c r="DR20" s="24"/>
      <c r="DS20" s="24"/>
    </row>
    <row r="21" spans="1:123" ht="15.75" customHeight="1" x14ac:dyDescent="0.25">
      <c r="A21" s="2" t="s">
        <v>847</v>
      </c>
      <c r="B21" s="1">
        <v>1.87</v>
      </c>
      <c r="C21" s="1">
        <v>1.1599999999999999</v>
      </c>
      <c r="D21" s="1">
        <v>1.1299999999999999</v>
      </c>
      <c r="H21" s="2">
        <v>0</v>
      </c>
      <c r="I21" s="1">
        <v>4</v>
      </c>
      <c r="J21" s="1">
        <v>3</v>
      </c>
      <c r="K21" s="1">
        <v>0</v>
      </c>
      <c r="L21" s="1">
        <v>0</v>
      </c>
      <c r="M21" s="1">
        <v>0</v>
      </c>
      <c r="N21" s="1">
        <v>2</v>
      </c>
      <c r="O21" s="1">
        <v>0</v>
      </c>
      <c r="P21" s="13">
        <v>1</v>
      </c>
      <c r="Q21" s="1">
        <v>0</v>
      </c>
      <c r="R21" s="1">
        <v>0</v>
      </c>
      <c r="S21" s="1">
        <v>0</v>
      </c>
      <c r="T21" s="1">
        <v>0</v>
      </c>
      <c r="U21" s="4">
        <v>0</v>
      </c>
      <c r="V21" s="1">
        <v>1</v>
      </c>
      <c r="W21" s="1">
        <v>1</v>
      </c>
      <c r="X21" s="1">
        <v>0</v>
      </c>
      <c r="Y21" s="1">
        <v>0</v>
      </c>
      <c r="Z21" s="1">
        <v>3</v>
      </c>
      <c r="AA21" s="1">
        <v>4</v>
      </c>
      <c r="AB21" s="1">
        <v>1</v>
      </c>
      <c r="AC21" s="13">
        <v>0</v>
      </c>
      <c r="AD21" s="1">
        <v>0</v>
      </c>
      <c r="AE21" s="1">
        <v>0</v>
      </c>
      <c r="AF21" s="1">
        <v>0</v>
      </c>
      <c r="AG21" s="1">
        <v>0</v>
      </c>
      <c r="AH21" s="8">
        <v>0</v>
      </c>
      <c r="AI21" s="1">
        <v>1</v>
      </c>
      <c r="AJ21" s="1">
        <v>0</v>
      </c>
      <c r="AK21" s="1">
        <v>0</v>
      </c>
      <c r="AL21" s="1">
        <v>0</v>
      </c>
      <c r="AM21" s="1">
        <v>0</v>
      </c>
      <c r="AN21" s="1">
        <v>3</v>
      </c>
      <c r="AO21" s="1">
        <v>0</v>
      </c>
      <c r="AP21" s="13">
        <v>0</v>
      </c>
      <c r="AQ21" s="1">
        <v>0</v>
      </c>
      <c r="AR21" s="1">
        <v>0</v>
      </c>
      <c r="AS21" s="1">
        <v>0</v>
      </c>
      <c r="AT21" s="1">
        <v>0</v>
      </c>
      <c r="AU21" s="6"/>
      <c r="BC21" s="13"/>
      <c r="BH21" s="10"/>
      <c r="BP21" s="13"/>
      <c r="BU21" s="48"/>
      <c r="CC21" s="13"/>
      <c r="DE21" s="24"/>
      <c r="DF21" s="24"/>
      <c r="DG21" s="24"/>
      <c r="DH21" s="24"/>
      <c r="DI21" s="24"/>
      <c r="DJ21" s="24"/>
      <c r="DK21" s="24"/>
      <c r="DL21" s="24"/>
      <c r="DM21" s="24"/>
      <c r="DN21" s="24"/>
      <c r="DO21" s="24"/>
      <c r="DP21" s="24"/>
      <c r="DQ21" s="24"/>
      <c r="DR21" s="24"/>
      <c r="DS21" s="24"/>
    </row>
    <row r="22" spans="1:123" ht="15.75" customHeight="1" x14ac:dyDescent="0.25">
      <c r="A22" s="6" t="s">
        <v>848</v>
      </c>
      <c r="B22" s="1">
        <v>1.1000000000000001</v>
      </c>
      <c r="C22" s="1">
        <v>1.29</v>
      </c>
      <c r="D22" s="1">
        <v>0.91</v>
      </c>
      <c r="H22" s="2">
        <v>0</v>
      </c>
      <c r="I22" s="1">
        <v>3</v>
      </c>
      <c r="J22" s="1">
        <v>0</v>
      </c>
      <c r="K22" s="1">
        <v>0</v>
      </c>
      <c r="L22" s="1">
        <v>0</v>
      </c>
      <c r="M22" s="1">
        <v>0</v>
      </c>
      <c r="N22" s="1">
        <v>1</v>
      </c>
      <c r="O22" s="1">
        <v>0</v>
      </c>
      <c r="P22" s="13">
        <v>0</v>
      </c>
      <c r="Q22" s="1">
        <v>0</v>
      </c>
      <c r="R22" s="1">
        <v>0</v>
      </c>
      <c r="S22" s="1">
        <v>0</v>
      </c>
      <c r="T22" s="1">
        <v>0</v>
      </c>
      <c r="U22" s="4">
        <v>1</v>
      </c>
      <c r="V22" s="1">
        <v>2</v>
      </c>
      <c r="W22" s="1">
        <v>3</v>
      </c>
      <c r="X22" s="1">
        <v>0</v>
      </c>
      <c r="Y22" s="1">
        <v>0</v>
      </c>
      <c r="Z22" s="1">
        <v>2</v>
      </c>
      <c r="AA22" s="1">
        <v>4</v>
      </c>
      <c r="AB22" s="1">
        <v>0</v>
      </c>
      <c r="AC22" s="13">
        <v>1</v>
      </c>
      <c r="AD22" s="1">
        <v>1</v>
      </c>
      <c r="AE22" s="1">
        <v>0</v>
      </c>
      <c r="AF22" s="1">
        <v>0</v>
      </c>
      <c r="AG22" s="1">
        <v>0</v>
      </c>
      <c r="AH22" s="8">
        <v>0</v>
      </c>
      <c r="AI22" s="1">
        <v>0</v>
      </c>
      <c r="AJ22" s="1">
        <v>0</v>
      </c>
      <c r="AK22" s="1">
        <v>0</v>
      </c>
      <c r="AL22" s="1">
        <v>0</v>
      </c>
      <c r="AM22" s="1">
        <v>1</v>
      </c>
      <c r="AN22" s="1">
        <v>1</v>
      </c>
      <c r="AO22" s="1">
        <v>0</v>
      </c>
      <c r="AP22" s="13">
        <v>0</v>
      </c>
      <c r="AQ22" s="1">
        <v>0</v>
      </c>
      <c r="AR22" s="1">
        <v>0</v>
      </c>
      <c r="AS22" s="1">
        <v>0</v>
      </c>
      <c r="AT22" s="1">
        <v>0</v>
      </c>
      <c r="AU22" s="6"/>
      <c r="BC22" s="13"/>
      <c r="BH22" s="10"/>
      <c r="BP22" s="13"/>
      <c r="BU22" s="48"/>
      <c r="CC22" s="13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</row>
    <row r="23" spans="1:123" ht="15.75" customHeight="1" x14ac:dyDescent="0.25">
      <c r="A23" s="2" t="s">
        <v>849</v>
      </c>
      <c r="B23" s="1">
        <v>1.64</v>
      </c>
      <c r="C23" s="1">
        <v>1.31</v>
      </c>
      <c r="D23" s="1">
        <v>0.72</v>
      </c>
      <c r="H23" s="2">
        <v>2</v>
      </c>
      <c r="I23" s="1">
        <v>3</v>
      </c>
      <c r="J23" s="1">
        <v>1</v>
      </c>
      <c r="K23" s="1">
        <v>0</v>
      </c>
      <c r="L23" s="1">
        <v>0</v>
      </c>
      <c r="M23" s="1">
        <v>0</v>
      </c>
      <c r="N23" s="1">
        <v>7</v>
      </c>
      <c r="O23" s="1">
        <v>1</v>
      </c>
      <c r="P23" s="13">
        <v>0</v>
      </c>
      <c r="Q23" s="1">
        <v>0</v>
      </c>
      <c r="R23" s="1">
        <v>0</v>
      </c>
      <c r="S23" s="1">
        <v>0</v>
      </c>
      <c r="T23" s="1">
        <v>0</v>
      </c>
      <c r="U23" s="4">
        <v>0</v>
      </c>
      <c r="V23" s="1">
        <v>2</v>
      </c>
      <c r="W23" s="1">
        <v>0</v>
      </c>
      <c r="X23" s="1">
        <v>0</v>
      </c>
      <c r="Y23" s="1">
        <v>0</v>
      </c>
      <c r="Z23" s="1">
        <v>0</v>
      </c>
      <c r="AA23" s="1">
        <v>5</v>
      </c>
      <c r="AB23" s="1">
        <v>0</v>
      </c>
      <c r="AC23" s="13">
        <v>0</v>
      </c>
      <c r="AD23" s="1">
        <v>0</v>
      </c>
      <c r="AE23" s="1">
        <v>0</v>
      </c>
      <c r="AF23" s="1">
        <v>0</v>
      </c>
      <c r="AG23" s="1">
        <v>0</v>
      </c>
      <c r="AH23" s="8">
        <v>1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2</v>
      </c>
      <c r="AO23" s="1">
        <v>1</v>
      </c>
      <c r="AP23" s="13">
        <v>0</v>
      </c>
      <c r="AQ23" s="1">
        <v>0</v>
      </c>
      <c r="AR23" s="1">
        <v>0</v>
      </c>
      <c r="AS23" s="1">
        <v>0</v>
      </c>
      <c r="AT23" s="1">
        <v>0</v>
      </c>
      <c r="AU23" s="6"/>
      <c r="BC23" s="13"/>
      <c r="BH23" s="10"/>
      <c r="BP23" s="13"/>
      <c r="BU23" s="48"/>
      <c r="CC23" s="13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</row>
    <row r="24" spans="1:123" ht="15.75" customHeight="1" x14ac:dyDescent="0.25">
      <c r="A24" s="6" t="s">
        <v>850</v>
      </c>
      <c r="B24" s="1">
        <v>1.05</v>
      </c>
      <c r="C24" s="1">
        <v>1.1599999999999999</v>
      </c>
      <c r="D24" s="1">
        <v>1.57</v>
      </c>
      <c r="H24" s="2">
        <v>0</v>
      </c>
      <c r="I24" s="1">
        <v>2</v>
      </c>
      <c r="J24" s="1">
        <v>1</v>
      </c>
      <c r="K24" s="1">
        <v>0</v>
      </c>
      <c r="L24" s="1">
        <v>0</v>
      </c>
      <c r="M24" s="1">
        <v>0</v>
      </c>
      <c r="N24" s="1">
        <v>2</v>
      </c>
      <c r="O24" s="1">
        <v>0</v>
      </c>
      <c r="P24" s="13">
        <v>0</v>
      </c>
      <c r="Q24" s="1">
        <v>0</v>
      </c>
      <c r="R24" s="1">
        <v>0</v>
      </c>
      <c r="S24" s="1">
        <v>0</v>
      </c>
      <c r="T24" s="1">
        <v>0</v>
      </c>
      <c r="U24" s="4">
        <v>0</v>
      </c>
      <c r="V24" s="1">
        <v>0</v>
      </c>
      <c r="W24" s="1">
        <v>0</v>
      </c>
      <c r="X24" s="1">
        <v>1</v>
      </c>
      <c r="Y24" s="1">
        <v>0</v>
      </c>
      <c r="Z24" s="1">
        <v>0</v>
      </c>
      <c r="AA24" s="1">
        <v>3</v>
      </c>
      <c r="AB24" s="1">
        <v>0</v>
      </c>
      <c r="AC24" s="13">
        <v>0</v>
      </c>
      <c r="AD24" s="1">
        <v>1</v>
      </c>
      <c r="AE24" s="1">
        <v>0</v>
      </c>
      <c r="AF24" s="1">
        <v>0</v>
      </c>
      <c r="AG24" s="1">
        <v>0</v>
      </c>
      <c r="AH24" s="8">
        <v>2</v>
      </c>
      <c r="AI24" s="1">
        <v>3</v>
      </c>
      <c r="AJ24" s="1">
        <v>1</v>
      </c>
      <c r="AK24" s="1">
        <v>2</v>
      </c>
      <c r="AL24" s="1">
        <v>0</v>
      </c>
      <c r="AM24" s="1">
        <v>0</v>
      </c>
      <c r="AN24" s="1">
        <v>7</v>
      </c>
      <c r="AO24" s="1">
        <v>0</v>
      </c>
      <c r="AP24" s="13">
        <v>1</v>
      </c>
      <c r="AQ24" s="1">
        <v>0</v>
      </c>
      <c r="AR24" s="1">
        <v>0</v>
      </c>
      <c r="AS24" s="1">
        <v>0</v>
      </c>
      <c r="AT24" s="1">
        <v>0</v>
      </c>
      <c r="AU24" s="6"/>
      <c r="BC24" s="13"/>
      <c r="BH24" s="10"/>
      <c r="BP24" s="13"/>
      <c r="BU24" s="48"/>
      <c r="CC24" s="13"/>
      <c r="DE24" s="24"/>
      <c r="DF24" s="24"/>
      <c r="DG24" s="24"/>
      <c r="DH24" s="24"/>
      <c r="DI24" s="24"/>
      <c r="DJ24" s="24"/>
      <c r="DK24" s="24"/>
      <c r="DL24" s="24"/>
      <c r="DM24" s="24"/>
      <c r="DN24" s="24"/>
      <c r="DO24" s="24"/>
      <c r="DP24" s="24"/>
      <c r="DQ24" s="24"/>
      <c r="DR24" s="24"/>
      <c r="DS24" s="24"/>
    </row>
    <row r="25" spans="1:123" ht="15.75" customHeight="1" x14ac:dyDescent="0.25">
      <c r="A25" s="50">
        <v>45676</v>
      </c>
      <c r="B25" s="4" t="s">
        <v>851</v>
      </c>
      <c r="C25" s="4"/>
      <c r="D25" s="4"/>
      <c r="E25" s="4"/>
      <c r="F25" s="4"/>
      <c r="G25" s="4"/>
      <c r="H25" s="2"/>
      <c r="P25" s="13"/>
      <c r="U25" s="4"/>
      <c r="AC25" s="13"/>
      <c r="AH25" s="8"/>
      <c r="AP25" s="13"/>
      <c r="AU25" s="6"/>
      <c r="BC25" s="13"/>
      <c r="BH25" s="10"/>
      <c r="BP25" s="13"/>
      <c r="BU25" s="48"/>
      <c r="CC25" s="13"/>
      <c r="DE25" s="24"/>
      <c r="DF25" s="24"/>
      <c r="DG25" s="24"/>
      <c r="DH25" s="24"/>
      <c r="DI25" s="24"/>
      <c r="DJ25" s="24"/>
      <c r="DK25" s="24"/>
      <c r="DL25" s="24"/>
      <c r="DM25" s="24"/>
      <c r="DN25" s="24"/>
      <c r="DO25" s="24"/>
      <c r="DP25" s="24"/>
      <c r="DQ25" s="24"/>
      <c r="DR25" s="24"/>
      <c r="DS25" s="24"/>
    </row>
    <row r="26" spans="1:123" ht="15.75" customHeight="1" x14ac:dyDescent="0.25">
      <c r="A26" s="2" t="s">
        <v>852</v>
      </c>
      <c r="B26" s="1">
        <v>1.61</v>
      </c>
      <c r="C26" s="1">
        <v>1.18</v>
      </c>
      <c r="D26" s="1">
        <v>1.56</v>
      </c>
      <c r="H26" s="2">
        <v>1</v>
      </c>
      <c r="I26" s="1">
        <v>3</v>
      </c>
      <c r="J26" s="1">
        <v>1</v>
      </c>
      <c r="K26" s="1">
        <v>0</v>
      </c>
      <c r="L26" s="1">
        <v>0</v>
      </c>
      <c r="M26" s="1">
        <v>0</v>
      </c>
      <c r="N26" s="1">
        <v>2</v>
      </c>
      <c r="O26" s="1">
        <v>0</v>
      </c>
      <c r="P26" s="13">
        <v>0</v>
      </c>
      <c r="Q26" s="1">
        <v>0</v>
      </c>
      <c r="R26" s="1">
        <v>0</v>
      </c>
      <c r="S26" s="1">
        <v>0</v>
      </c>
      <c r="T26" s="1">
        <v>0</v>
      </c>
      <c r="U26" s="4">
        <v>0</v>
      </c>
      <c r="V26" s="1">
        <v>0</v>
      </c>
      <c r="W26" s="1">
        <v>1</v>
      </c>
      <c r="X26" s="1">
        <v>0</v>
      </c>
      <c r="Y26" s="1">
        <v>0</v>
      </c>
      <c r="Z26" s="1">
        <v>3</v>
      </c>
      <c r="AA26" s="1">
        <v>0</v>
      </c>
      <c r="AB26" s="1">
        <v>0</v>
      </c>
      <c r="AC26" s="13">
        <v>0</v>
      </c>
      <c r="AD26" s="1">
        <v>0</v>
      </c>
      <c r="AE26" s="1">
        <v>0</v>
      </c>
      <c r="AF26" s="1">
        <v>0</v>
      </c>
      <c r="AG26" s="1">
        <v>0</v>
      </c>
      <c r="AH26" s="8">
        <v>0</v>
      </c>
      <c r="AI26" s="1">
        <v>1</v>
      </c>
      <c r="AJ26" s="1">
        <v>3</v>
      </c>
      <c r="AK26" s="1">
        <v>0</v>
      </c>
      <c r="AL26" s="1">
        <v>0</v>
      </c>
      <c r="AM26" s="1">
        <v>2</v>
      </c>
      <c r="AN26" s="1">
        <v>3</v>
      </c>
      <c r="AO26" s="1">
        <v>1</v>
      </c>
      <c r="AP26" s="13">
        <v>0</v>
      </c>
      <c r="AQ26" s="1">
        <v>0</v>
      </c>
      <c r="AR26" s="1">
        <v>2</v>
      </c>
      <c r="AS26" s="1">
        <v>0</v>
      </c>
      <c r="AT26" s="1">
        <v>0</v>
      </c>
      <c r="AU26" s="6"/>
      <c r="BC26" s="13"/>
      <c r="BH26" s="10"/>
      <c r="BP26" s="13"/>
      <c r="BU26" s="48"/>
      <c r="CC26" s="13"/>
      <c r="DE26" s="24"/>
      <c r="DF26" s="24"/>
      <c r="DG26" s="24"/>
      <c r="DH26" s="24"/>
      <c r="DI26" s="24"/>
      <c r="DJ26" s="24"/>
      <c r="DK26" s="24"/>
      <c r="DL26" s="24"/>
      <c r="DM26" s="24"/>
      <c r="DN26" s="24"/>
      <c r="DO26" s="24"/>
      <c r="DP26" s="24"/>
      <c r="DQ26" s="24"/>
      <c r="DR26" s="24"/>
      <c r="DS26" s="24"/>
    </row>
    <row r="27" spans="1:123" ht="15.75" customHeight="1" x14ac:dyDescent="0.25">
      <c r="A27" s="2" t="s">
        <v>853</v>
      </c>
      <c r="B27" s="1">
        <v>0.87</v>
      </c>
      <c r="C27" s="1">
        <v>0.96</v>
      </c>
      <c r="D27" s="1">
        <v>1.49</v>
      </c>
      <c r="H27" s="2">
        <v>0</v>
      </c>
      <c r="I27" s="1">
        <v>1</v>
      </c>
      <c r="J27" s="1">
        <v>1</v>
      </c>
      <c r="K27" s="1">
        <v>1</v>
      </c>
      <c r="L27" s="1">
        <v>0</v>
      </c>
      <c r="M27" s="1">
        <v>0</v>
      </c>
      <c r="N27" s="1">
        <v>2</v>
      </c>
      <c r="O27" s="1">
        <v>0</v>
      </c>
      <c r="P27" s="13">
        <v>1</v>
      </c>
      <c r="Q27" s="1">
        <v>0</v>
      </c>
      <c r="R27" s="1">
        <v>0</v>
      </c>
      <c r="S27" s="1">
        <v>0</v>
      </c>
      <c r="T27" s="1">
        <v>0</v>
      </c>
      <c r="U27" s="4">
        <v>0</v>
      </c>
      <c r="V27" s="1">
        <v>1</v>
      </c>
      <c r="W27" s="1">
        <v>2</v>
      </c>
      <c r="X27" s="1">
        <v>0</v>
      </c>
      <c r="Y27" s="1">
        <v>0</v>
      </c>
      <c r="Z27" s="1">
        <v>0</v>
      </c>
      <c r="AA27" s="1">
        <v>4</v>
      </c>
      <c r="AB27" s="1">
        <v>0</v>
      </c>
      <c r="AC27" s="13">
        <v>2</v>
      </c>
      <c r="AD27" s="1">
        <v>1</v>
      </c>
      <c r="AE27" s="1">
        <v>0</v>
      </c>
      <c r="AF27" s="1">
        <v>0</v>
      </c>
      <c r="AG27" s="1">
        <v>0</v>
      </c>
      <c r="AH27" s="8">
        <v>1</v>
      </c>
      <c r="AI27" s="1">
        <v>3</v>
      </c>
      <c r="AJ27" s="1">
        <v>3</v>
      </c>
      <c r="AK27" s="1">
        <v>1</v>
      </c>
      <c r="AL27" s="1">
        <v>0</v>
      </c>
      <c r="AM27" s="1">
        <v>0</v>
      </c>
      <c r="AN27" s="1">
        <v>3</v>
      </c>
      <c r="AO27" s="1">
        <v>1</v>
      </c>
      <c r="AP27" s="13">
        <v>0</v>
      </c>
      <c r="AQ27" s="1">
        <v>1</v>
      </c>
      <c r="AR27" s="1">
        <v>0</v>
      </c>
      <c r="AS27" s="1">
        <v>0</v>
      </c>
      <c r="AT27" s="1">
        <v>0</v>
      </c>
      <c r="AU27" s="6"/>
      <c r="BC27" s="13"/>
      <c r="BH27" s="10"/>
      <c r="BP27" s="13"/>
      <c r="BU27" s="48"/>
      <c r="CC27" s="13"/>
      <c r="DE27" s="24"/>
      <c r="DF27" s="24"/>
      <c r="DG27" s="24"/>
      <c r="DH27" s="24"/>
      <c r="DI27" s="24"/>
      <c r="DJ27" s="24"/>
      <c r="DK27" s="24"/>
      <c r="DL27" s="24"/>
      <c r="DM27" s="24"/>
      <c r="DN27" s="24"/>
      <c r="DO27" s="24"/>
      <c r="DP27" s="24"/>
      <c r="DQ27" s="24"/>
      <c r="DR27" s="24"/>
      <c r="DS27" s="24"/>
    </row>
    <row r="28" spans="1:123" ht="15.75" customHeight="1" x14ac:dyDescent="0.25">
      <c r="A28" s="6" t="s">
        <v>854</v>
      </c>
      <c r="B28" s="1">
        <v>1.29</v>
      </c>
      <c r="C28" s="1">
        <v>0.85</v>
      </c>
      <c r="D28" s="1">
        <v>1.1100000000000001</v>
      </c>
      <c r="H28" s="2">
        <v>1</v>
      </c>
      <c r="I28" s="1">
        <v>5</v>
      </c>
      <c r="J28" s="1">
        <v>1</v>
      </c>
      <c r="K28" s="1">
        <v>0</v>
      </c>
      <c r="L28" s="1">
        <v>0</v>
      </c>
      <c r="M28" s="1">
        <v>1</v>
      </c>
      <c r="N28" s="1">
        <v>2</v>
      </c>
      <c r="O28" s="1">
        <v>0</v>
      </c>
      <c r="P28" s="13">
        <v>0</v>
      </c>
      <c r="Q28" s="1">
        <v>0</v>
      </c>
      <c r="R28" s="1">
        <v>0</v>
      </c>
      <c r="S28" s="1">
        <v>0</v>
      </c>
      <c r="T28" s="1">
        <v>0</v>
      </c>
      <c r="U28" s="4">
        <v>0</v>
      </c>
      <c r="V28" s="1">
        <v>1</v>
      </c>
      <c r="W28" s="1">
        <v>0</v>
      </c>
      <c r="X28" s="1">
        <v>0</v>
      </c>
      <c r="Y28" s="1">
        <v>0</v>
      </c>
      <c r="Z28" s="1">
        <v>0</v>
      </c>
      <c r="AA28" s="1">
        <v>3</v>
      </c>
      <c r="AB28" s="1">
        <v>1</v>
      </c>
      <c r="AC28" s="13">
        <v>0</v>
      </c>
      <c r="AD28" s="1">
        <v>0</v>
      </c>
      <c r="AE28" s="1">
        <v>0</v>
      </c>
      <c r="AF28" s="1">
        <v>0</v>
      </c>
      <c r="AG28" s="1">
        <v>0</v>
      </c>
      <c r="AH28" s="8">
        <v>0</v>
      </c>
      <c r="AI28" s="1">
        <v>0</v>
      </c>
      <c r="AJ28" s="1">
        <v>2</v>
      </c>
      <c r="AK28" s="1">
        <v>0</v>
      </c>
      <c r="AL28" s="1">
        <v>0</v>
      </c>
      <c r="AM28" s="1">
        <v>0</v>
      </c>
      <c r="AN28" s="1">
        <v>2</v>
      </c>
      <c r="AO28" s="1">
        <v>1</v>
      </c>
      <c r="AP28" s="13">
        <v>0</v>
      </c>
      <c r="AQ28" s="1">
        <v>1</v>
      </c>
      <c r="AR28" s="1">
        <v>0</v>
      </c>
      <c r="AS28" s="1">
        <v>0</v>
      </c>
      <c r="AT28" s="1">
        <v>0</v>
      </c>
      <c r="AU28" s="6"/>
      <c r="BC28" s="13"/>
      <c r="BH28" s="10"/>
      <c r="BP28" s="13"/>
      <c r="BU28" s="48"/>
      <c r="CC28" s="13"/>
      <c r="DE28" s="24"/>
      <c r="DF28" s="24"/>
      <c r="DG28" s="24"/>
      <c r="DH28" s="24"/>
      <c r="DI28" s="24"/>
      <c r="DJ28" s="24"/>
      <c r="DK28" s="24"/>
      <c r="DL28" s="24"/>
      <c r="DM28" s="24"/>
      <c r="DN28" s="24"/>
      <c r="DO28" s="24"/>
      <c r="DP28" s="24"/>
      <c r="DQ28" s="24"/>
      <c r="DR28" s="24"/>
      <c r="DS28" s="24"/>
    </row>
    <row r="29" spans="1:123" ht="15.75" customHeight="1" x14ac:dyDescent="0.25">
      <c r="A29" s="2" t="s">
        <v>855</v>
      </c>
      <c r="B29" s="1">
        <v>1.31</v>
      </c>
      <c r="C29" s="1">
        <v>0.82</v>
      </c>
      <c r="D29" s="1">
        <v>1.44</v>
      </c>
      <c r="H29" s="2">
        <v>0</v>
      </c>
      <c r="I29" s="1">
        <v>3</v>
      </c>
      <c r="J29" s="1">
        <v>1</v>
      </c>
      <c r="K29" s="1">
        <v>1</v>
      </c>
      <c r="L29" s="1">
        <v>0</v>
      </c>
      <c r="M29" s="1">
        <v>0</v>
      </c>
      <c r="N29" s="1">
        <v>3</v>
      </c>
      <c r="O29" s="1">
        <v>2</v>
      </c>
      <c r="P29" s="13">
        <v>1</v>
      </c>
      <c r="Q29" s="1">
        <v>0</v>
      </c>
      <c r="R29" s="1">
        <v>0</v>
      </c>
      <c r="S29" s="1">
        <v>0</v>
      </c>
      <c r="T29" s="1">
        <v>0</v>
      </c>
      <c r="U29" s="4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1</v>
      </c>
      <c r="AB29" s="1">
        <v>0</v>
      </c>
      <c r="AC29" s="13">
        <v>1</v>
      </c>
      <c r="AD29" s="1">
        <v>0</v>
      </c>
      <c r="AE29" s="1">
        <v>0</v>
      </c>
      <c r="AF29" s="1">
        <v>0</v>
      </c>
      <c r="AG29" s="1">
        <v>0</v>
      </c>
      <c r="AH29" s="8">
        <v>2</v>
      </c>
      <c r="AI29" s="1">
        <v>3</v>
      </c>
      <c r="AJ29" s="1">
        <v>1</v>
      </c>
      <c r="AK29" s="1">
        <v>0</v>
      </c>
      <c r="AL29" s="1">
        <v>0</v>
      </c>
      <c r="AM29" s="1">
        <v>0</v>
      </c>
      <c r="AN29" s="1">
        <v>2</v>
      </c>
      <c r="AO29" s="1">
        <v>0</v>
      </c>
      <c r="AP29" s="13">
        <v>0</v>
      </c>
      <c r="AQ29" s="1">
        <v>2</v>
      </c>
      <c r="AR29" s="1">
        <v>0</v>
      </c>
      <c r="AS29" s="1">
        <v>0</v>
      </c>
      <c r="AT29" s="1">
        <v>0</v>
      </c>
      <c r="AU29" s="6"/>
      <c r="BC29" s="13"/>
      <c r="BH29" s="10"/>
      <c r="BP29" s="13"/>
      <c r="BU29" s="48"/>
      <c r="CC29" s="13"/>
      <c r="DE29" s="24"/>
      <c r="DF29" s="24"/>
      <c r="DG29" s="24"/>
      <c r="DH29" s="24"/>
      <c r="DI29" s="24"/>
      <c r="DJ29" s="24"/>
      <c r="DK29" s="24"/>
      <c r="DL29" s="24"/>
      <c r="DM29" s="24"/>
      <c r="DN29" s="24"/>
      <c r="DO29" s="24"/>
      <c r="DP29" s="24"/>
      <c r="DQ29" s="24"/>
      <c r="DR29" s="24"/>
      <c r="DS29" s="24"/>
    </row>
    <row r="30" spans="1:123" ht="15.75" customHeight="1" x14ac:dyDescent="0.25">
      <c r="A30" s="6" t="s">
        <v>856</v>
      </c>
      <c r="B30" s="1">
        <v>0.8</v>
      </c>
      <c r="C30" s="1">
        <v>1.56</v>
      </c>
      <c r="D30" s="1">
        <v>0.93</v>
      </c>
      <c r="H30" s="2">
        <v>1</v>
      </c>
      <c r="I30" s="1">
        <v>4</v>
      </c>
      <c r="J30" s="1">
        <v>1</v>
      </c>
      <c r="K30" s="1">
        <v>0</v>
      </c>
      <c r="L30" s="1">
        <v>0</v>
      </c>
      <c r="M30" s="1">
        <v>0</v>
      </c>
      <c r="N30" s="1">
        <v>1</v>
      </c>
      <c r="O30" s="1">
        <v>0</v>
      </c>
      <c r="P30" s="13">
        <v>0</v>
      </c>
      <c r="Q30" s="1">
        <v>0</v>
      </c>
      <c r="R30" s="1">
        <v>0</v>
      </c>
      <c r="S30" s="1">
        <v>0</v>
      </c>
      <c r="T30" s="1">
        <v>0</v>
      </c>
      <c r="U30" s="4">
        <v>0</v>
      </c>
      <c r="V30" s="1">
        <v>2</v>
      </c>
      <c r="W30" s="1">
        <v>1</v>
      </c>
      <c r="X30" s="1">
        <v>1</v>
      </c>
      <c r="Y30" s="1">
        <v>0</v>
      </c>
      <c r="Z30" s="1">
        <v>0</v>
      </c>
      <c r="AA30" s="1">
        <v>5</v>
      </c>
      <c r="AB30" s="1">
        <v>0</v>
      </c>
      <c r="AC30" s="13">
        <v>1</v>
      </c>
      <c r="AD30" s="1">
        <v>0</v>
      </c>
      <c r="AE30" s="1">
        <v>1</v>
      </c>
      <c r="AF30" s="1">
        <v>0</v>
      </c>
      <c r="AG30" s="1">
        <v>0</v>
      </c>
      <c r="AH30" s="8">
        <v>0</v>
      </c>
      <c r="AI30" s="1">
        <v>3</v>
      </c>
      <c r="AJ30" s="1">
        <v>2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3">
        <v>0</v>
      </c>
      <c r="AQ30" s="1">
        <v>0</v>
      </c>
      <c r="AR30" s="1">
        <v>0</v>
      </c>
      <c r="AS30" s="1">
        <v>0</v>
      </c>
      <c r="AT30" s="1">
        <v>0</v>
      </c>
      <c r="AU30" s="6"/>
      <c r="BC30" s="13"/>
      <c r="BH30" s="10"/>
      <c r="BP30" s="13"/>
      <c r="BU30" s="48"/>
      <c r="CC30" s="13"/>
      <c r="DE30" s="24"/>
      <c r="DF30" s="24"/>
      <c r="DG30" s="24"/>
      <c r="DH30" s="24"/>
      <c r="DI30" s="24"/>
      <c r="DJ30" s="24"/>
      <c r="DK30" s="24"/>
      <c r="DL30" s="24"/>
      <c r="DM30" s="24"/>
      <c r="DN30" s="24"/>
      <c r="DO30" s="24"/>
      <c r="DP30" s="24"/>
      <c r="DQ30" s="24"/>
      <c r="DR30" s="24"/>
      <c r="DS30" s="24"/>
    </row>
    <row r="31" spans="1:123" ht="15.75" customHeight="1" x14ac:dyDescent="0.25">
      <c r="A31" s="44">
        <v>45679</v>
      </c>
      <c r="B31" s="2" t="s">
        <v>857</v>
      </c>
      <c r="C31" s="2"/>
      <c r="D31" s="2"/>
      <c r="E31" s="2"/>
      <c r="F31" s="2"/>
      <c r="G31" s="2"/>
      <c r="H31" s="2"/>
      <c r="P31" s="13"/>
      <c r="U31" s="4"/>
      <c r="AC31" s="13"/>
      <c r="AH31" s="8"/>
      <c r="AP31" s="13"/>
      <c r="AU31" s="6"/>
      <c r="BC31" s="13"/>
      <c r="BH31" s="10"/>
      <c r="BP31" s="13"/>
      <c r="BU31" s="48"/>
      <c r="CC31" s="13"/>
      <c r="DE31" s="24"/>
      <c r="DF31" s="24"/>
      <c r="DG31" s="24"/>
      <c r="DH31" s="24"/>
      <c r="DI31" s="24"/>
      <c r="DJ31" s="24"/>
      <c r="DK31" s="24"/>
      <c r="DL31" s="24"/>
      <c r="DM31" s="24"/>
      <c r="DN31" s="24"/>
      <c r="DO31" s="24"/>
      <c r="DP31" s="24"/>
      <c r="DQ31" s="24"/>
      <c r="DR31" s="24"/>
      <c r="DS31" s="24"/>
    </row>
    <row r="32" spans="1:123" ht="15.75" customHeight="1" x14ac:dyDescent="0.25">
      <c r="A32" s="2" t="s">
        <v>858</v>
      </c>
      <c r="B32" s="1">
        <v>1.63</v>
      </c>
      <c r="C32" s="1">
        <v>1.26</v>
      </c>
      <c r="D32" s="1">
        <v>1.72</v>
      </c>
      <c r="H32" s="2">
        <v>0</v>
      </c>
      <c r="I32" s="1">
        <v>1</v>
      </c>
      <c r="J32" s="1">
        <v>0</v>
      </c>
      <c r="K32" s="1">
        <v>0</v>
      </c>
      <c r="L32" s="1">
        <v>0</v>
      </c>
      <c r="M32" s="1">
        <v>2</v>
      </c>
      <c r="N32" s="1">
        <v>2</v>
      </c>
      <c r="O32" s="1">
        <v>0</v>
      </c>
      <c r="P32" s="13">
        <v>0</v>
      </c>
      <c r="Q32" s="1">
        <v>0</v>
      </c>
      <c r="R32" s="1">
        <v>0</v>
      </c>
      <c r="S32" s="1">
        <v>0</v>
      </c>
      <c r="T32" s="1">
        <v>0</v>
      </c>
      <c r="U32" s="4">
        <v>0</v>
      </c>
      <c r="V32" s="1">
        <v>2</v>
      </c>
      <c r="W32" s="1">
        <v>0</v>
      </c>
      <c r="X32" s="1">
        <v>0</v>
      </c>
      <c r="Y32" s="1">
        <v>0</v>
      </c>
      <c r="Z32" s="1">
        <v>0</v>
      </c>
      <c r="AA32" s="1">
        <v>2</v>
      </c>
      <c r="AB32" s="1">
        <v>0</v>
      </c>
      <c r="AC32" s="13">
        <v>0</v>
      </c>
      <c r="AD32" s="1">
        <v>0</v>
      </c>
      <c r="AE32" s="1">
        <v>0</v>
      </c>
      <c r="AF32" s="1">
        <v>0</v>
      </c>
      <c r="AG32" s="1">
        <v>0</v>
      </c>
      <c r="AH32" s="8">
        <v>1</v>
      </c>
      <c r="AI32" s="1">
        <v>5</v>
      </c>
      <c r="AJ32" s="1">
        <v>1</v>
      </c>
      <c r="AK32" s="1">
        <v>0</v>
      </c>
      <c r="AL32" s="1">
        <v>1</v>
      </c>
      <c r="AM32" s="1">
        <v>2</v>
      </c>
      <c r="AN32" s="1">
        <v>3</v>
      </c>
      <c r="AO32" s="1">
        <v>0</v>
      </c>
      <c r="AP32" s="13">
        <v>1</v>
      </c>
      <c r="AQ32" s="1">
        <v>0</v>
      </c>
      <c r="AR32" s="1">
        <v>0</v>
      </c>
      <c r="AS32" s="1">
        <v>0</v>
      </c>
      <c r="AT32" s="1">
        <v>0</v>
      </c>
      <c r="AU32" s="6"/>
      <c r="BC32" s="13"/>
      <c r="BH32" s="10"/>
      <c r="BP32" s="13"/>
      <c r="BU32" s="48"/>
      <c r="CC32" s="13"/>
      <c r="DE32" s="24"/>
      <c r="DF32" s="24"/>
      <c r="DG32" s="24"/>
      <c r="DH32" s="24"/>
      <c r="DI32" s="24"/>
      <c r="DJ32" s="24"/>
      <c r="DK32" s="24"/>
      <c r="DL32" s="24"/>
      <c r="DM32" s="24"/>
      <c r="DN32" s="24"/>
      <c r="DO32" s="24"/>
      <c r="DP32" s="24"/>
      <c r="DQ32" s="24"/>
      <c r="DR32" s="24"/>
      <c r="DS32" s="24"/>
    </row>
    <row r="33" spans="1:123" ht="15.75" customHeight="1" x14ac:dyDescent="0.25">
      <c r="A33" s="2" t="s">
        <v>859</v>
      </c>
      <c r="B33" s="1">
        <v>1.35</v>
      </c>
      <c r="C33" s="1">
        <v>1.38</v>
      </c>
      <c r="D33" s="1">
        <v>1.17</v>
      </c>
      <c r="H33" s="2">
        <v>0</v>
      </c>
      <c r="I33" s="1">
        <v>1</v>
      </c>
      <c r="J33" s="1">
        <v>2</v>
      </c>
      <c r="K33" s="1">
        <v>0</v>
      </c>
      <c r="L33" s="1">
        <v>0</v>
      </c>
      <c r="M33" s="1">
        <v>0</v>
      </c>
      <c r="N33" s="1">
        <v>2</v>
      </c>
      <c r="O33" s="1">
        <v>0</v>
      </c>
      <c r="P33" s="13">
        <v>0</v>
      </c>
      <c r="Q33" s="1">
        <v>0</v>
      </c>
      <c r="R33" s="1">
        <v>0</v>
      </c>
      <c r="S33" s="1">
        <v>0</v>
      </c>
      <c r="T33" s="1">
        <v>0</v>
      </c>
      <c r="U33" s="4">
        <v>1</v>
      </c>
      <c r="V33" s="1">
        <v>0</v>
      </c>
      <c r="W33" s="1">
        <v>1</v>
      </c>
      <c r="X33" s="1">
        <v>0</v>
      </c>
      <c r="Y33" s="1">
        <v>0</v>
      </c>
      <c r="Z33" s="1">
        <v>0</v>
      </c>
      <c r="AA33" s="1">
        <v>3</v>
      </c>
      <c r="AB33" s="1">
        <v>0</v>
      </c>
      <c r="AC33" s="13">
        <v>1</v>
      </c>
      <c r="AD33" s="1">
        <v>0</v>
      </c>
      <c r="AE33" s="1">
        <v>0</v>
      </c>
      <c r="AF33" s="1">
        <v>0</v>
      </c>
      <c r="AG33" s="1">
        <v>0</v>
      </c>
      <c r="AH33" s="8">
        <v>0</v>
      </c>
      <c r="AI33" s="1">
        <v>1</v>
      </c>
      <c r="AJ33" s="1">
        <v>0</v>
      </c>
      <c r="AK33" s="1">
        <v>0</v>
      </c>
      <c r="AL33" s="1">
        <v>0</v>
      </c>
      <c r="AM33" s="1">
        <v>0</v>
      </c>
      <c r="AN33" s="1">
        <v>1</v>
      </c>
      <c r="AO33" s="1">
        <v>0</v>
      </c>
      <c r="AP33" s="13">
        <v>1</v>
      </c>
      <c r="AQ33" s="1">
        <v>0</v>
      </c>
      <c r="AR33" s="1">
        <v>0</v>
      </c>
      <c r="AS33" s="1">
        <v>0</v>
      </c>
      <c r="AT33" s="1">
        <v>0</v>
      </c>
      <c r="AU33" s="6"/>
      <c r="BC33" s="13"/>
      <c r="BH33" s="10"/>
      <c r="BP33" s="13"/>
      <c r="BU33" s="48"/>
      <c r="CC33" s="13"/>
      <c r="DE33" s="24"/>
      <c r="DF33" s="24"/>
      <c r="DG33" s="24"/>
      <c r="DH33" s="24"/>
      <c r="DI33" s="24"/>
      <c r="DJ33" s="24"/>
      <c r="DK33" s="24"/>
      <c r="DL33" s="24"/>
      <c r="DM33" s="24"/>
      <c r="DN33" s="24"/>
      <c r="DO33" s="24"/>
      <c r="DP33" s="24"/>
      <c r="DQ33" s="24"/>
      <c r="DR33" s="24"/>
      <c r="DS33" s="24"/>
    </row>
    <row r="34" spans="1:123" ht="15.75" customHeight="1" x14ac:dyDescent="0.25">
      <c r="A34" s="6" t="s">
        <v>860</v>
      </c>
      <c r="B34" s="1">
        <v>1.36</v>
      </c>
      <c r="C34" s="1">
        <v>0.87</v>
      </c>
      <c r="D34" s="1">
        <v>1.28</v>
      </c>
      <c r="H34" s="2">
        <v>1</v>
      </c>
      <c r="I34" s="1">
        <v>5</v>
      </c>
      <c r="J34" s="1">
        <v>1</v>
      </c>
      <c r="K34" s="1">
        <v>1</v>
      </c>
      <c r="L34" s="1">
        <v>0</v>
      </c>
      <c r="M34" s="1">
        <v>0</v>
      </c>
      <c r="N34" s="1">
        <v>1</v>
      </c>
      <c r="O34" s="1">
        <v>0</v>
      </c>
      <c r="P34" s="13">
        <v>0</v>
      </c>
      <c r="Q34" s="1">
        <v>1</v>
      </c>
      <c r="R34" s="1">
        <v>0</v>
      </c>
      <c r="S34" s="1">
        <v>0</v>
      </c>
      <c r="T34" s="1">
        <v>0</v>
      </c>
      <c r="U34" s="4">
        <v>0</v>
      </c>
      <c r="V34" s="1">
        <v>1</v>
      </c>
      <c r="W34" s="1">
        <v>1</v>
      </c>
      <c r="X34" s="1">
        <v>0</v>
      </c>
      <c r="Y34" s="1">
        <v>0</v>
      </c>
      <c r="Z34" s="1">
        <v>0</v>
      </c>
      <c r="AA34" s="1">
        <v>3</v>
      </c>
      <c r="AB34" s="1">
        <v>0</v>
      </c>
      <c r="AC34" s="13">
        <v>0</v>
      </c>
      <c r="AD34" s="1">
        <v>0</v>
      </c>
      <c r="AE34" s="1">
        <v>0</v>
      </c>
      <c r="AF34" s="1">
        <v>0</v>
      </c>
      <c r="AG34" s="1">
        <v>0</v>
      </c>
      <c r="AH34" s="8">
        <v>1</v>
      </c>
      <c r="AI34" s="1">
        <v>5</v>
      </c>
      <c r="AJ34" s="1">
        <v>2</v>
      </c>
      <c r="AK34" s="1">
        <v>0</v>
      </c>
      <c r="AL34" s="1">
        <v>0</v>
      </c>
      <c r="AM34" s="1">
        <v>1</v>
      </c>
      <c r="AN34" s="1">
        <v>2</v>
      </c>
      <c r="AO34" s="1">
        <v>0</v>
      </c>
      <c r="AP34" s="13">
        <v>0</v>
      </c>
      <c r="AQ34" s="1">
        <v>0</v>
      </c>
      <c r="AR34" s="1">
        <v>0</v>
      </c>
      <c r="AS34" s="1">
        <v>0</v>
      </c>
      <c r="AT34" s="1">
        <v>0</v>
      </c>
      <c r="AU34" s="6"/>
      <c r="BC34" s="13"/>
      <c r="BH34" s="10"/>
      <c r="BP34" s="13"/>
      <c r="BU34" s="48"/>
      <c r="CC34" s="13"/>
      <c r="DE34" s="24"/>
      <c r="DF34" s="24"/>
      <c r="DG34" s="24"/>
      <c r="DH34" s="24"/>
      <c r="DI34" s="24"/>
      <c r="DJ34" s="24"/>
      <c r="DK34" s="24"/>
      <c r="DL34" s="24"/>
      <c r="DM34" s="24"/>
      <c r="DN34" s="24"/>
      <c r="DO34" s="24"/>
      <c r="DP34" s="24"/>
      <c r="DQ34" s="24"/>
      <c r="DR34" s="24"/>
      <c r="DS34" s="24"/>
    </row>
    <row r="35" spans="1:123" ht="15.75" customHeight="1" x14ac:dyDescent="0.25">
      <c r="A35" s="6" t="s">
        <v>861</v>
      </c>
      <c r="B35" s="1">
        <v>1.07</v>
      </c>
      <c r="C35" s="1">
        <v>1.1000000000000001</v>
      </c>
      <c r="D35" s="1">
        <v>0.78</v>
      </c>
      <c r="H35" s="2">
        <v>2</v>
      </c>
      <c r="I35" s="1">
        <v>1</v>
      </c>
      <c r="J35" s="1">
        <v>2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3">
        <v>0</v>
      </c>
      <c r="Q35" s="1">
        <v>1</v>
      </c>
      <c r="R35" s="1">
        <v>0</v>
      </c>
      <c r="S35" s="1">
        <v>0</v>
      </c>
      <c r="T35" s="1">
        <v>0</v>
      </c>
      <c r="U35" s="4">
        <v>1</v>
      </c>
      <c r="V35" s="1">
        <v>2</v>
      </c>
      <c r="W35" s="1">
        <v>1</v>
      </c>
      <c r="X35" s="1">
        <v>0</v>
      </c>
      <c r="Y35" s="1">
        <v>0</v>
      </c>
      <c r="Z35" s="1">
        <v>0</v>
      </c>
      <c r="AA35" s="1">
        <v>5</v>
      </c>
      <c r="AB35" s="1">
        <v>0</v>
      </c>
      <c r="AC35" s="13">
        <v>1</v>
      </c>
      <c r="AD35" s="1">
        <v>0</v>
      </c>
      <c r="AE35" s="1">
        <v>0</v>
      </c>
      <c r="AF35" s="1">
        <v>0</v>
      </c>
      <c r="AG35" s="1">
        <v>0</v>
      </c>
      <c r="AH35" s="8">
        <v>0</v>
      </c>
      <c r="AI35" s="1">
        <v>1</v>
      </c>
      <c r="AJ35" s="1">
        <v>1</v>
      </c>
      <c r="AK35" s="1">
        <v>0</v>
      </c>
      <c r="AL35" s="1">
        <v>0</v>
      </c>
      <c r="AM35" s="1">
        <v>0</v>
      </c>
      <c r="AN35" s="1">
        <v>1</v>
      </c>
      <c r="AO35" s="1">
        <v>0</v>
      </c>
      <c r="AP35" s="13">
        <v>0</v>
      </c>
      <c r="AQ35" s="1">
        <v>0</v>
      </c>
      <c r="AR35" s="1">
        <v>0</v>
      </c>
      <c r="AS35" s="1">
        <v>1</v>
      </c>
      <c r="AT35" s="1">
        <v>0</v>
      </c>
      <c r="AU35" s="6"/>
      <c r="BC35" s="13"/>
      <c r="BH35" s="10"/>
      <c r="BP35" s="13"/>
      <c r="BU35" s="48"/>
      <c r="CC35" s="13"/>
      <c r="DE35" s="24"/>
      <c r="DF35" s="24"/>
      <c r="DG35" s="24"/>
      <c r="DH35" s="24"/>
      <c r="DI35" s="24"/>
      <c r="DJ35" s="24"/>
      <c r="DK35" s="24"/>
      <c r="DL35" s="24"/>
      <c r="DM35" s="24"/>
      <c r="DN35" s="24"/>
      <c r="DO35" s="24"/>
      <c r="DP35" s="24"/>
      <c r="DQ35" s="24"/>
      <c r="DR35" s="24"/>
      <c r="DS35" s="24"/>
    </row>
    <row r="36" spans="1:123" ht="15.75" customHeight="1" x14ac:dyDescent="0.25">
      <c r="A36" s="50">
        <v>45680</v>
      </c>
      <c r="B36" s="4" t="s">
        <v>862</v>
      </c>
      <c r="C36" s="4"/>
      <c r="D36" s="4"/>
      <c r="E36" s="4"/>
      <c r="F36" s="4"/>
      <c r="G36" s="4"/>
      <c r="H36" s="2"/>
      <c r="P36" s="13"/>
      <c r="U36" s="4"/>
      <c r="AC36" s="13"/>
      <c r="AH36" s="8"/>
      <c r="AP36" s="13"/>
      <c r="AU36" s="6"/>
      <c r="BC36" s="13"/>
      <c r="BH36" s="10"/>
      <c r="BP36" s="13"/>
      <c r="BU36" s="48"/>
      <c r="CC36" s="13"/>
      <c r="DE36" s="24"/>
      <c r="DF36" s="24"/>
      <c r="DG36" s="24"/>
      <c r="DH36" s="24"/>
      <c r="DI36" s="24"/>
      <c r="DJ36" s="24"/>
      <c r="DK36" s="24"/>
      <c r="DL36" s="24"/>
      <c r="DM36" s="24"/>
      <c r="DN36" s="24"/>
      <c r="DO36" s="24"/>
      <c r="DP36" s="24"/>
      <c r="DQ36" s="24"/>
      <c r="DR36" s="24"/>
      <c r="DS36" s="24"/>
    </row>
    <row r="37" spans="1:123" ht="15.75" customHeight="1" x14ac:dyDescent="0.25">
      <c r="A37" s="2" t="s">
        <v>863</v>
      </c>
      <c r="B37" s="1">
        <v>1.75</v>
      </c>
      <c r="C37" s="1">
        <v>1.03</v>
      </c>
      <c r="D37" s="1">
        <v>1.1499999999999999</v>
      </c>
      <c r="H37" s="2">
        <v>1</v>
      </c>
      <c r="I37" s="1">
        <v>3</v>
      </c>
      <c r="J37" s="1">
        <v>1</v>
      </c>
      <c r="K37" s="1">
        <v>0</v>
      </c>
      <c r="L37" s="1">
        <v>0</v>
      </c>
      <c r="M37" s="1">
        <v>0</v>
      </c>
      <c r="N37" s="1">
        <v>3</v>
      </c>
      <c r="O37" s="1">
        <v>0</v>
      </c>
      <c r="P37" s="13">
        <v>0</v>
      </c>
      <c r="Q37" s="1">
        <v>0</v>
      </c>
      <c r="R37" s="1">
        <v>0</v>
      </c>
      <c r="S37" s="1">
        <v>0</v>
      </c>
      <c r="T37" s="1">
        <v>0</v>
      </c>
      <c r="U37" s="4">
        <v>0</v>
      </c>
      <c r="V37" s="1">
        <v>1</v>
      </c>
      <c r="W37" s="1">
        <v>0</v>
      </c>
      <c r="X37" s="1">
        <v>0</v>
      </c>
      <c r="Y37" s="1">
        <v>0</v>
      </c>
      <c r="Z37" s="1">
        <v>2</v>
      </c>
      <c r="AA37" s="1">
        <v>2</v>
      </c>
      <c r="AB37" s="1">
        <v>0</v>
      </c>
      <c r="AC37" s="13">
        <v>0</v>
      </c>
      <c r="AD37" s="1">
        <v>0</v>
      </c>
      <c r="AE37" s="1">
        <v>0</v>
      </c>
      <c r="AF37" s="1">
        <v>0</v>
      </c>
      <c r="AG37" s="1">
        <v>0</v>
      </c>
      <c r="AH37" s="8">
        <v>1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1</v>
      </c>
      <c r="AO37" s="1">
        <v>0</v>
      </c>
      <c r="AP37" s="13">
        <v>1</v>
      </c>
      <c r="AQ37" s="1">
        <v>0</v>
      </c>
      <c r="AR37" s="1">
        <v>0</v>
      </c>
      <c r="AS37" s="1">
        <v>0</v>
      </c>
      <c r="AT37" s="1">
        <v>0</v>
      </c>
      <c r="AU37" s="6"/>
      <c r="BC37" s="13"/>
      <c r="BH37" s="10"/>
      <c r="BP37" s="13"/>
      <c r="BU37" s="48"/>
      <c r="CC37" s="13"/>
      <c r="DE37" s="24"/>
      <c r="DF37" s="24"/>
      <c r="DG37" s="24"/>
      <c r="DH37" s="24"/>
      <c r="DI37" s="24"/>
      <c r="DJ37" s="24"/>
      <c r="DK37" s="24"/>
      <c r="DL37" s="24"/>
      <c r="DM37" s="24"/>
      <c r="DN37" s="24"/>
      <c r="DO37" s="24"/>
      <c r="DP37" s="24"/>
      <c r="DQ37" s="24"/>
      <c r="DR37" s="24"/>
      <c r="DS37" s="24"/>
    </row>
    <row r="38" spans="1:123" ht="15.75" customHeight="1" x14ac:dyDescent="0.25">
      <c r="A38" s="2" t="s">
        <v>864</v>
      </c>
      <c r="B38" s="1">
        <v>1.55</v>
      </c>
      <c r="C38" s="1">
        <v>1.27</v>
      </c>
      <c r="D38" s="1">
        <v>0.76</v>
      </c>
      <c r="H38" s="2">
        <v>0</v>
      </c>
      <c r="I38" s="1">
        <v>1</v>
      </c>
      <c r="J38" s="1">
        <v>2</v>
      </c>
      <c r="K38" s="1">
        <v>0</v>
      </c>
      <c r="L38" s="1">
        <v>0</v>
      </c>
      <c r="M38" s="1">
        <v>0</v>
      </c>
      <c r="N38" s="1">
        <v>2</v>
      </c>
      <c r="O38" s="1">
        <v>0</v>
      </c>
      <c r="P38" s="13">
        <v>0</v>
      </c>
      <c r="Q38" s="1">
        <v>0</v>
      </c>
      <c r="R38" s="1">
        <v>0</v>
      </c>
      <c r="S38" s="1">
        <v>0</v>
      </c>
      <c r="T38" s="1">
        <v>0</v>
      </c>
      <c r="U38" s="4">
        <v>0</v>
      </c>
      <c r="V38" s="1">
        <v>3</v>
      </c>
      <c r="W38" s="1">
        <v>3</v>
      </c>
      <c r="X38" s="1">
        <v>0</v>
      </c>
      <c r="Y38" s="1">
        <v>0</v>
      </c>
      <c r="Z38" s="1">
        <v>0</v>
      </c>
      <c r="AA38" s="1">
        <v>3</v>
      </c>
      <c r="AB38" s="1">
        <v>0</v>
      </c>
      <c r="AC38" s="13">
        <v>0</v>
      </c>
      <c r="AD38" s="1">
        <v>0</v>
      </c>
      <c r="AE38" s="1">
        <v>0</v>
      </c>
      <c r="AF38" s="1">
        <v>0</v>
      </c>
      <c r="AG38" s="1">
        <v>0</v>
      </c>
      <c r="AH38" s="8">
        <v>0</v>
      </c>
      <c r="AI38" s="1">
        <v>4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3">
        <v>0</v>
      </c>
      <c r="AQ38" s="1">
        <v>0</v>
      </c>
      <c r="AR38" s="1">
        <v>0</v>
      </c>
      <c r="AS38" s="1">
        <v>0</v>
      </c>
      <c r="AT38" s="1">
        <v>0</v>
      </c>
      <c r="AU38" s="6"/>
      <c r="BC38" s="13"/>
      <c r="BH38" s="10"/>
      <c r="BP38" s="13"/>
      <c r="BU38" s="48"/>
      <c r="CC38" s="13"/>
      <c r="DE38" s="24"/>
      <c r="DF38" s="24"/>
      <c r="DG38" s="24"/>
      <c r="DH38" s="24"/>
      <c r="DI38" s="24"/>
      <c r="DJ38" s="24"/>
      <c r="DK38" s="24"/>
      <c r="DL38" s="24"/>
      <c r="DM38" s="24"/>
      <c r="DN38" s="24"/>
      <c r="DO38" s="24"/>
      <c r="DP38" s="24"/>
      <c r="DQ38" s="24"/>
      <c r="DR38" s="24"/>
      <c r="DS38" s="24"/>
    </row>
    <row r="39" spans="1:123" ht="15.75" customHeight="1" x14ac:dyDescent="0.25">
      <c r="A39" s="2" t="s">
        <v>865</v>
      </c>
      <c r="B39" s="1">
        <v>1.63</v>
      </c>
      <c r="C39" s="1">
        <v>2.06</v>
      </c>
      <c r="D39" s="1">
        <v>1.0900000000000001</v>
      </c>
      <c r="H39" s="2">
        <v>0</v>
      </c>
      <c r="I39" s="1">
        <v>2</v>
      </c>
      <c r="J39" s="1">
        <v>2</v>
      </c>
      <c r="K39" s="1">
        <v>0</v>
      </c>
      <c r="L39" s="1">
        <v>0</v>
      </c>
      <c r="M39" s="1">
        <v>0</v>
      </c>
      <c r="N39" s="1">
        <v>1</v>
      </c>
      <c r="O39" s="1">
        <v>0</v>
      </c>
      <c r="P39" s="13">
        <v>0</v>
      </c>
      <c r="Q39" s="1">
        <v>1</v>
      </c>
      <c r="R39" s="1">
        <v>0</v>
      </c>
      <c r="S39" s="1">
        <v>0</v>
      </c>
      <c r="T39" s="1">
        <v>0</v>
      </c>
      <c r="U39" s="4">
        <v>0</v>
      </c>
      <c r="V39" s="1">
        <v>0</v>
      </c>
      <c r="W39" s="1">
        <v>2</v>
      </c>
      <c r="X39" s="1">
        <v>0</v>
      </c>
      <c r="Y39" s="1">
        <v>0</v>
      </c>
      <c r="Z39" s="1">
        <v>5</v>
      </c>
      <c r="AA39" s="1">
        <v>3</v>
      </c>
      <c r="AB39" s="1">
        <v>0</v>
      </c>
      <c r="AC39" s="13">
        <v>1</v>
      </c>
      <c r="AD39" s="1">
        <v>0</v>
      </c>
      <c r="AE39" s="1">
        <v>1</v>
      </c>
      <c r="AF39" s="1">
        <v>0</v>
      </c>
      <c r="AG39" s="1">
        <v>0</v>
      </c>
      <c r="AH39" s="8">
        <v>0</v>
      </c>
      <c r="AI39" s="1">
        <v>3</v>
      </c>
      <c r="AJ39" s="1">
        <v>0</v>
      </c>
      <c r="AK39" s="1">
        <v>0</v>
      </c>
      <c r="AL39" s="1">
        <v>0</v>
      </c>
      <c r="AM39" s="1">
        <v>0</v>
      </c>
      <c r="AN39" s="1">
        <v>2</v>
      </c>
      <c r="AO39" s="1">
        <v>0</v>
      </c>
      <c r="AP39" s="13">
        <v>0</v>
      </c>
      <c r="AQ39" s="1">
        <v>0</v>
      </c>
      <c r="AR39" s="1">
        <v>0</v>
      </c>
      <c r="AS39" s="1">
        <v>0</v>
      </c>
      <c r="AT39" s="1">
        <v>0</v>
      </c>
      <c r="AU39" s="6"/>
      <c r="BC39" s="13"/>
      <c r="BH39" s="10"/>
      <c r="BP39" s="13"/>
      <c r="BU39" s="48"/>
      <c r="CC39" s="13"/>
      <c r="DE39" s="24"/>
      <c r="DF39" s="24"/>
      <c r="DG39" s="24"/>
      <c r="DH39" s="24"/>
      <c r="DI39" s="24"/>
      <c r="DJ39" s="24"/>
      <c r="DK39" s="24"/>
      <c r="DL39" s="24"/>
      <c r="DM39" s="24"/>
      <c r="DN39" s="24"/>
      <c r="DO39" s="24"/>
      <c r="DP39" s="24"/>
      <c r="DQ39" s="24"/>
      <c r="DR39" s="24"/>
      <c r="DS39" s="24"/>
    </row>
    <row r="40" spans="1:123" ht="15.75" customHeight="1" x14ac:dyDescent="0.25">
      <c r="A40" s="6" t="s">
        <v>866</v>
      </c>
      <c r="B40" s="1">
        <v>0.94</v>
      </c>
      <c r="C40" s="1">
        <v>0.84</v>
      </c>
      <c r="D40" s="1">
        <v>1.53</v>
      </c>
      <c r="H40" s="2">
        <v>0</v>
      </c>
      <c r="I40" s="1">
        <v>4</v>
      </c>
      <c r="J40" s="1">
        <v>0</v>
      </c>
      <c r="K40" s="1">
        <v>0</v>
      </c>
      <c r="L40" s="1">
        <v>0</v>
      </c>
      <c r="M40" s="1">
        <v>0</v>
      </c>
      <c r="N40" s="1">
        <v>3</v>
      </c>
      <c r="O40" s="1">
        <v>0</v>
      </c>
      <c r="P40" s="13">
        <v>0</v>
      </c>
      <c r="Q40" s="1">
        <v>0</v>
      </c>
      <c r="R40" s="1">
        <v>0</v>
      </c>
      <c r="S40" s="1">
        <v>0</v>
      </c>
      <c r="T40" s="1">
        <v>0</v>
      </c>
      <c r="U40" s="4">
        <v>0</v>
      </c>
      <c r="V40" s="1">
        <v>1</v>
      </c>
      <c r="W40" s="1">
        <v>1</v>
      </c>
      <c r="X40" s="1">
        <v>0</v>
      </c>
      <c r="Y40" s="1">
        <v>0</v>
      </c>
      <c r="Z40" s="1">
        <v>0</v>
      </c>
      <c r="AA40" s="1">
        <v>3</v>
      </c>
      <c r="AB40" s="1">
        <v>0</v>
      </c>
      <c r="AC40" s="13">
        <v>0</v>
      </c>
      <c r="AD40" s="1">
        <v>0</v>
      </c>
      <c r="AE40" s="1">
        <v>0</v>
      </c>
      <c r="AF40" s="1">
        <v>0</v>
      </c>
      <c r="AG40" s="1">
        <v>0</v>
      </c>
      <c r="AH40" s="8">
        <v>2</v>
      </c>
      <c r="AI40" s="1">
        <v>3</v>
      </c>
      <c r="AJ40" s="1">
        <v>1</v>
      </c>
      <c r="AK40" s="1">
        <v>0</v>
      </c>
      <c r="AL40" s="1">
        <v>0</v>
      </c>
      <c r="AM40" s="1">
        <v>0</v>
      </c>
      <c r="AN40" s="1">
        <v>2</v>
      </c>
      <c r="AO40" s="1">
        <v>0</v>
      </c>
      <c r="AP40" s="13">
        <v>0</v>
      </c>
      <c r="AQ40" s="1">
        <v>0</v>
      </c>
      <c r="AR40" s="1">
        <v>0</v>
      </c>
      <c r="AS40" s="1">
        <v>0</v>
      </c>
      <c r="AT40" s="1">
        <v>0</v>
      </c>
      <c r="AU40" s="6"/>
      <c r="BC40" s="13"/>
      <c r="BH40" s="10"/>
      <c r="BP40" s="13"/>
      <c r="BU40" s="48"/>
      <c r="CC40" s="13"/>
      <c r="DE40" s="24"/>
      <c r="DF40" s="24"/>
      <c r="DG40" s="24"/>
      <c r="DH40" s="24"/>
      <c r="DI40" s="24"/>
      <c r="DJ40" s="24"/>
      <c r="DK40" s="24"/>
      <c r="DL40" s="24"/>
      <c r="DM40" s="24"/>
      <c r="DN40" s="24"/>
      <c r="DO40" s="24"/>
      <c r="DP40" s="24"/>
      <c r="DQ40" s="24"/>
      <c r="DR40" s="24"/>
      <c r="DS40" s="24"/>
    </row>
    <row r="41" spans="1:123" ht="15.75" customHeight="1" x14ac:dyDescent="0.25">
      <c r="A41" s="4" t="s">
        <v>867</v>
      </c>
      <c r="B41" s="1">
        <v>1.47</v>
      </c>
      <c r="C41" s="1">
        <v>0.7</v>
      </c>
      <c r="D41" s="1">
        <v>0.8</v>
      </c>
      <c r="H41" s="2">
        <v>2</v>
      </c>
      <c r="I41" s="1">
        <v>2</v>
      </c>
      <c r="J41" s="1">
        <v>2</v>
      </c>
      <c r="K41" s="1">
        <v>1</v>
      </c>
      <c r="L41" s="1">
        <v>0</v>
      </c>
      <c r="M41" s="1">
        <v>7</v>
      </c>
      <c r="N41" s="1">
        <v>2</v>
      </c>
      <c r="O41" s="1">
        <v>0</v>
      </c>
      <c r="P41" s="13">
        <v>0</v>
      </c>
      <c r="Q41" s="1">
        <v>0</v>
      </c>
      <c r="R41" s="1">
        <v>0</v>
      </c>
      <c r="S41" s="1">
        <v>0</v>
      </c>
      <c r="T41" s="1">
        <v>0</v>
      </c>
      <c r="U41" s="4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3">
        <v>0</v>
      </c>
      <c r="AD41" s="1">
        <v>0</v>
      </c>
      <c r="AE41" s="1">
        <v>0</v>
      </c>
      <c r="AF41" s="1">
        <v>0</v>
      </c>
      <c r="AG41" s="1">
        <v>0</v>
      </c>
      <c r="AH41" s="8">
        <v>0</v>
      </c>
      <c r="AI41" s="1">
        <v>1</v>
      </c>
      <c r="AJ41" s="1">
        <v>0</v>
      </c>
      <c r="AK41" s="1">
        <v>0</v>
      </c>
      <c r="AL41" s="1">
        <v>0</v>
      </c>
      <c r="AM41" s="1">
        <v>0</v>
      </c>
      <c r="AN41" s="1">
        <v>1</v>
      </c>
      <c r="AO41" s="1">
        <v>0</v>
      </c>
      <c r="AP41" s="13">
        <v>0</v>
      </c>
      <c r="AQ41" s="1">
        <v>0</v>
      </c>
      <c r="AR41" s="1">
        <v>0</v>
      </c>
      <c r="AS41" s="1">
        <v>0</v>
      </c>
      <c r="AT41" s="1">
        <v>0</v>
      </c>
      <c r="AU41" s="6"/>
      <c r="BC41" s="13"/>
      <c r="BH41" s="10"/>
      <c r="BP41" s="13"/>
      <c r="BU41" s="48"/>
      <c r="CC41" s="13"/>
      <c r="DE41" s="24"/>
      <c r="DF41" s="24"/>
      <c r="DG41" s="24"/>
      <c r="DH41" s="24"/>
      <c r="DI41" s="24"/>
      <c r="DJ41" s="24"/>
      <c r="DK41" s="24"/>
      <c r="DL41" s="24"/>
      <c r="DM41" s="24"/>
      <c r="DN41" s="24"/>
      <c r="DO41" s="24"/>
      <c r="DP41" s="24"/>
      <c r="DQ41" s="24"/>
      <c r="DR41" s="24"/>
      <c r="DS41" s="24"/>
    </row>
    <row r="42" spans="1:123" ht="15.75" customHeight="1" x14ac:dyDescent="0.25">
      <c r="A42" s="2" t="s">
        <v>868</v>
      </c>
      <c r="B42" s="1">
        <v>1.99</v>
      </c>
      <c r="C42" s="1">
        <v>1.24</v>
      </c>
      <c r="D42" s="1">
        <v>1.38</v>
      </c>
      <c r="H42" s="2">
        <v>1</v>
      </c>
      <c r="I42" s="1">
        <v>3</v>
      </c>
      <c r="J42" s="1">
        <v>2</v>
      </c>
      <c r="K42" s="1">
        <v>2</v>
      </c>
      <c r="L42" s="1">
        <v>0</v>
      </c>
      <c r="M42" s="1">
        <v>0</v>
      </c>
      <c r="N42" s="1">
        <v>6</v>
      </c>
      <c r="O42" s="1">
        <v>0</v>
      </c>
      <c r="P42" s="13">
        <v>1</v>
      </c>
      <c r="Q42" s="1">
        <v>0</v>
      </c>
      <c r="R42" s="1">
        <v>0</v>
      </c>
      <c r="S42" s="1">
        <v>0</v>
      </c>
      <c r="T42" s="1">
        <v>0</v>
      </c>
      <c r="U42" s="4">
        <v>0</v>
      </c>
      <c r="V42" s="1">
        <v>1</v>
      </c>
      <c r="W42" s="1">
        <v>1</v>
      </c>
      <c r="X42" s="1">
        <v>0</v>
      </c>
      <c r="Y42" s="1">
        <v>0</v>
      </c>
      <c r="Z42" s="1">
        <v>0</v>
      </c>
      <c r="AA42" s="1">
        <v>6</v>
      </c>
      <c r="AB42" s="1">
        <v>0</v>
      </c>
      <c r="AC42" s="13">
        <v>0</v>
      </c>
      <c r="AD42" s="1">
        <v>0</v>
      </c>
      <c r="AE42" s="1">
        <v>0</v>
      </c>
      <c r="AF42" s="1">
        <v>0</v>
      </c>
      <c r="AG42" s="1">
        <v>0</v>
      </c>
      <c r="AH42" s="8">
        <v>1</v>
      </c>
      <c r="AI42" s="1">
        <v>5</v>
      </c>
      <c r="AJ42" s="1">
        <v>0</v>
      </c>
      <c r="AK42" s="1">
        <v>0</v>
      </c>
      <c r="AL42" s="1">
        <v>0</v>
      </c>
      <c r="AM42" s="1">
        <v>0</v>
      </c>
      <c r="AN42" s="1">
        <v>3</v>
      </c>
      <c r="AO42" s="1">
        <v>1</v>
      </c>
      <c r="AP42" s="13">
        <v>0</v>
      </c>
      <c r="AQ42" s="1">
        <v>0</v>
      </c>
      <c r="AR42" s="1">
        <v>0</v>
      </c>
      <c r="AS42" s="1">
        <v>0</v>
      </c>
      <c r="AT42" s="1">
        <v>0</v>
      </c>
      <c r="AU42" s="6"/>
      <c r="BC42" s="13"/>
      <c r="BH42" s="10"/>
      <c r="BP42" s="13"/>
      <c r="BU42" s="48"/>
      <c r="CC42" s="13"/>
      <c r="DE42" s="24"/>
      <c r="DF42" s="24"/>
      <c r="DG42" s="24"/>
      <c r="DH42" s="24"/>
      <c r="DI42" s="24"/>
      <c r="DJ42" s="24"/>
      <c r="DK42" s="24"/>
      <c r="DL42" s="24"/>
      <c r="DM42" s="24"/>
      <c r="DN42" s="24"/>
      <c r="DO42" s="24"/>
      <c r="DP42" s="24"/>
      <c r="DQ42" s="24"/>
      <c r="DR42" s="24"/>
      <c r="DS42" s="24"/>
    </row>
    <row r="43" spans="1:123" ht="15.75" customHeight="1" x14ac:dyDescent="0.25">
      <c r="A43" s="50">
        <v>45689</v>
      </c>
      <c r="B43" s="50"/>
      <c r="C43" s="50"/>
      <c r="D43" s="50"/>
      <c r="E43" s="50"/>
      <c r="F43" s="4"/>
      <c r="G43" s="4"/>
      <c r="H43" s="2"/>
      <c r="I43" s="35"/>
      <c r="J43" s="35"/>
      <c r="K43" s="35"/>
      <c r="L43" s="35"/>
      <c r="M43" s="35"/>
      <c r="N43" s="35"/>
      <c r="O43" s="35"/>
      <c r="P43" s="13"/>
      <c r="Q43" s="35"/>
      <c r="R43" s="35"/>
      <c r="S43" s="35"/>
      <c r="T43" s="35"/>
      <c r="U43" s="4"/>
      <c r="V43" s="35"/>
      <c r="W43" s="35"/>
      <c r="X43" s="35"/>
      <c r="Y43" s="35"/>
      <c r="Z43" s="35"/>
      <c r="AA43" s="35"/>
      <c r="AB43" s="35"/>
      <c r="AC43" s="13"/>
      <c r="AD43" s="35"/>
      <c r="AE43" s="35"/>
      <c r="AF43" s="35"/>
      <c r="AG43" s="35"/>
      <c r="AH43" s="8"/>
      <c r="AI43" s="35"/>
      <c r="AJ43" s="35"/>
      <c r="AK43" s="35"/>
      <c r="AL43" s="35"/>
      <c r="AM43" s="35"/>
      <c r="AN43" s="35"/>
      <c r="AO43" s="35"/>
      <c r="AP43" s="13"/>
      <c r="AQ43" s="35"/>
      <c r="AR43" s="35"/>
      <c r="AS43" s="35"/>
      <c r="AT43" s="35"/>
      <c r="AU43" s="6"/>
      <c r="AV43" s="35"/>
      <c r="AW43" s="35"/>
      <c r="AX43" s="35"/>
      <c r="AY43" s="35"/>
      <c r="AZ43" s="35"/>
      <c r="BA43" s="35"/>
      <c r="BB43" s="35"/>
      <c r="BC43" s="13"/>
      <c r="BD43" s="35"/>
      <c r="BE43" s="35"/>
      <c r="BF43" s="35"/>
      <c r="BG43" s="35"/>
      <c r="BH43" s="10"/>
      <c r="BI43" s="35"/>
      <c r="BJ43" s="35"/>
      <c r="BK43" s="35"/>
      <c r="BL43" s="35"/>
      <c r="BM43" s="35"/>
      <c r="BN43" s="35"/>
      <c r="BO43" s="35"/>
      <c r="BP43" s="13"/>
      <c r="BQ43" s="35"/>
      <c r="BR43" s="35"/>
      <c r="BS43" s="35"/>
      <c r="BT43" s="35"/>
      <c r="BU43" s="48"/>
      <c r="BV43" s="35"/>
      <c r="BW43" s="35"/>
      <c r="BX43" s="35"/>
      <c r="BY43" s="35"/>
      <c r="BZ43" s="35"/>
      <c r="CA43" s="35"/>
      <c r="CB43" s="35"/>
      <c r="CC43" s="13"/>
      <c r="CD43" s="35"/>
      <c r="CE43" s="35"/>
      <c r="CF43" s="35"/>
      <c r="CG43" s="35"/>
      <c r="CH43" s="35"/>
      <c r="CI43" s="35"/>
      <c r="CJ43" s="35"/>
      <c r="CK43" s="35"/>
      <c r="CL43" s="35"/>
      <c r="CM43" s="35"/>
      <c r="CN43" s="35"/>
      <c r="CO43" s="35"/>
      <c r="CP43" s="35"/>
      <c r="CQ43" s="35"/>
      <c r="CR43" s="35"/>
      <c r="CS43" s="35"/>
      <c r="CT43" s="35"/>
      <c r="CU43" s="35"/>
      <c r="CV43" s="35"/>
      <c r="CW43" s="35"/>
      <c r="CX43" s="35"/>
      <c r="CY43" s="35"/>
      <c r="CZ43" s="35"/>
      <c r="DA43" s="35"/>
      <c r="DB43" s="35"/>
      <c r="DC43" s="35"/>
      <c r="DD43" s="35"/>
      <c r="DE43" s="24"/>
      <c r="DF43" s="24"/>
      <c r="DG43" s="24"/>
      <c r="DH43" s="24"/>
      <c r="DI43" s="24"/>
      <c r="DJ43" s="24"/>
      <c r="DK43" s="24"/>
      <c r="DL43" s="24"/>
      <c r="DM43" s="24"/>
      <c r="DN43" s="24"/>
      <c r="DO43" s="24"/>
      <c r="DP43" s="24"/>
      <c r="DQ43" s="24"/>
      <c r="DR43" s="24"/>
      <c r="DS43" s="24"/>
    </row>
    <row r="44" spans="1:123" ht="15.75" customHeight="1" x14ac:dyDescent="0.25">
      <c r="A44" s="6" t="s">
        <v>869</v>
      </c>
      <c r="B44" s="36">
        <v>0.81</v>
      </c>
      <c r="C44" s="36">
        <v>1.01</v>
      </c>
      <c r="D44" s="36">
        <v>1.4</v>
      </c>
      <c r="E44" s="35"/>
      <c r="H44" s="2">
        <v>1</v>
      </c>
      <c r="I44" s="36">
        <v>4</v>
      </c>
      <c r="J44" s="36">
        <v>1</v>
      </c>
      <c r="K44" s="36">
        <v>0</v>
      </c>
      <c r="L44" s="36">
        <v>0</v>
      </c>
      <c r="M44" s="36">
        <v>0</v>
      </c>
      <c r="N44" s="36">
        <v>3</v>
      </c>
      <c r="O44" s="36">
        <v>1</v>
      </c>
      <c r="P44" s="13">
        <v>1</v>
      </c>
      <c r="Q44" s="36">
        <v>0</v>
      </c>
      <c r="R44" s="36">
        <v>0</v>
      </c>
      <c r="S44" s="36">
        <v>0</v>
      </c>
      <c r="T44" s="36">
        <v>0</v>
      </c>
      <c r="U44" s="4">
        <v>3</v>
      </c>
      <c r="V44" s="36">
        <v>2</v>
      </c>
      <c r="W44" s="36">
        <v>0</v>
      </c>
      <c r="X44" s="36">
        <v>1</v>
      </c>
      <c r="Y44" s="36">
        <v>0</v>
      </c>
      <c r="Z44" s="36">
        <v>1</v>
      </c>
      <c r="AA44" s="36">
        <v>4</v>
      </c>
      <c r="AB44" s="36">
        <v>0</v>
      </c>
      <c r="AC44" s="13">
        <v>0</v>
      </c>
      <c r="AD44" s="36">
        <v>1</v>
      </c>
      <c r="AE44" s="36">
        <v>0</v>
      </c>
      <c r="AF44" s="36">
        <v>0</v>
      </c>
      <c r="AG44" s="36">
        <v>0</v>
      </c>
      <c r="AH44" s="46">
        <v>2</v>
      </c>
      <c r="AI44" s="36">
        <v>0</v>
      </c>
      <c r="AJ44" s="36">
        <v>0</v>
      </c>
      <c r="AK44" s="36">
        <v>2</v>
      </c>
      <c r="AL44" s="36">
        <v>0</v>
      </c>
      <c r="AM44" s="36">
        <v>0</v>
      </c>
      <c r="AN44" s="36">
        <v>5</v>
      </c>
      <c r="AO44" s="36">
        <v>1</v>
      </c>
      <c r="AP44" s="13">
        <v>0</v>
      </c>
      <c r="AQ44" s="36">
        <v>1</v>
      </c>
      <c r="AR44" s="36">
        <v>1</v>
      </c>
      <c r="AS44" s="36">
        <v>0</v>
      </c>
      <c r="AT44" s="36">
        <v>0</v>
      </c>
      <c r="AU44" s="6"/>
      <c r="AV44" s="35"/>
      <c r="AW44" s="35"/>
      <c r="AX44" s="35"/>
      <c r="AY44" s="35"/>
      <c r="AZ44" s="35"/>
      <c r="BA44" s="35"/>
      <c r="BB44" s="35"/>
      <c r="BC44" s="13"/>
      <c r="BD44" s="35"/>
      <c r="BE44" s="35"/>
      <c r="BF44" s="35"/>
      <c r="BG44" s="35"/>
      <c r="BH44" s="10"/>
      <c r="BI44" s="35"/>
      <c r="BJ44" s="35"/>
      <c r="BK44" s="35"/>
      <c r="BL44" s="35"/>
      <c r="BM44" s="35"/>
      <c r="BN44" s="35"/>
      <c r="BO44" s="35"/>
      <c r="BP44" s="13"/>
      <c r="BQ44" s="35"/>
      <c r="BR44" s="35"/>
      <c r="BS44" s="35"/>
      <c r="BT44" s="35"/>
      <c r="BU44" s="48"/>
      <c r="BV44" s="35"/>
      <c r="BW44" s="35"/>
      <c r="BX44" s="35"/>
      <c r="BY44" s="35"/>
      <c r="BZ44" s="35"/>
      <c r="CA44" s="35"/>
      <c r="CB44" s="35"/>
      <c r="CC44" s="13"/>
      <c r="CD44" s="35"/>
      <c r="CE44" s="35"/>
      <c r="CF44" s="35"/>
      <c r="CG44" s="35"/>
      <c r="CH44" s="35"/>
      <c r="CI44" s="35"/>
      <c r="CJ44" s="35"/>
      <c r="CK44" s="35"/>
      <c r="CL44" s="35"/>
      <c r="CM44" s="35"/>
      <c r="CN44" s="35"/>
      <c r="CO44" s="35"/>
      <c r="CP44" s="35"/>
      <c r="CQ44" s="35"/>
      <c r="CR44" s="35"/>
      <c r="CS44" s="35"/>
      <c r="CT44" s="35"/>
      <c r="CU44" s="35"/>
      <c r="CV44" s="35"/>
      <c r="CW44" s="35"/>
      <c r="CX44" s="35"/>
      <c r="CY44" s="35"/>
      <c r="CZ44" s="35"/>
      <c r="DA44" s="35"/>
      <c r="DB44" s="35"/>
      <c r="DC44" s="35"/>
      <c r="DD44" s="35"/>
      <c r="DE44" s="24"/>
      <c r="DF44" s="24"/>
      <c r="DG44" s="24"/>
      <c r="DH44" s="24"/>
      <c r="DI44" s="24"/>
      <c r="DJ44" s="24"/>
      <c r="DK44" s="24"/>
      <c r="DL44" s="24"/>
      <c r="DM44" s="24"/>
      <c r="DN44" s="24"/>
      <c r="DO44" s="24"/>
      <c r="DP44" s="24"/>
      <c r="DQ44" s="24"/>
      <c r="DR44" s="24"/>
      <c r="DS44" s="24"/>
    </row>
    <row r="45" spans="1:123" ht="15.75" customHeight="1" x14ac:dyDescent="0.25">
      <c r="A45" s="2" t="s">
        <v>870</v>
      </c>
      <c r="B45" s="36">
        <v>1.17</v>
      </c>
      <c r="C45" s="36">
        <v>1.41</v>
      </c>
      <c r="D45" s="36">
        <v>1.27</v>
      </c>
      <c r="E45" s="35"/>
      <c r="H45" s="2">
        <v>0</v>
      </c>
      <c r="I45" s="36">
        <v>1</v>
      </c>
      <c r="J45" s="36">
        <v>1</v>
      </c>
      <c r="K45" s="36">
        <v>0</v>
      </c>
      <c r="L45" s="36">
        <v>0</v>
      </c>
      <c r="M45" s="36">
        <v>0</v>
      </c>
      <c r="N45" s="36">
        <v>4</v>
      </c>
      <c r="O45" s="36">
        <v>1</v>
      </c>
      <c r="P45" s="13">
        <v>0</v>
      </c>
      <c r="Q45" s="36">
        <v>0</v>
      </c>
      <c r="R45" s="36">
        <v>1</v>
      </c>
      <c r="S45" s="36">
        <v>0</v>
      </c>
      <c r="T45" s="36">
        <v>0</v>
      </c>
      <c r="U45" s="4">
        <v>1</v>
      </c>
      <c r="V45" s="36">
        <v>5</v>
      </c>
      <c r="W45" s="36">
        <v>2</v>
      </c>
      <c r="X45" s="36">
        <v>0</v>
      </c>
      <c r="Y45" s="36">
        <v>0</v>
      </c>
      <c r="Z45" s="36">
        <v>0</v>
      </c>
      <c r="AA45" s="36">
        <v>2</v>
      </c>
      <c r="AB45" s="36">
        <v>1</v>
      </c>
      <c r="AC45" s="13">
        <v>0</v>
      </c>
      <c r="AD45" s="36">
        <v>1</v>
      </c>
      <c r="AE45" s="36">
        <v>0</v>
      </c>
      <c r="AF45" s="36">
        <v>0</v>
      </c>
      <c r="AG45" s="36">
        <v>0</v>
      </c>
      <c r="AH45" s="8">
        <v>0</v>
      </c>
      <c r="AI45" s="36">
        <v>1</v>
      </c>
      <c r="AJ45" s="36">
        <v>3</v>
      </c>
      <c r="AK45" s="36">
        <v>0</v>
      </c>
      <c r="AL45" s="36">
        <v>0</v>
      </c>
      <c r="AM45" s="36">
        <v>0</v>
      </c>
      <c r="AN45" s="36">
        <v>4</v>
      </c>
      <c r="AO45" s="36">
        <v>1</v>
      </c>
      <c r="AP45" s="13">
        <v>1</v>
      </c>
      <c r="AQ45" s="36">
        <v>1</v>
      </c>
      <c r="AR45" s="36">
        <v>0</v>
      </c>
      <c r="AS45" s="36">
        <v>0</v>
      </c>
      <c r="AT45" s="36">
        <v>0</v>
      </c>
      <c r="AU45" s="6"/>
      <c r="AV45" s="35"/>
      <c r="AW45" s="35"/>
      <c r="AX45" s="35"/>
      <c r="AY45" s="35"/>
      <c r="AZ45" s="35"/>
      <c r="BA45" s="35"/>
      <c r="BB45" s="35"/>
      <c r="BC45" s="13"/>
      <c r="BD45" s="35"/>
      <c r="BE45" s="35"/>
      <c r="BF45" s="35"/>
      <c r="BG45" s="35"/>
      <c r="BH45" s="10"/>
      <c r="BI45" s="35"/>
      <c r="BJ45" s="35"/>
      <c r="BK45" s="35"/>
      <c r="BL45" s="35"/>
      <c r="BM45" s="35"/>
      <c r="BN45" s="35"/>
      <c r="BO45" s="35"/>
      <c r="BP45" s="13"/>
      <c r="BQ45" s="35"/>
      <c r="BR45" s="35"/>
      <c r="BS45" s="35"/>
      <c r="BT45" s="35"/>
      <c r="BU45" s="48"/>
      <c r="BV45" s="35"/>
      <c r="BW45" s="35"/>
      <c r="BX45" s="35"/>
      <c r="BY45" s="35"/>
      <c r="BZ45" s="35"/>
      <c r="CA45" s="35"/>
      <c r="CB45" s="35"/>
      <c r="CC45" s="13"/>
      <c r="CD45" s="35"/>
      <c r="CE45" s="35"/>
      <c r="CF45" s="35"/>
      <c r="CG45" s="35"/>
      <c r="CH45" s="35"/>
      <c r="CI45" s="35"/>
      <c r="CJ45" s="35"/>
      <c r="CK45" s="35"/>
      <c r="CL45" s="35"/>
      <c r="CM45" s="35"/>
      <c r="CN45" s="35"/>
      <c r="CO45" s="35"/>
      <c r="CP45" s="35"/>
      <c r="CQ45" s="35"/>
      <c r="CR45" s="35"/>
      <c r="CS45" s="35"/>
      <c r="CT45" s="35"/>
      <c r="CU45" s="35"/>
      <c r="CV45" s="35"/>
      <c r="CW45" s="35"/>
      <c r="CX45" s="35"/>
      <c r="CY45" s="35"/>
      <c r="CZ45" s="35"/>
      <c r="DA45" s="35"/>
      <c r="DB45" s="35"/>
      <c r="DC45" s="35"/>
      <c r="DD45" s="35"/>
      <c r="DE45" s="24"/>
      <c r="DF45" s="24"/>
      <c r="DG45" s="24"/>
      <c r="DH45" s="24"/>
      <c r="DI45" s="24"/>
      <c r="DJ45" s="24"/>
      <c r="DK45" s="24"/>
      <c r="DL45" s="24"/>
      <c r="DM45" s="24"/>
      <c r="DN45" s="24"/>
      <c r="DO45" s="24"/>
      <c r="DP45" s="24"/>
      <c r="DQ45" s="24"/>
      <c r="DR45" s="24"/>
      <c r="DS45" s="24"/>
    </row>
    <row r="46" spans="1:123" ht="15.75" customHeight="1" x14ac:dyDescent="0.25">
      <c r="A46" s="6" t="s">
        <v>871</v>
      </c>
      <c r="B46" s="36">
        <v>0.91</v>
      </c>
      <c r="C46" s="36">
        <v>1.24</v>
      </c>
      <c r="D46" s="36">
        <v>1.1299999999999999</v>
      </c>
      <c r="E46" s="35"/>
      <c r="H46" s="2">
        <v>1</v>
      </c>
      <c r="I46" s="36">
        <v>2</v>
      </c>
      <c r="J46" s="36">
        <v>1</v>
      </c>
      <c r="K46" s="36">
        <v>0</v>
      </c>
      <c r="L46" s="36">
        <v>0</v>
      </c>
      <c r="M46" s="36">
        <v>0</v>
      </c>
      <c r="N46" s="36">
        <v>2</v>
      </c>
      <c r="O46" s="36">
        <v>0</v>
      </c>
      <c r="P46" s="13">
        <v>0</v>
      </c>
      <c r="Q46" s="36">
        <v>0</v>
      </c>
      <c r="R46" s="36">
        <v>0</v>
      </c>
      <c r="S46" s="36">
        <v>0</v>
      </c>
      <c r="T46" s="36">
        <v>0</v>
      </c>
      <c r="U46" s="4">
        <v>1</v>
      </c>
      <c r="V46" s="36">
        <v>4</v>
      </c>
      <c r="W46" s="36">
        <v>1</v>
      </c>
      <c r="X46" s="36">
        <v>0</v>
      </c>
      <c r="Y46" s="36">
        <v>0</v>
      </c>
      <c r="Z46" s="36">
        <v>0</v>
      </c>
      <c r="AA46" s="36">
        <v>3</v>
      </c>
      <c r="AB46" s="36">
        <v>2</v>
      </c>
      <c r="AC46" s="13">
        <v>0</v>
      </c>
      <c r="AD46" s="36">
        <v>0</v>
      </c>
      <c r="AE46" s="36">
        <v>0</v>
      </c>
      <c r="AF46" s="36">
        <v>0</v>
      </c>
      <c r="AG46" s="36">
        <v>0</v>
      </c>
      <c r="AH46" s="8">
        <v>0</v>
      </c>
      <c r="AI46" s="36">
        <v>6</v>
      </c>
      <c r="AJ46" s="36">
        <v>1</v>
      </c>
      <c r="AK46" s="36">
        <v>0</v>
      </c>
      <c r="AL46" s="36">
        <v>0</v>
      </c>
      <c r="AM46" s="36">
        <v>0</v>
      </c>
      <c r="AN46" s="36">
        <v>4</v>
      </c>
      <c r="AO46" s="36">
        <v>0</v>
      </c>
      <c r="AP46" s="13">
        <v>0</v>
      </c>
      <c r="AQ46" s="36">
        <v>0</v>
      </c>
      <c r="AR46" s="36">
        <v>0</v>
      </c>
      <c r="AS46" s="36">
        <v>0</v>
      </c>
      <c r="AT46" s="36">
        <v>0</v>
      </c>
      <c r="AU46" s="6"/>
      <c r="AV46" s="35"/>
      <c r="AW46" s="35"/>
      <c r="AX46" s="35"/>
      <c r="AY46" s="35"/>
      <c r="AZ46" s="35"/>
      <c r="BA46" s="35"/>
      <c r="BB46" s="35"/>
      <c r="BC46" s="13"/>
      <c r="BD46" s="35"/>
      <c r="BE46" s="35"/>
      <c r="BF46" s="35"/>
      <c r="BG46" s="35"/>
      <c r="BH46" s="10"/>
      <c r="BI46" s="35"/>
      <c r="BJ46" s="35"/>
      <c r="BK46" s="35"/>
      <c r="BL46" s="35"/>
      <c r="BM46" s="35"/>
      <c r="BN46" s="35"/>
      <c r="BO46" s="35"/>
      <c r="BP46" s="13"/>
      <c r="BQ46" s="35"/>
      <c r="BR46" s="35"/>
      <c r="BS46" s="35"/>
      <c r="BT46" s="35"/>
      <c r="BU46" s="48"/>
      <c r="BV46" s="35"/>
      <c r="BW46" s="35"/>
      <c r="BX46" s="35"/>
      <c r="BY46" s="35"/>
      <c r="BZ46" s="35"/>
      <c r="CA46" s="35"/>
      <c r="CB46" s="35"/>
      <c r="CC46" s="13"/>
      <c r="CD46" s="35"/>
      <c r="CE46" s="35"/>
      <c r="CF46" s="35"/>
      <c r="CG46" s="35"/>
      <c r="CH46" s="35"/>
      <c r="CI46" s="35"/>
      <c r="CJ46" s="35"/>
      <c r="CK46" s="35"/>
      <c r="CL46" s="35"/>
      <c r="CM46" s="35"/>
      <c r="CN46" s="35"/>
      <c r="CO46" s="35"/>
      <c r="CP46" s="35"/>
      <c r="CQ46" s="35"/>
      <c r="CR46" s="35"/>
      <c r="CS46" s="35"/>
      <c r="CT46" s="35"/>
      <c r="CU46" s="35"/>
      <c r="CV46" s="35"/>
      <c r="CW46" s="35"/>
      <c r="CX46" s="35"/>
      <c r="CY46" s="35"/>
      <c r="CZ46" s="35"/>
      <c r="DA46" s="35"/>
      <c r="DB46" s="35"/>
      <c r="DC46" s="35"/>
      <c r="DD46" s="35"/>
      <c r="DE46" s="24"/>
      <c r="DF46" s="24"/>
      <c r="DG46" s="24"/>
      <c r="DH46" s="24"/>
      <c r="DI46" s="24"/>
      <c r="DJ46" s="24"/>
      <c r="DK46" s="24"/>
      <c r="DL46" s="24"/>
      <c r="DM46" s="24"/>
      <c r="DN46" s="24"/>
      <c r="DO46" s="24"/>
      <c r="DP46" s="24"/>
      <c r="DQ46" s="24"/>
      <c r="DR46" s="24"/>
      <c r="DS46" s="24"/>
    </row>
    <row r="47" spans="1:123" ht="15.75" customHeight="1" x14ac:dyDescent="0.25">
      <c r="A47" s="6" t="s">
        <v>361</v>
      </c>
      <c r="B47" s="36">
        <v>0.54</v>
      </c>
      <c r="C47" s="36">
        <v>1.08</v>
      </c>
      <c r="D47" s="36">
        <v>0.67</v>
      </c>
      <c r="E47" s="35"/>
      <c r="H47" s="2">
        <v>0</v>
      </c>
      <c r="I47" s="36">
        <v>1</v>
      </c>
      <c r="J47" s="36">
        <v>0</v>
      </c>
      <c r="K47" s="36">
        <v>0</v>
      </c>
      <c r="L47" s="36">
        <v>0</v>
      </c>
      <c r="M47" s="36">
        <v>0</v>
      </c>
      <c r="N47" s="36">
        <v>2</v>
      </c>
      <c r="O47" s="36">
        <v>0</v>
      </c>
      <c r="P47" s="13">
        <v>0</v>
      </c>
      <c r="Q47" s="36">
        <v>0</v>
      </c>
      <c r="R47" s="36">
        <v>0</v>
      </c>
      <c r="S47" s="36">
        <v>0</v>
      </c>
      <c r="T47" s="36">
        <v>0</v>
      </c>
      <c r="U47" s="4">
        <v>0</v>
      </c>
      <c r="V47" s="36">
        <v>1</v>
      </c>
      <c r="W47" s="36">
        <v>0</v>
      </c>
      <c r="X47" s="36">
        <v>1</v>
      </c>
      <c r="Y47" s="36">
        <v>0</v>
      </c>
      <c r="Z47" s="36">
        <v>0</v>
      </c>
      <c r="AA47" s="36">
        <v>1</v>
      </c>
      <c r="AB47" s="36">
        <v>1</v>
      </c>
      <c r="AC47" s="13">
        <v>0</v>
      </c>
      <c r="AD47" s="36">
        <v>0</v>
      </c>
      <c r="AE47" s="36">
        <v>0</v>
      </c>
      <c r="AF47" s="36">
        <v>0</v>
      </c>
      <c r="AG47" s="36">
        <v>0</v>
      </c>
      <c r="AH47" s="8">
        <v>0</v>
      </c>
      <c r="AI47" s="36">
        <v>3</v>
      </c>
      <c r="AJ47" s="36">
        <v>0</v>
      </c>
      <c r="AK47" s="36">
        <v>0</v>
      </c>
      <c r="AL47" s="36">
        <v>0</v>
      </c>
      <c r="AM47" s="36">
        <v>0</v>
      </c>
      <c r="AN47" s="36">
        <v>0</v>
      </c>
      <c r="AO47" s="36">
        <v>0</v>
      </c>
      <c r="AP47" s="13">
        <v>0</v>
      </c>
      <c r="AQ47" s="36">
        <v>0</v>
      </c>
      <c r="AR47" s="36">
        <v>0</v>
      </c>
      <c r="AS47" s="36">
        <v>0</v>
      </c>
      <c r="AT47" s="36">
        <v>0</v>
      </c>
      <c r="AU47" s="6"/>
      <c r="AV47" s="35"/>
      <c r="AW47" s="35"/>
      <c r="AX47" s="35"/>
      <c r="AY47" s="35"/>
      <c r="AZ47" s="35"/>
      <c r="BA47" s="35"/>
      <c r="BB47" s="35"/>
      <c r="BC47" s="13"/>
      <c r="BD47" s="35"/>
      <c r="BE47" s="35"/>
      <c r="BF47" s="35"/>
      <c r="BG47" s="35"/>
      <c r="BH47" s="10"/>
      <c r="BI47" s="35"/>
      <c r="BJ47" s="35"/>
      <c r="BK47" s="35"/>
      <c r="BL47" s="35"/>
      <c r="BM47" s="35"/>
      <c r="BN47" s="35"/>
      <c r="BO47" s="35"/>
      <c r="BP47" s="13"/>
      <c r="BQ47" s="35"/>
      <c r="BR47" s="35"/>
      <c r="BS47" s="35"/>
      <c r="BT47" s="35"/>
      <c r="BU47" s="48"/>
      <c r="BV47" s="35"/>
      <c r="BW47" s="35"/>
      <c r="BX47" s="35"/>
      <c r="BY47" s="35"/>
      <c r="BZ47" s="35"/>
      <c r="CA47" s="35"/>
      <c r="CB47" s="35"/>
      <c r="CC47" s="13"/>
      <c r="CD47" s="35"/>
      <c r="CE47" s="35"/>
      <c r="CF47" s="35"/>
      <c r="CG47" s="35"/>
      <c r="CH47" s="35"/>
      <c r="CI47" s="35"/>
      <c r="CJ47" s="35"/>
      <c r="CK47" s="35"/>
      <c r="CL47" s="35"/>
      <c r="CM47" s="35"/>
      <c r="CN47" s="35"/>
      <c r="CO47" s="35"/>
      <c r="CP47" s="35"/>
      <c r="CQ47" s="35"/>
      <c r="CR47" s="35"/>
      <c r="CS47" s="35"/>
      <c r="CT47" s="35"/>
      <c r="CU47" s="35"/>
      <c r="CV47" s="35"/>
      <c r="CW47" s="35"/>
      <c r="CX47" s="35"/>
      <c r="CY47" s="35"/>
      <c r="CZ47" s="35"/>
      <c r="DA47" s="35"/>
      <c r="DB47" s="35"/>
      <c r="DC47" s="35"/>
      <c r="DD47" s="35"/>
      <c r="DE47" s="24"/>
      <c r="DF47" s="24"/>
      <c r="DG47" s="24"/>
      <c r="DH47" s="24"/>
      <c r="DI47" s="24"/>
      <c r="DJ47" s="24"/>
      <c r="DK47" s="24"/>
      <c r="DL47" s="24"/>
      <c r="DM47" s="24"/>
      <c r="DN47" s="24"/>
      <c r="DO47" s="24"/>
      <c r="DP47" s="24"/>
      <c r="DQ47" s="24"/>
      <c r="DR47" s="24"/>
      <c r="DS47" s="24"/>
    </row>
    <row r="48" spans="1:123" ht="15.75" customHeight="1" x14ac:dyDescent="0.25">
      <c r="A48" s="2" t="s">
        <v>872</v>
      </c>
      <c r="B48" s="36">
        <v>1.22</v>
      </c>
      <c r="C48" s="36">
        <v>1.64</v>
      </c>
      <c r="D48" s="36">
        <v>1.36</v>
      </c>
      <c r="E48" s="35"/>
      <c r="H48" s="2">
        <v>0</v>
      </c>
      <c r="I48" s="36">
        <v>4</v>
      </c>
      <c r="J48" s="36">
        <v>2</v>
      </c>
      <c r="K48" s="36">
        <v>0</v>
      </c>
      <c r="L48" s="36">
        <v>0</v>
      </c>
      <c r="M48" s="36">
        <v>0</v>
      </c>
      <c r="N48" s="36">
        <v>0</v>
      </c>
      <c r="O48" s="36">
        <v>0</v>
      </c>
      <c r="P48" s="13">
        <v>0</v>
      </c>
      <c r="Q48" s="36">
        <v>0</v>
      </c>
      <c r="R48" s="36">
        <v>0</v>
      </c>
      <c r="S48" s="36">
        <v>0</v>
      </c>
      <c r="T48" s="36">
        <v>0</v>
      </c>
      <c r="U48" s="4">
        <v>0</v>
      </c>
      <c r="V48" s="36">
        <v>2</v>
      </c>
      <c r="W48" s="36">
        <v>1</v>
      </c>
      <c r="X48" s="36">
        <v>1</v>
      </c>
      <c r="Y48" s="36">
        <v>0</v>
      </c>
      <c r="Z48" s="36">
        <v>0</v>
      </c>
      <c r="AA48" s="36">
        <v>0</v>
      </c>
      <c r="AB48" s="36">
        <v>0</v>
      </c>
      <c r="AC48" s="13">
        <v>0</v>
      </c>
      <c r="AD48" s="36">
        <v>0</v>
      </c>
      <c r="AE48" s="36">
        <v>0</v>
      </c>
      <c r="AF48" s="36">
        <v>1</v>
      </c>
      <c r="AG48" s="36">
        <v>0</v>
      </c>
      <c r="AH48" s="46">
        <v>1</v>
      </c>
      <c r="AI48" s="36">
        <v>1</v>
      </c>
      <c r="AJ48" s="36">
        <v>1</v>
      </c>
      <c r="AK48" s="36">
        <v>0</v>
      </c>
      <c r="AL48" s="36">
        <v>0</v>
      </c>
      <c r="AM48" s="36">
        <v>0</v>
      </c>
      <c r="AN48" s="36">
        <v>3</v>
      </c>
      <c r="AO48" s="36">
        <v>1</v>
      </c>
      <c r="AP48" s="13">
        <v>0</v>
      </c>
      <c r="AQ48" s="36">
        <v>0</v>
      </c>
      <c r="AR48" s="36">
        <v>0</v>
      </c>
      <c r="AS48" s="36">
        <v>0</v>
      </c>
      <c r="AT48" s="36">
        <v>0</v>
      </c>
      <c r="AU48" s="6"/>
      <c r="AV48" s="35"/>
      <c r="AW48" s="35"/>
      <c r="AX48" s="35"/>
      <c r="AY48" s="35"/>
      <c r="AZ48" s="35"/>
      <c r="BA48" s="35"/>
      <c r="BB48" s="35"/>
      <c r="BC48" s="13"/>
      <c r="BD48" s="35"/>
      <c r="BE48" s="35"/>
      <c r="BF48" s="35"/>
      <c r="BG48" s="35"/>
      <c r="BH48" s="10"/>
      <c r="BI48" s="35"/>
      <c r="BJ48" s="35"/>
      <c r="BK48" s="35"/>
      <c r="BL48" s="35"/>
      <c r="BM48" s="35"/>
      <c r="BN48" s="35"/>
      <c r="BO48" s="35"/>
      <c r="BP48" s="13"/>
      <c r="BQ48" s="35"/>
      <c r="BR48" s="35"/>
      <c r="BS48" s="35"/>
      <c r="BT48" s="35"/>
      <c r="BU48" s="48"/>
      <c r="BV48" s="35"/>
      <c r="BW48" s="35"/>
      <c r="BX48" s="35"/>
      <c r="BY48" s="35"/>
      <c r="BZ48" s="35"/>
      <c r="CA48" s="35"/>
      <c r="CB48" s="35"/>
      <c r="CC48" s="13"/>
      <c r="CD48" s="35"/>
      <c r="CE48" s="35"/>
      <c r="CF48" s="35"/>
      <c r="CG48" s="35"/>
      <c r="CH48" s="35"/>
      <c r="CI48" s="35"/>
      <c r="CJ48" s="35"/>
      <c r="CK48" s="35"/>
      <c r="CL48" s="35"/>
      <c r="CM48" s="35"/>
      <c r="CN48" s="35"/>
      <c r="CO48" s="35"/>
      <c r="CP48" s="35"/>
      <c r="CQ48" s="35"/>
      <c r="CR48" s="35"/>
      <c r="CS48" s="35"/>
      <c r="CT48" s="35"/>
      <c r="CU48" s="35"/>
      <c r="CV48" s="35"/>
      <c r="CW48" s="35"/>
      <c r="CX48" s="35"/>
      <c r="CY48" s="35"/>
      <c r="CZ48" s="35"/>
      <c r="DA48" s="35"/>
      <c r="DB48" s="35"/>
      <c r="DC48" s="35"/>
      <c r="DD48" s="35"/>
      <c r="DE48" s="24"/>
      <c r="DF48" s="24"/>
      <c r="DG48" s="24"/>
      <c r="DH48" s="24"/>
      <c r="DI48" s="24"/>
      <c r="DJ48" s="24"/>
      <c r="DK48" s="24"/>
      <c r="DL48" s="24"/>
      <c r="DM48" s="24"/>
      <c r="DN48" s="24"/>
      <c r="DO48" s="24"/>
      <c r="DP48" s="24"/>
      <c r="DQ48" s="24"/>
      <c r="DR48" s="24"/>
      <c r="DS48" s="24"/>
    </row>
    <row r="49" spans="1:123" ht="15.75" customHeight="1" x14ac:dyDescent="0.25">
      <c r="A49" s="44">
        <v>45690</v>
      </c>
      <c r="B49" s="44"/>
      <c r="C49" s="44"/>
      <c r="D49" s="44"/>
      <c r="E49" s="44"/>
      <c r="F49" s="44"/>
      <c r="G49" s="44"/>
      <c r="H49" s="2"/>
      <c r="I49" s="35"/>
      <c r="J49" s="35"/>
      <c r="K49" s="35"/>
      <c r="L49" s="35"/>
      <c r="M49" s="35"/>
      <c r="N49" s="35"/>
      <c r="O49" s="35"/>
      <c r="P49" s="13"/>
      <c r="Q49" s="35"/>
      <c r="R49" s="35"/>
      <c r="S49" s="35"/>
      <c r="T49" s="35"/>
      <c r="U49" s="4"/>
      <c r="V49" s="35"/>
      <c r="W49" s="35"/>
      <c r="X49" s="35"/>
      <c r="Y49" s="35"/>
      <c r="Z49" s="35"/>
      <c r="AA49" s="35"/>
      <c r="AB49" s="35"/>
      <c r="AC49" s="13"/>
      <c r="AD49" s="35"/>
      <c r="AE49" s="35"/>
      <c r="AF49" s="35"/>
      <c r="AG49" s="35"/>
      <c r="AH49" s="8"/>
      <c r="AI49" s="35"/>
      <c r="AJ49" s="35"/>
      <c r="AK49" s="35"/>
      <c r="AL49" s="35"/>
      <c r="AM49" s="35"/>
      <c r="AN49" s="35"/>
      <c r="AO49" s="35"/>
      <c r="AP49" s="13"/>
      <c r="AQ49" s="35"/>
      <c r="AR49" s="35"/>
      <c r="AS49" s="35"/>
      <c r="AT49" s="35"/>
      <c r="AU49" s="6"/>
      <c r="AV49" s="35"/>
      <c r="AW49" s="35"/>
      <c r="AX49" s="35"/>
      <c r="AY49" s="35"/>
      <c r="AZ49" s="35"/>
      <c r="BA49" s="35"/>
      <c r="BB49" s="35"/>
      <c r="BC49" s="13"/>
      <c r="BD49" s="35"/>
      <c r="BE49" s="35"/>
      <c r="BF49" s="35"/>
      <c r="BG49" s="35"/>
      <c r="BH49" s="10"/>
      <c r="BI49" s="35"/>
      <c r="BJ49" s="35"/>
      <c r="BK49" s="35"/>
      <c r="BL49" s="35"/>
      <c r="BM49" s="35"/>
      <c r="BN49" s="35"/>
      <c r="BO49" s="35"/>
      <c r="BP49" s="13"/>
      <c r="BQ49" s="35"/>
      <c r="BR49" s="35"/>
      <c r="BS49" s="35"/>
      <c r="BT49" s="35"/>
      <c r="BU49" s="48"/>
      <c r="BV49" s="35"/>
      <c r="BW49" s="35"/>
      <c r="BX49" s="35"/>
      <c r="BY49" s="35"/>
      <c r="BZ49" s="35"/>
      <c r="CA49" s="35"/>
      <c r="CB49" s="35"/>
      <c r="CC49" s="13"/>
      <c r="CD49" s="35"/>
      <c r="CE49" s="35"/>
      <c r="CF49" s="35"/>
      <c r="CG49" s="35"/>
      <c r="CH49" s="35"/>
      <c r="CI49" s="35"/>
      <c r="CJ49" s="35"/>
      <c r="CK49" s="35"/>
      <c r="CL49" s="35"/>
      <c r="CM49" s="35"/>
      <c r="CN49" s="35"/>
      <c r="CO49" s="35"/>
      <c r="CP49" s="35"/>
      <c r="CQ49" s="35"/>
      <c r="CR49" s="35"/>
      <c r="CS49" s="35"/>
      <c r="CT49" s="35"/>
      <c r="CU49" s="35"/>
      <c r="CV49" s="35"/>
      <c r="CW49" s="35"/>
      <c r="CX49" s="35"/>
      <c r="CY49" s="35"/>
      <c r="CZ49" s="35"/>
      <c r="DA49" s="35"/>
      <c r="DB49" s="35"/>
      <c r="DC49" s="35"/>
      <c r="DD49" s="35"/>
      <c r="DE49" s="24"/>
      <c r="DF49" s="24"/>
      <c r="DG49" s="24"/>
      <c r="DH49" s="24"/>
      <c r="DI49" s="24"/>
      <c r="DJ49" s="24"/>
      <c r="DK49" s="24"/>
      <c r="DL49" s="24"/>
      <c r="DM49" s="24"/>
      <c r="DN49" s="24"/>
      <c r="DO49" s="24"/>
      <c r="DP49" s="24"/>
      <c r="DQ49" s="24"/>
      <c r="DR49" s="24"/>
      <c r="DS49" s="24"/>
    </row>
    <row r="50" spans="1:123" ht="15.75" customHeight="1" x14ac:dyDescent="0.25">
      <c r="A50" s="38" t="s">
        <v>873</v>
      </c>
      <c r="B50" s="36">
        <v>1.67</v>
      </c>
      <c r="C50" s="36">
        <v>1.07</v>
      </c>
      <c r="D50" s="35"/>
      <c r="E50" s="36">
        <v>0.67</v>
      </c>
      <c r="H50" s="2">
        <v>1</v>
      </c>
      <c r="I50" s="36">
        <v>2</v>
      </c>
      <c r="J50" s="36">
        <v>2</v>
      </c>
      <c r="K50" s="36">
        <v>0</v>
      </c>
      <c r="L50" s="36">
        <v>0</v>
      </c>
      <c r="M50" s="36">
        <v>0</v>
      </c>
      <c r="N50" s="36">
        <v>2</v>
      </c>
      <c r="O50" s="36">
        <v>0</v>
      </c>
      <c r="P50" s="13">
        <v>0</v>
      </c>
      <c r="Q50" s="36">
        <v>0</v>
      </c>
      <c r="R50" s="36">
        <v>0</v>
      </c>
      <c r="S50" s="36">
        <v>0</v>
      </c>
      <c r="T50" s="36">
        <v>0</v>
      </c>
      <c r="U50" s="4">
        <v>0</v>
      </c>
      <c r="V50" s="36">
        <v>3</v>
      </c>
      <c r="W50" s="36">
        <v>0</v>
      </c>
      <c r="X50" s="36">
        <v>0</v>
      </c>
      <c r="Y50" s="36">
        <v>0</v>
      </c>
      <c r="Z50" s="36">
        <v>0</v>
      </c>
      <c r="AA50" s="36">
        <v>1</v>
      </c>
      <c r="AB50" s="36">
        <v>0</v>
      </c>
      <c r="AC50" s="13">
        <v>0</v>
      </c>
      <c r="AD50" s="36">
        <v>0</v>
      </c>
      <c r="AE50" s="36">
        <v>0</v>
      </c>
      <c r="AF50" s="36">
        <v>0</v>
      </c>
      <c r="AG50" s="36">
        <v>0</v>
      </c>
      <c r="AH50" s="8"/>
      <c r="AI50" s="35"/>
      <c r="AJ50" s="35"/>
      <c r="AK50" s="35"/>
      <c r="AL50" s="35"/>
      <c r="AM50" s="35"/>
      <c r="AN50" s="35"/>
      <c r="AO50" s="35"/>
      <c r="AP50" s="13"/>
      <c r="AQ50" s="35"/>
      <c r="AR50" s="35"/>
      <c r="AS50" s="35"/>
      <c r="AT50" s="35"/>
      <c r="AU50" s="6">
        <v>0</v>
      </c>
      <c r="AV50" s="36">
        <v>1</v>
      </c>
      <c r="AW50" s="36">
        <v>0</v>
      </c>
      <c r="AX50" s="36">
        <v>0</v>
      </c>
      <c r="AY50" s="36">
        <v>0</v>
      </c>
      <c r="AZ50" s="36">
        <v>0</v>
      </c>
      <c r="BA50" s="36">
        <v>2</v>
      </c>
      <c r="BB50" s="36">
        <v>0</v>
      </c>
      <c r="BC50" s="13">
        <v>0</v>
      </c>
      <c r="BD50" s="36">
        <v>0</v>
      </c>
      <c r="BE50" s="36">
        <v>0</v>
      </c>
      <c r="BF50" s="36">
        <v>0</v>
      </c>
      <c r="BG50" s="36">
        <v>0</v>
      </c>
      <c r="BH50" s="10"/>
      <c r="BI50" s="35"/>
      <c r="BJ50" s="35"/>
      <c r="BK50" s="35"/>
      <c r="BL50" s="35"/>
      <c r="BM50" s="35"/>
      <c r="BN50" s="35"/>
      <c r="BO50" s="35"/>
      <c r="BP50" s="13"/>
      <c r="BQ50" s="35"/>
      <c r="BR50" s="35"/>
      <c r="BS50" s="35"/>
      <c r="BT50" s="35"/>
      <c r="BU50" s="48"/>
      <c r="BV50" s="35"/>
      <c r="BW50" s="35"/>
      <c r="BX50" s="35"/>
      <c r="BY50" s="35"/>
      <c r="BZ50" s="35"/>
      <c r="CA50" s="35"/>
      <c r="CB50" s="35"/>
      <c r="CC50" s="13"/>
      <c r="CD50" s="35"/>
      <c r="CE50" s="35"/>
      <c r="CF50" s="35"/>
      <c r="CG50" s="35"/>
      <c r="CH50" s="35"/>
      <c r="CI50" s="35"/>
      <c r="CJ50" s="35"/>
      <c r="CK50" s="35"/>
      <c r="CL50" s="35"/>
      <c r="CM50" s="35"/>
      <c r="CN50" s="35"/>
      <c r="CO50" s="35"/>
      <c r="CP50" s="35"/>
      <c r="CQ50" s="35"/>
      <c r="CR50" s="35"/>
      <c r="CS50" s="35"/>
      <c r="CT50" s="35"/>
      <c r="CU50" s="35"/>
      <c r="CV50" s="35"/>
      <c r="CW50" s="35"/>
      <c r="CX50" s="35"/>
      <c r="CY50" s="35"/>
      <c r="CZ50" s="35"/>
      <c r="DA50" s="35"/>
      <c r="DB50" s="35"/>
      <c r="DC50" s="35"/>
      <c r="DD50" s="35"/>
      <c r="DE50" s="24"/>
      <c r="DF50" s="24"/>
      <c r="DG50" s="24"/>
      <c r="DH50" s="24"/>
      <c r="DI50" s="24"/>
      <c r="DJ50" s="24"/>
      <c r="DK50" s="24"/>
      <c r="DL50" s="24"/>
      <c r="DM50" s="24"/>
      <c r="DN50" s="24"/>
      <c r="DO50" s="24"/>
      <c r="DP50" s="24"/>
      <c r="DQ50" s="24"/>
      <c r="DR50" s="24"/>
      <c r="DS50" s="24"/>
    </row>
    <row r="51" spans="1:123" ht="15.75" customHeight="1" x14ac:dyDescent="0.25">
      <c r="A51" s="44">
        <v>45692</v>
      </c>
      <c r="B51" s="44"/>
      <c r="C51" s="44"/>
      <c r="D51" s="44"/>
      <c r="E51" s="44"/>
      <c r="F51" s="44"/>
      <c r="G51" s="44"/>
      <c r="H51" s="2"/>
      <c r="I51" s="35"/>
      <c r="J51" s="35"/>
      <c r="K51" s="35"/>
      <c r="L51" s="35"/>
      <c r="M51" s="35"/>
      <c r="N51" s="35"/>
      <c r="O51" s="35"/>
      <c r="P51" s="13"/>
      <c r="Q51" s="35"/>
      <c r="R51" s="35"/>
      <c r="S51" s="35"/>
      <c r="T51" s="35"/>
      <c r="U51" s="4"/>
      <c r="V51" s="35"/>
      <c r="W51" s="35"/>
      <c r="X51" s="35"/>
      <c r="Y51" s="35"/>
      <c r="Z51" s="35"/>
      <c r="AA51" s="35"/>
      <c r="AB51" s="35"/>
      <c r="AC51" s="13"/>
      <c r="AD51" s="35"/>
      <c r="AE51" s="35"/>
      <c r="AF51" s="35"/>
      <c r="AG51" s="35"/>
      <c r="AH51" s="8"/>
      <c r="AI51" s="35"/>
      <c r="AJ51" s="35"/>
      <c r="AK51" s="35"/>
      <c r="AL51" s="35"/>
      <c r="AM51" s="35"/>
      <c r="AN51" s="35"/>
      <c r="AO51" s="35"/>
      <c r="AP51" s="13"/>
      <c r="AQ51" s="35"/>
      <c r="AR51" s="35"/>
      <c r="AS51" s="35"/>
      <c r="AT51" s="35"/>
      <c r="AU51" s="6"/>
      <c r="AV51" s="35"/>
      <c r="AW51" s="35"/>
      <c r="AX51" s="35"/>
      <c r="AY51" s="35"/>
      <c r="AZ51" s="35"/>
      <c r="BA51" s="35"/>
      <c r="BB51" s="35"/>
      <c r="BC51" s="13"/>
      <c r="BD51" s="35"/>
      <c r="BE51" s="35"/>
      <c r="BF51" s="35"/>
      <c r="BG51" s="35"/>
      <c r="BH51" s="10"/>
      <c r="BI51" s="35"/>
      <c r="BJ51" s="35"/>
      <c r="BK51" s="35"/>
      <c r="BL51" s="35"/>
      <c r="BM51" s="35"/>
      <c r="BN51" s="35"/>
      <c r="BO51" s="35"/>
      <c r="BP51" s="13"/>
      <c r="BQ51" s="35"/>
      <c r="BR51" s="35"/>
      <c r="BS51" s="35"/>
      <c r="BT51" s="35"/>
      <c r="BU51" s="48"/>
      <c r="BV51" s="35"/>
      <c r="BW51" s="35"/>
      <c r="BX51" s="35"/>
      <c r="BY51" s="35"/>
      <c r="BZ51" s="35"/>
      <c r="CA51" s="35"/>
      <c r="CB51" s="35"/>
      <c r="CC51" s="13"/>
      <c r="CD51" s="35"/>
      <c r="CE51" s="35"/>
      <c r="CF51" s="35"/>
      <c r="CG51" s="35"/>
      <c r="CH51" s="35"/>
      <c r="CI51" s="35"/>
      <c r="CJ51" s="35"/>
      <c r="CK51" s="35"/>
      <c r="CL51" s="35"/>
      <c r="CM51" s="35"/>
      <c r="CN51" s="35"/>
      <c r="CO51" s="35"/>
      <c r="CP51" s="35"/>
      <c r="CQ51" s="35"/>
      <c r="CR51" s="35"/>
      <c r="CS51" s="35"/>
      <c r="CT51" s="35"/>
      <c r="CU51" s="35"/>
      <c r="CV51" s="35"/>
      <c r="CW51" s="35"/>
      <c r="CX51" s="35"/>
      <c r="CY51" s="35"/>
      <c r="CZ51" s="35"/>
      <c r="DA51" s="35"/>
      <c r="DB51" s="35"/>
      <c r="DC51" s="35"/>
      <c r="DD51" s="35"/>
      <c r="DE51" s="24"/>
      <c r="DF51" s="24"/>
      <c r="DG51" s="24"/>
      <c r="DH51" s="24"/>
      <c r="DI51" s="24"/>
      <c r="DJ51" s="24"/>
      <c r="DK51" s="24"/>
      <c r="DL51" s="24"/>
      <c r="DM51" s="24"/>
      <c r="DN51" s="24"/>
      <c r="DO51" s="24"/>
      <c r="DP51" s="24"/>
      <c r="DQ51" s="24"/>
      <c r="DR51" s="24"/>
      <c r="DS51" s="24"/>
    </row>
    <row r="52" spans="1:123" ht="15.75" customHeight="1" x14ac:dyDescent="0.25">
      <c r="A52" s="2" t="s">
        <v>364</v>
      </c>
      <c r="B52" s="36">
        <v>1.1499999999999999</v>
      </c>
      <c r="C52" s="36">
        <v>1.49</v>
      </c>
      <c r="D52" s="36">
        <v>1.02</v>
      </c>
      <c r="E52" s="35"/>
      <c r="H52" s="2">
        <v>0</v>
      </c>
      <c r="I52" s="36">
        <v>1</v>
      </c>
      <c r="J52" s="36">
        <v>0</v>
      </c>
      <c r="K52" s="36">
        <v>0</v>
      </c>
      <c r="L52" s="36">
        <v>0</v>
      </c>
      <c r="M52" s="36">
        <v>1</v>
      </c>
      <c r="N52" s="36">
        <v>2</v>
      </c>
      <c r="O52" s="36">
        <v>1</v>
      </c>
      <c r="P52" s="13">
        <v>0</v>
      </c>
      <c r="Q52" s="36">
        <v>0</v>
      </c>
      <c r="R52" s="36">
        <v>0</v>
      </c>
      <c r="S52" s="36">
        <v>0</v>
      </c>
      <c r="T52" s="36">
        <v>0</v>
      </c>
      <c r="U52" s="4">
        <v>0</v>
      </c>
      <c r="V52" s="36">
        <v>2</v>
      </c>
      <c r="W52" s="36">
        <v>2</v>
      </c>
      <c r="X52" s="36">
        <v>0</v>
      </c>
      <c r="Y52" s="36">
        <v>0</v>
      </c>
      <c r="Z52" s="36">
        <v>0</v>
      </c>
      <c r="AA52" s="36">
        <v>4</v>
      </c>
      <c r="AB52" s="36">
        <v>1</v>
      </c>
      <c r="AC52" s="13">
        <v>0</v>
      </c>
      <c r="AD52" s="36">
        <v>1</v>
      </c>
      <c r="AE52" s="36">
        <v>0</v>
      </c>
      <c r="AF52" s="36">
        <v>0</v>
      </c>
      <c r="AG52" s="36">
        <v>0</v>
      </c>
      <c r="AH52" s="8">
        <v>0</v>
      </c>
      <c r="AI52" s="36">
        <v>5</v>
      </c>
      <c r="AJ52" s="36">
        <v>0</v>
      </c>
      <c r="AK52" s="36">
        <v>0</v>
      </c>
      <c r="AL52" s="36">
        <v>0</v>
      </c>
      <c r="AM52" s="36">
        <v>0</v>
      </c>
      <c r="AN52" s="36">
        <v>1</v>
      </c>
      <c r="AO52" s="36">
        <v>0</v>
      </c>
      <c r="AP52" s="13">
        <v>0</v>
      </c>
      <c r="AQ52" s="36">
        <v>0</v>
      </c>
      <c r="AR52" s="36">
        <v>0</v>
      </c>
      <c r="AS52" s="36">
        <v>0</v>
      </c>
      <c r="AT52" s="36">
        <v>0</v>
      </c>
      <c r="AU52" s="6"/>
      <c r="AV52" s="35"/>
      <c r="AW52" s="35"/>
      <c r="AX52" s="35"/>
      <c r="AY52" s="35"/>
      <c r="AZ52" s="35"/>
      <c r="BA52" s="35"/>
      <c r="BB52" s="35"/>
      <c r="BC52" s="13"/>
      <c r="BD52" s="35"/>
      <c r="BE52" s="35"/>
      <c r="BF52" s="35"/>
      <c r="BG52" s="35"/>
      <c r="BH52" s="10"/>
      <c r="BI52" s="35"/>
      <c r="BJ52" s="35"/>
      <c r="BK52" s="35"/>
      <c r="BL52" s="35"/>
      <c r="BM52" s="35"/>
      <c r="BN52" s="35"/>
      <c r="BO52" s="35"/>
      <c r="BP52" s="13"/>
      <c r="BQ52" s="35"/>
      <c r="BR52" s="35"/>
      <c r="BS52" s="35"/>
      <c r="BT52" s="35"/>
      <c r="BU52" s="48"/>
      <c r="BV52" s="35"/>
      <c r="BW52" s="35"/>
      <c r="BX52" s="35"/>
      <c r="BY52" s="35"/>
      <c r="BZ52" s="35"/>
      <c r="CA52" s="35"/>
      <c r="CB52" s="35"/>
      <c r="CC52" s="13"/>
      <c r="CD52" s="35"/>
      <c r="CE52" s="35"/>
      <c r="CF52" s="35"/>
      <c r="CG52" s="35"/>
      <c r="CH52" s="35"/>
      <c r="CI52" s="35"/>
      <c r="CJ52" s="35"/>
      <c r="CK52" s="35"/>
      <c r="CL52" s="35"/>
      <c r="CM52" s="35"/>
      <c r="CN52" s="35"/>
      <c r="CO52" s="35"/>
      <c r="CP52" s="35"/>
      <c r="CQ52" s="35"/>
      <c r="CR52" s="35"/>
      <c r="CS52" s="35"/>
      <c r="CT52" s="35"/>
      <c r="CU52" s="35"/>
      <c r="CV52" s="35"/>
      <c r="CW52" s="35"/>
      <c r="CX52" s="35"/>
      <c r="CY52" s="35"/>
      <c r="CZ52" s="35"/>
      <c r="DA52" s="35"/>
      <c r="DB52" s="35"/>
      <c r="DC52" s="35"/>
      <c r="DD52" s="35"/>
      <c r="DE52" s="24"/>
      <c r="DF52" s="24"/>
      <c r="DG52" s="24"/>
      <c r="DH52" s="24"/>
      <c r="DI52" s="24"/>
      <c r="DJ52" s="24"/>
      <c r="DK52" s="24"/>
      <c r="DL52" s="24"/>
      <c r="DM52" s="24"/>
      <c r="DN52" s="24"/>
      <c r="DO52" s="24"/>
      <c r="DP52" s="24"/>
      <c r="DQ52" s="24"/>
      <c r="DR52" s="24"/>
      <c r="DS52" s="24"/>
    </row>
    <row r="53" spans="1:123" ht="15.75" customHeight="1" x14ac:dyDescent="0.25">
      <c r="A53" s="2" t="s">
        <v>874</v>
      </c>
      <c r="B53" s="36">
        <v>1.1399999999999999</v>
      </c>
      <c r="C53" s="36">
        <v>0.81</v>
      </c>
      <c r="D53" s="36">
        <v>1.65</v>
      </c>
      <c r="E53" s="35"/>
      <c r="H53" s="2">
        <v>0</v>
      </c>
      <c r="I53" s="36">
        <v>6</v>
      </c>
      <c r="J53" s="36">
        <v>2</v>
      </c>
      <c r="K53" s="36">
        <v>0</v>
      </c>
      <c r="L53" s="36">
        <v>0</v>
      </c>
      <c r="M53" s="36">
        <v>0</v>
      </c>
      <c r="N53" s="36">
        <v>5</v>
      </c>
      <c r="O53" s="36">
        <v>1</v>
      </c>
      <c r="P53" s="13">
        <v>0</v>
      </c>
      <c r="Q53" s="36">
        <v>1</v>
      </c>
      <c r="R53" s="36">
        <v>0</v>
      </c>
      <c r="S53" s="36">
        <v>0</v>
      </c>
      <c r="T53" s="36">
        <v>0</v>
      </c>
      <c r="U53" s="4">
        <v>0</v>
      </c>
      <c r="V53" s="36">
        <v>1</v>
      </c>
      <c r="W53" s="36">
        <v>0</v>
      </c>
      <c r="X53" s="36">
        <v>0</v>
      </c>
      <c r="Y53" s="36">
        <v>0</v>
      </c>
      <c r="Z53" s="36">
        <v>0</v>
      </c>
      <c r="AA53" s="36">
        <v>2</v>
      </c>
      <c r="AB53" s="36">
        <v>0</v>
      </c>
      <c r="AC53" s="13">
        <v>0</v>
      </c>
      <c r="AD53" s="36">
        <v>0</v>
      </c>
      <c r="AE53" s="36">
        <v>0</v>
      </c>
      <c r="AF53" s="36">
        <v>0</v>
      </c>
      <c r="AG53" s="36">
        <v>0</v>
      </c>
      <c r="AH53" s="46">
        <v>2</v>
      </c>
      <c r="AI53" s="36">
        <v>3</v>
      </c>
      <c r="AJ53" s="36">
        <v>2</v>
      </c>
      <c r="AK53" s="36">
        <v>2</v>
      </c>
      <c r="AL53" s="36">
        <v>0</v>
      </c>
      <c r="AM53" s="36">
        <v>1</v>
      </c>
      <c r="AN53" s="36">
        <v>1</v>
      </c>
      <c r="AO53" s="36">
        <v>1</v>
      </c>
      <c r="AP53" s="13">
        <v>0</v>
      </c>
      <c r="AQ53" s="36">
        <v>0</v>
      </c>
      <c r="AR53" s="36">
        <v>0</v>
      </c>
      <c r="AS53" s="36">
        <v>0</v>
      </c>
      <c r="AT53" s="36">
        <v>0</v>
      </c>
      <c r="AU53" s="6"/>
      <c r="AV53" s="35"/>
      <c r="AW53" s="35"/>
      <c r="AX53" s="35"/>
      <c r="AY53" s="35"/>
      <c r="AZ53" s="35"/>
      <c r="BA53" s="35"/>
      <c r="BB53" s="35"/>
      <c r="BC53" s="13"/>
      <c r="BD53" s="35"/>
      <c r="BE53" s="35"/>
      <c r="BF53" s="35"/>
      <c r="BG53" s="35"/>
      <c r="BH53" s="10"/>
      <c r="BI53" s="35"/>
      <c r="BJ53" s="35"/>
      <c r="BK53" s="35"/>
      <c r="BL53" s="35"/>
      <c r="BM53" s="35"/>
      <c r="BN53" s="35"/>
      <c r="BO53" s="35"/>
      <c r="BP53" s="13"/>
      <c r="BQ53" s="35"/>
      <c r="BR53" s="35"/>
      <c r="BS53" s="35"/>
      <c r="BT53" s="35"/>
      <c r="BU53" s="48"/>
      <c r="BV53" s="35"/>
      <c r="BW53" s="35"/>
      <c r="BX53" s="35"/>
      <c r="BY53" s="35"/>
      <c r="BZ53" s="35"/>
      <c r="CA53" s="35"/>
      <c r="CB53" s="35"/>
      <c r="CC53" s="13"/>
      <c r="CD53" s="35"/>
      <c r="CE53" s="35"/>
      <c r="CF53" s="35"/>
      <c r="CG53" s="35"/>
      <c r="CH53" s="35"/>
      <c r="CI53" s="35"/>
      <c r="CJ53" s="35"/>
      <c r="CK53" s="35"/>
      <c r="CL53" s="35"/>
      <c r="CM53" s="35"/>
      <c r="CN53" s="35"/>
      <c r="CO53" s="35"/>
      <c r="CP53" s="35"/>
      <c r="CQ53" s="35"/>
      <c r="CR53" s="35"/>
      <c r="CS53" s="35"/>
      <c r="CT53" s="35"/>
      <c r="CU53" s="35"/>
      <c r="CV53" s="35"/>
      <c r="CW53" s="35"/>
      <c r="CX53" s="35"/>
      <c r="CY53" s="35"/>
      <c r="CZ53" s="35"/>
      <c r="DA53" s="35"/>
      <c r="DB53" s="35"/>
      <c r="DC53" s="35"/>
      <c r="DD53" s="35"/>
      <c r="DE53" s="24"/>
      <c r="DF53" s="24"/>
      <c r="DG53" s="24"/>
      <c r="DH53" s="24"/>
      <c r="DI53" s="24"/>
      <c r="DJ53" s="24"/>
      <c r="DK53" s="24"/>
      <c r="DL53" s="24"/>
      <c r="DM53" s="24"/>
      <c r="DN53" s="24"/>
      <c r="DO53" s="24"/>
      <c r="DP53" s="24"/>
      <c r="DQ53" s="24"/>
      <c r="DR53" s="24"/>
      <c r="DS53" s="24"/>
    </row>
    <row r="54" spans="1:123" ht="15.75" customHeight="1" x14ac:dyDescent="0.25">
      <c r="A54" s="44">
        <v>45698</v>
      </c>
      <c r="B54" s="44"/>
      <c r="C54" s="44"/>
      <c r="D54" s="44"/>
      <c r="E54" s="44"/>
      <c r="F54" s="44"/>
      <c r="G54" s="44"/>
      <c r="H54" s="2"/>
      <c r="I54" s="35"/>
      <c r="J54" s="35"/>
      <c r="K54" s="35"/>
      <c r="L54" s="35"/>
      <c r="M54" s="35"/>
      <c r="N54" s="35"/>
      <c r="O54" s="35"/>
      <c r="P54" s="13"/>
      <c r="Q54" s="35"/>
      <c r="R54" s="35"/>
      <c r="S54" s="35"/>
      <c r="T54" s="35"/>
      <c r="U54" s="4"/>
      <c r="V54" s="35"/>
      <c r="W54" s="35"/>
      <c r="X54" s="35"/>
      <c r="Y54" s="35"/>
      <c r="Z54" s="35"/>
      <c r="AA54" s="35"/>
      <c r="AB54" s="35"/>
      <c r="AC54" s="13"/>
      <c r="AD54" s="35"/>
      <c r="AE54" s="35"/>
      <c r="AF54" s="35"/>
      <c r="AG54" s="35"/>
      <c r="AH54" s="8"/>
      <c r="AI54" s="35"/>
      <c r="AJ54" s="35"/>
      <c r="AK54" s="35"/>
      <c r="AL54" s="35"/>
      <c r="AM54" s="35"/>
      <c r="AN54" s="35"/>
      <c r="AO54" s="35"/>
      <c r="AP54" s="13"/>
      <c r="AQ54" s="35"/>
      <c r="AR54" s="35"/>
      <c r="AS54" s="35"/>
      <c r="AT54" s="35"/>
      <c r="AU54" s="6"/>
      <c r="AV54" s="35"/>
      <c r="AW54" s="35"/>
      <c r="AX54" s="35"/>
      <c r="AY54" s="35"/>
      <c r="AZ54" s="35"/>
      <c r="BA54" s="35"/>
      <c r="BB54" s="35"/>
      <c r="BC54" s="13"/>
      <c r="BD54" s="35"/>
      <c r="BE54" s="35"/>
      <c r="BF54" s="35"/>
      <c r="BG54" s="35"/>
      <c r="BH54" s="10"/>
      <c r="BI54" s="35"/>
      <c r="BJ54" s="35"/>
      <c r="BK54" s="35"/>
      <c r="BL54" s="35"/>
      <c r="BM54" s="35"/>
      <c r="BN54" s="35"/>
      <c r="BO54" s="35"/>
      <c r="BP54" s="13"/>
      <c r="BQ54" s="35"/>
      <c r="BR54" s="35"/>
      <c r="BS54" s="35"/>
      <c r="BT54" s="35"/>
      <c r="BU54" s="48"/>
      <c r="BV54" s="35"/>
      <c r="BW54" s="35"/>
      <c r="BX54" s="35"/>
      <c r="BY54" s="35"/>
      <c r="BZ54" s="35"/>
      <c r="CA54" s="35"/>
      <c r="CB54" s="35"/>
      <c r="CC54" s="13"/>
      <c r="CD54" s="35"/>
      <c r="CE54" s="35"/>
      <c r="CF54" s="35"/>
      <c r="CG54" s="35"/>
      <c r="CH54" s="35"/>
      <c r="CI54" s="35"/>
      <c r="CJ54" s="35"/>
      <c r="CK54" s="35"/>
      <c r="CL54" s="35"/>
      <c r="CM54" s="35"/>
      <c r="CN54" s="35"/>
      <c r="CO54" s="35"/>
      <c r="CP54" s="35"/>
      <c r="CQ54" s="35"/>
      <c r="CR54" s="35"/>
      <c r="CS54" s="35"/>
      <c r="CT54" s="35"/>
      <c r="CU54" s="35"/>
      <c r="CV54" s="35"/>
      <c r="CW54" s="35"/>
      <c r="CX54" s="35"/>
      <c r="CY54" s="35"/>
      <c r="CZ54" s="35"/>
      <c r="DA54" s="35"/>
      <c r="DB54" s="35"/>
      <c r="DC54" s="35"/>
      <c r="DD54" s="35"/>
      <c r="DE54" s="24"/>
      <c r="DF54" s="24"/>
      <c r="DG54" s="24"/>
      <c r="DH54" s="24"/>
      <c r="DI54" s="24"/>
      <c r="DJ54" s="24"/>
      <c r="DK54" s="24"/>
      <c r="DL54" s="24"/>
      <c r="DM54" s="24"/>
      <c r="DN54" s="24"/>
      <c r="DO54" s="24"/>
      <c r="DP54" s="24"/>
      <c r="DQ54" s="24"/>
      <c r="DR54" s="24"/>
      <c r="DS54" s="24"/>
    </row>
    <row r="55" spans="1:123" ht="15.75" customHeight="1" x14ac:dyDescent="0.25">
      <c r="A55" s="2" t="s">
        <v>875</v>
      </c>
      <c r="B55" s="36">
        <v>1.26</v>
      </c>
      <c r="C55" s="36">
        <v>1.07</v>
      </c>
      <c r="D55" s="35"/>
      <c r="E55" s="35"/>
      <c r="F55" s="35"/>
      <c r="G55" s="35"/>
      <c r="H55" s="2">
        <v>0</v>
      </c>
      <c r="I55" s="36">
        <v>1</v>
      </c>
      <c r="J55" s="36">
        <v>0</v>
      </c>
      <c r="K55" s="36">
        <v>0</v>
      </c>
      <c r="L55" s="36">
        <v>0</v>
      </c>
      <c r="M55" s="36">
        <v>0</v>
      </c>
      <c r="N55" s="36">
        <v>2</v>
      </c>
      <c r="O55" s="36">
        <v>0</v>
      </c>
      <c r="P55" s="13">
        <v>0</v>
      </c>
      <c r="Q55" s="36">
        <v>0</v>
      </c>
      <c r="R55" s="36">
        <v>1</v>
      </c>
      <c r="S55" s="36">
        <v>0</v>
      </c>
      <c r="T55" s="36">
        <v>0</v>
      </c>
      <c r="U55" s="4">
        <v>0</v>
      </c>
      <c r="V55" s="36">
        <v>0</v>
      </c>
      <c r="W55" s="36">
        <v>0</v>
      </c>
      <c r="X55" s="36">
        <v>0</v>
      </c>
      <c r="Y55" s="36">
        <v>0</v>
      </c>
      <c r="Z55" s="36">
        <v>0</v>
      </c>
      <c r="AA55" s="36">
        <v>1</v>
      </c>
      <c r="AB55" s="36">
        <v>0</v>
      </c>
      <c r="AC55" s="13">
        <v>0</v>
      </c>
      <c r="AD55" s="36">
        <v>0</v>
      </c>
      <c r="AE55" s="36">
        <v>0</v>
      </c>
      <c r="AF55" s="36">
        <v>0</v>
      </c>
      <c r="AG55" s="36">
        <v>0</v>
      </c>
      <c r="AH55" s="8"/>
      <c r="AI55" s="35"/>
      <c r="AJ55" s="35"/>
      <c r="AK55" s="35"/>
      <c r="AL55" s="35"/>
      <c r="AM55" s="35"/>
      <c r="AN55" s="35"/>
      <c r="AO55" s="35"/>
      <c r="AP55" s="13"/>
      <c r="AQ55" s="35"/>
      <c r="AR55" s="35"/>
      <c r="AS55" s="35"/>
      <c r="AT55" s="35"/>
      <c r="AU55" s="6"/>
      <c r="AV55" s="35"/>
      <c r="AW55" s="35"/>
      <c r="AX55" s="35"/>
      <c r="AY55" s="35"/>
      <c r="AZ55" s="35"/>
      <c r="BA55" s="35"/>
      <c r="BB55" s="35"/>
      <c r="BC55" s="13"/>
      <c r="BD55" s="35"/>
      <c r="BE55" s="35"/>
      <c r="BF55" s="35"/>
      <c r="BG55" s="35"/>
      <c r="BH55" s="10"/>
      <c r="BI55" s="35"/>
      <c r="BJ55" s="35"/>
      <c r="BK55" s="35"/>
      <c r="BL55" s="35"/>
      <c r="BM55" s="35"/>
      <c r="BN55" s="35"/>
      <c r="BO55" s="35"/>
      <c r="BP55" s="13"/>
      <c r="BQ55" s="35"/>
      <c r="BR55" s="35"/>
      <c r="BS55" s="35"/>
      <c r="BT55" s="35"/>
      <c r="BU55" s="48"/>
      <c r="BV55" s="35"/>
      <c r="BW55" s="35"/>
      <c r="BX55" s="35"/>
      <c r="BY55" s="35"/>
      <c r="BZ55" s="35"/>
      <c r="CA55" s="35"/>
      <c r="CB55" s="35"/>
      <c r="CC55" s="13"/>
      <c r="CD55" s="35"/>
      <c r="CE55" s="35"/>
      <c r="CF55" s="35"/>
      <c r="CG55" s="35"/>
      <c r="CH55" s="35"/>
      <c r="CI55" s="35"/>
      <c r="CJ55" s="35"/>
      <c r="CK55" s="35"/>
      <c r="CL55" s="35"/>
      <c r="CM55" s="35"/>
      <c r="CN55" s="35"/>
      <c r="CO55" s="35"/>
      <c r="CP55" s="35"/>
      <c r="CQ55" s="35"/>
      <c r="CR55" s="35"/>
      <c r="CS55" s="35"/>
      <c r="CT55" s="35"/>
      <c r="CU55" s="35"/>
      <c r="CV55" s="35"/>
      <c r="CW55" s="35"/>
      <c r="CX55" s="35"/>
      <c r="CY55" s="35"/>
      <c r="CZ55" s="35"/>
      <c r="DA55" s="35"/>
      <c r="DB55" s="35"/>
      <c r="DC55" s="35"/>
      <c r="DD55" s="35"/>
      <c r="DE55" s="24"/>
      <c r="DF55" s="24"/>
      <c r="DG55" s="24"/>
      <c r="DH55" s="24"/>
      <c r="DI55" s="24"/>
      <c r="DJ55" s="24"/>
      <c r="DK55" s="24"/>
      <c r="DL55" s="24"/>
      <c r="DM55" s="24"/>
      <c r="DN55" s="24"/>
      <c r="DO55" s="24"/>
      <c r="DP55" s="24"/>
      <c r="DQ55" s="24"/>
      <c r="DR55" s="24"/>
      <c r="DS55" s="24"/>
    </row>
    <row r="56" spans="1:123" ht="15.75" customHeight="1" x14ac:dyDescent="0.25">
      <c r="A56" s="44">
        <v>45701</v>
      </c>
      <c r="B56" s="44"/>
      <c r="C56" s="44"/>
      <c r="D56" s="44"/>
      <c r="E56" s="44"/>
      <c r="F56" s="44"/>
      <c r="G56" s="44"/>
      <c r="H56" s="2"/>
      <c r="I56" s="35"/>
      <c r="J56" s="35"/>
      <c r="K56" s="35"/>
      <c r="L56" s="35"/>
      <c r="M56" s="35"/>
      <c r="N56" s="35"/>
      <c r="O56" s="35"/>
      <c r="P56" s="13"/>
      <c r="Q56" s="35"/>
      <c r="R56" s="35"/>
      <c r="S56" s="35"/>
      <c r="T56" s="35"/>
      <c r="U56" s="4"/>
      <c r="V56" s="35"/>
      <c r="W56" s="35"/>
      <c r="X56" s="35"/>
      <c r="Y56" s="35"/>
      <c r="Z56" s="35"/>
      <c r="AA56" s="35"/>
      <c r="AB56" s="35"/>
      <c r="AC56" s="13"/>
      <c r="AD56" s="35"/>
      <c r="AE56" s="35"/>
      <c r="AF56" s="35"/>
      <c r="AG56" s="35"/>
      <c r="AH56" s="8"/>
      <c r="AI56" s="35"/>
      <c r="AJ56" s="35"/>
      <c r="AK56" s="35"/>
      <c r="AL56" s="35"/>
      <c r="AM56" s="35"/>
      <c r="AN56" s="35"/>
      <c r="AO56" s="35"/>
      <c r="AP56" s="13"/>
      <c r="AQ56" s="35"/>
      <c r="AR56" s="35"/>
      <c r="AS56" s="35"/>
      <c r="AT56" s="35"/>
      <c r="AU56" s="6"/>
      <c r="AV56" s="35"/>
      <c r="AW56" s="35"/>
      <c r="AX56" s="35"/>
      <c r="AY56" s="35"/>
      <c r="AZ56" s="35"/>
      <c r="BA56" s="35"/>
      <c r="BB56" s="35"/>
      <c r="BC56" s="13"/>
      <c r="BD56" s="35"/>
      <c r="BE56" s="35"/>
      <c r="BF56" s="35"/>
      <c r="BG56" s="35"/>
      <c r="BH56" s="10"/>
      <c r="BI56" s="35"/>
      <c r="BJ56" s="35"/>
      <c r="BK56" s="35"/>
      <c r="BL56" s="35"/>
      <c r="BM56" s="35"/>
      <c r="BN56" s="35"/>
      <c r="BO56" s="35"/>
      <c r="BP56" s="13"/>
      <c r="BQ56" s="35"/>
      <c r="BR56" s="35"/>
      <c r="BS56" s="35"/>
      <c r="BT56" s="35"/>
      <c r="BU56" s="48"/>
      <c r="BV56" s="35"/>
      <c r="BW56" s="35"/>
      <c r="BX56" s="35"/>
      <c r="BY56" s="35"/>
      <c r="BZ56" s="35"/>
      <c r="CA56" s="35"/>
      <c r="CB56" s="35"/>
      <c r="CC56" s="13"/>
      <c r="CD56" s="35"/>
      <c r="CE56" s="35"/>
      <c r="CF56" s="35"/>
      <c r="CG56" s="35"/>
      <c r="CH56" s="35"/>
      <c r="CI56" s="35"/>
      <c r="CJ56" s="35"/>
      <c r="CK56" s="35"/>
      <c r="CL56" s="35"/>
      <c r="CM56" s="35"/>
      <c r="CN56" s="35"/>
      <c r="CO56" s="35"/>
      <c r="CP56" s="35"/>
      <c r="CQ56" s="35"/>
      <c r="CR56" s="35"/>
      <c r="CS56" s="35"/>
      <c r="CT56" s="35"/>
      <c r="CU56" s="35"/>
      <c r="CV56" s="35"/>
      <c r="CW56" s="35"/>
      <c r="CX56" s="35"/>
      <c r="CY56" s="35"/>
      <c r="CZ56" s="35"/>
      <c r="DA56" s="35"/>
      <c r="DB56" s="35"/>
      <c r="DC56" s="35"/>
      <c r="DD56" s="35"/>
      <c r="DE56" s="24"/>
      <c r="DF56" s="24"/>
      <c r="DG56" s="24"/>
      <c r="DH56" s="24"/>
      <c r="DI56" s="24"/>
      <c r="DJ56" s="24"/>
      <c r="DK56" s="24"/>
      <c r="DL56" s="24"/>
      <c r="DM56" s="24"/>
      <c r="DN56" s="24"/>
      <c r="DO56" s="24"/>
      <c r="DP56" s="24"/>
      <c r="DQ56" s="24"/>
      <c r="DR56" s="24"/>
      <c r="DS56" s="24"/>
    </row>
    <row r="57" spans="1:123" ht="15.75" customHeight="1" x14ac:dyDescent="0.25">
      <c r="A57" s="37" t="s">
        <v>876</v>
      </c>
      <c r="B57" s="36">
        <v>1.02</v>
      </c>
      <c r="C57" s="36">
        <v>1.47</v>
      </c>
      <c r="D57" s="36">
        <v>1.26</v>
      </c>
      <c r="E57" s="35"/>
      <c r="F57" s="36"/>
      <c r="G57" s="36"/>
      <c r="H57" s="2">
        <v>0</v>
      </c>
      <c r="I57" s="36">
        <v>2</v>
      </c>
      <c r="J57" s="36">
        <v>0</v>
      </c>
      <c r="K57" s="36">
        <v>0</v>
      </c>
      <c r="L57" s="36">
        <v>0</v>
      </c>
      <c r="M57" s="36">
        <v>0</v>
      </c>
      <c r="N57" s="36">
        <v>2</v>
      </c>
      <c r="O57" s="36">
        <v>2</v>
      </c>
      <c r="P57" s="13">
        <v>0</v>
      </c>
      <c r="Q57" s="36">
        <v>0</v>
      </c>
      <c r="R57" s="36">
        <v>0</v>
      </c>
      <c r="S57" s="36">
        <v>0</v>
      </c>
      <c r="T57" s="36">
        <v>0</v>
      </c>
      <c r="U57" s="4">
        <v>0</v>
      </c>
      <c r="V57" s="36">
        <v>3</v>
      </c>
      <c r="W57" s="36">
        <v>1</v>
      </c>
      <c r="X57" s="36">
        <v>1</v>
      </c>
      <c r="Y57" s="36">
        <v>0</v>
      </c>
      <c r="Z57" s="36">
        <v>0</v>
      </c>
      <c r="AA57" s="36">
        <v>1</v>
      </c>
      <c r="AB57" s="36">
        <v>1</v>
      </c>
      <c r="AC57" s="13">
        <v>0</v>
      </c>
      <c r="AD57" s="36">
        <v>0</v>
      </c>
      <c r="AE57" s="36">
        <v>0</v>
      </c>
      <c r="AF57" s="36">
        <v>0</v>
      </c>
      <c r="AG57" s="36">
        <v>0</v>
      </c>
      <c r="AH57" s="8">
        <v>2</v>
      </c>
      <c r="AI57" s="36">
        <v>3</v>
      </c>
      <c r="AJ57" s="36">
        <v>0</v>
      </c>
      <c r="AK57" s="36">
        <v>1</v>
      </c>
      <c r="AL57" s="36">
        <v>0</v>
      </c>
      <c r="AM57" s="36">
        <v>0</v>
      </c>
      <c r="AN57" s="36">
        <v>3</v>
      </c>
      <c r="AO57" s="36">
        <v>1</v>
      </c>
      <c r="AP57" s="13">
        <v>0</v>
      </c>
      <c r="AQ57" s="36">
        <v>0</v>
      </c>
      <c r="AR57" s="36">
        <v>0</v>
      </c>
      <c r="AS57" s="36">
        <v>0</v>
      </c>
      <c r="AT57" s="36">
        <v>0</v>
      </c>
      <c r="AU57" s="6"/>
      <c r="AV57" s="35"/>
      <c r="AW57" s="35"/>
      <c r="AX57" s="35"/>
      <c r="AY57" s="35"/>
      <c r="AZ57" s="35"/>
      <c r="BA57" s="35"/>
      <c r="BB57" s="35"/>
      <c r="BC57" s="13"/>
      <c r="BD57" s="35"/>
      <c r="BE57" s="35"/>
      <c r="BF57" s="35"/>
      <c r="BG57" s="35"/>
      <c r="BH57" s="10"/>
      <c r="BI57" s="35"/>
      <c r="BJ57" s="35"/>
      <c r="BK57" s="35"/>
      <c r="BL57" s="35"/>
      <c r="BM57" s="35"/>
      <c r="BN57" s="35"/>
      <c r="BO57" s="35"/>
      <c r="BP57" s="13"/>
      <c r="BQ57" s="35"/>
      <c r="BR57" s="35"/>
      <c r="BS57" s="35"/>
      <c r="BT57" s="35"/>
      <c r="BU57" s="48"/>
      <c r="BV57" s="35"/>
      <c r="BW57" s="35"/>
      <c r="BX57" s="35"/>
      <c r="BY57" s="35"/>
      <c r="BZ57" s="35"/>
      <c r="CA57" s="35"/>
      <c r="CB57" s="35"/>
      <c r="CC57" s="13"/>
      <c r="CD57" s="35"/>
      <c r="CE57" s="35"/>
      <c r="CF57" s="35"/>
      <c r="CG57" s="35"/>
      <c r="CH57" s="35"/>
      <c r="CI57" s="35"/>
      <c r="CJ57" s="35"/>
      <c r="CK57" s="35"/>
      <c r="CL57" s="35"/>
      <c r="CM57" s="35"/>
      <c r="CN57" s="35"/>
      <c r="CO57" s="35"/>
      <c r="CP57" s="35"/>
      <c r="CQ57" s="35"/>
      <c r="CR57" s="35"/>
      <c r="CS57" s="35"/>
      <c r="CT57" s="35"/>
      <c r="CU57" s="35"/>
      <c r="CV57" s="35"/>
      <c r="CW57" s="35"/>
      <c r="CX57" s="35"/>
      <c r="CY57" s="35"/>
      <c r="CZ57" s="35"/>
      <c r="DA57" s="35"/>
      <c r="DB57" s="35"/>
      <c r="DC57" s="35"/>
      <c r="DD57" s="35"/>
      <c r="DE57" s="24"/>
      <c r="DF57" s="24"/>
      <c r="DG57" s="24"/>
      <c r="DH57" s="24"/>
      <c r="DI57" s="24"/>
      <c r="DJ57" s="24"/>
      <c r="DK57" s="24"/>
      <c r="DL57" s="24"/>
      <c r="DM57" s="24"/>
      <c r="DN57" s="24"/>
      <c r="DO57" s="24"/>
      <c r="DP57" s="24"/>
      <c r="DQ57" s="24"/>
      <c r="DR57" s="24"/>
      <c r="DS57" s="24"/>
    </row>
    <row r="58" spans="1:123" ht="15.75" customHeight="1" x14ac:dyDescent="0.25">
      <c r="A58" s="38" t="s">
        <v>877</v>
      </c>
      <c r="B58" s="36">
        <v>1.01</v>
      </c>
      <c r="C58" s="36">
        <v>1.79</v>
      </c>
      <c r="D58" s="36">
        <v>0.75</v>
      </c>
      <c r="E58" s="35"/>
      <c r="F58" s="36"/>
      <c r="G58" s="36"/>
      <c r="H58" s="2">
        <v>0</v>
      </c>
      <c r="I58" s="36">
        <v>3</v>
      </c>
      <c r="J58" s="36">
        <v>0</v>
      </c>
      <c r="K58" s="36">
        <v>0</v>
      </c>
      <c r="L58" s="36">
        <v>0</v>
      </c>
      <c r="M58" s="36">
        <v>0</v>
      </c>
      <c r="N58" s="36">
        <v>1</v>
      </c>
      <c r="O58" s="36">
        <v>0</v>
      </c>
      <c r="P58" s="13">
        <v>0</v>
      </c>
      <c r="Q58" s="36">
        <v>0</v>
      </c>
      <c r="R58" s="36">
        <v>0</v>
      </c>
      <c r="S58" s="36">
        <v>0</v>
      </c>
      <c r="T58" s="36">
        <v>0</v>
      </c>
      <c r="U58" s="4">
        <v>0</v>
      </c>
      <c r="V58" s="36">
        <v>4</v>
      </c>
      <c r="W58" s="36">
        <v>3</v>
      </c>
      <c r="X58" s="36">
        <v>0</v>
      </c>
      <c r="Y58" s="36">
        <v>0</v>
      </c>
      <c r="Z58" s="36">
        <v>1</v>
      </c>
      <c r="AA58" s="36">
        <v>2</v>
      </c>
      <c r="AB58" s="36">
        <v>1</v>
      </c>
      <c r="AC58" s="13">
        <v>1</v>
      </c>
      <c r="AD58" s="36">
        <v>0</v>
      </c>
      <c r="AE58" s="36">
        <v>1</v>
      </c>
      <c r="AF58" s="36">
        <v>0</v>
      </c>
      <c r="AG58" s="36">
        <v>0</v>
      </c>
      <c r="AH58" s="8">
        <v>1</v>
      </c>
      <c r="AI58" s="36">
        <v>3</v>
      </c>
      <c r="AJ58" s="36">
        <v>0</v>
      </c>
      <c r="AK58" s="36">
        <v>0</v>
      </c>
      <c r="AL58" s="36">
        <v>0</v>
      </c>
      <c r="AM58" s="36">
        <v>0</v>
      </c>
      <c r="AN58" s="36">
        <v>1</v>
      </c>
      <c r="AO58" s="36">
        <v>1</v>
      </c>
      <c r="AP58" s="13">
        <v>0</v>
      </c>
      <c r="AQ58" s="36">
        <v>0</v>
      </c>
      <c r="AR58" s="36">
        <v>0</v>
      </c>
      <c r="AS58" s="36">
        <v>0</v>
      </c>
      <c r="AT58" s="36">
        <v>0</v>
      </c>
      <c r="AU58" s="6"/>
      <c r="AV58" s="35"/>
      <c r="AW58" s="35"/>
      <c r="AX58" s="35"/>
      <c r="AY58" s="35"/>
      <c r="AZ58" s="35"/>
      <c r="BA58" s="35"/>
      <c r="BB58" s="35"/>
      <c r="BC58" s="13"/>
      <c r="BD58" s="35"/>
      <c r="BE58" s="35"/>
      <c r="BF58" s="35"/>
      <c r="BG58" s="35"/>
      <c r="BH58" s="10"/>
      <c r="BI58" s="35"/>
      <c r="BJ58" s="35"/>
      <c r="BK58" s="35"/>
      <c r="BL58" s="35"/>
      <c r="BM58" s="35"/>
      <c r="BN58" s="35"/>
      <c r="BO58" s="35"/>
      <c r="BP58" s="13"/>
      <c r="BQ58" s="35"/>
      <c r="BR58" s="35"/>
      <c r="BS58" s="35"/>
      <c r="BT58" s="35"/>
      <c r="BU58" s="48"/>
      <c r="BV58" s="35"/>
      <c r="BW58" s="35"/>
      <c r="BX58" s="35"/>
      <c r="BY58" s="35"/>
      <c r="BZ58" s="35"/>
      <c r="CA58" s="35"/>
      <c r="CB58" s="35"/>
      <c r="CC58" s="13"/>
      <c r="CD58" s="35"/>
      <c r="CE58" s="35"/>
      <c r="CF58" s="35"/>
      <c r="CG58" s="35"/>
      <c r="CH58" s="35"/>
      <c r="CI58" s="35"/>
      <c r="CJ58" s="35"/>
      <c r="CK58" s="35"/>
      <c r="CL58" s="35"/>
      <c r="CM58" s="35"/>
      <c r="CN58" s="35"/>
      <c r="CO58" s="35"/>
      <c r="CP58" s="35"/>
      <c r="CQ58" s="35"/>
      <c r="CR58" s="35"/>
      <c r="CS58" s="35"/>
      <c r="CT58" s="35"/>
      <c r="CU58" s="35"/>
      <c r="CV58" s="35"/>
      <c r="CW58" s="35"/>
      <c r="CX58" s="35"/>
      <c r="CY58" s="35"/>
      <c r="CZ58" s="35"/>
      <c r="DA58" s="35"/>
      <c r="DB58" s="35"/>
      <c r="DC58" s="35"/>
      <c r="DD58" s="35"/>
      <c r="DE58" s="24"/>
      <c r="DF58" s="24"/>
      <c r="DG58" s="24"/>
      <c r="DH58" s="24"/>
      <c r="DI58" s="24"/>
      <c r="DJ58" s="24"/>
      <c r="DK58" s="24"/>
      <c r="DL58" s="24"/>
      <c r="DM58" s="24"/>
      <c r="DN58" s="24"/>
      <c r="DO58" s="24"/>
      <c r="DP58" s="24"/>
      <c r="DQ58" s="24"/>
      <c r="DR58" s="24"/>
      <c r="DS58" s="24"/>
    </row>
    <row r="59" spans="1:123" ht="15.75" customHeight="1" x14ac:dyDescent="0.25">
      <c r="A59" s="50">
        <v>45703</v>
      </c>
      <c r="B59" s="42"/>
      <c r="C59" s="42"/>
      <c r="D59" s="42"/>
      <c r="E59" s="42"/>
      <c r="F59" s="42"/>
      <c r="G59" s="42"/>
      <c r="H59" s="2"/>
      <c r="I59" s="35"/>
      <c r="J59" s="35"/>
      <c r="K59" s="35"/>
      <c r="L59" s="35"/>
      <c r="M59" s="35"/>
      <c r="N59" s="35"/>
      <c r="O59" s="35"/>
      <c r="P59" s="13"/>
      <c r="Q59" s="35"/>
      <c r="R59" s="35"/>
      <c r="S59" s="35"/>
      <c r="T59" s="35"/>
      <c r="U59" s="4"/>
      <c r="V59" s="35"/>
      <c r="W59" s="35"/>
      <c r="X59" s="35"/>
      <c r="Y59" s="35"/>
      <c r="Z59" s="35"/>
      <c r="AA59" s="35"/>
      <c r="AB59" s="35"/>
      <c r="AC59" s="13"/>
      <c r="AD59" s="35"/>
      <c r="AE59" s="35"/>
      <c r="AF59" s="35"/>
      <c r="AG59" s="35"/>
      <c r="AH59" s="8"/>
      <c r="AI59" s="35"/>
      <c r="AJ59" s="35"/>
      <c r="AK59" s="35"/>
      <c r="AL59" s="35"/>
      <c r="AM59" s="35"/>
      <c r="AN59" s="35"/>
      <c r="AO59" s="35"/>
      <c r="AP59" s="13"/>
      <c r="AQ59" s="35"/>
      <c r="AR59" s="35"/>
      <c r="AS59" s="35"/>
      <c r="AT59" s="35"/>
      <c r="AU59" s="6"/>
      <c r="AV59" s="35"/>
      <c r="AW59" s="35"/>
      <c r="AX59" s="35"/>
      <c r="AY59" s="35"/>
      <c r="AZ59" s="35"/>
      <c r="BA59" s="35"/>
      <c r="BB59" s="35"/>
      <c r="BC59" s="13"/>
      <c r="BD59" s="35"/>
      <c r="BE59" s="35"/>
      <c r="BF59" s="35"/>
      <c r="BG59" s="35"/>
      <c r="BH59" s="10"/>
      <c r="BI59" s="35"/>
      <c r="BJ59" s="35"/>
      <c r="BK59" s="35"/>
      <c r="BL59" s="35"/>
      <c r="BM59" s="35"/>
      <c r="BN59" s="35"/>
      <c r="BO59" s="35"/>
      <c r="BP59" s="13"/>
      <c r="BQ59" s="35"/>
      <c r="BR59" s="35"/>
      <c r="BS59" s="35"/>
      <c r="BT59" s="35"/>
      <c r="BU59" s="48"/>
      <c r="BV59" s="35"/>
      <c r="BW59" s="35"/>
      <c r="BX59" s="35"/>
      <c r="BY59" s="35"/>
      <c r="BZ59" s="35"/>
      <c r="CA59" s="35"/>
      <c r="CB59" s="35"/>
      <c r="CC59" s="13"/>
      <c r="CD59" s="35"/>
      <c r="CE59" s="35"/>
      <c r="CF59" s="35"/>
      <c r="CG59" s="35"/>
      <c r="CH59" s="35"/>
      <c r="CI59" s="35"/>
      <c r="CJ59" s="35"/>
      <c r="CK59" s="35"/>
      <c r="CL59" s="35"/>
      <c r="CM59" s="35"/>
      <c r="CN59" s="35"/>
      <c r="CO59" s="35"/>
      <c r="CP59" s="35"/>
      <c r="CQ59" s="35"/>
      <c r="CR59" s="35"/>
      <c r="CS59" s="35"/>
      <c r="CT59" s="35"/>
      <c r="CU59" s="35"/>
      <c r="CV59" s="35"/>
      <c r="CW59" s="35"/>
      <c r="CX59" s="35"/>
      <c r="CY59" s="35"/>
      <c r="CZ59" s="35"/>
      <c r="DA59" s="35"/>
      <c r="DB59" s="35"/>
      <c r="DC59" s="35"/>
      <c r="DD59" s="35"/>
      <c r="DE59" s="24"/>
      <c r="DF59" s="24"/>
      <c r="DG59" s="24"/>
      <c r="DH59" s="24"/>
      <c r="DI59" s="24"/>
      <c r="DJ59" s="24"/>
      <c r="DK59" s="24"/>
      <c r="DL59" s="24"/>
      <c r="DM59" s="24"/>
      <c r="DN59" s="24"/>
      <c r="DO59" s="24"/>
      <c r="DP59" s="24"/>
      <c r="DQ59" s="24"/>
      <c r="DR59" s="24"/>
      <c r="DS59" s="24"/>
    </row>
    <row r="60" spans="1:123" ht="15.75" customHeight="1" x14ac:dyDescent="0.25">
      <c r="A60" s="37" t="s">
        <v>878</v>
      </c>
      <c r="B60" s="36">
        <v>1.33</v>
      </c>
      <c r="C60" s="36">
        <v>1.2</v>
      </c>
      <c r="D60" s="35"/>
      <c r="E60" s="35"/>
      <c r="F60" s="35"/>
      <c r="G60" s="35"/>
      <c r="H60" s="2">
        <v>1</v>
      </c>
      <c r="I60" s="36">
        <v>3</v>
      </c>
      <c r="J60" s="36">
        <v>0</v>
      </c>
      <c r="K60" s="36">
        <v>0</v>
      </c>
      <c r="L60" s="36">
        <v>0</v>
      </c>
      <c r="M60" s="36">
        <v>0</v>
      </c>
      <c r="N60" s="36">
        <v>5</v>
      </c>
      <c r="O60" s="36">
        <v>0</v>
      </c>
      <c r="P60" s="13">
        <v>0</v>
      </c>
      <c r="Q60" s="36">
        <v>0</v>
      </c>
      <c r="R60" s="36">
        <v>0</v>
      </c>
      <c r="S60" s="36">
        <v>0</v>
      </c>
      <c r="T60" s="36">
        <v>0</v>
      </c>
      <c r="U60" s="4">
        <v>1</v>
      </c>
      <c r="V60" s="36">
        <v>0</v>
      </c>
      <c r="W60" s="36">
        <v>1</v>
      </c>
      <c r="X60" s="36">
        <v>1</v>
      </c>
      <c r="Y60" s="36">
        <v>0</v>
      </c>
      <c r="Z60" s="36">
        <v>0</v>
      </c>
      <c r="AA60" s="36">
        <v>3</v>
      </c>
      <c r="AB60" s="36">
        <v>3</v>
      </c>
      <c r="AC60" s="13">
        <v>0</v>
      </c>
      <c r="AD60" s="36">
        <v>1</v>
      </c>
      <c r="AE60" s="36">
        <v>1</v>
      </c>
      <c r="AF60" s="36">
        <v>0</v>
      </c>
      <c r="AG60" s="36">
        <v>0</v>
      </c>
      <c r="AH60" s="8"/>
      <c r="AI60" s="35"/>
      <c r="AJ60" s="35"/>
      <c r="AK60" s="35"/>
      <c r="AL60" s="35"/>
      <c r="AM60" s="35"/>
      <c r="AN60" s="35"/>
      <c r="AO60" s="35"/>
      <c r="AP60" s="13"/>
      <c r="AQ60" s="35"/>
      <c r="AR60" s="35"/>
      <c r="AS60" s="35"/>
      <c r="AT60" s="35"/>
      <c r="AU60" s="6"/>
      <c r="AV60" s="35"/>
      <c r="AW60" s="35"/>
      <c r="AX60" s="35"/>
      <c r="AY60" s="35"/>
      <c r="AZ60" s="35"/>
      <c r="BA60" s="35"/>
      <c r="BB60" s="35"/>
      <c r="BC60" s="13"/>
      <c r="BD60" s="35"/>
      <c r="BE60" s="35"/>
      <c r="BF60" s="35"/>
      <c r="BG60" s="35"/>
      <c r="BH60" s="10"/>
      <c r="BI60" s="35"/>
      <c r="BJ60" s="35"/>
      <c r="BK60" s="35"/>
      <c r="BL60" s="35"/>
      <c r="BM60" s="35"/>
      <c r="BN60" s="35"/>
      <c r="BO60" s="35"/>
      <c r="BP60" s="13"/>
      <c r="BQ60" s="35"/>
      <c r="BR60" s="35"/>
      <c r="BS60" s="35"/>
      <c r="BT60" s="35"/>
      <c r="BU60" s="48"/>
      <c r="BV60" s="35"/>
      <c r="BW60" s="35"/>
      <c r="BX60" s="35"/>
      <c r="BY60" s="35"/>
      <c r="BZ60" s="35"/>
      <c r="CA60" s="35"/>
      <c r="CB60" s="35"/>
      <c r="CC60" s="13"/>
      <c r="CD60" s="35"/>
      <c r="CE60" s="35"/>
      <c r="CF60" s="35"/>
      <c r="CG60" s="35"/>
      <c r="CH60" s="35"/>
      <c r="CI60" s="35"/>
      <c r="CJ60" s="35"/>
      <c r="CK60" s="35"/>
      <c r="CL60" s="35"/>
      <c r="CM60" s="35"/>
      <c r="CN60" s="35"/>
      <c r="CO60" s="35"/>
      <c r="CP60" s="35"/>
      <c r="CQ60" s="35"/>
      <c r="CR60" s="35"/>
      <c r="CS60" s="35"/>
      <c r="CT60" s="35"/>
      <c r="CU60" s="35"/>
      <c r="CV60" s="35"/>
      <c r="CW60" s="35"/>
      <c r="CX60" s="35"/>
      <c r="CY60" s="35"/>
      <c r="CZ60" s="35"/>
      <c r="DA60" s="35"/>
      <c r="DB60" s="35"/>
      <c r="DC60" s="35"/>
      <c r="DD60" s="35"/>
      <c r="DE60" s="24"/>
      <c r="DF60" s="24"/>
      <c r="DG60" s="24"/>
      <c r="DH60" s="24"/>
      <c r="DI60" s="24"/>
      <c r="DJ60" s="24"/>
      <c r="DK60" s="24"/>
      <c r="DL60" s="24"/>
      <c r="DM60" s="24"/>
      <c r="DN60" s="24"/>
      <c r="DO60" s="24"/>
      <c r="DP60" s="24"/>
      <c r="DQ60" s="24"/>
      <c r="DR60" s="24"/>
      <c r="DS60" s="24"/>
    </row>
    <row r="61" spans="1:123" ht="15.75" customHeight="1" x14ac:dyDescent="0.25">
      <c r="A61" s="37" t="s">
        <v>879</v>
      </c>
      <c r="B61" s="36">
        <v>0.67</v>
      </c>
      <c r="C61" s="36">
        <v>1.19</v>
      </c>
      <c r="D61" s="35"/>
      <c r="E61" s="35"/>
      <c r="F61" s="35"/>
      <c r="G61" s="35"/>
      <c r="H61" s="2">
        <v>0</v>
      </c>
      <c r="I61" s="36">
        <v>3</v>
      </c>
      <c r="J61" s="36">
        <v>0</v>
      </c>
      <c r="K61" s="36">
        <v>0</v>
      </c>
      <c r="L61" s="36">
        <v>0</v>
      </c>
      <c r="M61" s="36">
        <v>0</v>
      </c>
      <c r="N61" s="36">
        <v>0</v>
      </c>
      <c r="O61" s="36">
        <v>0</v>
      </c>
      <c r="P61" s="13">
        <v>0</v>
      </c>
      <c r="Q61" s="36">
        <v>0</v>
      </c>
      <c r="R61" s="36">
        <v>0</v>
      </c>
      <c r="S61" s="36">
        <v>0</v>
      </c>
      <c r="T61" s="36">
        <v>0</v>
      </c>
      <c r="U61" s="4">
        <v>2</v>
      </c>
      <c r="V61" s="36">
        <v>0</v>
      </c>
      <c r="W61" s="36">
        <v>2</v>
      </c>
      <c r="X61" s="36">
        <v>0</v>
      </c>
      <c r="Y61" s="36">
        <v>0</v>
      </c>
      <c r="Z61" s="36">
        <v>2</v>
      </c>
      <c r="AA61" s="36">
        <v>4</v>
      </c>
      <c r="AB61" s="36">
        <v>2</v>
      </c>
      <c r="AC61" s="13">
        <v>1</v>
      </c>
      <c r="AD61" s="36">
        <v>0</v>
      </c>
      <c r="AE61" s="36">
        <v>1</v>
      </c>
      <c r="AF61" s="36">
        <v>0</v>
      </c>
      <c r="AG61" s="36">
        <v>0</v>
      </c>
      <c r="AH61" s="8"/>
      <c r="AI61" s="35"/>
      <c r="AJ61" s="35"/>
      <c r="AK61" s="35"/>
      <c r="AL61" s="35"/>
      <c r="AM61" s="35"/>
      <c r="AN61" s="35"/>
      <c r="AO61" s="35"/>
      <c r="AP61" s="13"/>
      <c r="AQ61" s="35"/>
      <c r="AR61" s="35"/>
      <c r="AS61" s="35"/>
      <c r="AT61" s="35"/>
      <c r="AU61" s="6"/>
      <c r="AV61" s="35"/>
      <c r="AW61" s="35"/>
      <c r="AX61" s="35"/>
      <c r="AY61" s="35"/>
      <c r="AZ61" s="35"/>
      <c r="BA61" s="35"/>
      <c r="BB61" s="35"/>
      <c r="BC61" s="13"/>
      <c r="BD61" s="35"/>
      <c r="BE61" s="35"/>
      <c r="BF61" s="35"/>
      <c r="BG61" s="35"/>
      <c r="BH61" s="10"/>
      <c r="BI61" s="35"/>
      <c r="BJ61" s="35"/>
      <c r="BK61" s="35"/>
      <c r="BL61" s="35"/>
      <c r="BM61" s="35"/>
      <c r="BN61" s="35"/>
      <c r="BO61" s="35"/>
      <c r="BP61" s="13"/>
      <c r="BQ61" s="35"/>
      <c r="BR61" s="35"/>
      <c r="BS61" s="35"/>
      <c r="BT61" s="35"/>
      <c r="BU61" s="48"/>
      <c r="BV61" s="35"/>
      <c r="BW61" s="35"/>
      <c r="BX61" s="35"/>
      <c r="BY61" s="35"/>
      <c r="BZ61" s="35"/>
      <c r="CA61" s="35"/>
      <c r="CB61" s="35"/>
      <c r="CC61" s="13"/>
      <c r="CD61" s="35"/>
      <c r="CE61" s="35"/>
      <c r="CF61" s="35"/>
      <c r="CG61" s="35"/>
      <c r="CH61" s="35"/>
      <c r="CI61" s="35"/>
      <c r="CJ61" s="35"/>
      <c r="CK61" s="35"/>
      <c r="CL61" s="35"/>
      <c r="CM61" s="35"/>
      <c r="CN61" s="35"/>
      <c r="CO61" s="35"/>
      <c r="CP61" s="35"/>
      <c r="CQ61" s="35"/>
      <c r="CR61" s="35"/>
      <c r="CS61" s="35"/>
      <c r="CT61" s="35"/>
      <c r="CU61" s="35"/>
      <c r="CV61" s="35"/>
      <c r="CW61" s="35"/>
      <c r="CX61" s="35"/>
      <c r="CY61" s="35"/>
      <c r="CZ61" s="35"/>
      <c r="DA61" s="35"/>
      <c r="DB61" s="35"/>
      <c r="DC61" s="35"/>
      <c r="DD61" s="35"/>
      <c r="DE61" s="24"/>
      <c r="DF61" s="24"/>
      <c r="DG61" s="24"/>
      <c r="DH61" s="24"/>
      <c r="DI61" s="24"/>
      <c r="DJ61" s="24"/>
      <c r="DK61" s="24"/>
      <c r="DL61" s="24"/>
      <c r="DM61" s="24"/>
      <c r="DN61" s="24"/>
      <c r="DO61" s="24"/>
      <c r="DP61" s="24"/>
      <c r="DQ61" s="24"/>
      <c r="DR61" s="24"/>
      <c r="DS61" s="24"/>
    </row>
    <row r="62" spans="1:123" ht="15.75" customHeight="1" x14ac:dyDescent="0.25">
      <c r="A62" s="37" t="s">
        <v>880</v>
      </c>
      <c r="B62" s="36">
        <v>1.1499999999999999</v>
      </c>
      <c r="C62" s="36">
        <v>1.26</v>
      </c>
      <c r="D62" s="35"/>
      <c r="E62" s="35"/>
      <c r="F62" s="35"/>
      <c r="G62" s="35"/>
      <c r="H62" s="2">
        <v>0</v>
      </c>
      <c r="I62" s="36">
        <v>2</v>
      </c>
      <c r="J62" s="36">
        <v>1</v>
      </c>
      <c r="K62" s="36">
        <v>1</v>
      </c>
      <c r="L62" s="36">
        <v>0</v>
      </c>
      <c r="M62" s="36">
        <v>0</v>
      </c>
      <c r="N62" s="36">
        <v>2</v>
      </c>
      <c r="O62" s="36">
        <v>2</v>
      </c>
      <c r="P62" s="13">
        <v>1</v>
      </c>
      <c r="Q62" s="36">
        <v>0</v>
      </c>
      <c r="R62" s="36">
        <v>0</v>
      </c>
      <c r="S62" s="36">
        <v>0</v>
      </c>
      <c r="T62" s="36">
        <v>0</v>
      </c>
      <c r="U62" s="4">
        <v>0</v>
      </c>
      <c r="V62" s="36">
        <v>0</v>
      </c>
      <c r="W62" s="36">
        <v>2</v>
      </c>
      <c r="X62" s="36">
        <v>0</v>
      </c>
      <c r="Y62" s="36">
        <v>0</v>
      </c>
      <c r="Z62" s="36">
        <v>0</v>
      </c>
      <c r="AA62" s="36">
        <v>0</v>
      </c>
      <c r="AB62" s="36">
        <v>0</v>
      </c>
      <c r="AC62" s="13">
        <v>0</v>
      </c>
      <c r="AD62" s="36">
        <v>0</v>
      </c>
      <c r="AE62" s="36">
        <v>0</v>
      </c>
      <c r="AF62" s="36">
        <v>0</v>
      </c>
      <c r="AG62" s="36">
        <v>0</v>
      </c>
      <c r="AH62" s="8"/>
      <c r="AI62" s="35"/>
      <c r="AJ62" s="35"/>
      <c r="AK62" s="35"/>
      <c r="AL62" s="35"/>
      <c r="AM62" s="35"/>
      <c r="AN62" s="35"/>
      <c r="AO62" s="35"/>
      <c r="AP62" s="13"/>
      <c r="AQ62" s="35"/>
      <c r="AR62" s="35"/>
      <c r="AS62" s="35"/>
      <c r="AT62" s="35"/>
      <c r="AU62" s="6"/>
      <c r="AV62" s="35"/>
      <c r="AW62" s="35"/>
      <c r="AX62" s="35"/>
      <c r="AY62" s="35"/>
      <c r="AZ62" s="35"/>
      <c r="BA62" s="35"/>
      <c r="BB62" s="35"/>
      <c r="BC62" s="13"/>
      <c r="BD62" s="35"/>
      <c r="BE62" s="35"/>
      <c r="BF62" s="35"/>
      <c r="BG62" s="35"/>
      <c r="BH62" s="10"/>
      <c r="BI62" s="35"/>
      <c r="BJ62" s="35"/>
      <c r="BK62" s="35"/>
      <c r="BL62" s="35"/>
      <c r="BM62" s="35"/>
      <c r="BN62" s="35"/>
      <c r="BO62" s="35"/>
      <c r="BP62" s="13"/>
      <c r="BQ62" s="35"/>
      <c r="BR62" s="35"/>
      <c r="BS62" s="35"/>
      <c r="BT62" s="35"/>
      <c r="BU62" s="48"/>
      <c r="BV62" s="35"/>
      <c r="BW62" s="35"/>
      <c r="BX62" s="35"/>
      <c r="BY62" s="35"/>
      <c r="BZ62" s="35"/>
      <c r="CA62" s="35"/>
      <c r="CB62" s="35"/>
      <c r="CC62" s="13"/>
      <c r="CD62" s="35"/>
      <c r="CE62" s="35"/>
      <c r="CF62" s="35"/>
      <c r="CG62" s="35"/>
      <c r="CH62" s="35"/>
      <c r="CI62" s="35"/>
      <c r="CJ62" s="35"/>
      <c r="CK62" s="35"/>
      <c r="CL62" s="35"/>
      <c r="CM62" s="35"/>
      <c r="CN62" s="35"/>
      <c r="CO62" s="35"/>
      <c r="CP62" s="35"/>
      <c r="CQ62" s="35"/>
      <c r="CR62" s="35"/>
      <c r="CS62" s="35"/>
      <c r="CT62" s="35"/>
      <c r="CU62" s="35"/>
      <c r="CV62" s="35"/>
      <c r="CW62" s="35"/>
      <c r="CX62" s="35"/>
      <c r="CY62" s="35"/>
      <c r="CZ62" s="35"/>
      <c r="DA62" s="35"/>
      <c r="DB62" s="35"/>
      <c r="DC62" s="35"/>
      <c r="DD62" s="35"/>
      <c r="DE62" s="24"/>
      <c r="DF62" s="24"/>
      <c r="DG62" s="24"/>
      <c r="DH62" s="24"/>
      <c r="DI62" s="24"/>
      <c r="DJ62" s="24"/>
      <c r="DK62" s="24"/>
      <c r="DL62" s="24"/>
      <c r="DM62" s="24"/>
      <c r="DN62" s="24"/>
      <c r="DO62" s="24"/>
      <c r="DP62" s="24"/>
      <c r="DQ62" s="24"/>
      <c r="DR62" s="24"/>
      <c r="DS62" s="24"/>
    </row>
    <row r="63" spans="1:123" ht="15.75" customHeight="1" x14ac:dyDescent="0.25">
      <c r="A63" s="38" t="s">
        <v>428</v>
      </c>
      <c r="B63" s="36">
        <v>1.31</v>
      </c>
      <c r="C63" s="36">
        <v>1.48</v>
      </c>
      <c r="D63" s="35"/>
      <c r="E63" s="35"/>
      <c r="F63" s="35"/>
      <c r="G63" s="35"/>
      <c r="H63" s="2">
        <v>0</v>
      </c>
      <c r="I63" s="36">
        <v>0</v>
      </c>
      <c r="J63" s="36">
        <v>1</v>
      </c>
      <c r="K63" s="36">
        <v>0</v>
      </c>
      <c r="L63" s="36">
        <v>0</v>
      </c>
      <c r="M63" s="36">
        <v>0</v>
      </c>
      <c r="N63" s="36">
        <v>2</v>
      </c>
      <c r="O63" s="36">
        <v>0</v>
      </c>
      <c r="P63" s="13">
        <v>0</v>
      </c>
      <c r="Q63" s="36">
        <v>1</v>
      </c>
      <c r="R63" s="36">
        <v>0</v>
      </c>
      <c r="S63" s="36">
        <v>0</v>
      </c>
      <c r="T63" s="36">
        <v>0</v>
      </c>
      <c r="U63" s="4">
        <v>0</v>
      </c>
      <c r="V63" s="36">
        <v>0</v>
      </c>
      <c r="W63" s="36">
        <v>2</v>
      </c>
      <c r="X63" s="36">
        <v>0</v>
      </c>
      <c r="Y63" s="36">
        <v>0</v>
      </c>
      <c r="Z63" s="36">
        <v>0</v>
      </c>
      <c r="AA63" s="36">
        <v>6</v>
      </c>
      <c r="AB63" s="36">
        <v>0</v>
      </c>
      <c r="AC63" s="13">
        <v>0</v>
      </c>
      <c r="AD63" s="36">
        <v>0</v>
      </c>
      <c r="AE63" s="36">
        <v>0</v>
      </c>
      <c r="AF63" s="36">
        <v>0</v>
      </c>
      <c r="AG63" s="36">
        <v>0</v>
      </c>
      <c r="AH63" s="8"/>
      <c r="AI63" s="35"/>
      <c r="AJ63" s="35"/>
      <c r="AK63" s="35"/>
      <c r="AL63" s="35"/>
      <c r="AM63" s="35"/>
      <c r="AN63" s="35"/>
      <c r="AO63" s="35"/>
      <c r="AP63" s="13"/>
      <c r="AQ63" s="35"/>
      <c r="AR63" s="35"/>
      <c r="AS63" s="35"/>
      <c r="AT63" s="35"/>
      <c r="AU63" s="6"/>
      <c r="AV63" s="35"/>
      <c r="AW63" s="35"/>
      <c r="AX63" s="35"/>
      <c r="AY63" s="35"/>
      <c r="AZ63" s="35"/>
      <c r="BA63" s="35"/>
      <c r="BB63" s="35"/>
      <c r="BC63" s="13"/>
      <c r="BD63" s="35"/>
      <c r="BE63" s="35"/>
      <c r="BF63" s="35"/>
      <c r="BG63" s="35"/>
      <c r="BH63" s="10"/>
      <c r="BI63" s="35"/>
      <c r="BJ63" s="35"/>
      <c r="BK63" s="35"/>
      <c r="BL63" s="35"/>
      <c r="BM63" s="35"/>
      <c r="BN63" s="35"/>
      <c r="BO63" s="35"/>
      <c r="BP63" s="13"/>
      <c r="BQ63" s="35"/>
      <c r="BR63" s="35"/>
      <c r="BS63" s="35"/>
      <c r="BT63" s="35"/>
      <c r="BU63" s="48"/>
      <c r="BV63" s="35"/>
      <c r="BW63" s="35"/>
      <c r="BX63" s="35"/>
      <c r="BY63" s="35"/>
      <c r="BZ63" s="35"/>
      <c r="CA63" s="35"/>
      <c r="CB63" s="35"/>
      <c r="CC63" s="13"/>
      <c r="CD63" s="35"/>
      <c r="CE63" s="35"/>
      <c r="CF63" s="35"/>
      <c r="CG63" s="35"/>
      <c r="CH63" s="35"/>
      <c r="CI63" s="35"/>
      <c r="CJ63" s="35"/>
      <c r="CK63" s="35"/>
      <c r="CL63" s="35"/>
      <c r="CM63" s="35"/>
      <c r="CN63" s="35"/>
      <c r="CO63" s="35"/>
      <c r="CP63" s="35"/>
      <c r="CQ63" s="35"/>
      <c r="CR63" s="35"/>
      <c r="CS63" s="35"/>
      <c r="CT63" s="35"/>
      <c r="CU63" s="35"/>
      <c r="CV63" s="35"/>
      <c r="CW63" s="35"/>
      <c r="CX63" s="35"/>
      <c r="CY63" s="35"/>
      <c r="CZ63" s="35"/>
      <c r="DA63" s="35"/>
      <c r="DB63" s="35"/>
      <c r="DC63" s="35"/>
      <c r="DD63" s="35"/>
      <c r="DE63" s="24"/>
      <c r="DF63" s="24"/>
      <c r="DG63" s="24"/>
      <c r="DH63" s="24"/>
      <c r="DI63" s="24"/>
      <c r="DJ63" s="24"/>
      <c r="DK63" s="24"/>
      <c r="DL63" s="24"/>
      <c r="DM63" s="24"/>
      <c r="DN63" s="24"/>
      <c r="DO63" s="24"/>
      <c r="DP63" s="24"/>
      <c r="DQ63" s="24"/>
      <c r="DR63" s="24"/>
      <c r="DS63" s="24"/>
    </row>
    <row r="64" spans="1:123" ht="15.75" customHeight="1" x14ac:dyDescent="0.25">
      <c r="A64" s="37" t="s">
        <v>881</v>
      </c>
      <c r="B64" s="36">
        <v>0.9</v>
      </c>
      <c r="C64" s="36">
        <v>0.99</v>
      </c>
      <c r="D64" s="35"/>
      <c r="E64" s="35"/>
      <c r="F64" s="35"/>
      <c r="G64" s="35"/>
      <c r="H64" s="2">
        <v>0</v>
      </c>
      <c r="I64" s="36">
        <v>1</v>
      </c>
      <c r="J64" s="36">
        <v>1</v>
      </c>
      <c r="K64" s="36">
        <v>0</v>
      </c>
      <c r="L64" s="36">
        <v>0</v>
      </c>
      <c r="M64" s="36">
        <v>0</v>
      </c>
      <c r="N64" s="36">
        <v>1</v>
      </c>
      <c r="O64" s="36">
        <v>0</v>
      </c>
      <c r="P64" s="13">
        <v>0</v>
      </c>
      <c r="Q64" s="36">
        <v>0</v>
      </c>
      <c r="R64" s="36">
        <v>0</v>
      </c>
      <c r="S64" s="36">
        <v>0</v>
      </c>
      <c r="T64" s="36">
        <v>0</v>
      </c>
      <c r="U64" s="4">
        <v>3</v>
      </c>
      <c r="V64" s="36">
        <v>1</v>
      </c>
      <c r="W64" s="36">
        <v>1</v>
      </c>
      <c r="X64" s="36">
        <v>0</v>
      </c>
      <c r="Y64" s="36">
        <v>0</v>
      </c>
      <c r="Z64" s="36">
        <v>0</v>
      </c>
      <c r="AA64" s="36">
        <v>4</v>
      </c>
      <c r="AB64" s="36">
        <v>0</v>
      </c>
      <c r="AC64" s="13">
        <v>1</v>
      </c>
      <c r="AD64" s="36">
        <v>0</v>
      </c>
      <c r="AE64" s="36">
        <v>0</v>
      </c>
      <c r="AF64" s="36">
        <v>0</v>
      </c>
      <c r="AG64" s="36">
        <v>0</v>
      </c>
      <c r="AH64" s="8"/>
      <c r="AI64" s="35"/>
      <c r="AJ64" s="35"/>
      <c r="AK64" s="35"/>
      <c r="AL64" s="35"/>
      <c r="AM64" s="35"/>
      <c r="AN64" s="35"/>
      <c r="AO64" s="35"/>
      <c r="AP64" s="13"/>
      <c r="AQ64" s="35"/>
      <c r="AR64" s="35"/>
      <c r="AS64" s="35"/>
      <c r="AT64" s="35"/>
      <c r="AU64" s="6"/>
      <c r="AV64" s="35"/>
      <c r="AW64" s="35"/>
      <c r="AX64" s="35"/>
      <c r="AY64" s="35"/>
      <c r="AZ64" s="35"/>
      <c r="BA64" s="35"/>
      <c r="BB64" s="35"/>
      <c r="BC64" s="13"/>
      <c r="BD64" s="35"/>
      <c r="BE64" s="35"/>
      <c r="BF64" s="35"/>
      <c r="BG64" s="35"/>
      <c r="BH64" s="10"/>
      <c r="BI64" s="35"/>
      <c r="BJ64" s="35"/>
      <c r="BK64" s="35"/>
      <c r="BL64" s="35"/>
      <c r="BM64" s="35"/>
      <c r="BN64" s="35"/>
      <c r="BO64" s="35"/>
      <c r="BP64" s="13"/>
      <c r="BQ64" s="35"/>
      <c r="BR64" s="35"/>
      <c r="BS64" s="35"/>
      <c r="BT64" s="35"/>
      <c r="BU64" s="48"/>
      <c r="BV64" s="35"/>
      <c r="BW64" s="35"/>
      <c r="BX64" s="35"/>
      <c r="BY64" s="35"/>
      <c r="BZ64" s="35"/>
      <c r="CA64" s="35"/>
      <c r="CB64" s="35"/>
      <c r="CC64" s="13"/>
      <c r="CD64" s="35"/>
      <c r="CE64" s="35"/>
      <c r="CF64" s="35"/>
      <c r="CG64" s="35"/>
      <c r="CH64" s="35"/>
      <c r="CI64" s="35"/>
      <c r="CJ64" s="35"/>
      <c r="CK64" s="35"/>
      <c r="CL64" s="35"/>
      <c r="CM64" s="35"/>
      <c r="CN64" s="35"/>
      <c r="CO64" s="35"/>
      <c r="CP64" s="35"/>
      <c r="CQ64" s="35"/>
      <c r="CR64" s="35"/>
      <c r="CS64" s="35"/>
      <c r="CT64" s="35"/>
      <c r="CU64" s="35"/>
      <c r="CV64" s="35"/>
      <c r="CW64" s="35"/>
      <c r="CX64" s="35"/>
      <c r="CY64" s="35"/>
      <c r="CZ64" s="35"/>
      <c r="DA64" s="35"/>
      <c r="DB64" s="35"/>
      <c r="DC64" s="35"/>
      <c r="DD64" s="35"/>
      <c r="DE64" s="24"/>
      <c r="DF64" s="24"/>
      <c r="DG64" s="24"/>
      <c r="DH64" s="24"/>
      <c r="DI64" s="24"/>
      <c r="DJ64" s="24"/>
      <c r="DK64" s="24"/>
      <c r="DL64" s="24"/>
      <c r="DM64" s="24"/>
      <c r="DN64" s="24"/>
      <c r="DO64" s="24"/>
      <c r="DP64" s="24"/>
      <c r="DQ64" s="24"/>
      <c r="DR64" s="24"/>
      <c r="DS64" s="24"/>
    </row>
    <row r="65" spans="1:123" ht="15.75" customHeight="1" x14ac:dyDescent="0.25">
      <c r="A65" s="38" t="s">
        <v>882</v>
      </c>
      <c r="B65" s="36">
        <v>1.79</v>
      </c>
      <c r="C65" s="36">
        <v>1.43</v>
      </c>
      <c r="D65" s="35"/>
      <c r="E65" s="35"/>
      <c r="F65" s="35"/>
      <c r="G65" s="35"/>
      <c r="H65" s="2">
        <v>0</v>
      </c>
      <c r="I65" s="36">
        <v>2</v>
      </c>
      <c r="J65" s="36">
        <v>0</v>
      </c>
      <c r="K65" s="36">
        <v>0</v>
      </c>
      <c r="L65" s="36">
        <v>0</v>
      </c>
      <c r="M65" s="36">
        <v>0</v>
      </c>
      <c r="N65" s="36">
        <v>2</v>
      </c>
      <c r="O65" s="36">
        <v>1</v>
      </c>
      <c r="P65" s="13">
        <v>0</v>
      </c>
      <c r="Q65" s="36">
        <v>0</v>
      </c>
      <c r="R65" s="36">
        <v>0</v>
      </c>
      <c r="S65" s="36">
        <v>0</v>
      </c>
      <c r="T65" s="36">
        <v>0</v>
      </c>
      <c r="U65" s="4">
        <v>0</v>
      </c>
      <c r="V65" s="36">
        <v>0</v>
      </c>
      <c r="W65" s="36">
        <v>1</v>
      </c>
      <c r="X65" s="36">
        <v>0</v>
      </c>
      <c r="Y65" s="36">
        <v>0</v>
      </c>
      <c r="Z65" s="36">
        <v>0</v>
      </c>
      <c r="AA65" s="36">
        <v>2</v>
      </c>
      <c r="AB65" s="36">
        <v>0</v>
      </c>
      <c r="AC65" s="13">
        <v>0</v>
      </c>
      <c r="AD65" s="36">
        <v>0</v>
      </c>
      <c r="AE65" s="36">
        <v>0</v>
      </c>
      <c r="AF65" s="36">
        <v>0</v>
      </c>
      <c r="AG65" s="36">
        <v>0</v>
      </c>
      <c r="AH65" s="8"/>
      <c r="AI65" s="35"/>
      <c r="AJ65" s="35"/>
      <c r="AK65" s="35"/>
      <c r="AL65" s="35"/>
      <c r="AM65" s="35"/>
      <c r="AN65" s="35"/>
      <c r="AO65" s="35"/>
      <c r="AP65" s="13"/>
      <c r="AQ65" s="35"/>
      <c r="AR65" s="35"/>
      <c r="AS65" s="35"/>
      <c r="AT65" s="35"/>
      <c r="AU65" s="6"/>
      <c r="AV65" s="35"/>
      <c r="AW65" s="35"/>
      <c r="AX65" s="35"/>
      <c r="AY65" s="35"/>
      <c r="AZ65" s="35"/>
      <c r="BA65" s="35"/>
      <c r="BB65" s="35"/>
      <c r="BC65" s="13"/>
      <c r="BD65" s="35"/>
      <c r="BE65" s="35"/>
      <c r="BF65" s="35"/>
      <c r="BG65" s="35"/>
      <c r="BH65" s="10"/>
      <c r="BI65" s="35"/>
      <c r="BJ65" s="35"/>
      <c r="BK65" s="35"/>
      <c r="BL65" s="35"/>
      <c r="BM65" s="35"/>
      <c r="BN65" s="35"/>
      <c r="BO65" s="35"/>
      <c r="BP65" s="13"/>
      <c r="BQ65" s="35"/>
      <c r="BR65" s="35"/>
      <c r="BS65" s="35"/>
      <c r="BT65" s="35"/>
      <c r="BU65" s="48"/>
      <c r="BV65" s="35"/>
      <c r="BW65" s="35"/>
      <c r="BX65" s="35"/>
      <c r="BY65" s="35"/>
      <c r="BZ65" s="35"/>
      <c r="CA65" s="35"/>
      <c r="CB65" s="35"/>
      <c r="CC65" s="13"/>
      <c r="CD65" s="35"/>
      <c r="CE65" s="35"/>
      <c r="CF65" s="35"/>
      <c r="CG65" s="35"/>
      <c r="CH65" s="35"/>
      <c r="CI65" s="35"/>
      <c r="CJ65" s="35"/>
      <c r="CK65" s="35"/>
      <c r="CL65" s="35"/>
      <c r="CM65" s="35"/>
      <c r="CN65" s="35"/>
      <c r="CO65" s="35"/>
      <c r="CP65" s="35"/>
      <c r="CQ65" s="35"/>
      <c r="CR65" s="35"/>
      <c r="CS65" s="35"/>
      <c r="CT65" s="35"/>
      <c r="CU65" s="35"/>
      <c r="CV65" s="35"/>
      <c r="CW65" s="35"/>
      <c r="CX65" s="35"/>
      <c r="CY65" s="35"/>
      <c r="CZ65" s="35"/>
      <c r="DA65" s="35"/>
      <c r="DB65" s="35"/>
      <c r="DC65" s="35"/>
      <c r="DD65" s="35"/>
      <c r="DE65" s="24"/>
      <c r="DF65" s="24"/>
      <c r="DG65" s="24"/>
      <c r="DH65" s="24"/>
      <c r="DI65" s="24"/>
      <c r="DJ65" s="24"/>
      <c r="DK65" s="24"/>
      <c r="DL65" s="24"/>
      <c r="DM65" s="24"/>
      <c r="DN65" s="24"/>
      <c r="DO65" s="24"/>
      <c r="DP65" s="24"/>
      <c r="DQ65" s="24"/>
      <c r="DR65" s="24"/>
      <c r="DS65" s="24"/>
    </row>
    <row r="66" spans="1:123" ht="15.75" customHeight="1" x14ac:dyDescent="0.25">
      <c r="A66" s="50">
        <v>45704</v>
      </c>
      <c r="B66" s="42"/>
      <c r="C66" s="42"/>
      <c r="D66" s="42"/>
      <c r="E66" s="42"/>
      <c r="F66" s="42"/>
      <c r="G66" s="42"/>
      <c r="H66" s="2"/>
      <c r="I66" s="35"/>
      <c r="J66" s="35"/>
      <c r="K66" s="35"/>
      <c r="L66" s="35"/>
      <c r="M66" s="35"/>
      <c r="N66" s="35"/>
      <c r="O66" s="35"/>
      <c r="P66" s="13"/>
      <c r="Q66" s="35"/>
      <c r="R66" s="35"/>
      <c r="S66" s="35"/>
      <c r="T66" s="35"/>
      <c r="U66" s="4"/>
      <c r="V66" s="35"/>
      <c r="W66" s="35"/>
      <c r="X66" s="35"/>
      <c r="Y66" s="35"/>
      <c r="Z66" s="35"/>
      <c r="AA66" s="35"/>
      <c r="AB66" s="35"/>
      <c r="AC66" s="13"/>
      <c r="AD66" s="35"/>
      <c r="AE66" s="35"/>
      <c r="AF66" s="35"/>
      <c r="AG66" s="35"/>
      <c r="AH66" s="8"/>
      <c r="AI66" s="35"/>
      <c r="AJ66" s="35"/>
      <c r="AK66" s="35"/>
      <c r="AL66" s="35"/>
      <c r="AM66" s="35"/>
      <c r="AN66" s="35"/>
      <c r="AO66" s="35"/>
      <c r="AP66" s="13"/>
      <c r="AQ66" s="35"/>
      <c r="AR66" s="35"/>
      <c r="AS66" s="35"/>
      <c r="AT66" s="35"/>
      <c r="AU66" s="6"/>
      <c r="AV66" s="35"/>
      <c r="AW66" s="35"/>
      <c r="AX66" s="35"/>
      <c r="AY66" s="35"/>
      <c r="AZ66" s="35"/>
      <c r="BA66" s="35"/>
      <c r="BB66" s="35"/>
      <c r="BC66" s="13"/>
      <c r="BD66" s="35"/>
      <c r="BE66" s="35"/>
      <c r="BF66" s="35"/>
      <c r="BG66" s="35"/>
      <c r="BH66" s="10"/>
      <c r="BI66" s="35"/>
      <c r="BJ66" s="35"/>
      <c r="BK66" s="35"/>
      <c r="BL66" s="35"/>
      <c r="BM66" s="35"/>
      <c r="BN66" s="35"/>
      <c r="BO66" s="35"/>
      <c r="BP66" s="13"/>
      <c r="BQ66" s="35"/>
      <c r="BR66" s="35"/>
      <c r="BS66" s="35"/>
      <c r="BT66" s="35"/>
      <c r="BU66" s="48"/>
      <c r="BV66" s="35"/>
      <c r="BW66" s="35"/>
      <c r="BX66" s="35"/>
      <c r="BY66" s="35"/>
      <c r="BZ66" s="35"/>
      <c r="CA66" s="35"/>
      <c r="CB66" s="35"/>
      <c r="CC66" s="13"/>
      <c r="CD66" s="35"/>
      <c r="CE66" s="35"/>
      <c r="CF66" s="35"/>
      <c r="CG66" s="35"/>
      <c r="CH66" s="35"/>
      <c r="CI66" s="35"/>
      <c r="CJ66" s="35"/>
      <c r="CK66" s="35"/>
      <c r="CL66" s="35"/>
      <c r="CM66" s="35"/>
      <c r="CN66" s="35"/>
      <c r="CO66" s="35"/>
      <c r="CP66" s="35"/>
      <c r="CQ66" s="35"/>
      <c r="CR66" s="35"/>
      <c r="CS66" s="35"/>
      <c r="CT66" s="35"/>
      <c r="CU66" s="35"/>
      <c r="CV66" s="35"/>
      <c r="CW66" s="35"/>
      <c r="CX66" s="35"/>
      <c r="CY66" s="35"/>
      <c r="CZ66" s="35"/>
      <c r="DA66" s="35"/>
      <c r="DB66" s="35"/>
      <c r="DC66" s="35"/>
      <c r="DD66" s="35"/>
      <c r="DE66" s="24"/>
      <c r="DF66" s="24"/>
      <c r="DG66" s="24"/>
      <c r="DH66" s="24"/>
      <c r="DI66" s="24"/>
      <c r="DJ66" s="24"/>
      <c r="DK66" s="24"/>
      <c r="DL66" s="24"/>
      <c r="DM66" s="24"/>
      <c r="DN66" s="24"/>
      <c r="DO66" s="24"/>
      <c r="DP66" s="24"/>
      <c r="DQ66" s="24"/>
      <c r="DR66" s="24"/>
      <c r="DS66" s="24"/>
    </row>
    <row r="67" spans="1:123" ht="15.75" customHeight="1" x14ac:dyDescent="0.25">
      <c r="A67" s="37" t="s">
        <v>883</v>
      </c>
      <c r="B67" s="36">
        <v>1.53</v>
      </c>
      <c r="C67" s="35"/>
      <c r="D67" s="35"/>
      <c r="E67" s="35"/>
      <c r="F67" s="36">
        <v>0.84</v>
      </c>
      <c r="G67" s="36"/>
      <c r="H67" s="2">
        <v>5</v>
      </c>
      <c r="I67" s="36">
        <v>1</v>
      </c>
      <c r="J67" s="36">
        <v>2</v>
      </c>
      <c r="K67" s="36">
        <v>0</v>
      </c>
      <c r="L67" s="36">
        <v>0</v>
      </c>
      <c r="M67" s="36">
        <v>0</v>
      </c>
      <c r="N67" s="36">
        <v>3</v>
      </c>
      <c r="O67" s="36">
        <v>0</v>
      </c>
      <c r="P67" s="13">
        <v>0</v>
      </c>
      <c r="Q67" s="36">
        <v>0</v>
      </c>
      <c r="R67" s="36">
        <v>0</v>
      </c>
      <c r="S67" s="36">
        <v>0</v>
      </c>
      <c r="T67" s="36">
        <v>0</v>
      </c>
      <c r="U67" s="4"/>
      <c r="V67" s="35"/>
      <c r="W67" s="35"/>
      <c r="X67" s="35"/>
      <c r="Y67" s="35"/>
      <c r="Z67" s="35"/>
      <c r="AA67" s="35"/>
      <c r="AB67" s="35"/>
      <c r="AC67" s="13"/>
      <c r="AD67" s="35"/>
      <c r="AE67" s="35"/>
      <c r="AF67" s="35"/>
      <c r="AG67" s="35"/>
      <c r="AH67" s="8"/>
      <c r="AI67" s="35"/>
      <c r="AJ67" s="35"/>
      <c r="AK67" s="35"/>
      <c r="AL67" s="35"/>
      <c r="AM67" s="35"/>
      <c r="AN67" s="35"/>
      <c r="AO67" s="35"/>
      <c r="AP67" s="13"/>
      <c r="AQ67" s="35"/>
      <c r="AR67" s="35"/>
      <c r="AS67" s="35"/>
      <c r="AT67" s="35"/>
      <c r="AU67" s="6"/>
      <c r="AV67" s="35"/>
      <c r="AW67" s="35"/>
      <c r="AX67" s="35"/>
      <c r="AY67" s="35"/>
      <c r="AZ67" s="35"/>
      <c r="BA67" s="35"/>
      <c r="BB67" s="35"/>
      <c r="BC67" s="13"/>
      <c r="BD67" s="35"/>
      <c r="BE67" s="35"/>
      <c r="BF67" s="35"/>
      <c r="BG67" s="35"/>
      <c r="BH67" s="10">
        <v>0</v>
      </c>
      <c r="BI67" s="36">
        <v>1</v>
      </c>
      <c r="BJ67" s="36">
        <v>2</v>
      </c>
      <c r="BK67" s="36">
        <v>0</v>
      </c>
      <c r="BL67" s="36">
        <v>0</v>
      </c>
      <c r="BM67" s="36">
        <v>0</v>
      </c>
      <c r="BN67" s="36">
        <v>2</v>
      </c>
      <c r="BO67" s="36">
        <v>0</v>
      </c>
      <c r="BP67" s="13">
        <v>0</v>
      </c>
      <c r="BQ67" s="36">
        <v>0</v>
      </c>
      <c r="BR67" s="36">
        <v>0</v>
      </c>
      <c r="BS67" s="36">
        <v>0</v>
      </c>
      <c r="BT67" s="36">
        <v>0</v>
      </c>
      <c r="BU67" s="48"/>
      <c r="BV67" s="35"/>
      <c r="BW67" s="35"/>
      <c r="BX67" s="35"/>
      <c r="BY67" s="35"/>
      <c r="BZ67" s="35"/>
      <c r="CA67" s="35"/>
      <c r="CB67" s="35"/>
      <c r="CC67" s="13"/>
      <c r="CD67" s="35"/>
      <c r="CE67" s="35"/>
      <c r="CF67" s="35"/>
      <c r="CG67" s="35"/>
      <c r="CH67" s="35"/>
      <c r="CI67" s="35"/>
      <c r="CJ67" s="35"/>
      <c r="CK67" s="35"/>
      <c r="CL67" s="35"/>
      <c r="CM67" s="35"/>
      <c r="CN67" s="35"/>
      <c r="CO67" s="35"/>
      <c r="CP67" s="35"/>
      <c r="CQ67" s="35"/>
      <c r="CR67" s="35"/>
      <c r="CS67" s="35"/>
      <c r="CT67" s="35"/>
      <c r="CU67" s="35"/>
      <c r="CV67" s="35"/>
      <c r="CW67" s="35"/>
      <c r="CX67" s="35"/>
      <c r="CY67" s="35"/>
      <c r="CZ67" s="35"/>
      <c r="DA67" s="35"/>
      <c r="DB67" s="35"/>
      <c r="DC67" s="35"/>
      <c r="DD67" s="35"/>
      <c r="DE67" s="24"/>
      <c r="DF67" s="24"/>
      <c r="DG67" s="24"/>
      <c r="DH67" s="24"/>
      <c r="DI67" s="24"/>
      <c r="DJ67" s="24"/>
      <c r="DK67" s="24"/>
      <c r="DL67" s="24"/>
      <c r="DM67" s="24"/>
      <c r="DN67" s="24"/>
      <c r="DO67" s="24"/>
      <c r="DP67" s="24"/>
      <c r="DQ67" s="24"/>
      <c r="DR67" s="24"/>
      <c r="DS67" s="24"/>
    </row>
    <row r="68" spans="1:123" ht="15.75" customHeight="1" x14ac:dyDescent="0.25">
      <c r="A68" s="37" t="s">
        <v>432</v>
      </c>
      <c r="B68" s="36">
        <v>1.04</v>
      </c>
      <c r="C68" s="36">
        <v>0.72</v>
      </c>
      <c r="D68" s="35"/>
      <c r="E68" s="35"/>
      <c r="F68" s="35"/>
      <c r="G68" s="35"/>
      <c r="H68" s="2">
        <v>0</v>
      </c>
      <c r="I68" s="36">
        <v>2</v>
      </c>
      <c r="J68" s="36">
        <v>1</v>
      </c>
      <c r="K68" s="36">
        <v>0</v>
      </c>
      <c r="L68" s="36">
        <v>0</v>
      </c>
      <c r="M68" s="36">
        <v>0</v>
      </c>
      <c r="N68" s="36">
        <v>3</v>
      </c>
      <c r="O68" s="36">
        <v>0</v>
      </c>
      <c r="P68" s="13">
        <v>0</v>
      </c>
      <c r="Q68" s="36">
        <v>1</v>
      </c>
      <c r="R68" s="36">
        <v>0</v>
      </c>
      <c r="S68" s="36">
        <v>0</v>
      </c>
      <c r="T68" s="36">
        <v>0</v>
      </c>
      <c r="U68" s="4">
        <v>0</v>
      </c>
      <c r="V68" s="36">
        <v>0</v>
      </c>
      <c r="W68" s="36">
        <v>0</v>
      </c>
      <c r="X68" s="36">
        <v>0</v>
      </c>
      <c r="Y68" s="36">
        <v>0</v>
      </c>
      <c r="Z68" s="36">
        <v>0</v>
      </c>
      <c r="AA68" s="36">
        <v>3</v>
      </c>
      <c r="AB68" s="36">
        <v>1</v>
      </c>
      <c r="AC68" s="13">
        <v>0</v>
      </c>
      <c r="AD68" s="36">
        <v>0</v>
      </c>
      <c r="AE68" s="36">
        <v>0</v>
      </c>
      <c r="AF68" s="36">
        <v>0</v>
      </c>
      <c r="AG68" s="36">
        <v>0</v>
      </c>
      <c r="AH68" s="8"/>
      <c r="AI68" s="35"/>
      <c r="AJ68" s="35"/>
      <c r="AK68" s="35"/>
      <c r="AL68" s="35"/>
      <c r="AM68" s="35"/>
      <c r="AN68" s="35"/>
      <c r="AO68" s="35"/>
      <c r="AP68" s="13"/>
      <c r="AQ68" s="35"/>
      <c r="AR68" s="35"/>
      <c r="AS68" s="35"/>
      <c r="AT68" s="35"/>
      <c r="AU68" s="6"/>
      <c r="AV68" s="35"/>
      <c r="AW68" s="35"/>
      <c r="AX68" s="35"/>
      <c r="AY68" s="35"/>
      <c r="AZ68" s="35"/>
      <c r="BA68" s="35"/>
      <c r="BB68" s="35"/>
      <c r="BC68" s="13"/>
      <c r="BD68" s="35"/>
      <c r="BE68" s="35"/>
      <c r="BF68" s="35"/>
      <c r="BG68" s="35"/>
      <c r="BH68" s="10"/>
      <c r="BI68" s="35"/>
      <c r="BJ68" s="35"/>
      <c r="BK68" s="35"/>
      <c r="BL68" s="35"/>
      <c r="BM68" s="35"/>
      <c r="BN68" s="35"/>
      <c r="BO68" s="35"/>
      <c r="BP68" s="13"/>
      <c r="BQ68" s="35"/>
      <c r="BR68" s="35"/>
      <c r="BS68" s="35"/>
      <c r="BT68" s="35"/>
      <c r="BU68" s="48"/>
      <c r="BV68" s="35"/>
      <c r="BW68" s="35"/>
      <c r="BX68" s="35"/>
      <c r="BY68" s="35"/>
      <c r="BZ68" s="35"/>
      <c r="CA68" s="35"/>
      <c r="CB68" s="35"/>
      <c r="CC68" s="13"/>
      <c r="CD68" s="35"/>
      <c r="CE68" s="35"/>
      <c r="CF68" s="35"/>
      <c r="CG68" s="35"/>
      <c r="CH68" s="35"/>
      <c r="CI68" s="35"/>
      <c r="CJ68" s="35"/>
      <c r="CK68" s="35"/>
      <c r="CL68" s="35"/>
      <c r="CM68" s="35"/>
      <c r="CN68" s="35"/>
      <c r="CO68" s="35"/>
      <c r="CP68" s="35"/>
      <c r="CQ68" s="35"/>
      <c r="CR68" s="35"/>
      <c r="CS68" s="35"/>
      <c r="CT68" s="35"/>
      <c r="CU68" s="35"/>
      <c r="CV68" s="35"/>
      <c r="CW68" s="35"/>
      <c r="CX68" s="35"/>
      <c r="CY68" s="35"/>
      <c r="CZ68" s="35"/>
      <c r="DA68" s="35"/>
      <c r="DB68" s="35"/>
      <c r="DC68" s="35"/>
      <c r="DD68" s="35"/>
      <c r="DE68" s="24"/>
      <c r="DF68" s="24"/>
      <c r="DG68" s="24"/>
      <c r="DH68" s="24"/>
      <c r="DI68" s="24"/>
      <c r="DJ68" s="24"/>
      <c r="DK68" s="24"/>
      <c r="DL68" s="24"/>
      <c r="DM68" s="24"/>
      <c r="DN68" s="24"/>
      <c r="DO68" s="24"/>
      <c r="DP68" s="24"/>
      <c r="DQ68" s="24"/>
      <c r="DR68" s="24"/>
      <c r="DS68" s="24"/>
    </row>
    <row r="69" spans="1:123" ht="15.75" customHeight="1" x14ac:dyDescent="0.25">
      <c r="A69" s="38" t="s">
        <v>884</v>
      </c>
      <c r="B69" s="36">
        <v>1.19</v>
      </c>
      <c r="C69" s="35"/>
      <c r="D69" s="35"/>
      <c r="E69" s="35"/>
      <c r="F69" s="36">
        <v>1.71</v>
      </c>
      <c r="G69" s="36"/>
      <c r="H69" s="2">
        <v>2</v>
      </c>
      <c r="I69" s="36">
        <v>4</v>
      </c>
      <c r="J69" s="36">
        <v>1</v>
      </c>
      <c r="K69" s="36">
        <v>0</v>
      </c>
      <c r="L69" s="36">
        <v>0</v>
      </c>
      <c r="M69" s="36">
        <v>0</v>
      </c>
      <c r="N69" s="36">
        <v>1</v>
      </c>
      <c r="O69" s="36">
        <v>0</v>
      </c>
      <c r="P69" s="13">
        <v>0</v>
      </c>
      <c r="Q69" s="36">
        <v>0</v>
      </c>
      <c r="R69" s="36">
        <v>0</v>
      </c>
      <c r="S69" s="36">
        <v>0</v>
      </c>
      <c r="T69" s="36">
        <v>0</v>
      </c>
      <c r="U69" s="4"/>
      <c r="V69" s="35"/>
      <c r="W69" s="35"/>
      <c r="X69" s="35"/>
      <c r="Y69" s="35"/>
      <c r="Z69" s="35"/>
      <c r="AA69" s="35"/>
      <c r="AB69" s="35"/>
      <c r="AC69" s="13"/>
      <c r="AD69" s="35"/>
      <c r="AE69" s="35"/>
      <c r="AF69" s="35"/>
      <c r="AG69" s="35"/>
      <c r="AH69" s="8"/>
      <c r="AI69" s="35"/>
      <c r="AJ69" s="35"/>
      <c r="AK69" s="35"/>
      <c r="AL69" s="35"/>
      <c r="AM69" s="35"/>
      <c r="AN69" s="35"/>
      <c r="AO69" s="35"/>
      <c r="AP69" s="13"/>
      <c r="AQ69" s="35"/>
      <c r="AR69" s="35"/>
      <c r="AS69" s="35"/>
      <c r="AT69" s="35"/>
      <c r="AU69" s="6"/>
      <c r="AV69" s="35"/>
      <c r="AW69" s="35"/>
      <c r="AX69" s="35"/>
      <c r="AY69" s="35"/>
      <c r="AZ69" s="35"/>
      <c r="BA69" s="35"/>
      <c r="BB69" s="35"/>
      <c r="BC69" s="13"/>
      <c r="BD69" s="35"/>
      <c r="BE69" s="35"/>
      <c r="BF69" s="35"/>
      <c r="BG69" s="35"/>
      <c r="BH69" s="10">
        <v>1</v>
      </c>
      <c r="BI69" s="36">
        <v>2</v>
      </c>
      <c r="BJ69" s="36">
        <v>1</v>
      </c>
      <c r="BK69" s="36">
        <v>0</v>
      </c>
      <c r="BL69" s="36">
        <v>0</v>
      </c>
      <c r="BM69" s="36">
        <v>2</v>
      </c>
      <c r="BN69" s="36">
        <v>4</v>
      </c>
      <c r="BO69" s="36">
        <v>0</v>
      </c>
      <c r="BP69" s="13">
        <v>0</v>
      </c>
      <c r="BQ69" s="36">
        <v>1</v>
      </c>
      <c r="BR69" s="36">
        <v>0</v>
      </c>
      <c r="BS69" s="36">
        <v>0</v>
      </c>
      <c r="BT69" s="36">
        <v>0</v>
      </c>
      <c r="BU69" s="48"/>
      <c r="BV69" s="35"/>
      <c r="BW69" s="35"/>
      <c r="BX69" s="35"/>
      <c r="BY69" s="35"/>
      <c r="BZ69" s="35"/>
      <c r="CA69" s="35"/>
      <c r="CB69" s="35"/>
      <c r="CC69" s="13"/>
      <c r="CD69" s="35"/>
      <c r="CE69" s="35"/>
      <c r="CF69" s="35"/>
      <c r="CG69" s="35"/>
      <c r="CH69" s="35"/>
      <c r="CI69" s="35"/>
      <c r="CJ69" s="35"/>
      <c r="CK69" s="35"/>
      <c r="CL69" s="35"/>
      <c r="CM69" s="35"/>
      <c r="CN69" s="35"/>
      <c r="CO69" s="35"/>
      <c r="CP69" s="35"/>
      <c r="CQ69" s="35"/>
      <c r="CR69" s="35"/>
      <c r="CS69" s="35"/>
      <c r="CT69" s="35"/>
      <c r="CU69" s="35"/>
      <c r="CV69" s="35"/>
      <c r="CW69" s="35"/>
      <c r="CX69" s="35"/>
      <c r="CY69" s="35"/>
      <c r="CZ69" s="35"/>
      <c r="DA69" s="35"/>
      <c r="DB69" s="35"/>
      <c r="DC69" s="35"/>
      <c r="DD69" s="35"/>
      <c r="DE69" s="24"/>
      <c r="DF69" s="24"/>
      <c r="DG69" s="24"/>
      <c r="DH69" s="24"/>
      <c r="DI69" s="24"/>
      <c r="DJ69" s="24"/>
      <c r="DK69" s="24"/>
      <c r="DL69" s="24"/>
      <c r="DM69" s="24"/>
      <c r="DN69" s="24"/>
      <c r="DO69" s="24"/>
      <c r="DP69" s="24"/>
      <c r="DQ69" s="24"/>
      <c r="DR69" s="24"/>
      <c r="DS69" s="24"/>
    </row>
    <row r="70" spans="1:123" ht="15.75" customHeight="1" x14ac:dyDescent="0.25">
      <c r="A70" s="37" t="s">
        <v>885</v>
      </c>
      <c r="B70" s="36">
        <v>0.62</v>
      </c>
      <c r="C70" s="36">
        <v>0.72</v>
      </c>
      <c r="D70" s="35"/>
      <c r="E70" s="35"/>
      <c r="F70" s="36">
        <v>0.72</v>
      </c>
      <c r="G70" s="36"/>
      <c r="H70" s="2">
        <v>0</v>
      </c>
      <c r="I70" s="36">
        <v>0</v>
      </c>
      <c r="J70" s="36">
        <v>0</v>
      </c>
      <c r="K70" s="36">
        <v>0</v>
      </c>
      <c r="L70" s="36">
        <v>0</v>
      </c>
      <c r="M70" s="36">
        <v>1</v>
      </c>
      <c r="N70" s="36">
        <v>0</v>
      </c>
      <c r="O70" s="36">
        <v>0</v>
      </c>
      <c r="P70" s="13">
        <v>0</v>
      </c>
      <c r="Q70" s="36">
        <v>0</v>
      </c>
      <c r="R70" s="36">
        <v>0</v>
      </c>
      <c r="S70" s="36">
        <v>0</v>
      </c>
      <c r="T70" s="36">
        <v>0</v>
      </c>
      <c r="U70" s="4">
        <v>0</v>
      </c>
      <c r="V70" s="36">
        <v>1</v>
      </c>
      <c r="W70" s="36">
        <v>0</v>
      </c>
      <c r="X70" s="36">
        <v>0</v>
      </c>
      <c r="Y70" s="36">
        <v>0</v>
      </c>
      <c r="Z70" s="36">
        <v>0</v>
      </c>
      <c r="AA70" s="36">
        <v>4</v>
      </c>
      <c r="AB70" s="36">
        <v>1</v>
      </c>
      <c r="AC70" s="13">
        <v>0</v>
      </c>
      <c r="AD70" s="36">
        <v>0</v>
      </c>
      <c r="AE70" s="36">
        <v>0</v>
      </c>
      <c r="AF70" s="36">
        <v>0</v>
      </c>
      <c r="AG70" s="36">
        <v>0</v>
      </c>
      <c r="AH70" s="8"/>
      <c r="AI70" s="35"/>
      <c r="AJ70" s="35"/>
      <c r="AK70" s="35"/>
      <c r="AL70" s="35"/>
      <c r="AM70" s="35"/>
      <c r="AN70" s="35"/>
      <c r="AO70" s="35"/>
      <c r="AP70" s="13"/>
      <c r="AQ70" s="35"/>
      <c r="AR70" s="35"/>
      <c r="AS70" s="35"/>
      <c r="AT70" s="35"/>
      <c r="AU70" s="6"/>
      <c r="AV70" s="35"/>
      <c r="AW70" s="35"/>
      <c r="AX70" s="35"/>
      <c r="AY70" s="35"/>
      <c r="AZ70" s="35"/>
      <c r="BA70" s="35"/>
      <c r="BB70" s="35"/>
      <c r="BC70" s="13"/>
      <c r="BD70" s="35"/>
      <c r="BE70" s="35"/>
      <c r="BF70" s="35"/>
      <c r="BG70" s="35"/>
      <c r="BH70" s="10">
        <v>0</v>
      </c>
      <c r="BI70" s="36">
        <v>3</v>
      </c>
      <c r="BJ70" s="36">
        <v>0</v>
      </c>
      <c r="BK70" s="36">
        <v>0</v>
      </c>
      <c r="BL70" s="36">
        <v>0</v>
      </c>
      <c r="BM70" s="36">
        <v>0</v>
      </c>
      <c r="BN70" s="36">
        <v>1</v>
      </c>
      <c r="BO70" s="36">
        <v>0</v>
      </c>
      <c r="BP70" s="13">
        <v>0</v>
      </c>
      <c r="BQ70" s="36">
        <v>0</v>
      </c>
      <c r="BR70" s="36">
        <v>0</v>
      </c>
      <c r="BS70" s="36">
        <v>0</v>
      </c>
      <c r="BT70" s="36">
        <v>0</v>
      </c>
      <c r="BU70" s="48"/>
      <c r="BV70" s="35"/>
      <c r="BW70" s="35"/>
      <c r="BX70" s="35"/>
      <c r="BY70" s="35"/>
      <c r="BZ70" s="35"/>
      <c r="CA70" s="35"/>
      <c r="CB70" s="35"/>
      <c r="CC70" s="13"/>
      <c r="CD70" s="35"/>
      <c r="CE70" s="35"/>
      <c r="CF70" s="35"/>
      <c r="CG70" s="35"/>
      <c r="CH70" s="35"/>
      <c r="CI70" s="35"/>
      <c r="CJ70" s="35"/>
      <c r="CK70" s="35"/>
      <c r="CL70" s="35"/>
      <c r="CM70" s="35"/>
      <c r="CN70" s="35"/>
      <c r="CO70" s="35"/>
      <c r="CP70" s="35"/>
      <c r="CQ70" s="35"/>
      <c r="CR70" s="35"/>
      <c r="CS70" s="35"/>
      <c r="CT70" s="35"/>
      <c r="CU70" s="35"/>
      <c r="CV70" s="35"/>
      <c r="CW70" s="35"/>
      <c r="CX70" s="35"/>
      <c r="CY70" s="35"/>
      <c r="CZ70" s="35"/>
      <c r="DA70" s="35"/>
      <c r="DB70" s="35"/>
      <c r="DC70" s="35"/>
      <c r="DD70" s="35"/>
      <c r="DE70" s="24"/>
      <c r="DF70" s="24"/>
      <c r="DG70" s="24"/>
      <c r="DH70" s="24"/>
      <c r="DI70" s="24"/>
      <c r="DJ70" s="24"/>
      <c r="DK70" s="24"/>
      <c r="DL70" s="24"/>
      <c r="DM70" s="24"/>
      <c r="DN70" s="24"/>
      <c r="DO70" s="24"/>
      <c r="DP70" s="24"/>
      <c r="DQ70" s="24"/>
      <c r="DR70" s="24"/>
      <c r="DS70" s="24"/>
    </row>
    <row r="71" spans="1:123" ht="15.75" customHeight="1" x14ac:dyDescent="0.25">
      <c r="A71" s="38" t="s">
        <v>886</v>
      </c>
      <c r="B71" s="36">
        <v>1.49</v>
      </c>
      <c r="C71" s="35"/>
      <c r="D71" s="35"/>
      <c r="E71" s="35"/>
      <c r="F71" s="36">
        <v>1.48</v>
      </c>
      <c r="G71" s="36"/>
      <c r="H71" s="2">
        <v>3</v>
      </c>
      <c r="I71" s="36">
        <v>2</v>
      </c>
      <c r="J71" s="36">
        <v>1</v>
      </c>
      <c r="K71" s="36">
        <v>0</v>
      </c>
      <c r="L71" s="36">
        <v>0</v>
      </c>
      <c r="M71" s="36">
        <v>0</v>
      </c>
      <c r="N71" s="36">
        <v>1</v>
      </c>
      <c r="O71" s="36">
        <v>0</v>
      </c>
      <c r="P71" s="13">
        <v>0</v>
      </c>
      <c r="Q71" s="36">
        <v>0</v>
      </c>
      <c r="R71" s="36">
        <v>0</v>
      </c>
      <c r="S71" s="36">
        <v>0</v>
      </c>
      <c r="T71" s="36">
        <v>0</v>
      </c>
      <c r="U71" s="4"/>
      <c r="V71" s="35"/>
      <c r="W71" s="35"/>
      <c r="X71" s="35"/>
      <c r="Y71" s="35"/>
      <c r="Z71" s="35"/>
      <c r="AA71" s="35"/>
      <c r="AB71" s="35"/>
      <c r="AC71" s="13"/>
      <c r="AD71" s="35"/>
      <c r="AE71" s="35"/>
      <c r="AF71" s="35"/>
      <c r="AG71" s="35"/>
      <c r="AH71" s="8"/>
      <c r="AI71" s="35"/>
      <c r="AJ71" s="35"/>
      <c r="AK71" s="35"/>
      <c r="AL71" s="35"/>
      <c r="AM71" s="35"/>
      <c r="AN71" s="35"/>
      <c r="AO71" s="35"/>
      <c r="AP71" s="13"/>
      <c r="AQ71" s="35"/>
      <c r="AR71" s="35"/>
      <c r="AS71" s="35"/>
      <c r="AT71" s="35"/>
      <c r="AU71" s="6"/>
      <c r="AV71" s="35"/>
      <c r="AW71" s="35"/>
      <c r="AX71" s="35"/>
      <c r="AY71" s="35"/>
      <c r="AZ71" s="35"/>
      <c r="BA71" s="35"/>
      <c r="BB71" s="35"/>
      <c r="BC71" s="13"/>
      <c r="BD71" s="35"/>
      <c r="BE71" s="35"/>
      <c r="BF71" s="35"/>
      <c r="BG71" s="35"/>
      <c r="BH71" s="10">
        <v>1</v>
      </c>
      <c r="BI71" s="36">
        <v>1</v>
      </c>
      <c r="BJ71" s="36">
        <v>1</v>
      </c>
      <c r="BK71" s="36">
        <v>1</v>
      </c>
      <c r="BL71" s="36">
        <v>0</v>
      </c>
      <c r="BM71" s="36">
        <v>0</v>
      </c>
      <c r="BN71" s="36">
        <v>3</v>
      </c>
      <c r="BO71" s="36">
        <v>0</v>
      </c>
      <c r="BP71" s="13">
        <v>0</v>
      </c>
      <c r="BQ71" s="36">
        <v>0</v>
      </c>
      <c r="BR71" s="36">
        <v>0</v>
      </c>
      <c r="BS71" s="36">
        <v>0</v>
      </c>
      <c r="BT71" s="36">
        <v>0</v>
      </c>
      <c r="BU71" s="48"/>
      <c r="BV71" s="35"/>
      <c r="BW71" s="35"/>
      <c r="BX71" s="35"/>
      <c r="BY71" s="35"/>
      <c r="BZ71" s="35"/>
      <c r="CA71" s="35"/>
      <c r="CB71" s="35"/>
      <c r="CC71" s="13"/>
      <c r="CD71" s="35"/>
      <c r="CE71" s="35"/>
      <c r="CF71" s="35"/>
      <c r="CG71" s="35"/>
      <c r="CH71" s="35"/>
      <c r="CI71" s="35"/>
      <c r="CJ71" s="35"/>
      <c r="CK71" s="35"/>
      <c r="CL71" s="35"/>
      <c r="CM71" s="35"/>
      <c r="CN71" s="35"/>
      <c r="CO71" s="35"/>
      <c r="CP71" s="35"/>
      <c r="CQ71" s="35"/>
      <c r="CR71" s="35"/>
      <c r="CS71" s="35"/>
      <c r="CT71" s="35"/>
      <c r="CU71" s="35"/>
      <c r="CV71" s="35"/>
      <c r="CW71" s="35"/>
      <c r="CX71" s="35"/>
      <c r="CY71" s="35"/>
      <c r="CZ71" s="35"/>
      <c r="DA71" s="35"/>
      <c r="DB71" s="35"/>
      <c r="DC71" s="35"/>
      <c r="DD71" s="35"/>
      <c r="DE71" s="24"/>
      <c r="DF71" s="24"/>
      <c r="DG71" s="24"/>
      <c r="DH71" s="24"/>
      <c r="DI71" s="24"/>
      <c r="DJ71" s="24"/>
      <c r="DK71" s="24"/>
      <c r="DL71" s="24"/>
      <c r="DM71" s="24"/>
      <c r="DN71" s="24"/>
      <c r="DO71" s="24"/>
      <c r="DP71" s="24"/>
      <c r="DQ71" s="24"/>
      <c r="DR71" s="24"/>
      <c r="DS71" s="24"/>
    </row>
    <row r="72" spans="1:123" ht="15.75" customHeight="1" x14ac:dyDescent="0.25">
      <c r="A72" s="37" t="s">
        <v>887</v>
      </c>
      <c r="B72" s="36">
        <v>1.01</v>
      </c>
      <c r="C72" s="35"/>
      <c r="D72" s="35"/>
      <c r="E72" s="35"/>
      <c r="F72" s="36">
        <v>0.53</v>
      </c>
      <c r="G72" s="36"/>
      <c r="H72" s="2">
        <v>0</v>
      </c>
      <c r="I72" s="36">
        <v>2</v>
      </c>
      <c r="J72" s="36">
        <v>2</v>
      </c>
      <c r="K72" s="36">
        <v>0</v>
      </c>
      <c r="L72" s="36">
        <v>0</v>
      </c>
      <c r="M72" s="36">
        <v>0</v>
      </c>
      <c r="N72" s="36">
        <v>7</v>
      </c>
      <c r="O72" s="36">
        <v>0</v>
      </c>
      <c r="P72" s="13">
        <v>1</v>
      </c>
      <c r="Q72" s="36">
        <v>0</v>
      </c>
      <c r="R72" s="36">
        <v>0</v>
      </c>
      <c r="S72" s="36">
        <v>0</v>
      </c>
      <c r="T72" s="36">
        <v>0</v>
      </c>
      <c r="U72" s="4"/>
      <c r="V72" s="35"/>
      <c r="W72" s="35"/>
      <c r="X72" s="35"/>
      <c r="Y72" s="35"/>
      <c r="Z72" s="35"/>
      <c r="AA72" s="35"/>
      <c r="AB72" s="35"/>
      <c r="AC72" s="13"/>
      <c r="AD72" s="35"/>
      <c r="AE72" s="35"/>
      <c r="AF72" s="35"/>
      <c r="AG72" s="35"/>
      <c r="AH72" s="8"/>
      <c r="AI72" s="35"/>
      <c r="AJ72" s="35"/>
      <c r="AK72" s="35"/>
      <c r="AL72" s="35"/>
      <c r="AM72" s="35"/>
      <c r="AN72" s="35"/>
      <c r="AO72" s="35"/>
      <c r="AP72" s="13"/>
      <c r="AQ72" s="35"/>
      <c r="AR72" s="35"/>
      <c r="AS72" s="35"/>
      <c r="AT72" s="35"/>
      <c r="AU72" s="6"/>
      <c r="AV72" s="35"/>
      <c r="AW72" s="35"/>
      <c r="AX72" s="35"/>
      <c r="AY72" s="35"/>
      <c r="AZ72" s="35"/>
      <c r="BA72" s="35"/>
      <c r="BB72" s="35"/>
      <c r="BC72" s="13"/>
      <c r="BD72" s="35"/>
      <c r="BE72" s="35"/>
      <c r="BF72" s="35"/>
      <c r="BG72" s="35"/>
      <c r="BH72" s="10">
        <v>0</v>
      </c>
      <c r="BI72" s="36">
        <v>0</v>
      </c>
      <c r="BJ72" s="36">
        <v>0</v>
      </c>
      <c r="BK72" s="36">
        <v>1</v>
      </c>
      <c r="BL72" s="36">
        <v>0</v>
      </c>
      <c r="BM72" s="36">
        <v>0</v>
      </c>
      <c r="BN72" s="36">
        <v>1</v>
      </c>
      <c r="BO72" s="36">
        <v>0</v>
      </c>
      <c r="BP72" s="13">
        <v>0</v>
      </c>
      <c r="BQ72" s="36">
        <v>0</v>
      </c>
      <c r="BR72" s="36">
        <v>0</v>
      </c>
      <c r="BS72" s="36">
        <v>0</v>
      </c>
      <c r="BT72" s="36">
        <v>0</v>
      </c>
      <c r="BU72" s="48"/>
      <c r="BV72" s="35"/>
      <c r="BW72" s="35"/>
      <c r="BX72" s="35"/>
      <c r="BY72" s="35"/>
      <c r="BZ72" s="35"/>
      <c r="CA72" s="35"/>
      <c r="CB72" s="35"/>
      <c r="CC72" s="13"/>
      <c r="CD72" s="35"/>
      <c r="CE72" s="35"/>
      <c r="CF72" s="35"/>
      <c r="CG72" s="35"/>
      <c r="CH72" s="35"/>
      <c r="CI72" s="35"/>
      <c r="CJ72" s="35"/>
      <c r="CK72" s="35"/>
      <c r="CL72" s="35"/>
      <c r="CM72" s="35"/>
      <c r="CN72" s="35"/>
      <c r="CO72" s="35"/>
      <c r="CP72" s="35"/>
      <c r="CQ72" s="35"/>
      <c r="CR72" s="35"/>
      <c r="CS72" s="35"/>
      <c r="CT72" s="35"/>
      <c r="CU72" s="35"/>
      <c r="CV72" s="35"/>
      <c r="CW72" s="35"/>
      <c r="CX72" s="35"/>
      <c r="CY72" s="35"/>
      <c r="CZ72" s="35"/>
      <c r="DA72" s="35"/>
      <c r="DB72" s="35"/>
      <c r="DC72" s="35"/>
      <c r="DD72" s="35"/>
      <c r="DE72" s="24"/>
      <c r="DF72" s="24"/>
      <c r="DG72" s="24"/>
      <c r="DH72" s="24"/>
      <c r="DI72" s="24"/>
      <c r="DJ72" s="24"/>
      <c r="DK72" s="24"/>
      <c r="DL72" s="24"/>
      <c r="DM72" s="24"/>
      <c r="DN72" s="24"/>
      <c r="DO72" s="24"/>
      <c r="DP72" s="24"/>
      <c r="DQ72" s="24"/>
      <c r="DR72" s="24"/>
      <c r="DS72" s="24"/>
    </row>
    <row r="73" spans="1:123" ht="15.75" customHeight="1" x14ac:dyDescent="0.25">
      <c r="A73" s="50">
        <v>45710</v>
      </c>
      <c r="B73" s="42"/>
      <c r="C73" s="42"/>
      <c r="D73" s="42"/>
      <c r="E73" s="42"/>
      <c r="F73" s="42"/>
      <c r="G73" s="42"/>
      <c r="H73" s="47"/>
      <c r="I73" s="35"/>
      <c r="J73" s="35"/>
      <c r="K73" s="35"/>
      <c r="L73" s="35"/>
      <c r="M73" s="35"/>
      <c r="N73" s="35"/>
      <c r="O73" s="35"/>
      <c r="P73" s="52"/>
      <c r="Q73" s="35"/>
      <c r="R73" s="35"/>
      <c r="S73" s="35"/>
      <c r="T73" s="35"/>
      <c r="U73" s="53"/>
      <c r="V73" s="35"/>
      <c r="W73" s="35"/>
      <c r="X73" s="35"/>
      <c r="Y73" s="35"/>
      <c r="Z73" s="35"/>
      <c r="AA73" s="35"/>
      <c r="AB73" s="35"/>
      <c r="AC73" s="52"/>
      <c r="AD73" s="35"/>
      <c r="AE73" s="35"/>
      <c r="AF73" s="35"/>
      <c r="AG73" s="35"/>
      <c r="AH73" s="8"/>
      <c r="AI73" s="35"/>
      <c r="AJ73" s="35"/>
      <c r="AK73" s="35"/>
      <c r="AL73" s="35"/>
      <c r="AM73" s="35"/>
      <c r="AN73" s="35"/>
      <c r="AO73" s="35"/>
      <c r="AP73" s="13"/>
      <c r="AQ73" s="35"/>
      <c r="AR73" s="35"/>
      <c r="AS73" s="35"/>
      <c r="AT73" s="35"/>
      <c r="AU73" s="6"/>
      <c r="AV73" s="35"/>
      <c r="AW73" s="35"/>
      <c r="AX73" s="35"/>
      <c r="AY73" s="35"/>
      <c r="AZ73" s="35"/>
      <c r="BA73" s="35"/>
      <c r="BB73" s="35"/>
      <c r="BC73" s="13"/>
      <c r="BD73" s="35"/>
      <c r="BE73" s="35"/>
      <c r="BF73" s="35"/>
      <c r="BG73" s="35"/>
      <c r="BH73" s="10"/>
      <c r="BI73" s="35"/>
      <c r="BJ73" s="35"/>
      <c r="BK73" s="35"/>
      <c r="BL73" s="35"/>
      <c r="BM73" s="35"/>
      <c r="BN73" s="35"/>
      <c r="BO73" s="35"/>
      <c r="BP73" s="13"/>
      <c r="BQ73" s="35"/>
      <c r="BR73" s="35"/>
      <c r="BS73" s="35"/>
      <c r="BT73" s="35"/>
      <c r="BU73" s="48"/>
      <c r="BV73" s="35"/>
      <c r="BW73" s="35"/>
      <c r="BX73" s="35"/>
      <c r="BY73" s="35"/>
      <c r="BZ73" s="35"/>
      <c r="CA73" s="35"/>
      <c r="CB73" s="35"/>
      <c r="CC73" s="13"/>
      <c r="CD73" s="35"/>
      <c r="CE73" s="35"/>
      <c r="CF73" s="35"/>
      <c r="CG73" s="35"/>
      <c r="CH73" s="35"/>
      <c r="CI73" s="35"/>
      <c r="CJ73" s="35"/>
      <c r="CK73" s="35"/>
      <c r="CL73" s="35"/>
      <c r="CM73" s="35"/>
      <c r="CN73" s="35"/>
      <c r="CO73" s="35"/>
      <c r="CP73" s="35"/>
      <c r="CQ73" s="35"/>
      <c r="CR73" s="35"/>
      <c r="CS73" s="35"/>
      <c r="CT73" s="35"/>
      <c r="CU73" s="35"/>
      <c r="CV73" s="35"/>
      <c r="CW73" s="35"/>
      <c r="CX73" s="35"/>
      <c r="CY73" s="35"/>
      <c r="CZ73" s="35"/>
      <c r="DA73" s="35"/>
      <c r="DB73" s="35"/>
      <c r="DC73" s="35"/>
      <c r="DD73" s="35"/>
      <c r="DE73" s="35"/>
      <c r="DF73" s="35"/>
      <c r="DG73" s="35"/>
      <c r="DH73" s="35"/>
      <c r="DI73" s="35"/>
      <c r="DJ73" s="35"/>
      <c r="DK73" s="35"/>
      <c r="DL73" s="35"/>
      <c r="DM73" s="35"/>
      <c r="DN73" s="35"/>
      <c r="DO73" s="35"/>
      <c r="DP73" s="35"/>
      <c r="DQ73" s="35"/>
      <c r="DR73" s="35"/>
      <c r="DS73" s="35"/>
    </row>
    <row r="74" spans="1:123" ht="15.75" customHeight="1" x14ac:dyDescent="0.25">
      <c r="A74" s="38" t="s">
        <v>888</v>
      </c>
      <c r="B74" s="36">
        <v>1.6</v>
      </c>
      <c r="C74" s="36">
        <v>1.1100000000000001</v>
      </c>
      <c r="D74" s="35"/>
      <c r="E74" s="35"/>
      <c r="F74" s="35"/>
      <c r="G74" s="35"/>
      <c r="H74" s="54">
        <v>0</v>
      </c>
      <c r="I74" s="36">
        <v>2</v>
      </c>
      <c r="J74" s="36">
        <v>2</v>
      </c>
      <c r="K74" s="36">
        <v>0</v>
      </c>
      <c r="L74" s="36">
        <v>0</v>
      </c>
      <c r="M74" s="36">
        <v>0</v>
      </c>
      <c r="N74" s="36">
        <v>2</v>
      </c>
      <c r="O74" s="36">
        <v>0</v>
      </c>
      <c r="P74" s="55">
        <v>0</v>
      </c>
      <c r="Q74" s="36">
        <v>0</v>
      </c>
      <c r="R74" s="36">
        <v>0</v>
      </c>
      <c r="S74" s="36">
        <v>0</v>
      </c>
      <c r="T74" s="36">
        <v>0</v>
      </c>
      <c r="U74" s="56">
        <v>0</v>
      </c>
      <c r="V74" s="36">
        <v>1</v>
      </c>
      <c r="W74" s="36">
        <v>1</v>
      </c>
      <c r="X74" s="36">
        <v>0</v>
      </c>
      <c r="Y74" s="36">
        <v>0</v>
      </c>
      <c r="Z74" s="36">
        <v>0</v>
      </c>
      <c r="AA74" s="36">
        <v>2</v>
      </c>
      <c r="AB74" s="36">
        <v>1</v>
      </c>
      <c r="AC74" s="55">
        <v>0</v>
      </c>
      <c r="AD74" s="36">
        <v>1</v>
      </c>
      <c r="AE74" s="36">
        <v>0</v>
      </c>
      <c r="AF74" s="36">
        <v>0</v>
      </c>
      <c r="AG74" s="36">
        <v>0</v>
      </c>
      <c r="AH74" s="8"/>
      <c r="AI74" s="35"/>
      <c r="AJ74" s="35"/>
      <c r="AK74" s="35"/>
      <c r="AL74" s="35"/>
      <c r="AM74" s="35"/>
      <c r="AN74" s="35"/>
      <c r="AO74" s="35"/>
      <c r="AP74" s="13"/>
      <c r="AQ74" s="35"/>
      <c r="AR74" s="35"/>
      <c r="AS74" s="35"/>
      <c r="AT74" s="35"/>
      <c r="AU74" s="6"/>
      <c r="AV74" s="35"/>
      <c r="AW74" s="35"/>
      <c r="AX74" s="35"/>
      <c r="AY74" s="35"/>
      <c r="AZ74" s="35"/>
      <c r="BA74" s="35"/>
      <c r="BB74" s="35"/>
      <c r="BC74" s="13"/>
      <c r="BD74" s="35"/>
      <c r="BE74" s="35"/>
      <c r="BF74" s="35"/>
      <c r="BG74" s="35"/>
      <c r="BH74" s="10"/>
      <c r="BI74" s="35"/>
      <c r="BJ74" s="35"/>
      <c r="BK74" s="35"/>
      <c r="BL74" s="35"/>
      <c r="BM74" s="35"/>
      <c r="BN74" s="35"/>
      <c r="BO74" s="35"/>
      <c r="BP74" s="13"/>
      <c r="BQ74" s="35"/>
      <c r="BR74" s="35"/>
      <c r="BS74" s="35"/>
      <c r="BT74" s="35"/>
      <c r="BU74" s="48"/>
      <c r="BV74" s="35"/>
      <c r="BW74" s="35"/>
      <c r="BX74" s="35"/>
      <c r="BY74" s="35"/>
      <c r="BZ74" s="35"/>
      <c r="CA74" s="35"/>
      <c r="CB74" s="35"/>
      <c r="CC74" s="13"/>
      <c r="CD74" s="35"/>
      <c r="CE74" s="35"/>
      <c r="CF74" s="35"/>
      <c r="CG74" s="35"/>
      <c r="CH74" s="35"/>
      <c r="CI74" s="35"/>
      <c r="CJ74" s="35"/>
      <c r="CK74" s="35"/>
      <c r="CL74" s="35"/>
      <c r="CM74" s="35"/>
      <c r="CN74" s="35"/>
      <c r="CO74" s="35"/>
      <c r="CP74" s="35"/>
      <c r="CQ74" s="35"/>
      <c r="CR74" s="35"/>
      <c r="CS74" s="35"/>
      <c r="CT74" s="35"/>
      <c r="CU74" s="35"/>
      <c r="CV74" s="35"/>
      <c r="CW74" s="35"/>
      <c r="CX74" s="35"/>
      <c r="CY74" s="35"/>
      <c r="CZ74" s="35"/>
      <c r="DA74" s="35"/>
      <c r="DB74" s="35"/>
      <c r="DC74" s="35"/>
      <c r="DD74" s="35"/>
      <c r="DE74" s="35"/>
      <c r="DF74" s="35"/>
      <c r="DG74" s="35"/>
      <c r="DH74" s="35"/>
      <c r="DI74" s="35"/>
      <c r="DJ74" s="35"/>
      <c r="DK74" s="35"/>
      <c r="DL74" s="35"/>
      <c r="DM74" s="35"/>
      <c r="DN74" s="35"/>
      <c r="DO74" s="35"/>
      <c r="DP74" s="35"/>
      <c r="DQ74" s="35"/>
      <c r="DR74" s="35"/>
      <c r="DS74" s="35"/>
    </row>
    <row r="75" spans="1:123" ht="15.75" customHeight="1" x14ac:dyDescent="0.25">
      <c r="A75" s="37" t="s">
        <v>889</v>
      </c>
      <c r="B75" s="36">
        <v>0.7</v>
      </c>
      <c r="C75" s="36">
        <v>1.58</v>
      </c>
      <c r="D75" s="35"/>
      <c r="E75" s="35"/>
      <c r="F75" s="35"/>
      <c r="G75" s="35"/>
      <c r="H75" s="54">
        <v>0</v>
      </c>
      <c r="I75" s="36">
        <v>1</v>
      </c>
      <c r="J75" s="36">
        <v>0</v>
      </c>
      <c r="K75" s="36">
        <v>0</v>
      </c>
      <c r="L75" s="36">
        <v>0</v>
      </c>
      <c r="M75" s="36">
        <v>0</v>
      </c>
      <c r="N75" s="36">
        <v>2</v>
      </c>
      <c r="O75" s="36">
        <v>0</v>
      </c>
      <c r="P75" s="55">
        <v>0</v>
      </c>
      <c r="Q75" s="36">
        <v>0</v>
      </c>
      <c r="R75" s="36">
        <v>0</v>
      </c>
      <c r="S75" s="36">
        <v>0</v>
      </c>
      <c r="T75" s="36">
        <v>0</v>
      </c>
      <c r="U75" s="56">
        <v>0</v>
      </c>
      <c r="V75" s="36">
        <v>0</v>
      </c>
      <c r="W75" s="36">
        <v>1</v>
      </c>
      <c r="X75" s="36">
        <v>0</v>
      </c>
      <c r="Y75" s="36">
        <v>0</v>
      </c>
      <c r="Z75" s="36">
        <v>0</v>
      </c>
      <c r="AA75" s="36">
        <v>6</v>
      </c>
      <c r="AB75" s="36">
        <v>1</v>
      </c>
      <c r="AC75" s="55">
        <v>1</v>
      </c>
      <c r="AD75" s="36">
        <v>1</v>
      </c>
      <c r="AE75" s="36">
        <v>0</v>
      </c>
      <c r="AF75" s="36">
        <v>0</v>
      </c>
      <c r="AG75" s="36">
        <v>0</v>
      </c>
      <c r="AH75" s="8"/>
      <c r="AI75" s="35"/>
      <c r="AJ75" s="35"/>
      <c r="AK75" s="35"/>
      <c r="AL75" s="35"/>
      <c r="AM75" s="35"/>
      <c r="AN75" s="35"/>
      <c r="AO75" s="35"/>
      <c r="AP75" s="13"/>
      <c r="AQ75" s="35"/>
      <c r="AR75" s="35"/>
      <c r="AS75" s="35"/>
      <c r="AT75" s="35"/>
      <c r="AU75" s="6"/>
      <c r="AV75" s="35"/>
      <c r="AW75" s="35"/>
      <c r="AX75" s="35"/>
      <c r="AY75" s="35"/>
      <c r="AZ75" s="35"/>
      <c r="BA75" s="35"/>
      <c r="BB75" s="35"/>
      <c r="BC75" s="13"/>
      <c r="BD75" s="35"/>
      <c r="BE75" s="35"/>
      <c r="BF75" s="35"/>
      <c r="BG75" s="35"/>
      <c r="BH75" s="10"/>
      <c r="BI75" s="35"/>
      <c r="BJ75" s="35"/>
      <c r="BK75" s="35"/>
      <c r="BL75" s="35"/>
      <c r="BM75" s="35"/>
      <c r="BN75" s="35"/>
      <c r="BO75" s="35"/>
      <c r="BP75" s="13"/>
      <c r="BQ75" s="35"/>
      <c r="BR75" s="35"/>
      <c r="BS75" s="35"/>
      <c r="BT75" s="35"/>
      <c r="BU75" s="48"/>
      <c r="BV75" s="35"/>
      <c r="BW75" s="35"/>
      <c r="BX75" s="35"/>
      <c r="BY75" s="35"/>
      <c r="BZ75" s="35"/>
      <c r="CA75" s="35"/>
      <c r="CB75" s="35"/>
      <c r="CC75" s="13"/>
      <c r="CD75" s="35"/>
      <c r="CE75" s="35"/>
      <c r="CF75" s="35"/>
      <c r="CG75" s="35"/>
      <c r="CH75" s="35"/>
      <c r="CI75" s="35"/>
      <c r="CJ75" s="35"/>
      <c r="CK75" s="35"/>
      <c r="CL75" s="35"/>
      <c r="CM75" s="35"/>
      <c r="CN75" s="35"/>
      <c r="CO75" s="35"/>
      <c r="CP75" s="35"/>
      <c r="CQ75" s="35"/>
      <c r="CR75" s="35"/>
      <c r="CS75" s="35"/>
      <c r="CT75" s="35"/>
      <c r="CU75" s="35"/>
      <c r="CV75" s="35"/>
      <c r="CW75" s="35"/>
      <c r="CX75" s="35"/>
      <c r="CY75" s="35"/>
      <c r="CZ75" s="35"/>
      <c r="DA75" s="35"/>
      <c r="DB75" s="35"/>
      <c r="DC75" s="35"/>
      <c r="DD75" s="35"/>
      <c r="DE75" s="35"/>
      <c r="DF75" s="35"/>
      <c r="DG75" s="35"/>
      <c r="DH75" s="35"/>
      <c r="DI75" s="35"/>
      <c r="DJ75" s="35"/>
      <c r="DK75" s="35"/>
      <c r="DL75" s="35"/>
      <c r="DM75" s="35"/>
      <c r="DN75" s="35"/>
      <c r="DO75" s="35"/>
      <c r="DP75" s="35"/>
      <c r="DQ75" s="35"/>
      <c r="DR75" s="35"/>
      <c r="DS75" s="35"/>
    </row>
    <row r="76" spans="1:123" ht="15.75" customHeight="1" x14ac:dyDescent="0.25">
      <c r="A76" s="38" t="s">
        <v>890</v>
      </c>
      <c r="B76" s="36">
        <v>0.91</v>
      </c>
      <c r="C76" s="36">
        <v>1.23</v>
      </c>
      <c r="D76" s="35"/>
      <c r="E76" s="35"/>
      <c r="F76" s="35"/>
      <c r="G76" s="35"/>
      <c r="H76" s="54">
        <v>1</v>
      </c>
      <c r="I76" s="36">
        <v>3</v>
      </c>
      <c r="J76" s="36">
        <v>0</v>
      </c>
      <c r="K76" s="36">
        <v>0</v>
      </c>
      <c r="L76" s="36">
        <v>0</v>
      </c>
      <c r="M76" s="36">
        <v>0</v>
      </c>
      <c r="N76" s="36">
        <v>2</v>
      </c>
      <c r="O76" s="36">
        <v>0</v>
      </c>
      <c r="P76" s="55">
        <v>0</v>
      </c>
      <c r="Q76" s="36">
        <v>0</v>
      </c>
      <c r="R76" s="36">
        <v>0</v>
      </c>
      <c r="S76" s="36">
        <v>0</v>
      </c>
      <c r="T76" s="36">
        <v>0</v>
      </c>
      <c r="U76" s="56">
        <v>0</v>
      </c>
      <c r="V76" s="36">
        <v>0</v>
      </c>
      <c r="W76" s="36">
        <v>2</v>
      </c>
      <c r="X76" s="36">
        <v>0</v>
      </c>
      <c r="Y76" s="36">
        <v>0</v>
      </c>
      <c r="Z76" s="36">
        <v>0</v>
      </c>
      <c r="AA76" s="36">
        <v>6</v>
      </c>
      <c r="AB76" s="36">
        <v>1</v>
      </c>
      <c r="AC76" s="55">
        <v>1</v>
      </c>
      <c r="AD76" s="36">
        <v>1</v>
      </c>
      <c r="AE76" s="36">
        <v>0</v>
      </c>
      <c r="AF76" s="36">
        <v>0</v>
      </c>
      <c r="AG76" s="36">
        <v>0</v>
      </c>
      <c r="AH76" s="8"/>
      <c r="AI76" s="35"/>
      <c r="AJ76" s="35"/>
      <c r="AK76" s="35"/>
      <c r="AL76" s="35"/>
      <c r="AM76" s="35"/>
      <c r="AN76" s="35"/>
      <c r="AO76" s="35"/>
      <c r="AP76" s="13"/>
      <c r="AQ76" s="35"/>
      <c r="AR76" s="35"/>
      <c r="AS76" s="35"/>
      <c r="AT76" s="35"/>
      <c r="AU76" s="6"/>
      <c r="AV76" s="35"/>
      <c r="AW76" s="35"/>
      <c r="AX76" s="35"/>
      <c r="AY76" s="35"/>
      <c r="AZ76" s="35"/>
      <c r="BA76" s="35"/>
      <c r="BB76" s="35"/>
      <c r="BC76" s="13"/>
      <c r="BD76" s="35"/>
      <c r="BE76" s="35"/>
      <c r="BF76" s="35"/>
      <c r="BG76" s="35"/>
      <c r="BH76" s="10"/>
      <c r="BI76" s="35"/>
      <c r="BJ76" s="35"/>
      <c r="BK76" s="35"/>
      <c r="BL76" s="35"/>
      <c r="BM76" s="35"/>
      <c r="BN76" s="35"/>
      <c r="BO76" s="35"/>
      <c r="BP76" s="13"/>
      <c r="BQ76" s="35"/>
      <c r="BR76" s="35"/>
      <c r="BS76" s="35"/>
      <c r="BT76" s="35"/>
      <c r="BU76" s="48"/>
      <c r="BV76" s="35"/>
      <c r="BW76" s="35"/>
      <c r="BX76" s="35"/>
      <c r="BY76" s="35"/>
      <c r="BZ76" s="35"/>
      <c r="CA76" s="35"/>
      <c r="CB76" s="35"/>
      <c r="CC76" s="13"/>
      <c r="CD76" s="35"/>
      <c r="CE76" s="35"/>
      <c r="CF76" s="35"/>
      <c r="CG76" s="35"/>
      <c r="CH76" s="35"/>
      <c r="CI76" s="35"/>
      <c r="CJ76" s="35"/>
      <c r="CK76" s="35"/>
      <c r="CL76" s="35"/>
      <c r="CM76" s="35"/>
      <c r="CN76" s="35"/>
      <c r="CO76" s="35"/>
      <c r="CP76" s="35"/>
      <c r="CQ76" s="35"/>
      <c r="CR76" s="35"/>
      <c r="CS76" s="35"/>
      <c r="CT76" s="35"/>
      <c r="CU76" s="35"/>
      <c r="CV76" s="35"/>
      <c r="CW76" s="35"/>
      <c r="CX76" s="35"/>
      <c r="CY76" s="35"/>
      <c r="CZ76" s="35"/>
      <c r="DA76" s="35"/>
      <c r="DB76" s="35"/>
      <c r="DC76" s="35"/>
      <c r="DD76" s="35"/>
      <c r="DE76" s="35"/>
      <c r="DF76" s="35"/>
      <c r="DG76" s="35"/>
      <c r="DH76" s="35"/>
      <c r="DI76" s="35"/>
      <c r="DJ76" s="35"/>
      <c r="DK76" s="35"/>
      <c r="DL76" s="35"/>
      <c r="DM76" s="35"/>
      <c r="DN76" s="35"/>
      <c r="DO76" s="35"/>
      <c r="DP76" s="35"/>
      <c r="DQ76" s="35"/>
      <c r="DR76" s="35"/>
      <c r="DS76" s="35"/>
    </row>
    <row r="77" spans="1:123" ht="15.75" customHeight="1" x14ac:dyDescent="0.25">
      <c r="A77" s="38" t="s">
        <v>891</v>
      </c>
      <c r="B77" s="36">
        <v>1.03</v>
      </c>
      <c r="C77" s="36">
        <v>0.94</v>
      </c>
      <c r="D77" s="35"/>
      <c r="E77" s="35"/>
      <c r="F77" s="35"/>
      <c r="G77" s="35"/>
      <c r="H77" s="54">
        <v>1</v>
      </c>
      <c r="I77" s="36">
        <v>3</v>
      </c>
      <c r="J77" s="36">
        <v>1</v>
      </c>
      <c r="K77" s="36">
        <v>0</v>
      </c>
      <c r="L77" s="36">
        <v>0</v>
      </c>
      <c r="M77" s="36">
        <v>0</v>
      </c>
      <c r="N77" s="36">
        <v>2</v>
      </c>
      <c r="O77" s="36">
        <v>0</v>
      </c>
      <c r="P77" s="55">
        <v>0</v>
      </c>
      <c r="Q77" s="36">
        <v>0</v>
      </c>
      <c r="R77" s="36">
        <v>0</v>
      </c>
      <c r="S77" s="36">
        <v>0</v>
      </c>
      <c r="T77" s="36">
        <v>0</v>
      </c>
      <c r="U77" s="56">
        <v>1</v>
      </c>
      <c r="V77" s="36">
        <v>1</v>
      </c>
      <c r="W77" s="36">
        <v>0</v>
      </c>
      <c r="X77" s="36">
        <v>2</v>
      </c>
      <c r="Y77" s="36">
        <v>0</v>
      </c>
      <c r="Z77" s="36">
        <v>0</v>
      </c>
      <c r="AA77" s="36">
        <v>2</v>
      </c>
      <c r="AB77" s="36">
        <v>1</v>
      </c>
      <c r="AC77" s="55">
        <v>0</v>
      </c>
      <c r="AD77" s="36">
        <v>1</v>
      </c>
      <c r="AE77" s="36">
        <v>1</v>
      </c>
      <c r="AF77" s="36">
        <v>0</v>
      </c>
      <c r="AG77" s="36">
        <v>0</v>
      </c>
      <c r="AH77" s="8"/>
      <c r="AI77" s="35"/>
      <c r="AJ77" s="35"/>
      <c r="AK77" s="35"/>
      <c r="AL77" s="35"/>
      <c r="AM77" s="35"/>
      <c r="AN77" s="35"/>
      <c r="AO77" s="35"/>
      <c r="AP77" s="13"/>
      <c r="AQ77" s="35"/>
      <c r="AR77" s="35"/>
      <c r="AS77" s="35"/>
      <c r="AT77" s="35"/>
      <c r="AU77" s="6"/>
      <c r="AV77" s="35"/>
      <c r="AW77" s="35"/>
      <c r="AX77" s="35"/>
      <c r="AY77" s="35"/>
      <c r="AZ77" s="35"/>
      <c r="BA77" s="35"/>
      <c r="BB77" s="35"/>
      <c r="BC77" s="13"/>
      <c r="BD77" s="35"/>
      <c r="BE77" s="35"/>
      <c r="BF77" s="35"/>
      <c r="BG77" s="35"/>
      <c r="BH77" s="10"/>
      <c r="BI77" s="35"/>
      <c r="BJ77" s="35"/>
      <c r="BK77" s="35"/>
      <c r="BL77" s="35"/>
      <c r="BM77" s="35"/>
      <c r="BN77" s="35"/>
      <c r="BO77" s="35"/>
      <c r="BP77" s="13"/>
      <c r="BQ77" s="35"/>
      <c r="BR77" s="35"/>
      <c r="BS77" s="35"/>
      <c r="BT77" s="35"/>
      <c r="BU77" s="48"/>
      <c r="BV77" s="35"/>
      <c r="BW77" s="35"/>
      <c r="BX77" s="35"/>
      <c r="BY77" s="35"/>
      <c r="BZ77" s="35"/>
      <c r="CA77" s="35"/>
      <c r="CB77" s="35"/>
      <c r="CC77" s="13"/>
      <c r="CD77" s="35"/>
      <c r="CE77" s="35"/>
      <c r="CF77" s="35"/>
      <c r="CG77" s="35"/>
      <c r="CH77" s="35"/>
      <c r="CI77" s="35"/>
      <c r="CJ77" s="35"/>
      <c r="CK77" s="35"/>
      <c r="CL77" s="35"/>
      <c r="CM77" s="35"/>
      <c r="CN77" s="35"/>
      <c r="CO77" s="35"/>
      <c r="CP77" s="35"/>
      <c r="CQ77" s="35"/>
      <c r="CR77" s="35"/>
      <c r="CS77" s="35"/>
      <c r="CT77" s="35"/>
      <c r="CU77" s="35"/>
      <c r="CV77" s="35"/>
      <c r="CW77" s="35"/>
      <c r="CX77" s="35"/>
      <c r="CY77" s="35"/>
      <c r="CZ77" s="35"/>
      <c r="DA77" s="35"/>
      <c r="DB77" s="35"/>
      <c r="DC77" s="35"/>
      <c r="DD77" s="35"/>
      <c r="DE77" s="35"/>
      <c r="DF77" s="35"/>
      <c r="DG77" s="35"/>
      <c r="DH77" s="35"/>
      <c r="DI77" s="35"/>
      <c r="DJ77" s="35"/>
      <c r="DK77" s="35"/>
      <c r="DL77" s="35"/>
      <c r="DM77" s="35"/>
      <c r="DN77" s="35"/>
      <c r="DO77" s="35"/>
      <c r="DP77" s="35"/>
      <c r="DQ77" s="35"/>
      <c r="DR77" s="35"/>
      <c r="DS77" s="35"/>
    </row>
    <row r="78" spans="1:123" ht="15.75" customHeight="1" x14ac:dyDescent="0.25">
      <c r="A78" s="42" t="s">
        <v>892</v>
      </c>
      <c r="B78" s="36">
        <v>1.24</v>
      </c>
      <c r="C78" s="36">
        <v>1.26</v>
      </c>
      <c r="D78" s="35"/>
      <c r="E78" s="35"/>
      <c r="F78" s="35"/>
      <c r="G78" s="35"/>
      <c r="H78" s="54">
        <v>0</v>
      </c>
      <c r="I78" s="36">
        <v>2</v>
      </c>
      <c r="J78" s="36">
        <v>1</v>
      </c>
      <c r="K78" s="36">
        <v>0</v>
      </c>
      <c r="L78" s="36">
        <v>1</v>
      </c>
      <c r="M78" s="36">
        <v>0</v>
      </c>
      <c r="N78" s="36">
        <v>3</v>
      </c>
      <c r="O78" s="36">
        <v>1</v>
      </c>
      <c r="P78" s="55">
        <v>0</v>
      </c>
      <c r="Q78" s="36">
        <v>0</v>
      </c>
      <c r="R78" s="36">
        <v>1</v>
      </c>
      <c r="S78" s="36">
        <v>0</v>
      </c>
      <c r="T78" s="36">
        <v>0</v>
      </c>
      <c r="U78" s="56">
        <v>1</v>
      </c>
      <c r="V78" s="36">
        <v>1</v>
      </c>
      <c r="W78" s="36">
        <v>1</v>
      </c>
      <c r="X78" s="36">
        <v>0</v>
      </c>
      <c r="Y78" s="36">
        <v>0</v>
      </c>
      <c r="Z78" s="36">
        <v>0</v>
      </c>
      <c r="AA78" s="36">
        <v>5</v>
      </c>
      <c r="AB78" s="36">
        <v>0</v>
      </c>
      <c r="AC78" s="55">
        <v>0</v>
      </c>
      <c r="AD78" s="36">
        <v>0</v>
      </c>
      <c r="AE78" s="36">
        <v>0</v>
      </c>
      <c r="AF78" s="36">
        <v>0</v>
      </c>
      <c r="AG78" s="36">
        <v>0</v>
      </c>
      <c r="AH78" s="8"/>
      <c r="AI78" s="35"/>
      <c r="AJ78" s="35"/>
      <c r="AK78" s="35"/>
      <c r="AL78" s="35"/>
      <c r="AM78" s="35"/>
      <c r="AN78" s="35"/>
      <c r="AO78" s="35"/>
      <c r="AP78" s="13"/>
      <c r="AQ78" s="35"/>
      <c r="AR78" s="35"/>
      <c r="AS78" s="35"/>
      <c r="AT78" s="35"/>
      <c r="AU78" s="6"/>
      <c r="AV78" s="35"/>
      <c r="AW78" s="35"/>
      <c r="AX78" s="35"/>
      <c r="AY78" s="35"/>
      <c r="AZ78" s="35"/>
      <c r="BA78" s="35"/>
      <c r="BB78" s="35"/>
      <c r="BC78" s="13"/>
      <c r="BD78" s="35"/>
      <c r="BE78" s="35"/>
      <c r="BF78" s="35"/>
      <c r="BG78" s="35"/>
      <c r="BH78" s="10"/>
      <c r="BI78" s="35"/>
      <c r="BJ78" s="35"/>
      <c r="BK78" s="35"/>
      <c r="BL78" s="35"/>
      <c r="BM78" s="35"/>
      <c r="BN78" s="35"/>
      <c r="BO78" s="35"/>
      <c r="BP78" s="13"/>
      <c r="BQ78" s="35"/>
      <c r="BR78" s="35"/>
      <c r="BS78" s="35"/>
      <c r="BT78" s="35"/>
      <c r="BU78" s="48"/>
      <c r="BV78" s="35"/>
      <c r="BW78" s="35"/>
      <c r="BX78" s="35"/>
      <c r="BY78" s="35"/>
      <c r="BZ78" s="35"/>
      <c r="CA78" s="35"/>
      <c r="CB78" s="35"/>
      <c r="CC78" s="13"/>
      <c r="CD78" s="35"/>
      <c r="CE78" s="35"/>
      <c r="CF78" s="35"/>
      <c r="CG78" s="35"/>
      <c r="CH78" s="35"/>
      <c r="CI78" s="35"/>
      <c r="CJ78" s="35"/>
      <c r="CK78" s="35"/>
      <c r="CL78" s="35"/>
      <c r="CM78" s="35"/>
      <c r="CN78" s="35"/>
      <c r="CO78" s="35"/>
      <c r="CP78" s="35"/>
      <c r="CQ78" s="35"/>
      <c r="CR78" s="35"/>
      <c r="CS78" s="35"/>
      <c r="CT78" s="35"/>
      <c r="CU78" s="35"/>
      <c r="CV78" s="35"/>
      <c r="CW78" s="35"/>
      <c r="CX78" s="35"/>
      <c r="CY78" s="35"/>
      <c r="CZ78" s="35"/>
      <c r="DA78" s="35"/>
      <c r="DB78" s="35"/>
      <c r="DC78" s="35"/>
      <c r="DD78" s="35"/>
      <c r="DE78" s="35"/>
      <c r="DF78" s="35"/>
      <c r="DG78" s="35"/>
      <c r="DH78" s="35"/>
      <c r="DI78" s="35"/>
      <c r="DJ78" s="35"/>
      <c r="DK78" s="35"/>
      <c r="DL78" s="35"/>
      <c r="DM78" s="35"/>
      <c r="DN78" s="35"/>
      <c r="DO78" s="35"/>
      <c r="DP78" s="35"/>
      <c r="DQ78" s="35"/>
      <c r="DR78" s="35"/>
      <c r="DS78" s="35"/>
    </row>
    <row r="79" spans="1:123" ht="15.75" customHeight="1" x14ac:dyDescent="0.25">
      <c r="A79" s="40">
        <v>45720</v>
      </c>
      <c r="B79" s="41"/>
      <c r="C79" s="41"/>
      <c r="D79" s="41"/>
      <c r="E79" s="41"/>
      <c r="F79" s="41"/>
      <c r="G79" s="41"/>
      <c r="H79" s="47"/>
      <c r="I79" s="35"/>
      <c r="J79" s="35"/>
      <c r="K79" s="35"/>
      <c r="L79" s="35"/>
      <c r="M79" s="35"/>
      <c r="N79" s="35"/>
      <c r="O79" s="35"/>
      <c r="P79" s="52"/>
      <c r="Q79" s="35"/>
      <c r="R79" s="35"/>
      <c r="S79" s="35"/>
      <c r="T79" s="35"/>
      <c r="U79" s="4"/>
      <c r="V79" s="35"/>
      <c r="W79" s="35"/>
      <c r="X79" s="35"/>
      <c r="Y79" s="35"/>
      <c r="Z79" s="35"/>
      <c r="AA79" s="35"/>
      <c r="AB79" s="35"/>
      <c r="AC79" s="13"/>
      <c r="AD79" s="35"/>
      <c r="AE79" s="35"/>
      <c r="AF79" s="35"/>
      <c r="AG79" s="35"/>
      <c r="AH79" s="8"/>
      <c r="AI79" s="35"/>
      <c r="AJ79" s="35"/>
      <c r="AK79" s="35"/>
      <c r="AL79" s="35"/>
      <c r="AM79" s="35"/>
      <c r="AN79" s="35"/>
      <c r="AO79" s="35"/>
      <c r="AP79" s="13"/>
      <c r="AQ79" s="35"/>
      <c r="AR79" s="35"/>
      <c r="AS79" s="35"/>
      <c r="AT79" s="35"/>
      <c r="AU79" s="6"/>
      <c r="AV79" s="35"/>
      <c r="AW79" s="35"/>
      <c r="AX79" s="35"/>
      <c r="AY79" s="35"/>
      <c r="AZ79" s="35"/>
      <c r="BA79" s="35"/>
      <c r="BB79" s="35"/>
      <c r="BC79" s="13"/>
      <c r="BD79" s="35"/>
      <c r="BE79" s="35"/>
      <c r="BF79" s="35"/>
      <c r="BG79" s="35"/>
      <c r="BH79" s="10"/>
      <c r="BI79" s="35"/>
      <c r="BJ79" s="35"/>
      <c r="BK79" s="35"/>
      <c r="BL79" s="35"/>
      <c r="BM79" s="35"/>
      <c r="BN79" s="35"/>
      <c r="BO79" s="35"/>
      <c r="BP79" s="13"/>
      <c r="BQ79" s="35"/>
      <c r="BR79" s="35"/>
      <c r="BS79" s="35"/>
      <c r="BT79" s="35"/>
      <c r="BU79" s="48"/>
      <c r="BV79" s="35"/>
      <c r="BW79" s="35"/>
      <c r="BX79" s="35"/>
      <c r="BY79" s="35"/>
      <c r="BZ79" s="35"/>
      <c r="CA79" s="35"/>
      <c r="CB79" s="35"/>
      <c r="CC79" s="13"/>
      <c r="CD79" s="35"/>
      <c r="CE79" s="35"/>
      <c r="CF79" s="35"/>
      <c r="CG79" s="35"/>
      <c r="CH79" s="35"/>
      <c r="CI79" s="35"/>
      <c r="CJ79" s="35"/>
      <c r="CK79" s="35"/>
      <c r="CL79" s="35"/>
      <c r="CM79" s="35"/>
      <c r="CN79" s="35"/>
      <c r="CO79" s="35"/>
      <c r="CP79" s="35"/>
      <c r="CQ79" s="35"/>
      <c r="CR79" s="35"/>
      <c r="CS79" s="35"/>
      <c r="CT79" s="35"/>
      <c r="CU79" s="35"/>
      <c r="CV79" s="35"/>
      <c r="CW79" s="35"/>
      <c r="CX79" s="35"/>
      <c r="CY79" s="35"/>
      <c r="CZ79" s="35"/>
      <c r="DA79" s="35"/>
      <c r="DB79" s="35"/>
      <c r="DC79" s="35"/>
      <c r="DD79" s="35"/>
      <c r="DE79" s="35"/>
      <c r="DF79" s="35"/>
      <c r="DG79" s="35"/>
      <c r="DH79" s="35"/>
      <c r="DI79" s="35"/>
      <c r="DJ79" s="35"/>
      <c r="DK79" s="35"/>
      <c r="DL79" s="35"/>
      <c r="DM79" s="35"/>
      <c r="DN79" s="35"/>
      <c r="DO79" s="35"/>
      <c r="DP79" s="35"/>
      <c r="DQ79" s="35"/>
      <c r="DR79" s="35"/>
      <c r="DS79" s="35"/>
    </row>
    <row r="80" spans="1:123" ht="15.75" customHeight="1" x14ac:dyDescent="0.25">
      <c r="A80" s="38" t="s">
        <v>893</v>
      </c>
      <c r="B80" s="36">
        <v>0.93</v>
      </c>
      <c r="C80" s="35"/>
      <c r="D80" s="35"/>
      <c r="E80" s="35"/>
      <c r="F80" s="36">
        <v>1.45</v>
      </c>
      <c r="G80" s="36"/>
      <c r="H80" s="47">
        <v>1</v>
      </c>
      <c r="I80" s="36">
        <v>1</v>
      </c>
      <c r="J80" s="36">
        <v>0</v>
      </c>
      <c r="K80" s="36">
        <v>0</v>
      </c>
      <c r="L80" s="36">
        <v>0</v>
      </c>
      <c r="M80" s="36">
        <v>0</v>
      </c>
      <c r="N80" s="36">
        <v>3</v>
      </c>
      <c r="O80" s="36">
        <v>0</v>
      </c>
      <c r="P80" s="52">
        <v>0</v>
      </c>
      <c r="Q80" s="36">
        <v>0</v>
      </c>
      <c r="R80" s="36">
        <v>0</v>
      </c>
      <c r="S80" s="36">
        <v>0</v>
      </c>
      <c r="T80" s="36">
        <v>0</v>
      </c>
      <c r="U80" s="4"/>
      <c r="V80" s="35"/>
      <c r="W80" s="35"/>
      <c r="X80" s="35"/>
      <c r="Y80" s="35"/>
      <c r="Z80" s="35"/>
      <c r="AA80" s="35"/>
      <c r="AB80" s="35"/>
      <c r="AC80" s="13"/>
      <c r="AD80" s="35"/>
      <c r="AE80" s="35"/>
      <c r="AF80" s="35"/>
      <c r="AG80" s="35"/>
      <c r="AH80" s="8"/>
      <c r="AI80" s="35"/>
      <c r="AJ80" s="35"/>
      <c r="AK80" s="35"/>
      <c r="AL80" s="35"/>
      <c r="AM80" s="35"/>
      <c r="AN80" s="35"/>
      <c r="AO80" s="35"/>
      <c r="AP80" s="13"/>
      <c r="AQ80" s="35"/>
      <c r="AR80" s="35"/>
      <c r="AS80" s="35"/>
      <c r="AT80" s="35"/>
      <c r="AU80" s="6"/>
      <c r="AV80" s="35"/>
      <c r="AW80" s="35"/>
      <c r="AX80" s="35"/>
      <c r="AY80" s="35"/>
      <c r="AZ80" s="35"/>
      <c r="BA80" s="35"/>
      <c r="BB80" s="35"/>
      <c r="BC80" s="13"/>
      <c r="BD80" s="35"/>
      <c r="BE80" s="35"/>
      <c r="BF80" s="35"/>
      <c r="BG80" s="35"/>
      <c r="BH80" s="10">
        <v>1</v>
      </c>
      <c r="BI80" s="36">
        <v>1</v>
      </c>
      <c r="BJ80" s="36">
        <v>1</v>
      </c>
      <c r="BK80" s="36">
        <v>0</v>
      </c>
      <c r="BL80" s="36">
        <v>0</v>
      </c>
      <c r="BM80" s="36">
        <v>0</v>
      </c>
      <c r="BN80" s="36">
        <v>2</v>
      </c>
      <c r="BO80" s="36">
        <v>0</v>
      </c>
      <c r="BP80" s="13">
        <v>1</v>
      </c>
      <c r="BQ80" s="36">
        <v>0</v>
      </c>
      <c r="BR80" s="36">
        <v>0</v>
      </c>
      <c r="BS80" s="36">
        <v>0</v>
      </c>
      <c r="BT80" s="36">
        <v>0</v>
      </c>
      <c r="BU80" s="48"/>
      <c r="BV80" s="35"/>
      <c r="BW80" s="35"/>
      <c r="BX80" s="35"/>
      <c r="BY80" s="35"/>
      <c r="BZ80" s="35"/>
      <c r="CA80" s="35"/>
      <c r="CB80" s="35"/>
      <c r="CC80" s="13"/>
      <c r="CD80" s="35"/>
      <c r="CE80" s="35"/>
      <c r="CF80" s="35"/>
      <c r="CG80" s="35"/>
      <c r="CH80" s="35"/>
      <c r="CI80" s="35"/>
      <c r="CJ80" s="35"/>
      <c r="CK80" s="35"/>
      <c r="CL80" s="35"/>
      <c r="CM80" s="35"/>
      <c r="CN80" s="35"/>
      <c r="CO80" s="35"/>
      <c r="CP80" s="35"/>
      <c r="CQ80" s="35"/>
      <c r="CR80" s="35"/>
      <c r="CS80" s="35"/>
      <c r="CT80" s="35"/>
      <c r="CU80" s="35"/>
      <c r="CV80" s="35"/>
      <c r="CW80" s="35"/>
      <c r="CX80" s="35"/>
      <c r="CY80" s="35"/>
      <c r="CZ80" s="35"/>
      <c r="DA80" s="35"/>
      <c r="DB80" s="35"/>
      <c r="DC80" s="35"/>
      <c r="DD80" s="35"/>
      <c r="DE80" s="35"/>
      <c r="DF80" s="35"/>
      <c r="DG80" s="35"/>
      <c r="DH80" s="35"/>
      <c r="DI80" s="35"/>
      <c r="DJ80" s="35"/>
      <c r="DK80" s="35"/>
      <c r="DL80" s="35"/>
      <c r="DM80" s="35"/>
      <c r="DN80" s="35"/>
      <c r="DO80" s="35"/>
      <c r="DP80" s="35"/>
      <c r="DQ80" s="35"/>
      <c r="DR80" s="35"/>
      <c r="DS80" s="35"/>
    </row>
    <row r="81" spans="1:123" ht="15.75" customHeight="1" x14ac:dyDescent="0.25">
      <c r="A81" s="38" t="s">
        <v>894</v>
      </c>
      <c r="B81" s="36">
        <v>1.04</v>
      </c>
      <c r="C81" s="35"/>
      <c r="D81" s="35"/>
      <c r="E81" s="35"/>
      <c r="F81" s="36">
        <v>1.63</v>
      </c>
      <c r="G81" s="36"/>
      <c r="H81" s="47">
        <v>0</v>
      </c>
      <c r="I81" s="36">
        <v>3</v>
      </c>
      <c r="J81" s="36">
        <v>0</v>
      </c>
      <c r="K81" s="36">
        <v>0</v>
      </c>
      <c r="L81" s="36">
        <v>0</v>
      </c>
      <c r="M81" s="36">
        <v>0</v>
      </c>
      <c r="N81" s="36">
        <v>0</v>
      </c>
      <c r="O81" s="36">
        <v>0</v>
      </c>
      <c r="P81" s="52">
        <v>0</v>
      </c>
      <c r="Q81" s="36">
        <v>0</v>
      </c>
      <c r="R81" s="36">
        <v>0</v>
      </c>
      <c r="S81" s="36">
        <v>0</v>
      </c>
      <c r="T81" s="36">
        <v>0</v>
      </c>
      <c r="U81" s="4"/>
      <c r="V81" s="35"/>
      <c r="W81" s="35"/>
      <c r="X81" s="35"/>
      <c r="Y81" s="35"/>
      <c r="Z81" s="35"/>
      <c r="AA81" s="35"/>
      <c r="AB81" s="35"/>
      <c r="AC81" s="13"/>
      <c r="AD81" s="35"/>
      <c r="AE81" s="35"/>
      <c r="AF81" s="35"/>
      <c r="AG81" s="35"/>
      <c r="AH81" s="8"/>
      <c r="AI81" s="35"/>
      <c r="AJ81" s="35"/>
      <c r="AK81" s="35"/>
      <c r="AL81" s="35"/>
      <c r="AM81" s="35"/>
      <c r="AN81" s="35"/>
      <c r="AO81" s="35"/>
      <c r="AP81" s="13"/>
      <c r="AQ81" s="35"/>
      <c r="AR81" s="35"/>
      <c r="AS81" s="35"/>
      <c r="AT81" s="35"/>
      <c r="AU81" s="6"/>
      <c r="AV81" s="35"/>
      <c r="AW81" s="35"/>
      <c r="AX81" s="35"/>
      <c r="AY81" s="35"/>
      <c r="AZ81" s="35"/>
      <c r="BA81" s="35"/>
      <c r="BB81" s="35"/>
      <c r="BC81" s="13"/>
      <c r="BD81" s="35"/>
      <c r="BE81" s="35"/>
      <c r="BF81" s="35"/>
      <c r="BG81" s="35"/>
      <c r="BH81" s="10">
        <v>2</v>
      </c>
      <c r="BI81" s="36">
        <v>1</v>
      </c>
      <c r="BJ81" s="36">
        <v>2</v>
      </c>
      <c r="BK81" s="36">
        <v>0</v>
      </c>
      <c r="BL81" s="36">
        <v>0</v>
      </c>
      <c r="BM81" s="36">
        <v>6</v>
      </c>
      <c r="BN81" s="36">
        <v>5</v>
      </c>
      <c r="BO81" s="36">
        <v>2</v>
      </c>
      <c r="BP81" s="13">
        <v>0</v>
      </c>
      <c r="BQ81" s="36">
        <v>1</v>
      </c>
      <c r="BR81" s="36">
        <v>0</v>
      </c>
      <c r="BS81" s="36">
        <v>0</v>
      </c>
      <c r="BT81" s="36">
        <v>0</v>
      </c>
      <c r="BU81" s="48"/>
      <c r="BV81" s="35"/>
      <c r="BW81" s="35"/>
      <c r="BX81" s="35"/>
      <c r="BY81" s="35"/>
      <c r="BZ81" s="35"/>
      <c r="CA81" s="35"/>
      <c r="CB81" s="35"/>
      <c r="CC81" s="13"/>
      <c r="CD81" s="35"/>
      <c r="CE81" s="35"/>
      <c r="CF81" s="35"/>
      <c r="CG81" s="35"/>
      <c r="CH81" s="35"/>
      <c r="CI81" s="35"/>
      <c r="CJ81" s="35"/>
      <c r="CK81" s="35"/>
      <c r="CL81" s="35"/>
      <c r="CM81" s="35"/>
      <c r="CN81" s="35"/>
      <c r="CO81" s="35"/>
      <c r="CP81" s="35"/>
      <c r="CQ81" s="35"/>
      <c r="CR81" s="35"/>
      <c r="CS81" s="35"/>
      <c r="CT81" s="35"/>
      <c r="CU81" s="35"/>
      <c r="CV81" s="35"/>
      <c r="CW81" s="35"/>
      <c r="CX81" s="35"/>
      <c r="CY81" s="35"/>
      <c r="CZ81" s="35"/>
      <c r="DA81" s="35"/>
      <c r="DB81" s="35"/>
      <c r="DC81" s="35"/>
      <c r="DD81" s="35"/>
      <c r="DE81" s="35"/>
      <c r="DF81" s="35"/>
      <c r="DG81" s="35"/>
      <c r="DH81" s="35"/>
      <c r="DI81" s="35"/>
      <c r="DJ81" s="35"/>
      <c r="DK81" s="35"/>
      <c r="DL81" s="35"/>
      <c r="DM81" s="35"/>
      <c r="DN81" s="35"/>
      <c r="DO81" s="35"/>
      <c r="DP81" s="35"/>
      <c r="DQ81" s="35"/>
      <c r="DR81" s="35"/>
      <c r="DS81" s="35"/>
    </row>
    <row r="82" spans="1:123" ht="15.75" customHeight="1" x14ac:dyDescent="0.25">
      <c r="A82" s="47" t="s">
        <v>895</v>
      </c>
      <c r="B82" s="36">
        <v>1.33</v>
      </c>
      <c r="C82" s="35"/>
      <c r="D82" s="35"/>
      <c r="E82" s="35"/>
      <c r="F82" s="36">
        <v>1.57</v>
      </c>
      <c r="G82" s="36"/>
      <c r="H82" s="47">
        <v>2</v>
      </c>
      <c r="I82" s="36">
        <v>0</v>
      </c>
      <c r="J82" s="36">
        <v>1</v>
      </c>
      <c r="K82" s="36">
        <v>0</v>
      </c>
      <c r="L82" s="36">
        <v>0</v>
      </c>
      <c r="M82" s="36">
        <v>0</v>
      </c>
      <c r="N82" s="36">
        <v>1</v>
      </c>
      <c r="O82" s="36">
        <v>2</v>
      </c>
      <c r="P82" s="52">
        <v>0</v>
      </c>
      <c r="Q82" s="36">
        <v>1</v>
      </c>
      <c r="R82" s="36">
        <v>0</v>
      </c>
      <c r="S82" s="36">
        <v>0</v>
      </c>
      <c r="T82" s="36">
        <v>0</v>
      </c>
      <c r="U82" s="4"/>
      <c r="V82" s="35"/>
      <c r="W82" s="35"/>
      <c r="X82" s="35"/>
      <c r="Y82" s="35"/>
      <c r="Z82" s="35"/>
      <c r="AA82" s="35"/>
      <c r="AB82" s="35"/>
      <c r="AC82" s="13"/>
      <c r="AD82" s="35"/>
      <c r="AE82" s="35"/>
      <c r="AF82" s="35"/>
      <c r="AG82" s="35"/>
      <c r="AH82" s="8"/>
      <c r="AI82" s="35"/>
      <c r="AJ82" s="35"/>
      <c r="AK82" s="35"/>
      <c r="AL82" s="35"/>
      <c r="AM82" s="35"/>
      <c r="AN82" s="35"/>
      <c r="AO82" s="35"/>
      <c r="AP82" s="13"/>
      <c r="AQ82" s="35"/>
      <c r="AR82" s="35"/>
      <c r="AS82" s="35"/>
      <c r="AT82" s="35"/>
      <c r="AU82" s="6"/>
      <c r="AV82" s="35"/>
      <c r="AW82" s="35"/>
      <c r="AX82" s="35"/>
      <c r="AY82" s="35"/>
      <c r="AZ82" s="35"/>
      <c r="BA82" s="35"/>
      <c r="BB82" s="35"/>
      <c r="BC82" s="13"/>
      <c r="BD82" s="35"/>
      <c r="BE82" s="35"/>
      <c r="BF82" s="35"/>
      <c r="BG82" s="35"/>
      <c r="BH82" s="10">
        <v>0</v>
      </c>
      <c r="BI82" s="36">
        <v>1</v>
      </c>
      <c r="BJ82" s="36">
        <v>1</v>
      </c>
      <c r="BK82" s="36">
        <v>1</v>
      </c>
      <c r="BL82" s="36">
        <v>0</v>
      </c>
      <c r="BM82" s="36">
        <v>0</v>
      </c>
      <c r="BN82" s="36">
        <v>2</v>
      </c>
      <c r="BO82" s="36">
        <v>0</v>
      </c>
      <c r="BP82" s="13">
        <v>0</v>
      </c>
      <c r="BQ82" s="36">
        <v>0</v>
      </c>
      <c r="BR82" s="36">
        <v>0</v>
      </c>
      <c r="BS82" s="36">
        <v>0</v>
      </c>
      <c r="BT82" s="36">
        <v>0</v>
      </c>
      <c r="BU82" s="48"/>
      <c r="BV82" s="35"/>
      <c r="BW82" s="35"/>
      <c r="BX82" s="35"/>
      <c r="BY82" s="35"/>
      <c r="BZ82" s="35"/>
      <c r="CA82" s="35"/>
      <c r="CB82" s="35"/>
      <c r="CC82" s="13"/>
      <c r="CD82" s="35"/>
      <c r="CE82" s="35"/>
      <c r="CF82" s="35"/>
      <c r="CG82" s="35"/>
      <c r="CH82" s="35"/>
      <c r="CI82" s="35"/>
      <c r="CJ82" s="35"/>
      <c r="CK82" s="35"/>
      <c r="CL82" s="35"/>
      <c r="CM82" s="35"/>
      <c r="CN82" s="35"/>
      <c r="CO82" s="35"/>
      <c r="CP82" s="35"/>
      <c r="CQ82" s="35"/>
      <c r="CR82" s="35"/>
      <c r="CS82" s="35"/>
      <c r="CT82" s="35"/>
      <c r="CU82" s="35"/>
      <c r="CV82" s="35"/>
      <c r="CW82" s="35"/>
      <c r="CX82" s="35"/>
      <c r="CY82" s="35"/>
      <c r="CZ82" s="35"/>
      <c r="DA82" s="35"/>
      <c r="DB82" s="35"/>
      <c r="DC82" s="35"/>
      <c r="DD82" s="35"/>
      <c r="DE82" s="35"/>
      <c r="DF82" s="35"/>
      <c r="DG82" s="35"/>
      <c r="DH82" s="35"/>
      <c r="DI82" s="35"/>
      <c r="DJ82" s="35"/>
      <c r="DK82" s="35"/>
      <c r="DL82" s="35"/>
      <c r="DM82" s="35"/>
      <c r="DN82" s="35"/>
      <c r="DO82" s="35"/>
      <c r="DP82" s="35"/>
      <c r="DQ82" s="35"/>
      <c r="DR82" s="35"/>
      <c r="DS82" s="35"/>
    </row>
    <row r="83" spans="1:123" ht="15.75" customHeight="1" x14ac:dyDescent="0.25">
      <c r="A83" s="40">
        <v>45725</v>
      </c>
      <c r="B83" s="41"/>
      <c r="C83" s="41"/>
      <c r="D83" s="41"/>
      <c r="E83" s="41"/>
      <c r="F83" s="41"/>
      <c r="G83" s="41"/>
      <c r="H83" s="47"/>
      <c r="I83" s="35"/>
      <c r="J83" s="35"/>
      <c r="K83" s="35"/>
      <c r="L83" s="35"/>
      <c r="M83" s="35"/>
      <c r="N83" s="35"/>
      <c r="O83" s="35"/>
      <c r="P83" s="67"/>
      <c r="Q83" s="35"/>
      <c r="R83" s="35"/>
      <c r="S83" s="35"/>
      <c r="T83" s="35"/>
      <c r="U83" s="53"/>
      <c r="V83" s="35"/>
      <c r="W83" s="35"/>
      <c r="X83" s="35"/>
      <c r="Y83" s="35"/>
      <c r="Z83" s="35"/>
      <c r="AA83" s="35"/>
      <c r="AB83" s="35"/>
      <c r="AC83" s="52"/>
      <c r="AD83" s="35"/>
      <c r="AE83" s="35"/>
      <c r="AF83" s="35"/>
      <c r="AG83" s="35"/>
      <c r="AH83" s="57"/>
      <c r="AI83" s="35"/>
      <c r="AJ83" s="35"/>
      <c r="AK83" s="35"/>
      <c r="AL83" s="35"/>
      <c r="AM83" s="35"/>
      <c r="AN83" s="35"/>
      <c r="AO83" s="35"/>
      <c r="AP83" s="52"/>
      <c r="AQ83" s="35"/>
      <c r="AR83" s="35"/>
      <c r="AS83" s="35"/>
      <c r="AT83" s="35"/>
      <c r="AU83" s="58"/>
      <c r="AV83" s="35"/>
      <c r="AW83" s="35"/>
      <c r="AX83" s="35"/>
      <c r="AY83" s="35"/>
      <c r="AZ83" s="35"/>
      <c r="BA83" s="35"/>
      <c r="BB83" s="35"/>
      <c r="BC83" s="52"/>
      <c r="BD83" s="35"/>
      <c r="BE83" s="35"/>
      <c r="BF83" s="35"/>
      <c r="BG83" s="35"/>
      <c r="BH83" s="59"/>
      <c r="BI83" s="35"/>
      <c r="BJ83" s="35"/>
      <c r="BK83" s="35"/>
      <c r="BL83" s="35"/>
      <c r="BM83" s="35"/>
      <c r="BN83" s="35"/>
      <c r="BO83" s="35"/>
      <c r="BP83" s="52"/>
      <c r="BQ83" s="35"/>
      <c r="BR83" s="35"/>
      <c r="BS83" s="35"/>
      <c r="BT83" s="35"/>
      <c r="BU83" s="48"/>
      <c r="BV83" s="35"/>
      <c r="BW83" s="35"/>
      <c r="BX83" s="35"/>
      <c r="BY83" s="35"/>
      <c r="BZ83" s="35"/>
      <c r="CA83" s="35"/>
      <c r="CB83" s="35"/>
      <c r="CC83" s="52"/>
      <c r="CD83" s="35"/>
      <c r="CE83" s="35"/>
      <c r="CF83" s="35"/>
      <c r="CG83" s="35"/>
      <c r="CH83" s="35"/>
      <c r="CI83" s="35"/>
      <c r="CJ83" s="35"/>
      <c r="CK83" s="35"/>
      <c r="CL83" s="35"/>
      <c r="CM83" s="35"/>
      <c r="CN83" s="35"/>
      <c r="CO83" s="35"/>
      <c r="CP83" s="35"/>
      <c r="CQ83" s="35"/>
      <c r="CR83" s="35"/>
      <c r="CS83" s="35"/>
      <c r="CT83" s="35"/>
      <c r="CU83" s="35"/>
      <c r="CV83" s="35"/>
      <c r="CW83" s="35"/>
      <c r="CX83" s="35"/>
      <c r="CY83" s="35"/>
      <c r="CZ83" s="35"/>
      <c r="DA83" s="35"/>
      <c r="DB83" s="35"/>
      <c r="DC83" s="35"/>
      <c r="DD83" s="35"/>
      <c r="DE83" s="35"/>
      <c r="DF83" s="35"/>
      <c r="DG83" s="35"/>
      <c r="DH83" s="35"/>
      <c r="DI83" s="35"/>
      <c r="DJ83" s="35"/>
      <c r="DK83" s="35"/>
      <c r="DL83" s="35"/>
      <c r="DM83" s="35"/>
      <c r="DN83" s="35"/>
      <c r="DO83" s="35"/>
      <c r="DP83" s="35"/>
      <c r="DQ83" s="35"/>
      <c r="DR83" s="35"/>
      <c r="DS83" s="35"/>
    </row>
    <row r="84" spans="1:123" ht="15.75" customHeight="1" x14ac:dyDescent="0.25">
      <c r="A84" s="37" t="s">
        <v>896</v>
      </c>
      <c r="B84" s="36">
        <v>0.75</v>
      </c>
      <c r="C84" s="35"/>
      <c r="D84" s="35"/>
      <c r="E84" s="36">
        <v>0.15</v>
      </c>
      <c r="F84" s="35"/>
      <c r="G84" s="36">
        <v>0.67</v>
      </c>
      <c r="H84" s="54">
        <v>0</v>
      </c>
      <c r="I84" s="36">
        <v>1</v>
      </c>
      <c r="J84" s="36">
        <v>2</v>
      </c>
      <c r="K84" s="36">
        <v>0</v>
      </c>
      <c r="L84" s="36">
        <v>0</v>
      </c>
      <c r="M84" s="36">
        <v>0</v>
      </c>
      <c r="N84" s="36">
        <v>2</v>
      </c>
      <c r="O84" s="36">
        <v>0</v>
      </c>
      <c r="P84" s="55">
        <v>1</v>
      </c>
      <c r="Q84" s="36">
        <v>0</v>
      </c>
      <c r="R84" s="36">
        <v>0</v>
      </c>
      <c r="S84" s="36">
        <v>0</v>
      </c>
      <c r="T84" s="36">
        <v>0</v>
      </c>
      <c r="U84" s="53"/>
      <c r="V84" s="35"/>
      <c r="W84" s="35"/>
      <c r="X84" s="35"/>
      <c r="Y84" s="35"/>
      <c r="Z84" s="35"/>
      <c r="AA84" s="35"/>
      <c r="AB84" s="35"/>
      <c r="AC84" s="60"/>
      <c r="AD84" s="35"/>
      <c r="AE84" s="35"/>
      <c r="AF84" s="35"/>
      <c r="AG84" s="35"/>
      <c r="AH84" s="57"/>
      <c r="AI84" s="35"/>
      <c r="AJ84" s="35"/>
      <c r="AK84" s="35"/>
      <c r="AL84" s="35"/>
      <c r="AM84" s="35"/>
      <c r="AN84" s="35"/>
      <c r="AO84" s="35"/>
      <c r="AP84" s="60"/>
      <c r="AQ84" s="35"/>
      <c r="AR84" s="35"/>
      <c r="AS84" s="35"/>
      <c r="AT84" s="35"/>
      <c r="AU84" s="61">
        <v>0</v>
      </c>
      <c r="AV84" s="36">
        <v>0</v>
      </c>
      <c r="AW84" s="36">
        <v>0</v>
      </c>
      <c r="AX84" s="36">
        <v>0</v>
      </c>
      <c r="AY84" s="36">
        <v>0</v>
      </c>
      <c r="AZ84" s="36">
        <v>0</v>
      </c>
      <c r="BA84" s="36">
        <v>1</v>
      </c>
      <c r="BB84" s="36">
        <v>0</v>
      </c>
      <c r="BC84" s="55">
        <v>0</v>
      </c>
      <c r="BD84" s="36">
        <v>0</v>
      </c>
      <c r="BE84" s="36">
        <v>0</v>
      </c>
      <c r="BF84" s="36">
        <v>0</v>
      </c>
      <c r="BG84" s="36">
        <v>0</v>
      </c>
      <c r="BH84" s="59"/>
      <c r="BI84" s="35"/>
      <c r="BJ84" s="35"/>
      <c r="BK84" s="35"/>
      <c r="BL84" s="35"/>
      <c r="BM84" s="35"/>
      <c r="BN84" s="35"/>
      <c r="BO84" s="35"/>
      <c r="BP84" s="60"/>
      <c r="BQ84" s="35"/>
      <c r="BR84" s="35"/>
      <c r="BS84" s="35"/>
      <c r="BT84" s="35"/>
      <c r="BU84" s="62">
        <v>0</v>
      </c>
      <c r="BV84" s="36">
        <v>0</v>
      </c>
      <c r="BW84" s="36">
        <v>2</v>
      </c>
      <c r="BX84" s="36">
        <v>0</v>
      </c>
      <c r="BY84" s="36">
        <v>0</v>
      </c>
      <c r="BZ84" s="36">
        <v>0</v>
      </c>
      <c r="CA84" s="36">
        <v>2</v>
      </c>
      <c r="CB84" s="36">
        <v>0</v>
      </c>
      <c r="CC84" s="55">
        <v>0</v>
      </c>
      <c r="CD84" s="36">
        <v>0</v>
      </c>
      <c r="CE84" s="36">
        <v>0</v>
      </c>
      <c r="CF84" s="36">
        <v>0</v>
      </c>
      <c r="CG84" s="36">
        <v>0</v>
      </c>
      <c r="CH84" s="35"/>
      <c r="CI84" s="35"/>
      <c r="CJ84" s="35"/>
      <c r="CK84" s="35"/>
      <c r="CL84" s="35"/>
      <c r="CM84" s="35"/>
      <c r="CN84" s="35"/>
      <c r="CO84" s="35"/>
      <c r="CP84" s="35"/>
      <c r="CQ84" s="35"/>
      <c r="CR84" s="35"/>
      <c r="CS84" s="35"/>
      <c r="CT84" s="35"/>
      <c r="CU84" s="35"/>
      <c r="CV84" s="35"/>
      <c r="CW84" s="35"/>
      <c r="CX84" s="35"/>
      <c r="CY84" s="35"/>
      <c r="CZ84" s="35"/>
      <c r="DA84" s="35"/>
      <c r="DB84" s="35"/>
      <c r="DC84" s="35"/>
      <c r="DD84" s="35"/>
      <c r="DE84" s="35"/>
      <c r="DF84" s="35"/>
      <c r="DG84" s="35"/>
      <c r="DH84" s="35"/>
      <c r="DI84" s="35"/>
      <c r="DJ84" s="35"/>
      <c r="DK84" s="35"/>
      <c r="DL84" s="35"/>
      <c r="DM84" s="35"/>
      <c r="DN84" s="35"/>
      <c r="DO84" s="35"/>
      <c r="DP84" s="35"/>
      <c r="DQ84" s="35"/>
      <c r="DR84" s="35"/>
      <c r="DS84" s="35"/>
    </row>
    <row r="85" spans="1:123" ht="15.75" customHeight="1" x14ac:dyDescent="0.25">
      <c r="A85" s="37" t="s">
        <v>897</v>
      </c>
      <c r="B85" s="36">
        <v>1.38</v>
      </c>
      <c r="C85" s="35"/>
      <c r="D85" s="35"/>
      <c r="E85" s="36">
        <v>0.81</v>
      </c>
      <c r="F85" s="35"/>
      <c r="G85" s="36">
        <v>1.07</v>
      </c>
      <c r="H85" s="54">
        <v>2</v>
      </c>
      <c r="I85" s="36">
        <v>1</v>
      </c>
      <c r="J85" s="36">
        <v>3</v>
      </c>
      <c r="K85" s="36">
        <v>0</v>
      </c>
      <c r="L85" s="36">
        <v>0</v>
      </c>
      <c r="M85" s="36">
        <v>0</v>
      </c>
      <c r="N85" s="36">
        <v>3</v>
      </c>
      <c r="O85" s="36">
        <v>0</v>
      </c>
      <c r="P85" s="55">
        <v>0</v>
      </c>
      <c r="Q85" s="36">
        <v>0</v>
      </c>
      <c r="R85" s="36">
        <v>0</v>
      </c>
      <c r="S85" s="36">
        <v>0</v>
      </c>
      <c r="T85" s="36">
        <v>0</v>
      </c>
      <c r="U85" s="53"/>
      <c r="V85" s="35"/>
      <c r="W85" s="35"/>
      <c r="X85" s="35"/>
      <c r="Y85" s="35"/>
      <c r="Z85" s="35"/>
      <c r="AA85" s="35"/>
      <c r="AB85" s="35"/>
      <c r="AC85" s="60"/>
      <c r="AD85" s="35"/>
      <c r="AE85" s="35"/>
      <c r="AF85" s="35"/>
      <c r="AG85" s="35"/>
      <c r="AH85" s="57"/>
      <c r="AI85" s="35"/>
      <c r="AJ85" s="35"/>
      <c r="AK85" s="35"/>
      <c r="AL85" s="35"/>
      <c r="AM85" s="35"/>
      <c r="AN85" s="35"/>
      <c r="AO85" s="35"/>
      <c r="AP85" s="60"/>
      <c r="AQ85" s="35"/>
      <c r="AR85" s="35"/>
      <c r="AS85" s="35"/>
      <c r="AT85" s="35"/>
      <c r="AU85" s="61">
        <v>0</v>
      </c>
      <c r="AV85" s="36">
        <v>1</v>
      </c>
      <c r="AW85" s="36">
        <v>0</v>
      </c>
      <c r="AX85" s="36">
        <v>0</v>
      </c>
      <c r="AY85" s="36">
        <v>0</v>
      </c>
      <c r="AZ85" s="36">
        <v>0</v>
      </c>
      <c r="BA85" s="36">
        <v>0</v>
      </c>
      <c r="BB85" s="36">
        <v>0</v>
      </c>
      <c r="BC85" s="55">
        <v>0</v>
      </c>
      <c r="BD85" s="36">
        <v>0</v>
      </c>
      <c r="BE85" s="36">
        <v>0</v>
      </c>
      <c r="BF85" s="36">
        <v>0</v>
      </c>
      <c r="BG85" s="36">
        <v>0</v>
      </c>
      <c r="BH85" s="59"/>
      <c r="BI85" s="35"/>
      <c r="BJ85" s="35"/>
      <c r="BK85" s="35"/>
      <c r="BL85" s="35"/>
      <c r="BM85" s="35"/>
      <c r="BN85" s="35"/>
      <c r="BO85" s="35"/>
      <c r="BP85" s="60"/>
      <c r="BQ85" s="35"/>
      <c r="BR85" s="35"/>
      <c r="BS85" s="35"/>
      <c r="BT85" s="35"/>
      <c r="BU85" s="62">
        <v>0</v>
      </c>
      <c r="BV85" s="36">
        <v>2</v>
      </c>
      <c r="BW85" s="36">
        <v>0</v>
      </c>
      <c r="BX85" s="36">
        <v>0</v>
      </c>
      <c r="BY85" s="36">
        <v>0</v>
      </c>
      <c r="BZ85" s="36">
        <v>0</v>
      </c>
      <c r="CA85" s="36">
        <v>2</v>
      </c>
      <c r="CB85" s="36">
        <v>0</v>
      </c>
      <c r="CC85" s="55">
        <v>0</v>
      </c>
      <c r="CD85" s="36">
        <v>0</v>
      </c>
      <c r="CE85" s="36">
        <v>0</v>
      </c>
      <c r="CF85" s="36">
        <v>0</v>
      </c>
      <c r="CG85" s="36">
        <v>0</v>
      </c>
      <c r="CH85" s="35"/>
      <c r="CI85" s="35"/>
      <c r="CJ85" s="35"/>
      <c r="CK85" s="35"/>
      <c r="CL85" s="35"/>
      <c r="CM85" s="35"/>
      <c r="CN85" s="35"/>
      <c r="CO85" s="35"/>
      <c r="CP85" s="35"/>
      <c r="CQ85" s="35"/>
      <c r="CR85" s="35"/>
      <c r="CS85" s="35"/>
      <c r="CT85" s="35"/>
      <c r="CU85" s="35"/>
      <c r="CV85" s="35"/>
      <c r="CW85" s="35"/>
      <c r="CX85" s="35"/>
      <c r="CY85" s="35"/>
      <c r="CZ85" s="35"/>
      <c r="DA85" s="35"/>
      <c r="DB85" s="35"/>
      <c r="DC85" s="35"/>
      <c r="DD85" s="35"/>
      <c r="DE85" s="35"/>
      <c r="DF85" s="35"/>
      <c r="DG85" s="35"/>
      <c r="DH85" s="35"/>
      <c r="DI85" s="35"/>
      <c r="DJ85" s="35"/>
      <c r="DK85" s="35"/>
      <c r="DL85" s="35"/>
      <c r="DM85" s="35"/>
      <c r="DN85" s="35"/>
      <c r="DO85" s="35"/>
      <c r="DP85" s="35"/>
      <c r="DQ85" s="35"/>
      <c r="DR85" s="35"/>
      <c r="DS85" s="35"/>
    </row>
    <row r="86" spans="1:123" ht="15.75" customHeight="1" x14ac:dyDescent="0.25">
      <c r="A86" s="38" t="s">
        <v>898</v>
      </c>
      <c r="B86" s="36">
        <v>1.18</v>
      </c>
      <c r="C86" s="35"/>
      <c r="D86" s="35"/>
      <c r="E86" s="36">
        <v>1.03</v>
      </c>
      <c r="F86" s="35"/>
      <c r="G86" s="36">
        <v>1.66</v>
      </c>
      <c r="H86" s="54">
        <v>0</v>
      </c>
      <c r="I86" s="36">
        <v>2</v>
      </c>
      <c r="J86" s="36">
        <v>1</v>
      </c>
      <c r="K86" s="36">
        <v>0</v>
      </c>
      <c r="L86" s="36">
        <v>0</v>
      </c>
      <c r="M86" s="36">
        <v>1</v>
      </c>
      <c r="N86" s="36">
        <v>1</v>
      </c>
      <c r="O86" s="36">
        <v>0</v>
      </c>
      <c r="P86" s="55">
        <v>0</v>
      </c>
      <c r="Q86" s="36">
        <v>0</v>
      </c>
      <c r="R86" s="36">
        <v>0</v>
      </c>
      <c r="S86" s="36">
        <v>0</v>
      </c>
      <c r="T86" s="36">
        <v>0</v>
      </c>
      <c r="U86" s="53"/>
      <c r="V86" s="35"/>
      <c r="W86" s="35"/>
      <c r="X86" s="35"/>
      <c r="Y86" s="35"/>
      <c r="Z86" s="35"/>
      <c r="AA86" s="35"/>
      <c r="AB86" s="35"/>
      <c r="AC86" s="60"/>
      <c r="AD86" s="35"/>
      <c r="AE86" s="35"/>
      <c r="AF86" s="35"/>
      <c r="AG86" s="35"/>
      <c r="AH86" s="57"/>
      <c r="AI86" s="35"/>
      <c r="AJ86" s="35"/>
      <c r="AK86" s="35"/>
      <c r="AL86" s="35"/>
      <c r="AM86" s="35"/>
      <c r="AN86" s="35"/>
      <c r="AO86" s="35"/>
      <c r="AP86" s="60"/>
      <c r="AQ86" s="35"/>
      <c r="AR86" s="35"/>
      <c r="AS86" s="35"/>
      <c r="AT86" s="35"/>
      <c r="AU86" s="61">
        <v>0</v>
      </c>
      <c r="AV86" s="36">
        <v>1</v>
      </c>
      <c r="AW86" s="36">
        <v>1</v>
      </c>
      <c r="AX86" s="36">
        <v>1</v>
      </c>
      <c r="AY86" s="36">
        <v>0</v>
      </c>
      <c r="AZ86" s="36">
        <v>0</v>
      </c>
      <c r="BA86" s="36">
        <v>1</v>
      </c>
      <c r="BB86" s="36">
        <v>0</v>
      </c>
      <c r="BC86" s="55">
        <v>0</v>
      </c>
      <c r="BD86" s="36">
        <v>0</v>
      </c>
      <c r="BE86" s="36">
        <v>0</v>
      </c>
      <c r="BF86" s="36">
        <v>0</v>
      </c>
      <c r="BG86" s="36">
        <v>0</v>
      </c>
      <c r="BH86" s="59"/>
      <c r="BI86" s="35"/>
      <c r="BJ86" s="35"/>
      <c r="BK86" s="35"/>
      <c r="BL86" s="35"/>
      <c r="BM86" s="35"/>
      <c r="BN86" s="35"/>
      <c r="BO86" s="35"/>
      <c r="BP86" s="60"/>
      <c r="BQ86" s="35"/>
      <c r="BR86" s="35"/>
      <c r="BS86" s="35"/>
      <c r="BT86" s="35"/>
      <c r="BU86" s="62">
        <v>0</v>
      </c>
      <c r="BV86" s="36">
        <v>4</v>
      </c>
      <c r="BW86" s="36">
        <v>2</v>
      </c>
      <c r="BX86" s="36">
        <v>0</v>
      </c>
      <c r="BY86" s="36">
        <v>0</v>
      </c>
      <c r="BZ86" s="36">
        <v>0</v>
      </c>
      <c r="CA86" s="36">
        <v>3</v>
      </c>
      <c r="CB86" s="36">
        <v>0</v>
      </c>
      <c r="CC86" s="55">
        <v>1</v>
      </c>
      <c r="CD86" s="36">
        <v>0</v>
      </c>
      <c r="CE86" s="36">
        <v>0</v>
      </c>
      <c r="CF86" s="36">
        <v>0</v>
      </c>
      <c r="CG86" s="36">
        <v>0</v>
      </c>
      <c r="CH86" s="35"/>
      <c r="CI86" s="35"/>
      <c r="CJ86" s="35"/>
      <c r="CK86" s="35"/>
      <c r="CL86" s="35"/>
      <c r="CM86" s="35"/>
      <c r="CN86" s="35"/>
      <c r="CO86" s="35"/>
      <c r="CP86" s="35"/>
      <c r="CQ86" s="35"/>
      <c r="CR86" s="35"/>
      <c r="CS86" s="35"/>
      <c r="CT86" s="35"/>
      <c r="CU86" s="35"/>
      <c r="CV86" s="35"/>
      <c r="CW86" s="35"/>
      <c r="CX86" s="35"/>
      <c r="CY86" s="35"/>
      <c r="CZ86" s="35"/>
      <c r="DA86" s="35"/>
      <c r="DB86" s="35"/>
      <c r="DC86" s="35"/>
      <c r="DD86" s="35"/>
      <c r="DE86" s="35"/>
      <c r="DF86" s="35"/>
      <c r="DG86" s="35"/>
      <c r="DH86" s="35"/>
      <c r="DI86" s="35"/>
      <c r="DJ86" s="35"/>
      <c r="DK86" s="35"/>
      <c r="DL86" s="35"/>
      <c r="DM86" s="35"/>
      <c r="DN86" s="35"/>
      <c r="DO86" s="35"/>
      <c r="DP86" s="35"/>
      <c r="DQ86" s="35"/>
      <c r="DR86" s="35"/>
      <c r="DS86" s="35"/>
    </row>
    <row r="87" spans="1:123" x14ac:dyDescent="0.25">
      <c r="A87" s="44" t="s">
        <v>899</v>
      </c>
      <c r="B87" s="44"/>
      <c r="C87" s="44"/>
      <c r="D87" s="44"/>
      <c r="E87" s="44"/>
      <c r="F87" s="44"/>
      <c r="G87" s="44"/>
      <c r="H87" s="47"/>
      <c r="P87" s="67"/>
      <c r="U87" s="53"/>
      <c r="AC87" s="52"/>
      <c r="AH87" s="57"/>
      <c r="AP87" s="60"/>
      <c r="AU87" s="6"/>
      <c r="BC87" s="13"/>
      <c r="BH87" s="59"/>
      <c r="BP87" s="60"/>
      <c r="BU87" s="48"/>
      <c r="CC87" s="13"/>
    </row>
    <row r="88" spans="1:123" x14ac:dyDescent="0.25">
      <c r="A88" s="68" t="s">
        <v>910</v>
      </c>
      <c r="B88">
        <v>1.24</v>
      </c>
      <c r="C88">
        <v>1.46</v>
      </c>
      <c r="H88" s="47">
        <v>3</v>
      </c>
      <c r="I88">
        <v>2</v>
      </c>
      <c r="J88">
        <v>1</v>
      </c>
      <c r="K88">
        <v>0</v>
      </c>
      <c r="L88">
        <v>0</v>
      </c>
      <c r="M88">
        <v>0</v>
      </c>
      <c r="N88">
        <v>2</v>
      </c>
      <c r="O88">
        <v>1</v>
      </c>
      <c r="P88" s="67">
        <v>0</v>
      </c>
      <c r="Q88">
        <v>0</v>
      </c>
      <c r="R88">
        <v>0</v>
      </c>
      <c r="S88">
        <v>0</v>
      </c>
      <c r="T88">
        <v>0</v>
      </c>
      <c r="U88" s="53">
        <v>0</v>
      </c>
      <c r="V88">
        <v>2</v>
      </c>
      <c r="W88">
        <v>0</v>
      </c>
      <c r="X88">
        <v>1</v>
      </c>
      <c r="Y88">
        <v>0</v>
      </c>
      <c r="Z88">
        <v>0</v>
      </c>
      <c r="AA88">
        <v>4</v>
      </c>
      <c r="AB88">
        <v>1</v>
      </c>
      <c r="AC88" s="52">
        <v>0</v>
      </c>
      <c r="AD88">
        <v>0</v>
      </c>
      <c r="AE88">
        <v>0</v>
      </c>
      <c r="AF88">
        <v>0</v>
      </c>
      <c r="AG88">
        <v>0</v>
      </c>
      <c r="AH88" s="57"/>
      <c r="AP88" s="60"/>
      <c r="AU88" s="6"/>
      <c r="BC88" s="13"/>
      <c r="BH88" s="59"/>
      <c r="BP88" s="60"/>
      <c r="BU88" s="48"/>
      <c r="CC88" s="13"/>
    </row>
    <row r="89" spans="1:123" x14ac:dyDescent="0.25">
      <c r="A89" s="66" t="s">
        <v>912</v>
      </c>
      <c r="B89" s="66"/>
      <c r="C89" s="66"/>
      <c r="D89" s="66"/>
      <c r="E89" s="66"/>
      <c r="F89" s="66"/>
      <c r="G89" s="66"/>
      <c r="H89" s="47"/>
      <c r="P89" s="67"/>
      <c r="U89" s="53"/>
      <c r="AC89" s="52"/>
      <c r="AH89" s="57"/>
      <c r="AP89" s="60"/>
      <c r="AU89" s="6"/>
      <c r="BC89" s="13"/>
      <c r="BH89" s="59"/>
      <c r="BP89" s="60"/>
      <c r="BU89" s="48"/>
      <c r="CC89" s="13"/>
    </row>
    <row r="90" spans="1:123" x14ac:dyDescent="0.25">
      <c r="A90" s="65" t="s">
        <v>921</v>
      </c>
      <c r="B90">
        <v>1.68</v>
      </c>
      <c r="C90">
        <v>1.06</v>
      </c>
      <c r="H90" s="47">
        <v>1</v>
      </c>
      <c r="I90">
        <v>6</v>
      </c>
      <c r="J90">
        <v>1</v>
      </c>
      <c r="K90">
        <v>0</v>
      </c>
      <c r="L90">
        <v>1</v>
      </c>
      <c r="M90">
        <v>0</v>
      </c>
      <c r="N90">
        <v>1</v>
      </c>
      <c r="O90">
        <v>0</v>
      </c>
      <c r="P90" s="67">
        <v>0</v>
      </c>
      <c r="Q90">
        <v>0</v>
      </c>
      <c r="R90">
        <v>0</v>
      </c>
      <c r="S90">
        <v>0</v>
      </c>
      <c r="T90">
        <v>0</v>
      </c>
      <c r="U90" s="53">
        <v>2</v>
      </c>
      <c r="V90">
        <v>2</v>
      </c>
      <c r="W90">
        <v>0</v>
      </c>
      <c r="X90">
        <v>0</v>
      </c>
      <c r="Y90">
        <v>0</v>
      </c>
      <c r="Z90">
        <v>0</v>
      </c>
      <c r="AA90">
        <v>4</v>
      </c>
      <c r="AB90">
        <v>0</v>
      </c>
      <c r="AC90" s="52">
        <v>0</v>
      </c>
      <c r="AD90">
        <v>0</v>
      </c>
      <c r="AE90">
        <v>0</v>
      </c>
      <c r="AF90">
        <v>0</v>
      </c>
      <c r="AG90">
        <v>0</v>
      </c>
      <c r="AH90" s="57"/>
      <c r="AP90" s="60"/>
      <c r="AU90" s="6"/>
      <c r="BC90" s="13"/>
      <c r="BH90" s="59"/>
      <c r="BP90" s="60"/>
      <c r="BU90" s="48"/>
      <c r="CC90" s="13"/>
    </row>
    <row r="91" spans="1:123" x14ac:dyDescent="0.25">
      <c r="A91" s="40" t="s">
        <v>922</v>
      </c>
      <c r="B91" s="40"/>
      <c r="C91" s="40"/>
      <c r="D91" s="40"/>
      <c r="E91" s="40"/>
      <c r="F91" s="40"/>
      <c r="G91" s="40"/>
      <c r="H91" s="47"/>
      <c r="P91" s="67"/>
      <c r="U91" s="53"/>
      <c r="AC91" s="52"/>
      <c r="AH91" s="57"/>
      <c r="AP91" s="60"/>
      <c r="AU91" s="6"/>
      <c r="BC91" s="13"/>
      <c r="BH91" s="59"/>
      <c r="BP91" s="60"/>
      <c r="BU91" s="48"/>
      <c r="CC91" s="13"/>
    </row>
    <row r="92" spans="1:123" x14ac:dyDescent="0.25">
      <c r="A92" s="65" t="s">
        <v>923</v>
      </c>
      <c r="B92">
        <v>0.73</v>
      </c>
      <c r="C92">
        <v>1.18</v>
      </c>
      <c r="D92">
        <v>1.03</v>
      </c>
      <c r="H92" s="47">
        <v>0</v>
      </c>
      <c r="I92">
        <v>2</v>
      </c>
      <c r="J92">
        <v>0</v>
      </c>
      <c r="K92">
        <v>0</v>
      </c>
      <c r="L92">
        <v>0</v>
      </c>
      <c r="M92">
        <v>0</v>
      </c>
      <c r="N92">
        <v>1</v>
      </c>
      <c r="O92">
        <v>0</v>
      </c>
      <c r="P92" s="67">
        <v>0</v>
      </c>
      <c r="Q92">
        <v>0</v>
      </c>
      <c r="R92">
        <v>0</v>
      </c>
      <c r="S92">
        <v>0</v>
      </c>
      <c r="T92">
        <v>0</v>
      </c>
      <c r="U92" s="53">
        <v>1</v>
      </c>
      <c r="V92">
        <v>0</v>
      </c>
      <c r="W92">
        <v>1</v>
      </c>
      <c r="X92">
        <v>0</v>
      </c>
      <c r="Y92">
        <v>0</v>
      </c>
      <c r="Z92">
        <v>0</v>
      </c>
      <c r="AA92">
        <v>4</v>
      </c>
      <c r="AB92">
        <v>0</v>
      </c>
      <c r="AC92" s="52">
        <v>0</v>
      </c>
      <c r="AD92">
        <v>0</v>
      </c>
      <c r="AE92">
        <v>1</v>
      </c>
      <c r="AF92">
        <v>0</v>
      </c>
      <c r="AG92">
        <v>0</v>
      </c>
      <c r="AH92" s="57">
        <v>0</v>
      </c>
      <c r="AI92">
        <v>2</v>
      </c>
      <c r="AJ92">
        <v>0</v>
      </c>
      <c r="AK92">
        <v>0</v>
      </c>
      <c r="AL92">
        <v>0</v>
      </c>
      <c r="AM92">
        <v>0</v>
      </c>
      <c r="AN92">
        <v>3</v>
      </c>
      <c r="AO92">
        <v>1</v>
      </c>
      <c r="AP92" s="60">
        <v>0</v>
      </c>
      <c r="AQ92">
        <v>0</v>
      </c>
      <c r="AR92">
        <v>0</v>
      </c>
      <c r="AS92">
        <v>0</v>
      </c>
      <c r="AT92">
        <v>0</v>
      </c>
      <c r="AU92" s="6"/>
      <c r="BC92" s="13"/>
      <c r="BH92" s="59"/>
      <c r="BP92" s="60"/>
      <c r="BU92" s="48"/>
      <c r="CC92" s="13"/>
    </row>
    <row r="93" spans="1:123" x14ac:dyDescent="0.25">
      <c r="A93" s="64" t="s">
        <v>924</v>
      </c>
      <c r="B93">
        <v>1.1399999999999999</v>
      </c>
      <c r="C93">
        <v>1.21</v>
      </c>
      <c r="D93">
        <v>1.1000000000000001</v>
      </c>
      <c r="H93" s="47">
        <v>1</v>
      </c>
      <c r="I93">
        <v>3</v>
      </c>
      <c r="J93">
        <v>2</v>
      </c>
      <c r="K93">
        <v>0</v>
      </c>
      <c r="L93">
        <v>0</v>
      </c>
      <c r="M93">
        <v>0</v>
      </c>
      <c r="N93">
        <v>2</v>
      </c>
      <c r="O93">
        <v>0</v>
      </c>
      <c r="P93" s="67">
        <v>0</v>
      </c>
      <c r="Q93">
        <v>0</v>
      </c>
      <c r="R93">
        <v>0</v>
      </c>
      <c r="S93">
        <v>0</v>
      </c>
      <c r="T93">
        <v>0</v>
      </c>
      <c r="U93" s="53">
        <v>2</v>
      </c>
      <c r="V93">
        <v>1</v>
      </c>
      <c r="W93">
        <v>1</v>
      </c>
      <c r="X93">
        <v>0</v>
      </c>
      <c r="Y93">
        <v>0</v>
      </c>
      <c r="Z93">
        <v>0</v>
      </c>
      <c r="AA93">
        <v>2</v>
      </c>
      <c r="AB93">
        <v>0</v>
      </c>
      <c r="AC93" s="52">
        <v>2</v>
      </c>
      <c r="AD93">
        <v>0</v>
      </c>
      <c r="AE93">
        <v>0</v>
      </c>
      <c r="AF93">
        <v>0</v>
      </c>
      <c r="AG93">
        <v>0</v>
      </c>
      <c r="AH93" s="57">
        <v>1</v>
      </c>
      <c r="AI93">
        <v>0</v>
      </c>
      <c r="AJ93">
        <v>0</v>
      </c>
      <c r="AK93">
        <v>0</v>
      </c>
      <c r="AL93">
        <v>0</v>
      </c>
      <c r="AM93">
        <v>1</v>
      </c>
      <c r="AN93">
        <v>6</v>
      </c>
      <c r="AO93">
        <v>1</v>
      </c>
      <c r="AP93" s="60">
        <v>0</v>
      </c>
      <c r="AQ93">
        <v>0</v>
      </c>
      <c r="AR93">
        <v>0</v>
      </c>
      <c r="AS93">
        <v>0</v>
      </c>
      <c r="AT93">
        <v>0</v>
      </c>
      <c r="AU93" s="6"/>
      <c r="BC93" s="13"/>
      <c r="BH93" s="59"/>
      <c r="BP93" s="60"/>
      <c r="BU93" s="48"/>
      <c r="CC93" s="13"/>
    </row>
    <row r="94" spans="1:123" x14ac:dyDescent="0.25">
      <c r="A94" s="63" t="s">
        <v>925</v>
      </c>
      <c r="B94">
        <v>0.66</v>
      </c>
      <c r="C94">
        <v>2.11</v>
      </c>
      <c r="D94">
        <v>0.79</v>
      </c>
      <c r="H94" s="47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1</v>
      </c>
      <c r="O94">
        <v>0</v>
      </c>
      <c r="P94" s="67">
        <v>0</v>
      </c>
      <c r="Q94">
        <v>0</v>
      </c>
      <c r="R94">
        <v>0</v>
      </c>
      <c r="S94">
        <v>0</v>
      </c>
      <c r="T94">
        <v>0</v>
      </c>
      <c r="U94" s="53">
        <v>0</v>
      </c>
      <c r="V94">
        <v>0</v>
      </c>
      <c r="W94">
        <v>1</v>
      </c>
      <c r="X94">
        <v>1</v>
      </c>
      <c r="Y94">
        <v>0</v>
      </c>
      <c r="Z94">
        <v>0</v>
      </c>
      <c r="AA94">
        <v>5</v>
      </c>
      <c r="AB94">
        <v>0</v>
      </c>
      <c r="AC94" s="52">
        <v>1</v>
      </c>
      <c r="AD94">
        <v>0</v>
      </c>
      <c r="AE94">
        <v>2</v>
      </c>
      <c r="AF94">
        <v>0</v>
      </c>
      <c r="AG94">
        <v>0</v>
      </c>
      <c r="AH94" s="57">
        <v>1</v>
      </c>
      <c r="AI94">
        <v>1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 s="60">
        <v>0</v>
      </c>
      <c r="AQ94">
        <v>0</v>
      </c>
      <c r="AR94">
        <v>0</v>
      </c>
      <c r="AS94">
        <v>0</v>
      </c>
      <c r="AT94">
        <v>0</v>
      </c>
      <c r="AU94" s="6"/>
      <c r="BC94" s="13"/>
      <c r="BH94" s="59"/>
      <c r="BP94" s="60"/>
      <c r="BU94" s="48"/>
      <c r="CC94" s="13"/>
    </row>
    <row r="95" spans="1:123" x14ac:dyDescent="0.25">
      <c r="A95" s="63" t="s">
        <v>779</v>
      </c>
      <c r="B95">
        <v>1.1200000000000001</v>
      </c>
      <c r="C95">
        <v>0.87</v>
      </c>
      <c r="D95">
        <v>0.88</v>
      </c>
      <c r="H95" s="47">
        <v>1</v>
      </c>
      <c r="I95">
        <v>1</v>
      </c>
      <c r="J95">
        <v>0</v>
      </c>
      <c r="K95">
        <v>0</v>
      </c>
      <c r="L95">
        <v>0</v>
      </c>
      <c r="M95">
        <v>0</v>
      </c>
      <c r="N95">
        <v>1</v>
      </c>
      <c r="O95">
        <v>0</v>
      </c>
      <c r="P95" s="67">
        <v>1</v>
      </c>
      <c r="Q95">
        <v>0</v>
      </c>
      <c r="R95">
        <v>0</v>
      </c>
      <c r="S95">
        <v>0</v>
      </c>
      <c r="T95">
        <v>0</v>
      </c>
      <c r="U95" s="53">
        <v>0</v>
      </c>
      <c r="V95">
        <v>1</v>
      </c>
      <c r="W95">
        <v>0</v>
      </c>
      <c r="X95">
        <v>0</v>
      </c>
      <c r="Y95">
        <v>0</v>
      </c>
      <c r="Z95">
        <v>0</v>
      </c>
      <c r="AA95">
        <v>1</v>
      </c>
      <c r="AB95">
        <v>1</v>
      </c>
      <c r="AC95" s="52">
        <v>0</v>
      </c>
      <c r="AD95">
        <v>0</v>
      </c>
      <c r="AE95">
        <v>0</v>
      </c>
      <c r="AF95">
        <v>0</v>
      </c>
      <c r="AG95">
        <v>0</v>
      </c>
      <c r="AH95" s="57">
        <v>0</v>
      </c>
      <c r="AI95">
        <v>1</v>
      </c>
      <c r="AJ95">
        <v>0</v>
      </c>
      <c r="AK95">
        <v>0</v>
      </c>
      <c r="AL95">
        <v>0</v>
      </c>
      <c r="AM95">
        <v>0</v>
      </c>
      <c r="AN95">
        <v>1</v>
      </c>
      <c r="AO95">
        <v>0</v>
      </c>
      <c r="AP95" s="60">
        <v>0</v>
      </c>
      <c r="AQ95">
        <v>0</v>
      </c>
      <c r="AR95">
        <v>0</v>
      </c>
      <c r="AS95">
        <v>0</v>
      </c>
      <c r="AT95">
        <v>0</v>
      </c>
      <c r="AU95" s="6"/>
      <c r="BC95" s="13"/>
      <c r="BH95" s="59"/>
      <c r="BP95" s="60"/>
      <c r="BU95" s="48"/>
      <c r="CC95" s="13"/>
    </row>
    <row r="96" spans="1:123" x14ac:dyDescent="0.25">
      <c r="A96" s="63" t="s">
        <v>926</v>
      </c>
      <c r="B96">
        <v>1.04</v>
      </c>
      <c r="C96">
        <v>1.07</v>
      </c>
      <c r="D96">
        <v>0.89</v>
      </c>
      <c r="H96" s="47">
        <v>1</v>
      </c>
      <c r="I96">
        <v>1</v>
      </c>
      <c r="J96">
        <v>1</v>
      </c>
      <c r="K96">
        <v>1</v>
      </c>
      <c r="L96">
        <v>0</v>
      </c>
      <c r="M96">
        <v>0</v>
      </c>
      <c r="N96">
        <v>2</v>
      </c>
      <c r="O96">
        <v>0</v>
      </c>
      <c r="P96" s="67">
        <v>0</v>
      </c>
      <c r="Q96">
        <v>0</v>
      </c>
      <c r="R96">
        <v>0</v>
      </c>
      <c r="S96">
        <v>0</v>
      </c>
      <c r="T96">
        <v>0</v>
      </c>
      <c r="U96" s="53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1</v>
      </c>
      <c r="AB96">
        <v>0</v>
      </c>
      <c r="AC96" s="52">
        <v>0</v>
      </c>
      <c r="AD96">
        <v>0</v>
      </c>
      <c r="AE96">
        <v>0</v>
      </c>
      <c r="AF96">
        <v>0</v>
      </c>
      <c r="AG96">
        <v>0</v>
      </c>
      <c r="AH96" s="57">
        <v>0</v>
      </c>
      <c r="AI96">
        <v>3</v>
      </c>
      <c r="AJ96">
        <v>1</v>
      </c>
      <c r="AK96">
        <v>0</v>
      </c>
      <c r="AL96">
        <v>0</v>
      </c>
      <c r="AM96">
        <v>0</v>
      </c>
      <c r="AN96">
        <v>2</v>
      </c>
      <c r="AO96">
        <v>0</v>
      </c>
      <c r="AP96" s="60">
        <v>0</v>
      </c>
      <c r="AQ96">
        <v>0</v>
      </c>
      <c r="AR96">
        <v>0</v>
      </c>
      <c r="AS96">
        <v>0</v>
      </c>
      <c r="AT96">
        <v>0</v>
      </c>
      <c r="AU96" s="6"/>
      <c r="BC96" s="13"/>
      <c r="BH96" s="59"/>
      <c r="BP96" s="60"/>
      <c r="BU96" s="48"/>
      <c r="CC96" s="13"/>
    </row>
    <row r="97" spans="1:129" x14ac:dyDescent="0.25">
      <c r="A97" s="63" t="s">
        <v>781</v>
      </c>
      <c r="B97">
        <v>1.23</v>
      </c>
      <c r="C97">
        <v>1.21</v>
      </c>
      <c r="D97">
        <v>1.98</v>
      </c>
      <c r="H97" s="47">
        <v>2</v>
      </c>
      <c r="I97">
        <v>0</v>
      </c>
      <c r="J97">
        <v>1</v>
      </c>
      <c r="K97">
        <v>0</v>
      </c>
      <c r="L97">
        <v>0</v>
      </c>
      <c r="M97">
        <v>0</v>
      </c>
      <c r="N97">
        <v>2</v>
      </c>
      <c r="O97">
        <v>0</v>
      </c>
      <c r="P97" s="67">
        <v>0</v>
      </c>
      <c r="Q97">
        <v>0</v>
      </c>
      <c r="R97">
        <v>0</v>
      </c>
      <c r="S97">
        <v>0</v>
      </c>
      <c r="T97">
        <v>0</v>
      </c>
      <c r="U97" s="53">
        <v>0</v>
      </c>
      <c r="V97">
        <v>1</v>
      </c>
      <c r="W97">
        <v>2</v>
      </c>
      <c r="X97">
        <v>0</v>
      </c>
      <c r="Y97">
        <v>0</v>
      </c>
      <c r="Z97">
        <v>0</v>
      </c>
      <c r="AA97">
        <v>3</v>
      </c>
      <c r="AB97">
        <v>0</v>
      </c>
      <c r="AC97" s="52">
        <v>0</v>
      </c>
      <c r="AD97">
        <v>1</v>
      </c>
      <c r="AE97">
        <v>0</v>
      </c>
      <c r="AF97">
        <v>0</v>
      </c>
      <c r="AG97">
        <v>0</v>
      </c>
      <c r="AH97" s="57">
        <v>0</v>
      </c>
      <c r="AI97">
        <v>2</v>
      </c>
      <c r="AJ97">
        <v>1</v>
      </c>
      <c r="AK97">
        <v>2</v>
      </c>
      <c r="AL97">
        <v>0</v>
      </c>
      <c r="AM97">
        <v>0</v>
      </c>
      <c r="AN97">
        <v>4</v>
      </c>
      <c r="AO97">
        <v>1</v>
      </c>
      <c r="AP97" s="60">
        <v>0</v>
      </c>
      <c r="AQ97">
        <v>0</v>
      </c>
      <c r="AR97">
        <v>0</v>
      </c>
      <c r="AS97">
        <v>0</v>
      </c>
      <c r="AT97">
        <v>0</v>
      </c>
      <c r="AU97" s="6"/>
      <c r="BC97" s="13"/>
      <c r="BH97" s="59"/>
      <c r="BP97" s="60"/>
      <c r="BU97" s="48"/>
      <c r="CC97" s="13"/>
    </row>
    <row r="98" spans="1:129" x14ac:dyDescent="0.25">
      <c r="A98" s="40" t="s">
        <v>927</v>
      </c>
      <c r="B98" s="40"/>
      <c r="C98" s="40"/>
      <c r="D98" s="40"/>
      <c r="E98" s="40"/>
      <c r="F98" s="40"/>
      <c r="G98" s="40"/>
      <c r="H98" s="47"/>
      <c r="P98" s="67"/>
      <c r="U98" s="53"/>
      <c r="AC98" s="52"/>
      <c r="AH98" s="57"/>
      <c r="AP98" s="60"/>
      <c r="AU98" s="6"/>
      <c r="BC98" s="13"/>
      <c r="BH98" s="59"/>
      <c r="BP98" s="60"/>
      <c r="BU98" s="48"/>
      <c r="CC98" s="13"/>
    </row>
    <row r="99" spans="1:129" x14ac:dyDescent="0.25">
      <c r="A99" s="63" t="s">
        <v>928</v>
      </c>
      <c r="B99">
        <v>1.84</v>
      </c>
      <c r="C99">
        <v>1.3</v>
      </c>
      <c r="D99">
        <v>1.18</v>
      </c>
      <c r="G99">
        <v>0.46</v>
      </c>
      <c r="H99" s="47">
        <v>0</v>
      </c>
      <c r="I99">
        <v>2</v>
      </c>
      <c r="J99">
        <v>2</v>
      </c>
      <c r="K99">
        <v>0</v>
      </c>
      <c r="L99">
        <v>0</v>
      </c>
      <c r="M99">
        <v>0</v>
      </c>
      <c r="N99">
        <v>3</v>
      </c>
      <c r="O99">
        <v>2</v>
      </c>
      <c r="P99" s="67">
        <v>0</v>
      </c>
      <c r="Q99">
        <v>1</v>
      </c>
      <c r="R99">
        <v>0</v>
      </c>
      <c r="S99">
        <v>0</v>
      </c>
      <c r="T99">
        <v>0</v>
      </c>
      <c r="U99" s="53">
        <v>1</v>
      </c>
      <c r="V99">
        <v>4</v>
      </c>
      <c r="W99">
        <v>1</v>
      </c>
      <c r="X99">
        <v>0</v>
      </c>
      <c r="Y99">
        <v>0</v>
      </c>
      <c r="Z99">
        <v>0</v>
      </c>
      <c r="AA99">
        <v>8</v>
      </c>
      <c r="AB99">
        <v>0</v>
      </c>
      <c r="AC99" s="52">
        <v>0</v>
      </c>
      <c r="AD99">
        <v>0</v>
      </c>
      <c r="AE99">
        <v>0</v>
      </c>
      <c r="AF99">
        <v>0</v>
      </c>
      <c r="AG99">
        <v>0</v>
      </c>
      <c r="AH99" s="57">
        <v>1</v>
      </c>
      <c r="AI99">
        <v>1</v>
      </c>
      <c r="AJ99">
        <v>1</v>
      </c>
      <c r="AK99">
        <v>0</v>
      </c>
      <c r="AL99">
        <v>0</v>
      </c>
      <c r="AM99">
        <v>0</v>
      </c>
      <c r="AN99">
        <v>1</v>
      </c>
      <c r="AO99">
        <v>0</v>
      </c>
      <c r="AP99" s="60">
        <v>0</v>
      </c>
      <c r="AQ99">
        <v>1</v>
      </c>
      <c r="AR99">
        <v>0</v>
      </c>
      <c r="AS99">
        <v>0</v>
      </c>
      <c r="AT99">
        <v>0</v>
      </c>
      <c r="AU99" s="6"/>
      <c r="BC99" s="13"/>
      <c r="BH99" s="59"/>
      <c r="BP99" s="60"/>
      <c r="BU99" s="48">
        <v>0</v>
      </c>
      <c r="BV99">
        <v>1</v>
      </c>
      <c r="BW99">
        <v>0</v>
      </c>
      <c r="BX99">
        <v>0</v>
      </c>
      <c r="BY99">
        <v>0</v>
      </c>
      <c r="BZ99">
        <v>0</v>
      </c>
      <c r="CA99">
        <v>1</v>
      </c>
      <c r="CB99">
        <v>0</v>
      </c>
      <c r="CC99" s="13">
        <v>0</v>
      </c>
      <c r="CD99">
        <v>0</v>
      </c>
      <c r="CE99">
        <v>0</v>
      </c>
      <c r="CF99">
        <v>0</v>
      </c>
      <c r="CG99">
        <v>0</v>
      </c>
    </row>
    <row r="100" spans="1:129" x14ac:dyDescent="0.25">
      <c r="A100" s="63" t="s">
        <v>457</v>
      </c>
      <c r="B100">
        <v>0.75</v>
      </c>
      <c r="C100">
        <v>0.97</v>
      </c>
      <c r="D100">
        <v>0.8</v>
      </c>
      <c r="H100" s="47">
        <v>1</v>
      </c>
      <c r="I100">
        <v>1</v>
      </c>
      <c r="J100">
        <v>1</v>
      </c>
      <c r="K100">
        <v>0</v>
      </c>
      <c r="L100">
        <v>0</v>
      </c>
      <c r="M100">
        <v>0</v>
      </c>
      <c r="N100">
        <v>2</v>
      </c>
      <c r="O100">
        <v>1</v>
      </c>
      <c r="P100" s="67">
        <v>0</v>
      </c>
      <c r="Q100">
        <v>0</v>
      </c>
      <c r="R100">
        <v>0</v>
      </c>
      <c r="S100">
        <v>0</v>
      </c>
      <c r="T100">
        <v>0</v>
      </c>
      <c r="U100" s="53">
        <v>0</v>
      </c>
      <c r="V100">
        <v>0</v>
      </c>
      <c r="W100">
        <v>1</v>
      </c>
      <c r="X100">
        <v>0</v>
      </c>
      <c r="Y100">
        <v>0</v>
      </c>
      <c r="Z100">
        <v>0</v>
      </c>
      <c r="AA100">
        <v>1</v>
      </c>
      <c r="AB100">
        <v>0</v>
      </c>
      <c r="AC100" s="52">
        <v>1</v>
      </c>
      <c r="AD100">
        <v>0</v>
      </c>
      <c r="AE100">
        <v>0</v>
      </c>
      <c r="AF100">
        <v>0</v>
      </c>
      <c r="AG100">
        <v>0</v>
      </c>
      <c r="AH100" s="57">
        <v>0</v>
      </c>
      <c r="AI100">
        <v>2</v>
      </c>
      <c r="AJ100">
        <v>0</v>
      </c>
      <c r="AK100">
        <v>0</v>
      </c>
      <c r="AL100">
        <v>0</v>
      </c>
      <c r="AM100">
        <v>1</v>
      </c>
      <c r="AN100">
        <v>5</v>
      </c>
      <c r="AO100">
        <v>1</v>
      </c>
      <c r="AP100" s="60">
        <v>0</v>
      </c>
      <c r="AQ100">
        <v>0</v>
      </c>
      <c r="AR100">
        <v>0</v>
      </c>
      <c r="AS100">
        <v>0</v>
      </c>
      <c r="AT100">
        <v>0</v>
      </c>
      <c r="AU100" s="6"/>
      <c r="BC100" s="13"/>
      <c r="BH100" s="59"/>
      <c r="BP100" s="60"/>
      <c r="BU100" s="48"/>
      <c r="CC100" s="13"/>
    </row>
    <row r="101" spans="1:129" x14ac:dyDescent="0.25">
      <c r="A101" s="63" t="s">
        <v>929</v>
      </c>
      <c r="B101">
        <v>1.78</v>
      </c>
      <c r="C101">
        <v>1.64</v>
      </c>
      <c r="D101">
        <v>1.68</v>
      </c>
      <c r="G101">
        <v>0.98</v>
      </c>
      <c r="H101" s="47">
        <v>0</v>
      </c>
      <c r="I101">
        <v>2</v>
      </c>
      <c r="J101">
        <v>2</v>
      </c>
      <c r="K101">
        <v>0</v>
      </c>
      <c r="L101">
        <v>0</v>
      </c>
      <c r="M101">
        <v>0</v>
      </c>
      <c r="N101">
        <v>4</v>
      </c>
      <c r="O101">
        <v>0</v>
      </c>
      <c r="P101" s="67">
        <v>0</v>
      </c>
      <c r="Q101">
        <v>0</v>
      </c>
      <c r="R101">
        <v>0</v>
      </c>
      <c r="S101">
        <v>0</v>
      </c>
      <c r="T101">
        <v>0</v>
      </c>
      <c r="U101" s="53">
        <v>0</v>
      </c>
      <c r="V101">
        <v>0</v>
      </c>
      <c r="W101">
        <v>1</v>
      </c>
      <c r="X101">
        <v>0</v>
      </c>
      <c r="Y101">
        <v>0</v>
      </c>
      <c r="Z101">
        <v>0</v>
      </c>
      <c r="AA101">
        <v>5</v>
      </c>
      <c r="AB101">
        <v>0</v>
      </c>
      <c r="AC101" s="52">
        <v>0</v>
      </c>
      <c r="AD101">
        <v>0</v>
      </c>
      <c r="AE101">
        <v>0</v>
      </c>
      <c r="AF101">
        <v>0</v>
      </c>
      <c r="AG101">
        <v>0</v>
      </c>
      <c r="AH101" s="57">
        <v>0</v>
      </c>
      <c r="AI101">
        <v>1</v>
      </c>
      <c r="AJ101">
        <v>1</v>
      </c>
      <c r="AK101">
        <v>0</v>
      </c>
      <c r="AL101">
        <v>0</v>
      </c>
      <c r="AM101">
        <v>0</v>
      </c>
      <c r="AN101">
        <v>3</v>
      </c>
      <c r="AO101">
        <v>0</v>
      </c>
      <c r="AP101" s="60">
        <v>0</v>
      </c>
      <c r="AQ101">
        <v>0</v>
      </c>
      <c r="AR101">
        <v>0</v>
      </c>
      <c r="AS101">
        <v>0</v>
      </c>
      <c r="AT101">
        <v>0</v>
      </c>
      <c r="AU101" s="6"/>
      <c r="BC101" s="13"/>
      <c r="BH101" s="59"/>
      <c r="BP101" s="60"/>
      <c r="BU101" s="48">
        <v>1</v>
      </c>
      <c r="BV101">
        <v>2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1</v>
      </c>
      <c r="CC101" s="13">
        <v>1</v>
      </c>
      <c r="CD101">
        <v>0</v>
      </c>
      <c r="CE101">
        <v>0</v>
      </c>
      <c r="CF101">
        <v>0</v>
      </c>
      <c r="CG101">
        <v>0</v>
      </c>
    </row>
    <row r="102" spans="1:129" x14ac:dyDescent="0.25">
      <c r="A102" s="63" t="s">
        <v>930</v>
      </c>
      <c r="B102">
        <v>1.1499999999999999</v>
      </c>
      <c r="C102">
        <v>1.33</v>
      </c>
      <c r="D102">
        <v>1.17</v>
      </c>
      <c r="G102">
        <v>0.56999999999999995</v>
      </c>
      <c r="H102" s="47">
        <v>0</v>
      </c>
      <c r="I102">
        <v>6</v>
      </c>
      <c r="J102">
        <v>0</v>
      </c>
      <c r="K102">
        <v>0</v>
      </c>
      <c r="L102">
        <v>0</v>
      </c>
      <c r="M102">
        <v>0</v>
      </c>
      <c r="N102">
        <v>1</v>
      </c>
      <c r="O102">
        <v>0</v>
      </c>
      <c r="P102" s="67">
        <v>0</v>
      </c>
      <c r="Q102">
        <v>0</v>
      </c>
      <c r="R102">
        <v>0</v>
      </c>
      <c r="S102">
        <v>0</v>
      </c>
      <c r="T102">
        <v>0</v>
      </c>
      <c r="U102" s="53">
        <v>1</v>
      </c>
      <c r="V102">
        <v>3</v>
      </c>
      <c r="W102">
        <v>2</v>
      </c>
      <c r="X102">
        <v>0</v>
      </c>
      <c r="Y102">
        <v>0</v>
      </c>
      <c r="Z102">
        <v>0</v>
      </c>
      <c r="AA102">
        <v>2</v>
      </c>
      <c r="AB102">
        <v>0</v>
      </c>
      <c r="AC102" s="52">
        <v>0</v>
      </c>
      <c r="AD102">
        <v>1</v>
      </c>
      <c r="AE102">
        <v>0</v>
      </c>
      <c r="AF102">
        <v>0</v>
      </c>
      <c r="AG102">
        <v>0</v>
      </c>
      <c r="AH102" s="57">
        <v>1</v>
      </c>
      <c r="AI102">
        <v>3</v>
      </c>
      <c r="AJ102">
        <v>1</v>
      </c>
      <c r="AK102">
        <v>0</v>
      </c>
      <c r="AL102">
        <v>0</v>
      </c>
      <c r="AM102">
        <v>0</v>
      </c>
      <c r="AN102">
        <v>5</v>
      </c>
      <c r="AO102">
        <v>1</v>
      </c>
      <c r="AP102" s="60">
        <v>0</v>
      </c>
      <c r="AQ102">
        <v>0</v>
      </c>
      <c r="AR102">
        <v>0</v>
      </c>
      <c r="AS102">
        <v>0</v>
      </c>
      <c r="AT102">
        <v>0</v>
      </c>
      <c r="AU102" s="6"/>
      <c r="BC102" s="13"/>
      <c r="BH102" s="59"/>
      <c r="BP102" s="60"/>
      <c r="BU102" s="48">
        <v>0</v>
      </c>
      <c r="BV102">
        <v>1</v>
      </c>
      <c r="BW102">
        <v>0</v>
      </c>
      <c r="BX102">
        <v>0</v>
      </c>
      <c r="BY102">
        <v>0</v>
      </c>
      <c r="BZ102">
        <v>0</v>
      </c>
      <c r="CA102">
        <v>4</v>
      </c>
      <c r="CB102">
        <v>0</v>
      </c>
      <c r="CC102" s="13">
        <v>0</v>
      </c>
      <c r="CD102">
        <v>0</v>
      </c>
      <c r="CE102">
        <v>0</v>
      </c>
      <c r="CF102">
        <v>0</v>
      </c>
      <c r="CG102">
        <v>0</v>
      </c>
    </row>
    <row r="103" spans="1:129" ht="15.75" thickBot="1" x14ac:dyDescent="0.3">
      <c r="A103" s="40">
        <v>45753</v>
      </c>
      <c r="B103" s="40"/>
      <c r="C103" s="40"/>
      <c r="D103" s="40"/>
      <c r="E103" s="40"/>
      <c r="F103" s="40"/>
      <c r="G103" s="40"/>
      <c r="H103" s="47"/>
      <c r="I103" s="85"/>
      <c r="J103" s="85"/>
      <c r="K103" s="85"/>
      <c r="L103" s="85"/>
      <c r="M103" s="85"/>
      <c r="N103" s="85"/>
      <c r="O103" s="85"/>
      <c r="P103" s="67"/>
      <c r="Q103" s="85"/>
      <c r="R103" s="85"/>
      <c r="S103" s="85"/>
      <c r="T103" s="85"/>
      <c r="U103" s="53"/>
      <c r="V103" s="85"/>
      <c r="W103" s="85"/>
      <c r="X103" s="85"/>
      <c r="Y103" s="85"/>
      <c r="Z103" s="85"/>
      <c r="AA103" s="85"/>
      <c r="AB103" s="85"/>
      <c r="AC103" s="52"/>
      <c r="AD103" s="85"/>
      <c r="AE103" s="85"/>
      <c r="AF103" s="85"/>
      <c r="AG103" s="85"/>
      <c r="AH103" s="57"/>
      <c r="AI103" s="85"/>
      <c r="AJ103" s="85"/>
      <c r="AK103" s="85"/>
      <c r="AL103" s="85"/>
      <c r="AM103" s="85"/>
      <c r="AN103" s="85"/>
      <c r="AO103" s="85"/>
      <c r="AP103" s="60"/>
      <c r="AQ103" s="85"/>
      <c r="AR103" s="85"/>
      <c r="AS103" s="85"/>
      <c r="AT103" s="85"/>
      <c r="AU103" s="6"/>
      <c r="AV103" s="85"/>
      <c r="AW103" s="85"/>
      <c r="AX103" s="85"/>
      <c r="AY103" s="85"/>
      <c r="AZ103" s="85"/>
      <c r="BA103" s="85"/>
      <c r="BB103" s="85"/>
      <c r="BC103" s="13"/>
      <c r="BD103" s="85"/>
      <c r="BE103" s="85"/>
      <c r="BF103" s="85"/>
      <c r="BG103" s="85"/>
      <c r="BH103" s="59"/>
      <c r="BI103" s="85"/>
      <c r="BJ103" s="85"/>
      <c r="BK103" s="85"/>
      <c r="BL103" s="85"/>
      <c r="BM103" s="85"/>
      <c r="BN103" s="85"/>
      <c r="BO103" s="85"/>
      <c r="BP103" s="60"/>
      <c r="BQ103" s="85"/>
      <c r="BR103" s="85"/>
      <c r="BS103" s="85"/>
      <c r="BT103" s="85"/>
      <c r="BU103" s="48"/>
      <c r="BV103" s="85"/>
      <c r="BW103" s="85"/>
      <c r="BX103" s="85"/>
      <c r="BY103" s="85"/>
      <c r="BZ103" s="85"/>
      <c r="CA103" s="85"/>
      <c r="CB103" s="85"/>
      <c r="CC103" s="13"/>
      <c r="CD103" s="85"/>
      <c r="CE103" s="85"/>
      <c r="CF103" s="85"/>
      <c r="CG103" s="85"/>
      <c r="CH103" s="85"/>
      <c r="CI103" s="85"/>
      <c r="CJ103" s="85"/>
      <c r="CK103" s="85"/>
      <c r="CL103" s="85"/>
      <c r="CM103" s="85"/>
      <c r="CN103" s="85"/>
      <c r="CO103" s="85"/>
      <c r="CP103" s="85"/>
      <c r="CQ103" s="85"/>
      <c r="CR103" s="85"/>
      <c r="CS103" s="85"/>
      <c r="CT103" s="85"/>
      <c r="CU103" s="85"/>
      <c r="CV103" s="85"/>
      <c r="CW103" s="85"/>
      <c r="CX103" s="85"/>
      <c r="CY103" s="85"/>
      <c r="CZ103" s="85"/>
      <c r="DA103" s="85"/>
      <c r="DB103" s="85"/>
      <c r="DC103" s="85"/>
      <c r="DD103" s="85"/>
      <c r="DE103" s="85"/>
      <c r="DF103" s="85"/>
      <c r="DG103" s="85"/>
      <c r="DH103" s="85"/>
      <c r="DI103" s="85"/>
      <c r="DJ103" s="85"/>
      <c r="DK103" s="85"/>
      <c r="DL103" s="85"/>
      <c r="DM103" s="85"/>
      <c r="DN103" s="85"/>
      <c r="DO103" s="85"/>
      <c r="DP103" s="85"/>
      <c r="DQ103" s="85"/>
      <c r="DR103" s="85"/>
      <c r="DS103" s="85"/>
      <c r="DT103" s="85"/>
      <c r="DU103" s="85"/>
      <c r="DV103" s="85"/>
      <c r="DW103" s="85"/>
      <c r="DX103" s="85"/>
      <c r="DY103" s="85"/>
    </row>
    <row r="104" spans="1:129" ht="15.75" thickBot="1" x14ac:dyDescent="0.3">
      <c r="A104" s="87" t="s">
        <v>931</v>
      </c>
      <c r="B104" s="85">
        <v>1.35</v>
      </c>
      <c r="C104" s="85">
        <v>1.32</v>
      </c>
      <c r="D104" s="85">
        <v>0.82</v>
      </c>
      <c r="E104" s="85"/>
      <c r="F104" s="85"/>
      <c r="G104" s="85"/>
      <c r="H104" s="47">
        <v>1</v>
      </c>
      <c r="I104" s="85">
        <v>1</v>
      </c>
      <c r="J104" s="85">
        <v>1</v>
      </c>
      <c r="K104" s="85">
        <v>0</v>
      </c>
      <c r="L104" s="85">
        <v>0</v>
      </c>
      <c r="M104" s="85">
        <v>0</v>
      </c>
      <c r="N104" s="85">
        <v>1</v>
      </c>
      <c r="O104" s="85">
        <v>0</v>
      </c>
      <c r="P104" s="67">
        <v>0</v>
      </c>
      <c r="Q104" s="85">
        <v>0</v>
      </c>
      <c r="R104" s="85">
        <v>0</v>
      </c>
      <c r="S104" s="85">
        <v>0</v>
      </c>
      <c r="T104" s="85">
        <v>0</v>
      </c>
      <c r="U104" s="53">
        <v>0</v>
      </c>
      <c r="V104" s="85">
        <v>1</v>
      </c>
      <c r="W104" s="85">
        <v>0</v>
      </c>
      <c r="X104" s="85">
        <v>0</v>
      </c>
      <c r="Y104" s="85">
        <v>0</v>
      </c>
      <c r="Z104" s="85">
        <v>0</v>
      </c>
      <c r="AA104" s="85">
        <v>3</v>
      </c>
      <c r="AB104" s="85">
        <v>0</v>
      </c>
      <c r="AC104" s="52">
        <v>0</v>
      </c>
      <c r="AD104" s="85">
        <v>2</v>
      </c>
      <c r="AE104" s="85">
        <v>0</v>
      </c>
      <c r="AF104" s="85">
        <v>0</v>
      </c>
      <c r="AG104" s="85">
        <v>0</v>
      </c>
      <c r="AH104" s="57">
        <v>1</v>
      </c>
      <c r="AI104" s="85">
        <v>1</v>
      </c>
      <c r="AJ104" s="85">
        <v>2</v>
      </c>
      <c r="AK104" s="85">
        <v>0</v>
      </c>
      <c r="AL104" s="85">
        <v>0</v>
      </c>
      <c r="AM104" s="85">
        <v>0</v>
      </c>
      <c r="AN104" s="85">
        <v>4</v>
      </c>
      <c r="AO104" s="85">
        <v>3</v>
      </c>
      <c r="AP104" s="60">
        <v>0</v>
      </c>
      <c r="AQ104" s="85">
        <v>0</v>
      </c>
      <c r="AR104" s="85">
        <v>0</v>
      </c>
      <c r="AS104" s="85">
        <v>0</v>
      </c>
      <c r="AT104" s="85">
        <v>0</v>
      </c>
      <c r="AU104" s="6"/>
      <c r="AV104" s="85"/>
      <c r="AW104" s="85"/>
      <c r="AX104" s="85"/>
      <c r="AY104" s="85"/>
      <c r="AZ104" s="85"/>
      <c r="BA104" s="85"/>
      <c r="BB104" s="85"/>
      <c r="BC104" s="13"/>
      <c r="BD104" s="85"/>
      <c r="BE104" s="85"/>
      <c r="BF104" s="85"/>
      <c r="BG104" s="85"/>
      <c r="BH104" s="59"/>
      <c r="BI104" s="85"/>
      <c r="BJ104" s="85"/>
      <c r="BK104" s="85"/>
      <c r="BL104" s="85"/>
      <c r="BM104" s="85"/>
      <c r="BN104" s="85"/>
      <c r="BO104" s="85"/>
      <c r="BP104" s="60"/>
      <c r="BQ104" s="85"/>
      <c r="BR104" s="85"/>
      <c r="BS104" s="85"/>
      <c r="BT104" s="85"/>
      <c r="BU104" s="48"/>
      <c r="BV104" s="85"/>
      <c r="BW104" s="85"/>
      <c r="BX104" s="85"/>
      <c r="BY104" s="85"/>
      <c r="BZ104" s="85"/>
      <c r="CA104" s="85"/>
      <c r="CB104" s="85"/>
      <c r="CC104" s="13"/>
      <c r="CD104" s="85"/>
      <c r="CE104" s="85"/>
      <c r="CF104" s="85"/>
      <c r="CG104" s="85"/>
      <c r="CH104" s="85"/>
      <c r="CI104" s="85"/>
      <c r="CJ104" s="85"/>
      <c r="CK104" s="85"/>
      <c r="CL104" s="85"/>
      <c r="CM104" s="85"/>
      <c r="CN104" s="85"/>
      <c r="CO104" s="85"/>
      <c r="CP104" s="85"/>
      <c r="CQ104" s="85"/>
      <c r="CR104" s="85"/>
      <c r="CS104" s="85"/>
      <c r="CT104" s="85"/>
      <c r="CU104" s="85"/>
      <c r="CV104" s="85"/>
      <c r="CW104" s="85"/>
      <c r="CX104" s="85"/>
      <c r="CY104" s="85"/>
      <c r="CZ104" s="85"/>
      <c r="DA104" s="85"/>
      <c r="DB104" s="85"/>
      <c r="DC104" s="85"/>
      <c r="DD104" s="85"/>
      <c r="DE104" s="85"/>
      <c r="DF104" s="85"/>
      <c r="DG104" s="85"/>
      <c r="DH104" s="85"/>
      <c r="DI104" s="85"/>
      <c r="DJ104" s="85"/>
      <c r="DK104" s="85"/>
      <c r="DL104" s="85"/>
      <c r="DM104" s="85"/>
      <c r="DN104" s="85"/>
      <c r="DO104" s="85"/>
      <c r="DP104" s="85"/>
      <c r="DQ104" s="85"/>
      <c r="DR104" s="85"/>
      <c r="DS104" s="85"/>
      <c r="DT104" s="85"/>
      <c r="DU104" s="85"/>
      <c r="DV104" s="85"/>
      <c r="DW104" s="85"/>
      <c r="DX104" s="85"/>
      <c r="DY104" s="85"/>
    </row>
    <row r="105" spans="1:129" ht="15.75" thickBot="1" x14ac:dyDescent="0.3">
      <c r="A105" s="87" t="s">
        <v>932</v>
      </c>
      <c r="B105" s="85">
        <v>2.2000000000000002</v>
      </c>
      <c r="C105" s="85">
        <v>1.5</v>
      </c>
      <c r="D105" s="85">
        <v>1.43</v>
      </c>
      <c r="E105" s="85"/>
      <c r="F105" s="85"/>
      <c r="G105" s="85"/>
      <c r="H105" s="47">
        <v>1</v>
      </c>
      <c r="I105" s="85">
        <v>6</v>
      </c>
      <c r="J105" s="85">
        <v>3</v>
      </c>
      <c r="K105" s="85">
        <v>1</v>
      </c>
      <c r="L105" s="85">
        <v>0</v>
      </c>
      <c r="M105" s="85">
        <v>0</v>
      </c>
      <c r="N105" s="85">
        <v>3</v>
      </c>
      <c r="O105" s="85">
        <v>0</v>
      </c>
      <c r="P105" s="67">
        <v>0</v>
      </c>
      <c r="Q105" s="85">
        <v>0</v>
      </c>
      <c r="R105" s="85">
        <v>1</v>
      </c>
      <c r="S105" s="85">
        <v>0</v>
      </c>
      <c r="T105" s="85">
        <v>0</v>
      </c>
      <c r="U105" s="53">
        <v>0</v>
      </c>
      <c r="V105" s="85">
        <v>1</v>
      </c>
      <c r="W105" s="85">
        <v>1</v>
      </c>
      <c r="X105" s="85">
        <v>1</v>
      </c>
      <c r="Y105" s="85">
        <v>0</v>
      </c>
      <c r="Z105" s="85">
        <v>0</v>
      </c>
      <c r="AA105" s="85">
        <v>3</v>
      </c>
      <c r="AB105" s="85">
        <v>0</v>
      </c>
      <c r="AC105" s="52">
        <v>0</v>
      </c>
      <c r="AD105" s="85">
        <v>1</v>
      </c>
      <c r="AE105" s="85">
        <v>0</v>
      </c>
      <c r="AF105" s="85">
        <v>0</v>
      </c>
      <c r="AG105" s="85">
        <v>0</v>
      </c>
      <c r="AH105" s="57">
        <v>0</v>
      </c>
      <c r="AI105" s="85">
        <v>3</v>
      </c>
      <c r="AJ105" s="85">
        <v>3</v>
      </c>
      <c r="AK105" s="85">
        <v>0</v>
      </c>
      <c r="AL105" s="85">
        <v>0</v>
      </c>
      <c r="AM105" s="85">
        <v>0</v>
      </c>
      <c r="AN105" s="85">
        <v>2</v>
      </c>
      <c r="AO105" s="85">
        <v>0</v>
      </c>
      <c r="AP105" s="60">
        <v>0</v>
      </c>
      <c r="AQ105" s="85">
        <v>0</v>
      </c>
      <c r="AR105" s="85">
        <v>2</v>
      </c>
      <c r="AS105" s="85">
        <v>0</v>
      </c>
      <c r="AT105" s="85">
        <v>0</v>
      </c>
      <c r="AU105" s="6"/>
      <c r="AV105" s="85"/>
      <c r="AW105" s="85"/>
      <c r="AX105" s="85"/>
      <c r="AY105" s="85"/>
      <c r="AZ105" s="85"/>
      <c r="BA105" s="85"/>
      <c r="BB105" s="85"/>
      <c r="BC105" s="13"/>
      <c r="BD105" s="85"/>
      <c r="BE105" s="85"/>
      <c r="BF105" s="85"/>
      <c r="BG105" s="85"/>
      <c r="BH105" s="59"/>
      <c r="BI105" s="85"/>
      <c r="BJ105" s="85"/>
      <c r="BK105" s="85"/>
      <c r="BL105" s="85"/>
      <c r="BM105" s="85"/>
      <c r="BN105" s="85"/>
      <c r="BO105" s="85"/>
      <c r="BP105" s="60"/>
      <c r="BQ105" s="85"/>
      <c r="BR105" s="85"/>
      <c r="BS105" s="85"/>
      <c r="BT105" s="85"/>
      <c r="BU105" s="48"/>
      <c r="BV105" s="85"/>
      <c r="BW105" s="85"/>
      <c r="BX105" s="85"/>
      <c r="BY105" s="85"/>
      <c r="BZ105" s="85"/>
      <c r="CA105" s="85"/>
      <c r="CB105" s="85"/>
      <c r="CC105" s="13"/>
      <c r="CD105" s="85"/>
      <c r="CE105" s="85"/>
      <c r="CF105" s="85"/>
      <c r="CG105" s="85"/>
      <c r="CH105" s="85"/>
      <c r="CI105" s="85"/>
      <c r="CJ105" s="85"/>
      <c r="CK105" s="85"/>
      <c r="CL105" s="85"/>
      <c r="CM105" s="85"/>
      <c r="CN105" s="85"/>
      <c r="CO105" s="85"/>
      <c r="CP105" s="85"/>
      <c r="CQ105" s="85"/>
      <c r="CR105" s="85"/>
      <c r="CS105" s="85"/>
      <c r="CT105" s="85"/>
      <c r="CU105" s="85"/>
      <c r="CV105" s="85"/>
      <c r="CW105" s="85"/>
      <c r="CX105" s="85"/>
      <c r="CY105" s="85"/>
      <c r="CZ105" s="85"/>
      <c r="DA105" s="85"/>
      <c r="DB105" s="85"/>
      <c r="DC105" s="85"/>
      <c r="DD105" s="85"/>
      <c r="DE105" s="85"/>
      <c r="DF105" s="85"/>
      <c r="DG105" s="85"/>
      <c r="DH105" s="85"/>
      <c r="DI105" s="85"/>
      <c r="DJ105" s="85"/>
      <c r="DK105" s="85"/>
      <c r="DL105" s="85"/>
      <c r="DM105" s="85"/>
      <c r="DN105" s="85"/>
      <c r="DO105" s="85"/>
      <c r="DP105" s="85"/>
      <c r="DQ105" s="85"/>
      <c r="DR105" s="85"/>
      <c r="DS105" s="85"/>
      <c r="DT105" s="85"/>
      <c r="DU105" s="85"/>
      <c r="DV105" s="85"/>
      <c r="DW105" s="85"/>
      <c r="DX105" s="85"/>
      <c r="DY105" s="85"/>
    </row>
    <row r="106" spans="1:129" ht="15.75" thickBot="1" x14ac:dyDescent="0.3">
      <c r="A106" s="87" t="s">
        <v>933</v>
      </c>
      <c r="B106" s="85">
        <v>0.86</v>
      </c>
      <c r="C106" s="85">
        <v>1.32</v>
      </c>
      <c r="D106" s="85">
        <v>1.33</v>
      </c>
      <c r="E106" s="85"/>
      <c r="F106" s="85"/>
      <c r="G106" s="85"/>
      <c r="H106" s="47">
        <v>0</v>
      </c>
      <c r="I106" s="85">
        <v>1</v>
      </c>
      <c r="J106" s="85">
        <v>1</v>
      </c>
      <c r="K106" s="85">
        <v>0</v>
      </c>
      <c r="L106" s="85">
        <v>0</v>
      </c>
      <c r="M106" s="85">
        <v>0</v>
      </c>
      <c r="N106" s="85">
        <v>1</v>
      </c>
      <c r="O106" s="85">
        <v>1</v>
      </c>
      <c r="P106" s="67">
        <v>0</v>
      </c>
      <c r="Q106" s="85">
        <v>0</v>
      </c>
      <c r="R106" s="85">
        <v>0</v>
      </c>
      <c r="S106" s="85">
        <v>0</v>
      </c>
      <c r="T106" s="85">
        <v>0</v>
      </c>
      <c r="U106" s="53">
        <v>0</v>
      </c>
      <c r="V106" s="85">
        <v>1</v>
      </c>
      <c r="W106" s="85">
        <v>0</v>
      </c>
      <c r="X106" s="85">
        <v>1</v>
      </c>
      <c r="Y106" s="85">
        <v>0</v>
      </c>
      <c r="Z106" s="85">
        <v>0</v>
      </c>
      <c r="AA106" s="85">
        <v>3</v>
      </c>
      <c r="AB106" s="85">
        <v>0</v>
      </c>
      <c r="AC106" s="52">
        <v>2</v>
      </c>
      <c r="AD106" s="85">
        <v>0</v>
      </c>
      <c r="AE106" s="85">
        <v>0</v>
      </c>
      <c r="AF106" s="85">
        <v>0</v>
      </c>
      <c r="AG106" s="85">
        <v>0</v>
      </c>
      <c r="AH106" s="57">
        <v>0</v>
      </c>
      <c r="AI106" s="85">
        <v>3</v>
      </c>
      <c r="AJ106" s="85">
        <v>3</v>
      </c>
      <c r="AK106" s="85">
        <v>0</v>
      </c>
      <c r="AL106" s="85">
        <v>0</v>
      </c>
      <c r="AM106" s="85">
        <v>0</v>
      </c>
      <c r="AN106" s="85">
        <v>4</v>
      </c>
      <c r="AO106" s="85">
        <v>0</v>
      </c>
      <c r="AP106" s="60">
        <v>0</v>
      </c>
      <c r="AQ106" s="85">
        <v>0</v>
      </c>
      <c r="AR106" s="85">
        <v>0</v>
      </c>
      <c r="AS106" s="85">
        <v>0</v>
      </c>
      <c r="AT106" s="85">
        <v>0</v>
      </c>
      <c r="AU106" s="6"/>
      <c r="AV106" s="85"/>
      <c r="AW106" s="85"/>
      <c r="AX106" s="85"/>
      <c r="AY106" s="85"/>
      <c r="AZ106" s="85"/>
      <c r="BA106" s="85"/>
      <c r="BB106" s="85"/>
      <c r="BC106" s="13"/>
      <c r="BD106" s="85"/>
      <c r="BE106" s="85"/>
      <c r="BF106" s="85"/>
      <c r="BG106" s="85"/>
      <c r="BH106" s="59"/>
      <c r="BI106" s="85"/>
      <c r="BJ106" s="85"/>
      <c r="BK106" s="85"/>
      <c r="BL106" s="85"/>
      <c r="BM106" s="85"/>
      <c r="BN106" s="85"/>
      <c r="BO106" s="85"/>
      <c r="BP106" s="60"/>
      <c r="BQ106" s="85"/>
      <c r="BR106" s="85"/>
      <c r="BS106" s="85"/>
      <c r="BT106" s="85"/>
      <c r="BU106" s="48"/>
      <c r="BV106" s="85"/>
      <c r="BW106" s="85"/>
      <c r="BX106" s="85"/>
      <c r="BY106" s="85"/>
      <c r="BZ106" s="85"/>
      <c r="CA106" s="85"/>
      <c r="CB106" s="85"/>
      <c r="CC106" s="13"/>
      <c r="CD106" s="85"/>
      <c r="CE106" s="85"/>
      <c r="CF106" s="85"/>
      <c r="CG106" s="85"/>
      <c r="CH106" s="85"/>
      <c r="CI106" s="85"/>
      <c r="CJ106" s="85"/>
      <c r="CK106" s="85"/>
      <c r="CL106" s="85"/>
      <c r="CM106" s="85"/>
      <c r="CN106" s="85"/>
      <c r="CO106" s="85"/>
      <c r="CP106" s="85"/>
      <c r="CQ106" s="85"/>
      <c r="CR106" s="85"/>
      <c r="CS106" s="85"/>
      <c r="CT106" s="85"/>
      <c r="CU106" s="85"/>
      <c r="CV106" s="85"/>
      <c r="CW106" s="85"/>
      <c r="CX106" s="85"/>
      <c r="CY106" s="85"/>
      <c r="CZ106" s="85"/>
      <c r="DA106" s="85"/>
      <c r="DB106" s="85"/>
      <c r="DC106" s="85"/>
      <c r="DD106" s="85"/>
      <c r="DE106" s="85"/>
      <c r="DF106" s="85"/>
      <c r="DG106" s="85"/>
      <c r="DH106" s="85"/>
      <c r="DI106" s="85"/>
      <c r="DJ106" s="85"/>
      <c r="DK106" s="85"/>
      <c r="DL106" s="85"/>
      <c r="DM106" s="85"/>
      <c r="DN106" s="85"/>
      <c r="DO106" s="85"/>
      <c r="DP106" s="85"/>
      <c r="DQ106" s="85"/>
      <c r="DR106" s="85"/>
      <c r="DS106" s="85"/>
      <c r="DT106" s="85"/>
      <c r="DU106" s="85"/>
      <c r="DV106" s="85"/>
      <c r="DW106" s="85"/>
      <c r="DX106" s="85"/>
      <c r="DY106" s="85"/>
    </row>
    <row r="107" spans="1:129" ht="15.75" thickBot="1" x14ac:dyDescent="0.3">
      <c r="A107" s="88" t="s">
        <v>934</v>
      </c>
      <c r="B107" s="85">
        <v>0.97</v>
      </c>
      <c r="C107" s="85">
        <v>1.02</v>
      </c>
      <c r="D107" s="85">
        <v>0.75</v>
      </c>
      <c r="E107" s="85"/>
      <c r="F107" s="85"/>
      <c r="G107" s="85"/>
      <c r="H107" s="47">
        <v>1</v>
      </c>
      <c r="I107" s="85">
        <v>4</v>
      </c>
      <c r="J107" s="85">
        <v>2</v>
      </c>
      <c r="K107" s="85">
        <v>0</v>
      </c>
      <c r="L107" s="85">
        <v>0</v>
      </c>
      <c r="M107" s="85">
        <v>0</v>
      </c>
      <c r="N107" s="85">
        <v>2</v>
      </c>
      <c r="O107" s="85">
        <v>2</v>
      </c>
      <c r="P107" s="67">
        <v>0</v>
      </c>
      <c r="Q107" s="85">
        <v>0</v>
      </c>
      <c r="R107" s="85">
        <v>0</v>
      </c>
      <c r="S107" s="85">
        <v>0</v>
      </c>
      <c r="T107" s="85">
        <v>0</v>
      </c>
      <c r="U107" s="53">
        <v>0</v>
      </c>
      <c r="V107" s="85">
        <v>3</v>
      </c>
      <c r="W107" s="85">
        <v>1</v>
      </c>
      <c r="X107" s="85">
        <v>0</v>
      </c>
      <c r="Y107" s="85">
        <v>0</v>
      </c>
      <c r="Z107" s="85">
        <v>0</v>
      </c>
      <c r="AA107" s="85">
        <v>2</v>
      </c>
      <c r="AB107" s="85">
        <v>2</v>
      </c>
      <c r="AC107" s="52">
        <v>0</v>
      </c>
      <c r="AD107" s="85">
        <v>0</v>
      </c>
      <c r="AE107" s="85">
        <v>0</v>
      </c>
      <c r="AF107" s="85">
        <v>0</v>
      </c>
      <c r="AG107" s="85">
        <v>0</v>
      </c>
      <c r="AH107" s="57">
        <v>0</v>
      </c>
      <c r="AI107" s="85">
        <v>1</v>
      </c>
      <c r="AJ107" s="85">
        <v>1</v>
      </c>
      <c r="AK107" s="85">
        <v>0</v>
      </c>
      <c r="AL107" s="85">
        <v>0</v>
      </c>
      <c r="AM107" s="85">
        <v>0</v>
      </c>
      <c r="AN107" s="85">
        <v>2</v>
      </c>
      <c r="AO107" s="85">
        <v>0</v>
      </c>
      <c r="AP107" s="60">
        <v>1</v>
      </c>
      <c r="AQ107" s="85">
        <v>0</v>
      </c>
      <c r="AR107" s="85">
        <v>0</v>
      </c>
      <c r="AS107" s="85">
        <v>0</v>
      </c>
      <c r="AT107" s="85">
        <v>0</v>
      </c>
      <c r="AU107" s="6"/>
      <c r="AV107" s="85"/>
      <c r="AW107" s="85"/>
      <c r="AX107" s="85"/>
      <c r="AY107" s="85"/>
      <c r="AZ107" s="85"/>
      <c r="BA107" s="85"/>
      <c r="BB107" s="85"/>
      <c r="BC107" s="13"/>
      <c r="BD107" s="85"/>
      <c r="BE107" s="85"/>
      <c r="BF107" s="85"/>
      <c r="BG107" s="85"/>
      <c r="BH107" s="59"/>
      <c r="BI107" s="85"/>
      <c r="BJ107" s="85"/>
      <c r="BK107" s="85"/>
      <c r="BL107" s="85"/>
      <c r="BM107" s="85"/>
      <c r="BN107" s="85"/>
      <c r="BO107" s="85"/>
      <c r="BP107" s="60"/>
      <c r="BQ107" s="85"/>
      <c r="BR107" s="85"/>
      <c r="BS107" s="85"/>
      <c r="BT107" s="85"/>
      <c r="BU107" s="48"/>
      <c r="BV107" s="85"/>
      <c r="BW107" s="85"/>
      <c r="BX107" s="85"/>
      <c r="BY107" s="85"/>
      <c r="BZ107" s="85"/>
      <c r="CA107" s="85"/>
      <c r="CB107" s="85"/>
      <c r="CC107" s="13"/>
      <c r="CD107" s="85"/>
      <c r="CE107" s="85"/>
      <c r="CF107" s="85"/>
      <c r="CG107" s="85"/>
      <c r="CH107" s="85"/>
      <c r="CI107" s="85"/>
      <c r="CJ107" s="85"/>
      <c r="CK107" s="85"/>
      <c r="CL107" s="85"/>
      <c r="CM107" s="85"/>
      <c r="CN107" s="85"/>
      <c r="CO107" s="85"/>
      <c r="CP107" s="85"/>
      <c r="CQ107" s="85"/>
      <c r="CR107" s="85"/>
      <c r="CS107" s="85"/>
      <c r="CT107" s="85"/>
      <c r="CU107" s="85"/>
      <c r="CV107" s="85"/>
      <c r="CW107" s="85"/>
      <c r="CX107" s="85"/>
      <c r="CY107" s="85"/>
      <c r="CZ107" s="85"/>
      <c r="DA107" s="85"/>
      <c r="DB107" s="85"/>
      <c r="DC107" s="85"/>
      <c r="DD107" s="85"/>
      <c r="DE107" s="85"/>
      <c r="DF107" s="85"/>
      <c r="DG107" s="85"/>
      <c r="DH107" s="85"/>
      <c r="DI107" s="85"/>
      <c r="DJ107" s="85"/>
      <c r="DK107" s="85"/>
      <c r="DL107" s="85"/>
      <c r="DM107" s="85"/>
      <c r="DN107" s="85"/>
      <c r="DO107" s="85"/>
      <c r="DP107" s="85"/>
      <c r="DQ107" s="85"/>
      <c r="DR107" s="85"/>
      <c r="DS107" s="85"/>
      <c r="DT107" s="85"/>
      <c r="DU107" s="85"/>
      <c r="DV107" s="85"/>
      <c r="DW107" s="85"/>
      <c r="DX107" s="85"/>
      <c r="DY107" s="85"/>
    </row>
    <row r="108" spans="1:129" ht="15.75" thickBot="1" x14ac:dyDescent="0.3">
      <c r="A108" s="87" t="s">
        <v>935</v>
      </c>
      <c r="B108" s="85">
        <v>1.42</v>
      </c>
      <c r="C108" s="85">
        <v>1.31</v>
      </c>
      <c r="D108" s="85">
        <v>1.25</v>
      </c>
      <c r="E108" s="85"/>
      <c r="F108" s="85"/>
      <c r="G108" s="85"/>
      <c r="H108" s="47">
        <v>0</v>
      </c>
      <c r="I108" s="85">
        <v>3</v>
      </c>
      <c r="J108" s="85">
        <v>0</v>
      </c>
      <c r="K108" s="85">
        <v>0</v>
      </c>
      <c r="L108" s="85">
        <v>0</v>
      </c>
      <c r="M108" s="85">
        <v>0</v>
      </c>
      <c r="N108" s="85">
        <v>2</v>
      </c>
      <c r="O108" s="85">
        <v>0</v>
      </c>
      <c r="P108" s="67">
        <v>0</v>
      </c>
      <c r="Q108" s="85">
        <v>0</v>
      </c>
      <c r="R108" s="85">
        <v>0</v>
      </c>
      <c r="S108" s="85">
        <v>0</v>
      </c>
      <c r="T108" s="85">
        <v>0</v>
      </c>
      <c r="U108" s="53">
        <v>1</v>
      </c>
      <c r="V108" s="85">
        <v>1</v>
      </c>
      <c r="W108" s="85">
        <v>1</v>
      </c>
      <c r="X108" s="85">
        <v>0</v>
      </c>
      <c r="Y108" s="85">
        <v>0</v>
      </c>
      <c r="Z108" s="85">
        <v>0</v>
      </c>
      <c r="AA108" s="85">
        <v>2</v>
      </c>
      <c r="AB108" s="85">
        <v>0</v>
      </c>
      <c r="AC108" s="52">
        <v>0</v>
      </c>
      <c r="AD108" s="85">
        <v>0</v>
      </c>
      <c r="AE108" s="85">
        <v>0</v>
      </c>
      <c r="AF108" s="85">
        <v>0</v>
      </c>
      <c r="AG108" s="85">
        <v>0</v>
      </c>
      <c r="AH108" s="57">
        <v>2</v>
      </c>
      <c r="AI108" s="85">
        <v>2</v>
      </c>
      <c r="AJ108" s="85">
        <v>0</v>
      </c>
      <c r="AK108" s="85">
        <v>0</v>
      </c>
      <c r="AL108" s="85">
        <v>1</v>
      </c>
      <c r="AM108" s="85">
        <v>0</v>
      </c>
      <c r="AN108" s="85">
        <v>2</v>
      </c>
      <c r="AO108" s="85">
        <v>0</v>
      </c>
      <c r="AP108" s="60">
        <v>0</v>
      </c>
      <c r="AQ108" s="85">
        <v>1</v>
      </c>
      <c r="AR108" s="85">
        <v>0</v>
      </c>
      <c r="AS108" s="85">
        <v>0</v>
      </c>
      <c r="AT108" s="85">
        <v>0</v>
      </c>
      <c r="AU108" s="6"/>
      <c r="AV108" s="85"/>
      <c r="AW108" s="85"/>
      <c r="AX108" s="85"/>
      <c r="AY108" s="85"/>
      <c r="AZ108" s="85"/>
      <c r="BA108" s="85"/>
      <c r="BB108" s="85"/>
      <c r="BC108" s="13"/>
      <c r="BD108" s="85"/>
      <c r="BE108" s="85"/>
      <c r="BF108" s="85"/>
      <c r="BG108" s="85"/>
      <c r="BH108" s="59"/>
      <c r="BI108" s="85"/>
      <c r="BJ108" s="85"/>
      <c r="BK108" s="85"/>
      <c r="BL108" s="85"/>
      <c r="BM108" s="85"/>
      <c r="BN108" s="85"/>
      <c r="BO108" s="85"/>
      <c r="BP108" s="60"/>
      <c r="BQ108" s="85"/>
      <c r="BR108" s="85"/>
      <c r="BS108" s="85"/>
      <c r="BT108" s="85"/>
      <c r="BU108" s="48"/>
      <c r="BV108" s="85"/>
      <c r="BW108" s="85"/>
      <c r="BX108" s="85"/>
      <c r="BY108" s="85"/>
      <c r="BZ108" s="85"/>
      <c r="CA108" s="85"/>
      <c r="CB108" s="85"/>
      <c r="CC108" s="13"/>
      <c r="CD108" s="85"/>
      <c r="CE108" s="85"/>
      <c r="CF108" s="85"/>
      <c r="CG108" s="85"/>
      <c r="CH108" s="85"/>
      <c r="CI108" s="85"/>
      <c r="CJ108" s="85"/>
      <c r="CK108" s="85"/>
      <c r="CL108" s="85"/>
      <c r="CM108" s="85"/>
      <c r="CN108" s="85"/>
      <c r="CO108" s="85"/>
      <c r="CP108" s="85"/>
      <c r="CQ108" s="85"/>
      <c r="CR108" s="85"/>
      <c r="CS108" s="85"/>
      <c r="CT108" s="85"/>
      <c r="CU108" s="85"/>
      <c r="CV108" s="85"/>
      <c r="CW108" s="85"/>
      <c r="CX108" s="85"/>
      <c r="CY108" s="85"/>
      <c r="CZ108" s="85"/>
      <c r="DA108" s="85"/>
      <c r="DB108" s="85"/>
      <c r="DC108" s="85"/>
      <c r="DD108" s="85"/>
      <c r="DE108" s="85"/>
      <c r="DF108" s="85"/>
      <c r="DG108" s="85"/>
      <c r="DH108" s="85"/>
      <c r="DI108" s="85"/>
      <c r="DJ108" s="85"/>
      <c r="DK108" s="85"/>
      <c r="DL108" s="85"/>
      <c r="DM108" s="85"/>
      <c r="DN108" s="85"/>
      <c r="DO108" s="85"/>
      <c r="DP108" s="85"/>
      <c r="DQ108" s="85"/>
      <c r="DR108" s="85"/>
      <c r="DS108" s="85"/>
      <c r="DT108" s="85"/>
      <c r="DU108" s="85"/>
      <c r="DV108" s="85"/>
      <c r="DW108" s="85"/>
      <c r="DX108" s="85"/>
      <c r="DY108" s="85"/>
    </row>
    <row r="109" spans="1:129" ht="15.75" thickBot="1" x14ac:dyDescent="0.3">
      <c r="A109" s="88" t="s">
        <v>936</v>
      </c>
      <c r="B109" s="85">
        <v>0.65</v>
      </c>
      <c r="C109" s="85">
        <v>1.1200000000000001</v>
      </c>
      <c r="D109" s="85">
        <v>0.92</v>
      </c>
      <c r="E109" s="85"/>
      <c r="F109" s="85"/>
      <c r="G109" s="85"/>
      <c r="H109" s="47">
        <v>0</v>
      </c>
      <c r="I109" s="85">
        <v>0</v>
      </c>
      <c r="J109" s="85">
        <v>0</v>
      </c>
      <c r="K109" s="85">
        <v>0</v>
      </c>
      <c r="L109" s="85">
        <v>0</v>
      </c>
      <c r="M109" s="85">
        <v>2</v>
      </c>
      <c r="N109" s="85">
        <v>1</v>
      </c>
      <c r="O109" s="85">
        <v>1</v>
      </c>
      <c r="P109" s="67">
        <v>0</v>
      </c>
      <c r="Q109" s="85">
        <v>0</v>
      </c>
      <c r="R109" s="85">
        <v>0</v>
      </c>
      <c r="S109" s="85">
        <v>0</v>
      </c>
      <c r="T109" s="85">
        <v>0</v>
      </c>
      <c r="U109" s="53">
        <v>0</v>
      </c>
      <c r="V109" s="85">
        <v>2</v>
      </c>
      <c r="W109" s="85">
        <v>1</v>
      </c>
      <c r="X109" s="85">
        <v>1</v>
      </c>
      <c r="Y109" s="85">
        <v>0</v>
      </c>
      <c r="Z109" s="85">
        <v>0</v>
      </c>
      <c r="AA109" s="85">
        <v>1</v>
      </c>
      <c r="AB109" s="85">
        <v>1</v>
      </c>
      <c r="AC109" s="52">
        <v>0</v>
      </c>
      <c r="AD109" s="85">
        <v>0</v>
      </c>
      <c r="AE109" s="85">
        <v>0</v>
      </c>
      <c r="AF109" s="85">
        <v>0</v>
      </c>
      <c r="AG109" s="85">
        <v>0</v>
      </c>
      <c r="AH109" s="57">
        <v>1</v>
      </c>
      <c r="AI109" s="85">
        <v>2</v>
      </c>
      <c r="AJ109" s="85">
        <v>0</v>
      </c>
      <c r="AK109" s="85">
        <v>0</v>
      </c>
      <c r="AL109" s="85">
        <v>0</v>
      </c>
      <c r="AM109" s="85">
        <v>0</v>
      </c>
      <c r="AN109" s="85">
        <v>1</v>
      </c>
      <c r="AO109" s="85">
        <v>0</v>
      </c>
      <c r="AP109" s="60">
        <v>0</v>
      </c>
      <c r="AQ109" s="85">
        <v>0</v>
      </c>
      <c r="AR109" s="85">
        <v>0</v>
      </c>
      <c r="AS109" s="85">
        <v>0</v>
      </c>
      <c r="AT109" s="85">
        <v>0</v>
      </c>
      <c r="AU109" s="6"/>
      <c r="AV109" s="85"/>
      <c r="AW109" s="85"/>
      <c r="AX109" s="85"/>
      <c r="AY109" s="85"/>
      <c r="AZ109" s="85"/>
      <c r="BA109" s="85"/>
      <c r="BB109" s="85"/>
      <c r="BC109" s="13"/>
      <c r="BD109" s="85"/>
      <c r="BE109" s="85"/>
      <c r="BF109" s="85"/>
      <c r="BG109" s="85"/>
      <c r="BH109" s="59"/>
      <c r="BI109" s="85"/>
      <c r="BJ109" s="85"/>
      <c r="BK109" s="85"/>
      <c r="BL109" s="85"/>
      <c r="BM109" s="85"/>
      <c r="BN109" s="85"/>
      <c r="BO109" s="85"/>
      <c r="BP109" s="60"/>
      <c r="BQ109" s="85"/>
      <c r="BR109" s="85"/>
      <c r="BS109" s="85"/>
      <c r="BT109" s="85"/>
      <c r="BU109" s="48"/>
      <c r="BV109" s="85"/>
      <c r="BW109" s="85"/>
      <c r="BX109" s="85"/>
      <c r="BY109" s="85"/>
      <c r="BZ109" s="85"/>
      <c r="CA109" s="85"/>
      <c r="CB109" s="85"/>
      <c r="CC109" s="13"/>
      <c r="CD109" s="85"/>
      <c r="CE109" s="85"/>
      <c r="CF109" s="85"/>
      <c r="CG109" s="85"/>
      <c r="CH109" s="85"/>
      <c r="CI109" s="85"/>
      <c r="CJ109" s="85"/>
      <c r="CK109" s="85"/>
      <c r="CL109" s="85"/>
      <c r="CM109" s="85"/>
      <c r="CN109" s="85"/>
      <c r="CO109" s="85"/>
      <c r="CP109" s="85"/>
      <c r="CQ109" s="85"/>
      <c r="CR109" s="85"/>
      <c r="CS109" s="85"/>
      <c r="CT109" s="85"/>
      <c r="CU109" s="85"/>
      <c r="CV109" s="85"/>
      <c r="CW109" s="85"/>
      <c r="CX109" s="85"/>
      <c r="CY109" s="85"/>
      <c r="CZ109" s="85"/>
      <c r="DA109" s="85"/>
      <c r="DB109" s="85"/>
      <c r="DC109" s="85"/>
      <c r="DD109" s="85"/>
      <c r="DE109" s="85"/>
      <c r="DF109" s="85"/>
      <c r="DG109" s="85"/>
      <c r="DH109" s="85"/>
      <c r="DI109" s="85"/>
      <c r="DJ109" s="85"/>
      <c r="DK109" s="85"/>
      <c r="DL109" s="85"/>
      <c r="DM109" s="85"/>
      <c r="DN109" s="85"/>
      <c r="DO109" s="85"/>
      <c r="DP109" s="85"/>
      <c r="DQ109" s="85"/>
      <c r="DR109" s="85"/>
      <c r="DS109" s="85"/>
      <c r="DT109" s="85"/>
      <c r="DU109" s="85"/>
      <c r="DV109" s="85"/>
      <c r="DW109" s="85"/>
      <c r="DX109" s="85"/>
      <c r="DY109" s="85"/>
    </row>
    <row r="110" spans="1:129" ht="15.75" thickBot="1" x14ac:dyDescent="0.3">
      <c r="A110" s="89">
        <v>45759</v>
      </c>
      <c r="B110" s="66"/>
      <c r="C110" s="66"/>
      <c r="D110" s="66"/>
      <c r="E110" s="66"/>
      <c r="F110" s="66"/>
      <c r="G110" s="66"/>
      <c r="H110" s="47"/>
      <c r="I110" s="85"/>
      <c r="J110" s="85"/>
      <c r="K110" s="85"/>
      <c r="L110" s="85"/>
      <c r="M110" s="85"/>
      <c r="N110" s="85"/>
      <c r="O110" s="85"/>
      <c r="P110" s="67"/>
      <c r="Q110" s="85"/>
      <c r="R110" s="85"/>
      <c r="S110" s="85"/>
      <c r="T110" s="85"/>
      <c r="U110" s="53"/>
      <c r="V110" s="85"/>
      <c r="W110" s="85"/>
      <c r="X110" s="85"/>
      <c r="Y110" s="85"/>
      <c r="Z110" s="85"/>
      <c r="AA110" s="85"/>
      <c r="AB110" s="85"/>
      <c r="AC110" s="52"/>
      <c r="AD110" s="85"/>
      <c r="AE110" s="85"/>
      <c r="AF110" s="85"/>
      <c r="AG110" s="85"/>
      <c r="AH110" s="57"/>
      <c r="AI110" s="85"/>
      <c r="AJ110" s="85"/>
      <c r="AK110" s="85"/>
      <c r="AL110" s="85"/>
      <c r="AM110" s="85"/>
      <c r="AN110" s="85"/>
      <c r="AO110" s="85"/>
      <c r="AP110" s="60"/>
      <c r="AQ110" s="85"/>
      <c r="AR110" s="85"/>
      <c r="AS110" s="85"/>
      <c r="AT110" s="85"/>
      <c r="AU110" s="6"/>
      <c r="AV110" s="85"/>
      <c r="AW110" s="85"/>
      <c r="AX110" s="85"/>
      <c r="AY110" s="85"/>
      <c r="AZ110" s="85"/>
      <c r="BA110" s="85"/>
      <c r="BB110" s="85"/>
      <c r="BC110" s="13"/>
      <c r="BD110" s="85"/>
      <c r="BE110" s="85"/>
      <c r="BF110" s="85"/>
      <c r="BG110" s="85"/>
      <c r="BH110" s="59"/>
      <c r="BI110" s="85"/>
      <c r="BJ110" s="85"/>
      <c r="BK110" s="85"/>
      <c r="BL110" s="85"/>
      <c r="BM110" s="85"/>
      <c r="BN110" s="85"/>
      <c r="BO110" s="85"/>
      <c r="BP110" s="60"/>
      <c r="BQ110" s="85"/>
      <c r="BR110" s="85"/>
      <c r="BS110" s="85"/>
      <c r="BT110" s="85"/>
      <c r="BU110" s="48"/>
      <c r="BV110" s="85"/>
      <c r="BW110" s="85"/>
      <c r="BX110" s="85"/>
      <c r="BY110" s="85"/>
      <c r="BZ110" s="85"/>
      <c r="CA110" s="85"/>
      <c r="CB110" s="85"/>
      <c r="CC110" s="13"/>
      <c r="CD110" s="85"/>
      <c r="CE110" s="85"/>
      <c r="CF110" s="85"/>
      <c r="CG110" s="85"/>
      <c r="CH110" s="85"/>
      <c r="CI110" s="85"/>
      <c r="CJ110" s="85"/>
      <c r="CK110" s="85"/>
      <c r="CL110" s="85"/>
      <c r="CM110" s="85"/>
      <c r="CN110" s="85"/>
      <c r="CO110" s="85"/>
      <c r="CP110" s="85"/>
      <c r="CQ110" s="85"/>
      <c r="CR110" s="85"/>
      <c r="CS110" s="85"/>
      <c r="CT110" s="85"/>
      <c r="CU110" s="85"/>
      <c r="CV110" s="85"/>
      <c r="CW110" s="85"/>
      <c r="CX110" s="85"/>
      <c r="CY110" s="85"/>
      <c r="CZ110" s="85"/>
      <c r="DA110" s="85"/>
      <c r="DB110" s="85"/>
      <c r="DC110" s="85"/>
      <c r="DD110" s="85"/>
      <c r="DE110" s="85"/>
      <c r="DF110" s="85"/>
      <c r="DG110" s="85"/>
      <c r="DH110" s="85"/>
      <c r="DI110" s="85"/>
      <c r="DJ110" s="85"/>
      <c r="DK110" s="85"/>
      <c r="DL110" s="85"/>
      <c r="DM110" s="85"/>
      <c r="DN110" s="85"/>
      <c r="DO110" s="85"/>
      <c r="DP110" s="85"/>
      <c r="DQ110" s="85"/>
      <c r="DR110" s="85"/>
      <c r="DS110" s="85"/>
      <c r="DT110" s="85"/>
      <c r="DU110" s="85"/>
      <c r="DV110" s="85"/>
      <c r="DW110" s="85"/>
      <c r="DX110" s="85"/>
      <c r="DY110" s="85"/>
    </row>
    <row r="111" spans="1:129" ht="15.75" thickBot="1" x14ac:dyDescent="0.3">
      <c r="A111" s="88" t="s">
        <v>955</v>
      </c>
      <c r="B111" s="85">
        <v>1.1599999999999999</v>
      </c>
      <c r="C111" s="85">
        <v>1.61</v>
      </c>
      <c r="D111" s="85"/>
      <c r="E111" s="85"/>
      <c r="F111" s="85"/>
      <c r="G111" s="85"/>
      <c r="H111" s="47">
        <v>0</v>
      </c>
      <c r="I111" s="85">
        <v>4</v>
      </c>
      <c r="J111" s="85">
        <v>0</v>
      </c>
      <c r="K111" s="85">
        <v>0</v>
      </c>
      <c r="L111" s="85">
        <v>1</v>
      </c>
      <c r="M111" s="85">
        <v>0</v>
      </c>
      <c r="N111" s="85">
        <v>2</v>
      </c>
      <c r="O111" s="85">
        <v>0</v>
      </c>
      <c r="P111" s="67">
        <v>0</v>
      </c>
      <c r="Q111" s="85">
        <v>0</v>
      </c>
      <c r="R111" s="85">
        <v>0</v>
      </c>
      <c r="S111" s="85">
        <v>0</v>
      </c>
      <c r="T111" s="85">
        <v>0</v>
      </c>
      <c r="U111" s="53">
        <v>0</v>
      </c>
      <c r="V111" s="85">
        <v>3</v>
      </c>
      <c r="W111" s="85">
        <v>0</v>
      </c>
      <c r="X111" s="85">
        <v>0</v>
      </c>
      <c r="Y111" s="85">
        <v>0</v>
      </c>
      <c r="Z111" s="85">
        <v>0</v>
      </c>
      <c r="AA111" s="85">
        <v>6</v>
      </c>
      <c r="AB111" s="85">
        <v>0</v>
      </c>
      <c r="AC111" s="52">
        <v>0</v>
      </c>
      <c r="AD111" s="85">
        <v>0</v>
      </c>
      <c r="AE111" s="85">
        <v>0</v>
      </c>
      <c r="AF111" s="85">
        <v>0</v>
      </c>
      <c r="AG111" s="85">
        <v>0</v>
      </c>
      <c r="AH111" s="57"/>
      <c r="AI111" s="85"/>
      <c r="AJ111" s="85"/>
      <c r="AK111" s="85"/>
      <c r="AL111" s="85"/>
      <c r="AM111" s="85"/>
      <c r="AN111" s="85"/>
      <c r="AO111" s="85"/>
      <c r="AP111" s="60"/>
      <c r="AQ111" s="85"/>
      <c r="AR111" s="85"/>
      <c r="AS111" s="85"/>
      <c r="AT111" s="85"/>
      <c r="AU111" s="6"/>
      <c r="AV111" s="85"/>
      <c r="AW111" s="85"/>
      <c r="AX111" s="85"/>
      <c r="AY111" s="85"/>
      <c r="AZ111" s="85"/>
      <c r="BA111" s="85"/>
      <c r="BB111" s="85"/>
      <c r="BC111" s="13"/>
      <c r="BD111" s="85"/>
      <c r="BE111" s="85"/>
      <c r="BF111" s="85"/>
      <c r="BG111" s="85"/>
      <c r="BH111" s="59"/>
      <c r="BI111" s="85"/>
      <c r="BJ111" s="85"/>
      <c r="BK111" s="85"/>
      <c r="BL111" s="85"/>
      <c r="BM111" s="85"/>
      <c r="BN111" s="85"/>
      <c r="BO111" s="85"/>
      <c r="BP111" s="60"/>
      <c r="BQ111" s="85"/>
      <c r="BR111" s="85"/>
      <c r="BS111" s="85"/>
      <c r="BT111" s="85"/>
      <c r="BU111" s="48"/>
      <c r="BV111" s="85"/>
      <c r="BW111" s="85"/>
      <c r="BX111" s="85"/>
      <c r="BY111" s="85"/>
      <c r="BZ111" s="85"/>
      <c r="CA111" s="85"/>
      <c r="CB111" s="85"/>
      <c r="CC111" s="13"/>
      <c r="CD111" s="85"/>
      <c r="CE111" s="85"/>
      <c r="CF111" s="85"/>
      <c r="CG111" s="85"/>
      <c r="CH111" s="85"/>
      <c r="CI111" s="85"/>
      <c r="CJ111" s="85"/>
      <c r="CK111" s="85"/>
      <c r="CL111" s="85"/>
      <c r="CM111" s="85"/>
      <c r="CN111" s="85"/>
      <c r="CO111" s="85"/>
      <c r="CP111" s="85"/>
      <c r="CQ111" s="85"/>
      <c r="CR111" s="85"/>
      <c r="CS111" s="85"/>
      <c r="CT111" s="85"/>
      <c r="CU111" s="85"/>
      <c r="CV111" s="85"/>
      <c r="CW111" s="85"/>
      <c r="CX111" s="85"/>
      <c r="CY111" s="85"/>
      <c r="CZ111" s="85"/>
      <c r="DA111" s="85"/>
      <c r="DB111" s="85"/>
      <c r="DC111" s="85"/>
      <c r="DD111" s="85"/>
      <c r="DE111" s="85"/>
      <c r="DF111" s="85"/>
      <c r="DG111" s="85"/>
      <c r="DH111" s="85"/>
      <c r="DI111" s="85"/>
      <c r="DJ111" s="85"/>
      <c r="DK111" s="85"/>
      <c r="DL111" s="85"/>
      <c r="DM111" s="85"/>
      <c r="DN111" s="85"/>
      <c r="DO111" s="85"/>
      <c r="DP111" s="85"/>
      <c r="DQ111" s="85"/>
      <c r="DR111" s="85"/>
      <c r="DS111" s="85"/>
      <c r="DT111" s="85"/>
      <c r="DU111" s="85"/>
      <c r="DV111" s="85"/>
      <c r="DW111" s="85"/>
      <c r="DX111" s="85"/>
      <c r="DY111" s="85"/>
    </row>
    <row r="112" spans="1:129" ht="15.75" thickBot="1" x14ac:dyDescent="0.3">
      <c r="A112" s="88" t="s">
        <v>956</v>
      </c>
      <c r="B112" s="85">
        <v>1.1499999999999999</v>
      </c>
      <c r="C112" s="85">
        <v>0.65</v>
      </c>
      <c r="D112" s="85"/>
      <c r="E112" s="85"/>
      <c r="F112" s="85"/>
      <c r="G112" s="85"/>
      <c r="H112" s="47">
        <v>0</v>
      </c>
      <c r="I112" s="85">
        <v>5</v>
      </c>
      <c r="J112" s="85">
        <v>0</v>
      </c>
      <c r="K112" s="85">
        <v>0</v>
      </c>
      <c r="L112" s="85">
        <v>0</v>
      </c>
      <c r="M112" s="85">
        <v>1</v>
      </c>
      <c r="N112" s="85">
        <v>2</v>
      </c>
      <c r="O112" s="85">
        <v>0</v>
      </c>
      <c r="P112" s="67">
        <v>1</v>
      </c>
      <c r="Q112" s="85">
        <v>0</v>
      </c>
      <c r="R112" s="85">
        <v>0</v>
      </c>
      <c r="S112" s="85">
        <v>0</v>
      </c>
      <c r="T112" s="85">
        <v>0</v>
      </c>
      <c r="U112" s="53">
        <v>0</v>
      </c>
      <c r="V112" s="85">
        <v>0</v>
      </c>
      <c r="W112" s="85">
        <v>0</v>
      </c>
      <c r="X112" s="85">
        <v>0</v>
      </c>
      <c r="Y112" s="85">
        <v>0</v>
      </c>
      <c r="Z112" s="85">
        <v>0</v>
      </c>
      <c r="AA112" s="85">
        <v>1</v>
      </c>
      <c r="AB112" s="85">
        <v>0</v>
      </c>
      <c r="AC112" s="52">
        <v>0</v>
      </c>
      <c r="AD112" s="85">
        <v>0</v>
      </c>
      <c r="AE112" s="85">
        <v>0</v>
      </c>
      <c r="AF112" s="85">
        <v>0</v>
      </c>
      <c r="AG112" s="85">
        <v>0</v>
      </c>
      <c r="AH112" s="57"/>
      <c r="AI112" s="85"/>
      <c r="AJ112" s="85"/>
      <c r="AK112" s="85"/>
      <c r="AL112" s="85"/>
      <c r="AM112" s="85"/>
      <c r="AN112" s="85"/>
      <c r="AO112" s="85"/>
      <c r="AP112" s="60"/>
      <c r="AQ112" s="85"/>
      <c r="AR112" s="85"/>
      <c r="AS112" s="85"/>
      <c r="AT112" s="85"/>
      <c r="AU112" s="6"/>
      <c r="AV112" s="85"/>
      <c r="AW112" s="85"/>
      <c r="AX112" s="85"/>
      <c r="AY112" s="85"/>
      <c r="AZ112" s="85"/>
      <c r="BA112" s="85"/>
      <c r="BB112" s="85"/>
      <c r="BC112" s="13"/>
      <c r="BD112" s="85"/>
      <c r="BE112" s="85"/>
      <c r="BF112" s="85"/>
      <c r="BG112" s="85"/>
      <c r="BH112" s="59"/>
      <c r="BI112" s="85"/>
      <c r="BJ112" s="85"/>
      <c r="BK112" s="85"/>
      <c r="BL112" s="85"/>
      <c r="BM112" s="85"/>
      <c r="BN112" s="85"/>
      <c r="BO112" s="85"/>
      <c r="BP112" s="60"/>
      <c r="BQ112" s="85"/>
      <c r="BR112" s="85"/>
      <c r="BS112" s="85"/>
      <c r="BT112" s="85"/>
      <c r="BU112" s="48"/>
      <c r="BV112" s="85"/>
      <c r="BW112" s="85"/>
      <c r="BX112" s="85"/>
      <c r="BY112" s="85"/>
      <c r="BZ112" s="85"/>
      <c r="CA112" s="85"/>
      <c r="CB112" s="85"/>
      <c r="CC112" s="13"/>
      <c r="CD112" s="85"/>
      <c r="CE112" s="85"/>
      <c r="CF112" s="85"/>
      <c r="CG112" s="85"/>
      <c r="CH112" s="85"/>
      <c r="CI112" s="85"/>
      <c r="CJ112" s="85"/>
      <c r="CK112" s="85"/>
      <c r="CL112" s="85"/>
      <c r="CM112" s="85"/>
      <c r="CN112" s="85"/>
      <c r="CO112" s="85"/>
      <c r="CP112" s="85"/>
      <c r="CQ112" s="85"/>
      <c r="CR112" s="85"/>
      <c r="CS112" s="85"/>
      <c r="CT112" s="85"/>
      <c r="CU112" s="85"/>
      <c r="CV112" s="85"/>
      <c r="CW112" s="85"/>
      <c r="CX112" s="85"/>
      <c r="CY112" s="85"/>
      <c r="CZ112" s="85"/>
      <c r="DA112" s="85"/>
      <c r="DB112" s="85"/>
      <c r="DC112" s="85"/>
      <c r="DD112" s="85"/>
      <c r="DE112" s="85"/>
      <c r="DF112" s="85"/>
      <c r="DG112" s="85"/>
      <c r="DH112" s="85"/>
      <c r="DI112" s="85"/>
      <c r="DJ112" s="85"/>
      <c r="DK112" s="85"/>
      <c r="DL112" s="85"/>
      <c r="DM112" s="85"/>
      <c r="DN112" s="85"/>
      <c r="DO112" s="85"/>
      <c r="DP112" s="85"/>
      <c r="DQ112" s="85"/>
      <c r="DR112" s="85"/>
      <c r="DS112" s="85"/>
      <c r="DT112" s="85"/>
      <c r="DU112" s="85"/>
      <c r="DV112" s="85"/>
      <c r="DW112" s="85"/>
      <c r="DX112" s="85"/>
      <c r="DY112" s="85"/>
    </row>
    <row r="113" spans="1:129" ht="15.75" thickBot="1" x14ac:dyDescent="0.3">
      <c r="A113" s="40">
        <v>45760</v>
      </c>
      <c r="B113" s="40"/>
      <c r="C113" s="40"/>
      <c r="D113" s="40"/>
      <c r="E113" s="40"/>
      <c r="F113" s="40"/>
      <c r="G113" s="40"/>
      <c r="H113" s="47"/>
      <c r="I113" s="85"/>
      <c r="J113" s="85"/>
      <c r="K113" s="85"/>
      <c r="L113" s="85"/>
      <c r="M113" s="85"/>
      <c r="N113" s="85"/>
      <c r="O113" s="85"/>
      <c r="P113" s="67"/>
      <c r="Q113" s="85"/>
      <c r="R113" s="85"/>
      <c r="S113" s="85"/>
      <c r="T113" s="85"/>
      <c r="U113" s="53"/>
      <c r="V113" s="85"/>
      <c r="W113" s="85"/>
      <c r="X113" s="85"/>
      <c r="Y113" s="85"/>
      <c r="Z113" s="85"/>
      <c r="AA113" s="85"/>
      <c r="AB113" s="85"/>
      <c r="AC113" s="52"/>
      <c r="AD113" s="85"/>
      <c r="AE113" s="85"/>
      <c r="AF113" s="85"/>
      <c r="AG113" s="85"/>
      <c r="AH113" s="57"/>
      <c r="AI113" s="85"/>
      <c r="AJ113" s="85"/>
      <c r="AK113" s="85"/>
      <c r="AL113" s="85"/>
      <c r="AM113" s="85"/>
      <c r="AN113" s="85"/>
      <c r="AO113" s="85"/>
      <c r="AP113" s="60"/>
      <c r="AQ113" s="85"/>
      <c r="AR113" s="85"/>
      <c r="AS113" s="85"/>
      <c r="AT113" s="85"/>
      <c r="AU113" s="6"/>
      <c r="AV113" s="85"/>
      <c r="AW113" s="85"/>
      <c r="AX113" s="85"/>
      <c r="AY113" s="85"/>
      <c r="AZ113" s="85"/>
      <c r="BA113" s="85"/>
      <c r="BB113" s="85"/>
      <c r="BC113" s="13"/>
      <c r="BD113" s="85"/>
      <c r="BE113" s="85"/>
      <c r="BF113" s="85"/>
      <c r="BG113" s="85"/>
      <c r="BH113" s="59"/>
      <c r="BI113" s="85"/>
      <c r="BJ113" s="85"/>
      <c r="BK113" s="85"/>
      <c r="BL113" s="85"/>
      <c r="BM113" s="85"/>
      <c r="BN113" s="85"/>
      <c r="BO113" s="85"/>
      <c r="BP113" s="60"/>
      <c r="BQ113" s="85"/>
      <c r="BR113" s="85"/>
      <c r="BS113" s="85"/>
      <c r="BT113" s="85"/>
      <c r="BU113" s="48"/>
      <c r="BV113" s="85"/>
      <c r="BW113" s="85"/>
      <c r="BX113" s="85"/>
      <c r="BY113" s="85"/>
      <c r="BZ113" s="85"/>
      <c r="CA113" s="85"/>
      <c r="CB113" s="85"/>
      <c r="CC113" s="13"/>
      <c r="CD113" s="85"/>
      <c r="CE113" s="85"/>
      <c r="CF113" s="85"/>
      <c r="CG113" s="85"/>
      <c r="CH113" s="85"/>
      <c r="CI113" s="85"/>
      <c r="CJ113" s="85"/>
      <c r="CK113" s="85"/>
      <c r="CL113" s="85"/>
      <c r="CM113" s="85"/>
      <c r="CN113" s="85"/>
      <c r="CO113" s="85"/>
      <c r="CP113" s="85"/>
      <c r="CQ113" s="85"/>
      <c r="CR113" s="85"/>
      <c r="CS113" s="85"/>
      <c r="CT113" s="85"/>
      <c r="CU113" s="85"/>
      <c r="CV113" s="85"/>
      <c r="CW113" s="85"/>
      <c r="CX113" s="85"/>
      <c r="CY113" s="85"/>
      <c r="CZ113" s="85"/>
      <c r="DA113" s="85"/>
      <c r="DB113" s="85"/>
      <c r="DC113" s="85"/>
      <c r="DD113" s="85"/>
      <c r="DE113" s="85"/>
      <c r="DF113" s="85"/>
      <c r="DG113" s="85"/>
      <c r="DH113" s="85"/>
      <c r="DI113" s="85"/>
      <c r="DJ113" s="85"/>
      <c r="DK113" s="85"/>
      <c r="DL113" s="85"/>
      <c r="DM113" s="85"/>
      <c r="DN113" s="85"/>
      <c r="DO113" s="85"/>
      <c r="DP113" s="85"/>
      <c r="DQ113" s="85"/>
      <c r="DR113" s="85"/>
      <c r="DS113" s="85"/>
      <c r="DT113" s="85"/>
      <c r="DU113" s="85"/>
      <c r="DV113" s="85"/>
      <c r="DW113" s="85"/>
      <c r="DX113" s="85"/>
      <c r="DY113" s="85"/>
    </row>
    <row r="114" spans="1:129" ht="15.75" thickBot="1" x14ac:dyDescent="0.3">
      <c r="A114" s="87" t="s">
        <v>957</v>
      </c>
      <c r="B114" s="85">
        <v>1.75</v>
      </c>
      <c r="C114" s="85">
        <v>1.46</v>
      </c>
      <c r="D114" s="85">
        <v>1.21</v>
      </c>
      <c r="E114" s="85"/>
      <c r="F114" s="85"/>
      <c r="G114" s="85"/>
      <c r="H114" s="47">
        <v>1</v>
      </c>
      <c r="I114" s="85">
        <v>4</v>
      </c>
      <c r="J114" s="85">
        <v>3</v>
      </c>
      <c r="K114" s="85">
        <v>0</v>
      </c>
      <c r="L114" s="85">
        <v>0</v>
      </c>
      <c r="M114" s="85">
        <v>0</v>
      </c>
      <c r="N114" s="85">
        <v>3</v>
      </c>
      <c r="O114" s="85">
        <v>2</v>
      </c>
      <c r="P114" s="67">
        <v>1</v>
      </c>
      <c r="Q114" s="85">
        <v>1</v>
      </c>
      <c r="R114" s="85">
        <v>0</v>
      </c>
      <c r="S114" s="85">
        <v>0</v>
      </c>
      <c r="T114" s="85">
        <v>0</v>
      </c>
      <c r="U114" s="53">
        <v>1</v>
      </c>
      <c r="V114" s="85">
        <v>4</v>
      </c>
      <c r="W114" s="85">
        <v>2</v>
      </c>
      <c r="X114" s="85">
        <v>0</v>
      </c>
      <c r="Y114" s="85">
        <v>0</v>
      </c>
      <c r="Z114" s="85">
        <v>0</v>
      </c>
      <c r="AA114" s="85">
        <v>2</v>
      </c>
      <c r="AB114" s="85">
        <v>0</v>
      </c>
      <c r="AC114" s="52">
        <v>0</v>
      </c>
      <c r="AD114" s="85">
        <v>0</v>
      </c>
      <c r="AE114" s="85">
        <v>0</v>
      </c>
      <c r="AF114" s="85">
        <v>0</v>
      </c>
      <c r="AG114" s="85">
        <v>0</v>
      </c>
      <c r="AH114" s="57">
        <v>0</v>
      </c>
      <c r="AI114" s="85">
        <v>1</v>
      </c>
      <c r="AJ114" s="85">
        <v>2</v>
      </c>
      <c r="AK114" s="85">
        <v>0</v>
      </c>
      <c r="AL114" s="85">
        <v>0</v>
      </c>
      <c r="AM114" s="85">
        <v>0</v>
      </c>
      <c r="AN114" s="85">
        <v>3</v>
      </c>
      <c r="AO114" s="85">
        <v>1</v>
      </c>
      <c r="AP114" s="60">
        <v>1</v>
      </c>
      <c r="AQ114" s="85">
        <v>0</v>
      </c>
      <c r="AR114" s="85">
        <v>0</v>
      </c>
      <c r="AS114" s="85">
        <v>0</v>
      </c>
      <c r="AT114" s="85">
        <v>0</v>
      </c>
      <c r="AU114" s="6"/>
      <c r="AV114" s="85"/>
      <c r="AW114" s="85"/>
      <c r="AX114" s="85"/>
      <c r="AY114" s="85"/>
      <c r="AZ114" s="85"/>
      <c r="BA114" s="85"/>
      <c r="BB114" s="85"/>
      <c r="BC114" s="13"/>
      <c r="BD114" s="85"/>
      <c r="BE114" s="85"/>
      <c r="BF114" s="85"/>
      <c r="BG114" s="85"/>
      <c r="BH114" s="59"/>
      <c r="BI114" s="85"/>
      <c r="BJ114" s="85"/>
      <c r="BK114" s="85"/>
      <c r="BL114" s="85"/>
      <c r="BM114" s="85"/>
      <c r="BN114" s="85"/>
      <c r="BO114" s="85"/>
      <c r="BP114" s="60"/>
      <c r="BQ114" s="85"/>
      <c r="BR114" s="85"/>
      <c r="BS114" s="85"/>
      <c r="BT114" s="85"/>
      <c r="BU114" s="48"/>
      <c r="BV114" s="85"/>
      <c r="BW114" s="85"/>
      <c r="BX114" s="85"/>
      <c r="BY114" s="85"/>
      <c r="BZ114" s="85"/>
      <c r="CA114" s="85"/>
      <c r="CB114" s="85"/>
      <c r="CC114" s="13"/>
      <c r="CD114" s="85"/>
      <c r="CE114" s="85"/>
      <c r="CF114" s="85"/>
      <c r="CG114" s="85"/>
      <c r="CH114" s="85"/>
      <c r="CI114" s="85"/>
      <c r="CJ114" s="85"/>
      <c r="CK114" s="85"/>
      <c r="CL114" s="85"/>
      <c r="CM114" s="85"/>
      <c r="CN114" s="85"/>
      <c r="CO114" s="85"/>
      <c r="CP114" s="85"/>
      <c r="CQ114" s="85"/>
      <c r="CR114" s="85"/>
      <c r="CS114" s="85"/>
      <c r="CT114" s="85"/>
      <c r="CU114" s="85"/>
      <c r="CV114" s="85"/>
      <c r="CW114" s="85"/>
      <c r="CX114" s="85"/>
      <c r="CY114" s="85"/>
      <c r="CZ114" s="85"/>
      <c r="DA114" s="85"/>
      <c r="DB114" s="85"/>
      <c r="DC114" s="85"/>
      <c r="DD114" s="85"/>
      <c r="DE114" s="85"/>
      <c r="DF114" s="85"/>
      <c r="DG114" s="85"/>
      <c r="DH114" s="85"/>
      <c r="DI114" s="85"/>
      <c r="DJ114" s="85"/>
      <c r="DK114" s="85"/>
      <c r="DL114" s="85"/>
      <c r="DM114" s="85"/>
      <c r="DN114" s="85"/>
      <c r="DO114" s="85"/>
      <c r="DP114" s="85"/>
      <c r="DQ114" s="85"/>
      <c r="DR114" s="85"/>
      <c r="DS114" s="85"/>
      <c r="DT114" s="85"/>
      <c r="DU114" s="85"/>
      <c r="DV114" s="85"/>
      <c r="DW114" s="85"/>
      <c r="DX114" s="85"/>
      <c r="DY114" s="85"/>
    </row>
    <row r="115" spans="1:129" ht="15.75" thickBot="1" x14ac:dyDescent="0.3">
      <c r="A115" s="87" t="s">
        <v>958</v>
      </c>
      <c r="B115" s="85">
        <v>1.28</v>
      </c>
      <c r="C115" s="85">
        <v>1.53</v>
      </c>
      <c r="D115" s="85">
        <v>1.08</v>
      </c>
      <c r="E115" s="85"/>
      <c r="F115" s="85"/>
      <c r="G115" s="85"/>
      <c r="H115" s="47">
        <v>0</v>
      </c>
      <c r="I115" s="85">
        <v>2</v>
      </c>
      <c r="J115" s="85">
        <v>0</v>
      </c>
      <c r="K115" s="85">
        <v>0</v>
      </c>
      <c r="L115" s="85">
        <v>0</v>
      </c>
      <c r="M115" s="85">
        <v>0</v>
      </c>
      <c r="N115" s="85">
        <v>3</v>
      </c>
      <c r="O115" s="85">
        <v>2</v>
      </c>
      <c r="P115" s="67">
        <v>0</v>
      </c>
      <c r="Q115" s="85">
        <v>0</v>
      </c>
      <c r="R115" s="85">
        <v>0</v>
      </c>
      <c r="S115" s="85">
        <v>0</v>
      </c>
      <c r="T115" s="85">
        <v>0</v>
      </c>
      <c r="U115" s="53">
        <v>0</v>
      </c>
      <c r="V115" s="85">
        <v>0</v>
      </c>
      <c r="W115" s="85">
        <v>1</v>
      </c>
      <c r="X115" s="85">
        <v>0</v>
      </c>
      <c r="Y115" s="85">
        <v>0</v>
      </c>
      <c r="Z115" s="85">
        <v>1</v>
      </c>
      <c r="AA115" s="85">
        <v>3</v>
      </c>
      <c r="AB115" s="85">
        <v>1</v>
      </c>
      <c r="AC115" s="52">
        <v>1</v>
      </c>
      <c r="AD115" s="85">
        <v>0</v>
      </c>
      <c r="AE115" s="85">
        <v>0</v>
      </c>
      <c r="AF115" s="85">
        <v>0</v>
      </c>
      <c r="AG115" s="85">
        <v>0</v>
      </c>
      <c r="AH115" s="57">
        <v>0</v>
      </c>
      <c r="AI115" s="85">
        <v>4</v>
      </c>
      <c r="AJ115" s="85">
        <v>0</v>
      </c>
      <c r="AK115" s="85">
        <v>0</v>
      </c>
      <c r="AL115" s="85">
        <v>0</v>
      </c>
      <c r="AM115" s="85">
        <v>1</v>
      </c>
      <c r="AN115" s="85">
        <v>2</v>
      </c>
      <c r="AO115" s="85">
        <v>0</v>
      </c>
      <c r="AP115" s="60">
        <v>0</v>
      </c>
      <c r="AQ115" s="85">
        <v>0</v>
      </c>
      <c r="AR115" s="85">
        <v>0</v>
      </c>
      <c r="AS115" s="85">
        <v>0</v>
      </c>
      <c r="AT115" s="85">
        <v>0</v>
      </c>
      <c r="AU115" s="6"/>
      <c r="AV115" s="85"/>
      <c r="AW115" s="85"/>
      <c r="AX115" s="85"/>
      <c r="AY115" s="85"/>
      <c r="AZ115" s="85"/>
      <c r="BA115" s="85"/>
      <c r="BB115" s="85"/>
      <c r="BC115" s="13"/>
      <c r="BD115" s="85"/>
      <c r="BE115" s="85"/>
      <c r="BF115" s="85"/>
      <c r="BG115" s="85"/>
      <c r="BH115" s="59"/>
      <c r="BI115" s="85"/>
      <c r="BJ115" s="85"/>
      <c r="BK115" s="85"/>
      <c r="BL115" s="85"/>
      <c r="BM115" s="85"/>
      <c r="BN115" s="85"/>
      <c r="BO115" s="85"/>
      <c r="BP115" s="60"/>
      <c r="BQ115" s="85"/>
      <c r="BR115" s="85"/>
      <c r="BS115" s="85"/>
      <c r="BT115" s="85"/>
      <c r="BU115" s="48"/>
      <c r="BV115" s="85"/>
      <c r="BW115" s="85"/>
      <c r="BX115" s="85"/>
      <c r="BY115" s="85"/>
      <c r="BZ115" s="85"/>
      <c r="CA115" s="85"/>
      <c r="CB115" s="85"/>
      <c r="CC115" s="13"/>
      <c r="CD115" s="85"/>
      <c r="CE115" s="85"/>
      <c r="CF115" s="85"/>
      <c r="CG115" s="85"/>
      <c r="CH115" s="85"/>
      <c r="CI115" s="85"/>
      <c r="CJ115" s="85"/>
      <c r="CK115" s="85"/>
      <c r="CL115" s="85"/>
      <c r="CM115" s="85"/>
      <c r="CN115" s="85"/>
      <c r="CO115" s="85"/>
      <c r="CP115" s="85"/>
      <c r="CQ115" s="85"/>
      <c r="CR115" s="85"/>
      <c r="CS115" s="85"/>
      <c r="CT115" s="85"/>
      <c r="CU115" s="85"/>
      <c r="CV115" s="85"/>
      <c r="CW115" s="85"/>
      <c r="CX115" s="85"/>
      <c r="CY115" s="85"/>
      <c r="CZ115" s="85"/>
      <c r="DA115" s="85"/>
      <c r="DB115" s="85"/>
      <c r="DC115" s="85"/>
      <c r="DD115" s="85"/>
      <c r="DE115" s="85"/>
      <c r="DF115" s="85"/>
      <c r="DG115" s="85"/>
      <c r="DH115" s="85"/>
      <c r="DI115" s="85"/>
      <c r="DJ115" s="85"/>
      <c r="DK115" s="85"/>
      <c r="DL115" s="85"/>
      <c r="DM115" s="85"/>
      <c r="DN115" s="85"/>
      <c r="DO115" s="85"/>
      <c r="DP115" s="85"/>
      <c r="DQ115" s="85"/>
      <c r="DR115" s="85"/>
      <c r="DS115" s="85"/>
      <c r="DT115" s="85"/>
      <c r="DU115" s="85"/>
      <c r="DV115" s="85"/>
      <c r="DW115" s="85"/>
      <c r="DX115" s="85"/>
      <c r="DY115" s="85"/>
    </row>
    <row r="116" spans="1:129" ht="15.75" customHeight="1" thickBot="1" x14ac:dyDescent="0.3">
      <c r="A116" s="88" t="s">
        <v>959</v>
      </c>
      <c r="B116" s="85">
        <v>0.89</v>
      </c>
      <c r="C116" s="85">
        <v>0.44</v>
      </c>
      <c r="D116" s="85">
        <v>0.63</v>
      </c>
      <c r="E116" s="85"/>
      <c r="F116" s="85"/>
      <c r="G116" s="85"/>
      <c r="H116" s="47">
        <v>0</v>
      </c>
      <c r="I116" s="85">
        <v>3</v>
      </c>
      <c r="J116" s="85">
        <v>2</v>
      </c>
      <c r="K116" s="85">
        <v>0</v>
      </c>
      <c r="L116" s="85">
        <v>0</v>
      </c>
      <c r="M116" s="85">
        <v>0</v>
      </c>
      <c r="N116" s="85">
        <v>0</v>
      </c>
      <c r="O116" s="85">
        <v>2</v>
      </c>
      <c r="P116" s="67">
        <v>0</v>
      </c>
      <c r="Q116" s="85">
        <v>0</v>
      </c>
      <c r="R116" s="85">
        <v>0</v>
      </c>
      <c r="S116" s="85">
        <v>0</v>
      </c>
      <c r="T116" s="85">
        <v>0</v>
      </c>
      <c r="U116" s="53">
        <v>0</v>
      </c>
      <c r="V116" s="85">
        <v>0</v>
      </c>
      <c r="W116" s="85">
        <v>0</v>
      </c>
      <c r="X116" s="85">
        <v>0</v>
      </c>
      <c r="Y116" s="85">
        <v>0</v>
      </c>
      <c r="Z116" s="85">
        <v>0</v>
      </c>
      <c r="AA116" s="85">
        <v>1</v>
      </c>
      <c r="AB116" s="85">
        <v>0</v>
      </c>
      <c r="AC116" s="52">
        <v>1</v>
      </c>
      <c r="AD116" s="85">
        <v>0</v>
      </c>
      <c r="AE116" s="85">
        <v>0</v>
      </c>
      <c r="AF116" s="85">
        <v>0</v>
      </c>
      <c r="AG116" s="85">
        <v>0</v>
      </c>
      <c r="AH116" s="57">
        <v>0</v>
      </c>
      <c r="AI116" s="85">
        <v>0</v>
      </c>
      <c r="AJ116" s="85">
        <v>0</v>
      </c>
      <c r="AK116" s="85">
        <v>0</v>
      </c>
      <c r="AL116" s="85">
        <v>0</v>
      </c>
      <c r="AM116" s="85">
        <v>0</v>
      </c>
      <c r="AN116" s="85">
        <v>2</v>
      </c>
      <c r="AO116" s="85">
        <v>0</v>
      </c>
      <c r="AP116" s="60">
        <v>0</v>
      </c>
      <c r="AQ116" s="85">
        <v>0</v>
      </c>
      <c r="AR116" s="85">
        <v>0</v>
      </c>
      <c r="AS116" s="85">
        <v>0</v>
      </c>
      <c r="AT116" s="85">
        <v>0</v>
      </c>
      <c r="AU116" s="6"/>
      <c r="AV116" s="85"/>
      <c r="AW116" s="85"/>
      <c r="AX116" s="85"/>
      <c r="AY116" s="85"/>
      <c r="AZ116" s="85"/>
      <c r="BA116" s="85"/>
      <c r="BB116" s="85"/>
      <c r="BC116" s="13"/>
      <c r="BD116" s="85"/>
      <c r="BE116" s="85"/>
      <c r="BF116" s="85"/>
      <c r="BG116" s="85"/>
      <c r="BH116" s="59"/>
      <c r="BI116" s="85"/>
      <c r="BJ116" s="85"/>
      <c r="BK116" s="85"/>
      <c r="BL116" s="85"/>
      <c r="BM116" s="85"/>
      <c r="BN116" s="85"/>
      <c r="BO116" s="85"/>
      <c r="BP116" s="60"/>
      <c r="BQ116" s="85"/>
      <c r="BR116" s="85"/>
      <c r="BS116" s="85"/>
      <c r="BT116" s="85"/>
      <c r="BU116" s="48"/>
      <c r="BV116" s="85"/>
      <c r="BW116" s="85"/>
      <c r="BX116" s="85"/>
      <c r="BY116" s="85"/>
      <c r="BZ116" s="85"/>
      <c r="CA116" s="85"/>
      <c r="CB116" s="85"/>
      <c r="CC116" s="13"/>
      <c r="CD116" s="85"/>
      <c r="CE116" s="85"/>
      <c r="CF116" s="85"/>
      <c r="CG116" s="85"/>
      <c r="CH116" s="85" t="s">
        <v>960</v>
      </c>
      <c r="CI116" s="85"/>
      <c r="CJ116" s="85"/>
      <c r="CK116" s="85"/>
      <c r="CL116" s="85"/>
      <c r="CM116" s="85"/>
      <c r="CN116" s="85"/>
      <c r="CO116" s="85"/>
      <c r="CP116" s="85"/>
      <c r="CQ116" s="85"/>
      <c r="CR116" s="85"/>
      <c r="CS116" s="85"/>
      <c r="CT116" s="85"/>
      <c r="CU116" s="85"/>
      <c r="CV116" s="85"/>
      <c r="CW116" s="85"/>
      <c r="CX116" s="85"/>
      <c r="CY116" s="85"/>
      <c r="CZ116" s="85"/>
      <c r="DA116" s="85"/>
      <c r="DB116" s="85"/>
      <c r="DC116" s="85"/>
      <c r="DD116" s="85"/>
      <c r="DE116" s="85"/>
      <c r="DF116" s="85"/>
      <c r="DG116" s="85"/>
      <c r="DH116" s="85"/>
      <c r="DI116" s="85"/>
      <c r="DJ116" s="85"/>
      <c r="DK116" s="85"/>
      <c r="DL116" s="85"/>
      <c r="DM116" s="85"/>
      <c r="DN116" s="85"/>
      <c r="DO116" s="85"/>
      <c r="DP116" s="85"/>
      <c r="DQ116" s="85"/>
      <c r="DR116" s="85"/>
      <c r="DS116" s="85"/>
      <c r="DT116" s="85"/>
      <c r="DU116" s="85"/>
      <c r="DV116" s="85"/>
      <c r="DW116" s="85"/>
      <c r="DX116" s="85"/>
      <c r="DY116" s="85"/>
    </row>
    <row r="117" spans="1:129" ht="15.75" customHeight="1" thickBot="1" x14ac:dyDescent="0.3">
      <c r="A117" s="87" t="s">
        <v>961</v>
      </c>
      <c r="B117" s="85">
        <v>1.67</v>
      </c>
      <c r="C117" s="85">
        <v>1.94</v>
      </c>
      <c r="D117" s="85">
        <v>1.49</v>
      </c>
      <c r="E117" s="85"/>
      <c r="F117" s="85"/>
      <c r="G117" s="85"/>
      <c r="H117" s="47">
        <v>1</v>
      </c>
      <c r="I117" s="85">
        <v>3</v>
      </c>
      <c r="J117" s="85">
        <v>1</v>
      </c>
      <c r="K117" s="85">
        <v>0</v>
      </c>
      <c r="L117" s="85">
        <v>0</v>
      </c>
      <c r="M117" s="85">
        <v>0</v>
      </c>
      <c r="N117" s="85">
        <v>1</v>
      </c>
      <c r="O117" s="85">
        <v>0</v>
      </c>
      <c r="P117" s="67">
        <v>0</v>
      </c>
      <c r="Q117" s="85">
        <v>0</v>
      </c>
      <c r="R117" s="85">
        <v>0</v>
      </c>
      <c r="S117" s="85">
        <v>0</v>
      </c>
      <c r="T117" s="85">
        <v>0</v>
      </c>
      <c r="U117" s="53">
        <v>1</v>
      </c>
      <c r="V117" s="85">
        <v>2</v>
      </c>
      <c r="W117" s="85">
        <v>3</v>
      </c>
      <c r="X117" s="85">
        <v>0</v>
      </c>
      <c r="Y117" s="85">
        <v>0</v>
      </c>
      <c r="Z117" s="85">
        <v>0</v>
      </c>
      <c r="AA117" s="85">
        <v>4</v>
      </c>
      <c r="AB117" s="85">
        <v>1</v>
      </c>
      <c r="AC117" s="52">
        <v>1</v>
      </c>
      <c r="AD117" s="85">
        <v>0</v>
      </c>
      <c r="AE117" s="85">
        <v>0</v>
      </c>
      <c r="AF117" s="85">
        <v>0</v>
      </c>
      <c r="AG117" s="85">
        <v>0</v>
      </c>
      <c r="AH117" s="57">
        <v>0</v>
      </c>
      <c r="AI117" s="85">
        <v>4</v>
      </c>
      <c r="AJ117" s="85">
        <v>3</v>
      </c>
      <c r="AK117" s="85">
        <v>0</v>
      </c>
      <c r="AL117" s="85">
        <v>0</v>
      </c>
      <c r="AM117" s="85">
        <v>0</v>
      </c>
      <c r="AN117" s="85">
        <v>3</v>
      </c>
      <c r="AO117" s="85">
        <v>0</v>
      </c>
      <c r="AP117" s="60">
        <v>0</v>
      </c>
      <c r="AQ117" s="85">
        <v>1</v>
      </c>
      <c r="AR117" s="85">
        <v>0</v>
      </c>
      <c r="AS117" s="85">
        <v>0</v>
      </c>
      <c r="AT117" s="85">
        <v>0</v>
      </c>
      <c r="AU117" s="6"/>
      <c r="AV117" s="85"/>
      <c r="AW117" s="85"/>
      <c r="AX117" s="85"/>
      <c r="AY117" s="85"/>
      <c r="AZ117" s="85"/>
      <c r="BA117" s="85"/>
      <c r="BB117" s="85"/>
      <c r="BC117" s="13"/>
      <c r="BD117" s="85"/>
      <c r="BE117" s="85"/>
      <c r="BF117" s="85"/>
      <c r="BG117" s="85"/>
      <c r="BH117" s="59"/>
      <c r="BI117" s="85"/>
      <c r="BJ117" s="85"/>
      <c r="BK117" s="85"/>
      <c r="BL117" s="85"/>
      <c r="BM117" s="85"/>
      <c r="BN117" s="85"/>
      <c r="BO117" s="85"/>
      <c r="BP117" s="60"/>
      <c r="BQ117" s="85"/>
      <c r="BR117" s="85"/>
      <c r="BS117" s="85"/>
      <c r="BT117" s="85"/>
      <c r="BU117" s="48"/>
      <c r="BV117" s="85"/>
      <c r="BW117" s="85"/>
      <c r="BX117" s="85"/>
      <c r="BY117" s="85"/>
      <c r="BZ117" s="85"/>
      <c r="CA117" s="85"/>
      <c r="CB117" s="85"/>
      <c r="CC117" s="13"/>
      <c r="CD117" s="85"/>
      <c r="CE117" s="85"/>
      <c r="CF117" s="85"/>
      <c r="CG117" s="85"/>
      <c r="CH117" s="85" t="s">
        <v>962</v>
      </c>
      <c r="CI117" s="85"/>
      <c r="CJ117" s="85"/>
      <c r="CK117" s="85"/>
      <c r="CL117" s="85"/>
      <c r="CM117" s="85"/>
      <c r="CN117" s="85"/>
      <c r="CO117" s="85"/>
      <c r="CP117" s="85"/>
      <c r="CQ117" s="85"/>
      <c r="CR117" s="85"/>
      <c r="CS117" s="85"/>
      <c r="CT117" s="85"/>
      <c r="CU117" s="85"/>
      <c r="CV117" s="85"/>
      <c r="CW117" s="85"/>
      <c r="CX117" s="85"/>
      <c r="CY117" s="85"/>
      <c r="CZ117" s="85"/>
      <c r="DA117" s="85"/>
      <c r="DB117" s="85"/>
      <c r="DC117" s="85"/>
      <c r="DD117" s="85"/>
      <c r="DE117" s="85"/>
      <c r="DF117" s="85"/>
      <c r="DG117" s="85"/>
      <c r="DH117" s="85"/>
      <c r="DI117" s="85"/>
      <c r="DJ117" s="85"/>
      <c r="DK117" s="85"/>
      <c r="DL117" s="85"/>
      <c r="DM117" s="85"/>
      <c r="DN117" s="85"/>
      <c r="DO117" s="85"/>
      <c r="DP117" s="85"/>
      <c r="DQ117" s="85"/>
      <c r="DR117" s="85"/>
      <c r="DS117" s="85"/>
      <c r="DT117" s="85"/>
      <c r="DU117" s="85"/>
      <c r="DV117" s="85"/>
      <c r="DW117" s="85"/>
      <c r="DX117" s="85"/>
      <c r="DY117" s="85"/>
    </row>
    <row r="118" spans="1:129" ht="15.75" thickBot="1" x14ac:dyDescent="0.3">
      <c r="A118" s="87" t="s">
        <v>952</v>
      </c>
      <c r="B118" s="85">
        <v>1.47</v>
      </c>
      <c r="C118" s="85">
        <v>1.38</v>
      </c>
      <c r="D118" s="85">
        <v>1.4</v>
      </c>
      <c r="E118" s="85"/>
      <c r="F118" s="85"/>
      <c r="G118" s="85"/>
      <c r="H118" s="47">
        <v>0</v>
      </c>
      <c r="I118" s="85">
        <v>3</v>
      </c>
      <c r="J118" s="85">
        <v>2</v>
      </c>
      <c r="K118" s="85">
        <v>0</v>
      </c>
      <c r="L118" s="85">
        <v>0</v>
      </c>
      <c r="M118" s="85">
        <v>1</v>
      </c>
      <c r="N118" s="85">
        <v>2</v>
      </c>
      <c r="O118" s="85">
        <v>1</v>
      </c>
      <c r="P118" s="67">
        <v>1</v>
      </c>
      <c r="Q118" s="85">
        <v>0</v>
      </c>
      <c r="R118" s="85">
        <v>0</v>
      </c>
      <c r="S118" s="85">
        <v>0</v>
      </c>
      <c r="T118" s="85">
        <v>0</v>
      </c>
      <c r="U118" s="53">
        <v>3</v>
      </c>
      <c r="V118" s="85">
        <v>1</v>
      </c>
      <c r="W118" s="85">
        <v>1</v>
      </c>
      <c r="X118" s="85">
        <v>1</v>
      </c>
      <c r="Y118" s="85">
        <v>1</v>
      </c>
      <c r="Z118" s="85">
        <v>0</v>
      </c>
      <c r="AA118" s="85">
        <v>6</v>
      </c>
      <c r="AB118" s="85">
        <v>0</v>
      </c>
      <c r="AC118" s="52">
        <v>0</v>
      </c>
      <c r="AD118" s="85">
        <v>1</v>
      </c>
      <c r="AE118" s="85">
        <v>0</v>
      </c>
      <c r="AF118" s="85">
        <v>0</v>
      </c>
      <c r="AG118" s="85">
        <v>0</v>
      </c>
      <c r="AH118" s="57">
        <v>0</v>
      </c>
      <c r="AI118" s="85">
        <v>4</v>
      </c>
      <c r="AJ118" s="85">
        <v>2</v>
      </c>
      <c r="AK118" s="85">
        <v>1</v>
      </c>
      <c r="AL118" s="85">
        <v>0</v>
      </c>
      <c r="AM118" s="85">
        <v>0</v>
      </c>
      <c r="AN118" s="85">
        <v>7</v>
      </c>
      <c r="AO118" s="85">
        <v>0</v>
      </c>
      <c r="AP118" s="60">
        <v>0</v>
      </c>
      <c r="AQ118" s="85">
        <v>0</v>
      </c>
      <c r="AR118" s="85">
        <v>0</v>
      </c>
      <c r="AS118" s="85">
        <v>0</v>
      </c>
      <c r="AT118" s="85">
        <v>0</v>
      </c>
      <c r="AU118" s="6"/>
      <c r="AV118" s="85"/>
      <c r="AW118" s="85"/>
      <c r="AX118" s="85"/>
      <c r="AY118" s="85"/>
      <c r="AZ118" s="85"/>
      <c r="BA118" s="85"/>
      <c r="BB118" s="85"/>
      <c r="BC118" s="13"/>
      <c r="BD118" s="85"/>
      <c r="BE118" s="85"/>
      <c r="BF118" s="85"/>
      <c r="BG118" s="85"/>
      <c r="BH118" s="59"/>
      <c r="BI118" s="85"/>
      <c r="BJ118" s="85"/>
      <c r="BK118" s="85"/>
      <c r="BL118" s="85"/>
      <c r="BM118" s="85"/>
      <c r="BN118" s="85"/>
      <c r="BO118" s="85"/>
      <c r="BP118" s="60"/>
      <c r="BQ118" s="85"/>
      <c r="BR118" s="85"/>
      <c r="BS118" s="85"/>
      <c r="BT118" s="85"/>
      <c r="BU118" s="48"/>
      <c r="BV118" s="85"/>
      <c r="BW118" s="85"/>
      <c r="BX118" s="85"/>
      <c r="BY118" s="85"/>
      <c r="BZ118" s="85"/>
      <c r="CA118" s="85"/>
      <c r="CB118" s="85"/>
      <c r="CC118" s="13"/>
      <c r="CD118" s="85"/>
      <c r="CE118" s="85"/>
      <c r="CF118" s="85"/>
      <c r="CG118" s="85"/>
      <c r="CH118" s="85"/>
      <c r="CI118" s="85"/>
      <c r="CJ118" s="85"/>
      <c r="CK118" s="85"/>
      <c r="CL118" s="85"/>
      <c r="CM118" s="85"/>
      <c r="CN118" s="85"/>
      <c r="CO118" s="85"/>
      <c r="CP118" s="85"/>
      <c r="CQ118" s="85"/>
      <c r="CR118" s="85"/>
      <c r="CS118" s="85"/>
      <c r="CT118" s="85"/>
      <c r="CU118" s="85"/>
      <c r="CV118" s="85"/>
      <c r="CW118" s="85"/>
      <c r="CX118" s="85"/>
      <c r="CY118" s="85"/>
      <c r="CZ118" s="85"/>
      <c r="DA118" s="85"/>
      <c r="DB118" s="85"/>
      <c r="DC118" s="85"/>
      <c r="DD118" s="85"/>
      <c r="DE118" s="85"/>
      <c r="DF118" s="85"/>
      <c r="DG118" s="85"/>
      <c r="DH118" s="85"/>
      <c r="DI118" s="85"/>
      <c r="DJ118" s="85"/>
      <c r="DK118" s="85"/>
      <c r="DL118" s="85"/>
      <c r="DM118" s="85"/>
      <c r="DN118" s="85"/>
      <c r="DO118" s="85"/>
      <c r="DP118" s="85"/>
      <c r="DQ118" s="85"/>
      <c r="DR118" s="85"/>
      <c r="DS118" s="85"/>
      <c r="DT118" s="85"/>
      <c r="DU118" s="85"/>
      <c r="DV118" s="85"/>
      <c r="DW118" s="85"/>
      <c r="DX118" s="85"/>
      <c r="DY118" s="85"/>
    </row>
    <row r="119" spans="1:129" ht="15.75" thickBot="1" x14ac:dyDescent="0.3">
      <c r="A119" s="86" t="s">
        <v>963</v>
      </c>
      <c r="B119" s="85">
        <v>1.32</v>
      </c>
      <c r="C119" s="85">
        <v>1.25</v>
      </c>
      <c r="D119" s="85">
        <v>1.29</v>
      </c>
      <c r="E119" s="85"/>
      <c r="F119" s="85"/>
      <c r="G119" s="85"/>
      <c r="H119" s="47">
        <v>0</v>
      </c>
      <c r="I119" s="85">
        <v>4</v>
      </c>
      <c r="J119" s="85">
        <v>1</v>
      </c>
      <c r="K119" s="85">
        <v>0</v>
      </c>
      <c r="L119" s="85">
        <v>0</v>
      </c>
      <c r="M119" s="85">
        <v>0</v>
      </c>
      <c r="N119" s="85">
        <v>4</v>
      </c>
      <c r="O119" s="85">
        <v>0</v>
      </c>
      <c r="P119" s="67">
        <v>0</v>
      </c>
      <c r="Q119" s="85">
        <v>0</v>
      </c>
      <c r="R119" s="85">
        <v>0</v>
      </c>
      <c r="S119" s="85">
        <v>0</v>
      </c>
      <c r="T119" s="85">
        <v>0</v>
      </c>
      <c r="U119" s="53">
        <v>0</v>
      </c>
      <c r="V119" s="85">
        <v>0</v>
      </c>
      <c r="W119" s="85">
        <v>1</v>
      </c>
      <c r="X119" s="85">
        <v>0</v>
      </c>
      <c r="Y119" s="85">
        <v>0</v>
      </c>
      <c r="Z119" s="85">
        <v>0</v>
      </c>
      <c r="AA119" s="85">
        <v>5</v>
      </c>
      <c r="AB119" s="85">
        <v>0</v>
      </c>
      <c r="AC119" s="52">
        <v>1</v>
      </c>
      <c r="AD119" s="85">
        <v>0</v>
      </c>
      <c r="AE119" s="85">
        <v>0</v>
      </c>
      <c r="AF119" s="85">
        <v>0</v>
      </c>
      <c r="AG119" s="85">
        <v>0</v>
      </c>
      <c r="AH119" s="57">
        <v>2</v>
      </c>
      <c r="AI119" s="85">
        <v>7</v>
      </c>
      <c r="AJ119" s="85">
        <v>4</v>
      </c>
      <c r="AK119" s="85">
        <v>0</v>
      </c>
      <c r="AL119" s="85">
        <v>0</v>
      </c>
      <c r="AM119" s="85">
        <v>0</v>
      </c>
      <c r="AN119" s="85">
        <v>1</v>
      </c>
      <c r="AO119" s="85">
        <v>2</v>
      </c>
      <c r="AP119" s="60">
        <v>2</v>
      </c>
      <c r="AQ119" s="85">
        <v>0</v>
      </c>
      <c r="AR119" s="85">
        <v>0</v>
      </c>
      <c r="AS119" s="85">
        <v>0</v>
      </c>
      <c r="AT119" s="85">
        <v>0</v>
      </c>
      <c r="AU119" s="6"/>
      <c r="AV119" s="85"/>
      <c r="AW119" s="85"/>
      <c r="AX119" s="85"/>
      <c r="AY119" s="85"/>
      <c r="AZ119" s="85"/>
      <c r="BA119" s="85"/>
      <c r="BB119" s="85"/>
      <c r="BC119" s="13"/>
      <c r="BD119" s="85"/>
      <c r="BE119" s="85"/>
      <c r="BF119" s="85"/>
      <c r="BG119" s="85"/>
      <c r="BH119" s="59"/>
      <c r="BI119" s="85"/>
      <c r="BJ119" s="85"/>
      <c r="BK119" s="85"/>
      <c r="BL119" s="85"/>
      <c r="BM119" s="85"/>
      <c r="BN119" s="85"/>
      <c r="BO119" s="85"/>
      <c r="BP119" s="60"/>
      <c r="BQ119" s="85"/>
      <c r="BR119" s="85"/>
      <c r="BS119" s="85"/>
      <c r="BT119" s="85"/>
      <c r="BU119" s="48"/>
      <c r="BV119" s="85"/>
      <c r="BW119" s="85"/>
      <c r="BX119" s="85"/>
      <c r="BY119" s="85"/>
      <c r="BZ119" s="85"/>
      <c r="CA119" s="85"/>
      <c r="CB119" s="85"/>
      <c r="CC119" s="13"/>
      <c r="CD119" s="85"/>
      <c r="CE119" s="85"/>
      <c r="CF119" s="85"/>
      <c r="CG119" s="85"/>
      <c r="CH119" s="85"/>
      <c r="CI119" s="85"/>
      <c r="CJ119" s="85"/>
      <c r="CK119" s="85"/>
      <c r="CL119" s="85"/>
      <c r="CM119" s="85"/>
      <c r="CN119" s="85"/>
      <c r="CO119" s="85"/>
      <c r="CP119" s="85"/>
      <c r="CQ119" s="85"/>
      <c r="CR119" s="85"/>
      <c r="CS119" s="85"/>
      <c r="CT119" s="85"/>
      <c r="CU119" s="85"/>
      <c r="CV119" s="85"/>
      <c r="CW119" s="85"/>
      <c r="CX119" s="85"/>
      <c r="CY119" s="85"/>
      <c r="CZ119" s="85"/>
      <c r="DA119" s="85"/>
      <c r="DB119" s="85"/>
      <c r="DC119" s="85"/>
      <c r="DD119" s="85"/>
      <c r="DE119" s="85"/>
      <c r="DF119" s="85"/>
      <c r="DG119" s="85"/>
      <c r="DH119" s="85"/>
      <c r="DI119" s="85"/>
      <c r="DJ119" s="85"/>
      <c r="DK119" s="85"/>
      <c r="DL119" s="85"/>
      <c r="DM119" s="85"/>
      <c r="DN119" s="85"/>
      <c r="DO119" s="85"/>
      <c r="DP119" s="85"/>
      <c r="DQ119" s="85"/>
      <c r="DR119" s="85"/>
      <c r="DS119" s="85"/>
      <c r="DT119" s="85"/>
      <c r="DU119" s="85"/>
      <c r="DV119" s="85"/>
      <c r="DW119" s="85"/>
      <c r="DX119" s="85"/>
      <c r="DY119" s="85"/>
    </row>
    <row r="120" spans="1:129" ht="15.75" thickBot="1" x14ac:dyDescent="0.3">
      <c r="A120" s="88" t="s">
        <v>964</v>
      </c>
      <c r="B120" s="85">
        <v>0.71</v>
      </c>
      <c r="C120" s="85">
        <v>1</v>
      </c>
      <c r="D120" s="85">
        <v>1.1299999999999999</v>
      </c>
      <c r="E120" s="85"/>
      <c r="F120" s="85"/>
      <c r="G120" s="85"/>
      <c r="H120" s="47">
        <v>0</v>
      </c>
      <c r="I120" s="85">
        <v>2</v>
      </c>
      <c r="J120" s="85">
        <v>0</v>
      </c>
      <c r="K120" s="85">
        <v>0</v>
      </c>
      <c r="L120" s="85">
        <v>0</v>
      </c>
      <c r="M120" s="85">
        <v>0</v>
      </c>
      <c r="N120" s="85">
        <v>1</v>
      </c>
      <c r="O120" s="85">
        <v>0</v>
      </c>
      <c r="P120" s="67">
        <v>0</v>
      </c>
      <c r="Q120" s="85">
        <v>1</v>
      </c>
      <c r="R120" s="85">
        <v>0</v>
      </c>
      <c r="S120" s="85">
        <v>0</v>
      </c>
      <c r="T120" s="85">
        <v>0</v>
      </c>
      <c r="U120" s="53">
        <v>1</v>
      </c>
      <c r="V120" s="85">
        <v>0</v>
      </c>
      <c r="W120" s="85">
        <v>1</v>
      </c>
      <c r="X120" s="85">
        <v>0</v>
      </c>
      <c r="Y120" s="85">
        <v>0</v>
      </c>
      <c r="Z120" s="85">
        <v>0</v>
      </c>
      <c r="AA120" s="85">
        <v>6</v>
      </c>
      <c r="AB120" s="85">
        <v>1</v>
      </c>
      <c r="AC120" s="52">
        <v>2</v>
      </c>
      <c r="AD120" s="85">
        <v>0</v>
      </c>
      <c r="AE120" s="85">
        <v>0</v>
      </c>
      <c r="AF120" s="85">
        <v>0</v>
      </c>
      <c r="AG120" s="85">
        <v>0</v>
      </c>
      <c r="AH120" s="57">
        <v>0</v>
      </c>
      <c r="AI120" s="85">
        <v>2</v>
      </c>
      <c r="AJ120" s="85">
        <v>2</v>
      </c>
      <c r="AK120" s="85">
        <v>0</v>
      </c>
      <c r="AL120" s="85">
        <v>0</v>
      </c>
      <c r="AM120" s="85">
        <v>0</v>
      </c>
      <c r="AN120" s="85">
        <v>10</v>
      </c>
      <c r="AO120" s="85">
        <v>0</v>
      </c>
      <c r="AP120" s="60">
        <v>0</v>
      </c>
      <c r="AQ120" s="85">
        <v>0</v>
      </c>
      <c r="AR120" s="85">
        <v>0</v>
      </c>
      <c r="AS120" s="85">
        <v>0</v>
      </c>
      <c r="AT120" s="85">
        <v>0</v>
      </c>
      <c r="AU120" s="6"/>
      <c r="AV120" s="85"/>
      <c r="AW120" s="85"/>
      <c r="AX120" s="85"/>
      <c r="AY120" s="85"/>
      <c r="AZ120" s="85"/>
      <c r="BA120" s="85"/>
      <c r="BB120" s="85"/>
      <c r="BC120" s="13"/>
      <c r="BD120" s="85"/>
      <c r="BE120" s="85"/>
      <c r="BF120" s="85"/>
      <c r="BG120" s="85"/>
      <c r="BH120" s="59"/>
      <c r="BI120" s="85"/>
      <c r="BJ120" s="85"/>
      <c r="BK120" s="85"/>
      <c r="BL120" s="85"/>
      <c r="BM120" s="85"/>
      <c r="BN120" s="85"/>
      <c r="BO120" s="85"/>
      <c r="BP120" s="60"/>
      <c r="BQ120" s="85"/>
      <c r="BR120" s="85"/>
      <c r="BS120" s="85"/>
      <c r="BT120" s="85"/>
      <c r="BU120" s="48"/>
      <c r="BV120" s="85"/>
      <c r="BW120" s="85"/>
      <c r="BX120" s="85"/>
      <c r="BY120" s="85"/>
      <c r="BZ120" s="85"/>
      <c r="CA120" s="85"/>
      <c r="CB120" s="85"/>
      <c r="CC120" s="13"/>
      <c r="CD120" s="85"/>
      <c r="CE120" s="85"/>
      <c r="CF120" s="85"/>
      <c r="CG120" s="85"/>
      <c r="CH120" s="85"/>
      <c r="CI120" s="85"/>
      <c r="CJ120" s="85"/>
      <c r="CK120" s="85"/>
      <c r="CL120" s="85"/>
      <c r="CM120" s="85"/>
      <c r="CN120" s="85"/>
      <c r="CO120" s="85"/>
      <c r="CP120" s="85"/>
      <c r="CQ120" s="85"/>
      <c r="CR120" s="85"/>
      <c r="CS120" s="85"/>
      <c r="CT120" s="85"/>
      <c r="CU120" s="85"/>
      <c r="CV120" s="85"/>
      <c r="CW120" s="85"/>
      <c r="CX120" s="85"/>
      <c r="CY120" s="85"/>
      <c r="CZ120" s="85"/>
      <c r="DA120" s="85"/>
      <c r="DB120" s="85"/>
      <c r="DC120" s="85"/>
      <c r="DD120" s="85"/>
      <c r="DE120" s="85"/>
      <c r="DF120" s="85"/>
      <c r="DG120" s="85"/>
      <c r="DH120" s="85"/>
      <c r="DI120" s="85"/>
      <c r="DJ120" s="85"/>
      <c r="DK120" s="85"/>
      <c r="DL120" s="85"/>
      <c r="DM120" s="85"/>
      <c r="DN120" s="85"/>
      <c r="DO120" s="85"/>
      <c r="DP120" s="85"/>
      <c r="DQ120" s="85"/>
      <c r="DR120" s="85"/>
      <c r="DS120" s="85"/>
      <c r="DT120" s="85"/>
      <c r="DU120" s="85"/>
      <c r="DV120" s="85"/>
      <c r="DW120" s="85"/>
      <c r="DX120" s="85"/>
      <c r="DY120" s="85"/>
    </row>
    <row r="121" spans="1:129" ht="15.75" thickBot="1" x14ac:dyDescent="0.3">
      <c r="A121" s="88" t="s">
        <v>965</v>
      </c>
      <c r="B121" s="85">
        <v>1.02</v>
      </c>
      <c r="C121" s="85">
        <v>0.95</v>
      </c>
      <c r="D121" s="85">
        <v>0.95</v>
      </c>
      <c r="E121" s="85"/>
      <c r="F121" s="85"/>
      <c r="G121" s="85"/>
      <c r="H121" s="47">
        <v>0</v>
      </c>
      <c r="I121" s="85">
        <v>1</v>
      </c>
      <c r="J121" s="85">
        <v>1</v>
      </c>
      <c r="K121" s="85">
        <v>1</v>
      </c>
      <c r="L121" s="85">
        <v>0</v>
      </c>
      <c r="M121" s="85">
        <v>0</v>
      </c>
      <c r="N121" s="85">
        <v>2</v>
      </c>
      <c r="O121" s="85">
        <v>0</v>
      </c>
      <c r="P121" s="67">
        <v>1</v>
      </c>
      <c r="Q121" s="85">
        <v>0</v>
      </c>
      <c r="R121" s="85">
        <v>0</v>
      </c>
      <c r="S121" s="85">
        <v>0</v>
      </c>
      <c r="T121" s="85">
        <v>0</v>
      </c>
      <c r="U121" s="53">
        <v>0</v>
      </c>
      <c r="V121" s="85">
        <v>0</v>
      </c>
      <c r="W121" s="85">
        <v>1</v>
      </c>
      <c r="X121" s="85">
        <v>0</v>
      </c>
      <c r="Y121" s="85">
        <v>0</v>
      </c>
      <c r="Z121" s="85">
        <v>0</v>
      </c>
      <c r="AA121" s="85">
        <v>2</v>
      </c>
      <c r="AB121" s="85">
        <v>0</v>
      </c>
      <c r="AC121" s="52">
        <v>0</v>
      </c>
      <c r="AD121" s="85">
        <v>0</v>
      </c>
      <c r="AE121" s="85">
        <v>0</v>
      </c>
      <c r="AF121" s="85">
        <v>0</v>
      </c>
      <c r="AG121" s="85">
        <v>0</v>
      </c>
      <c r="AH121" s="57">
        <v>0</v>
      </c>
      <c r="AI121" s="85">
        <v>0</v>
      </c>
      <c r="AJ121" s="85">
        <v>0</v>
      </c>
      <c r="AK121" s="85">
        <v>0</v>
      </c>
      <c r="AL121" s="85">
        <v>0</v>
      </c>
      <c r="AM121" s="85">
        <v>0</v>
      </c>
      <c r="AN121" s="85">
        <v>4</v>
      </c>
      <c r="AO121" s="85">
        <v>0</v>
      </c>
      <c r="AP121" s="60">
        <v>0</v>
      </c>
      <c r="AQ121" s="85">
        <v>0</v>
      </c>
      <c r="AR121" s="85">
        <v>0</v>
      </c>
      <c r="AS121" s="85">
        <v>0</v>
      </c>
      <c r="AT121" s="85">
        <v>0</v>
      </c>
      <c r="AU121" s="6"/>
      <c r="AV121" s="85"/>
      <c r="AW121" s="85"/>
      <c r="AX121" s="85"/>
      <c r="AY121" s="85"/>
      <c r="AZ121" s="85"/>
      <c r="BA121" s="85"/>
      <c r="BB121" s="85"/>
      <c r="BC121" s="13"/>
      <c r="BD121" s="85"/>
      <c r="BE121" s="85"/>
      <c r="BF121" s="85"/>
      <c r="BG121" s="85"/>
      <c r="BH121" s="59"/>
      <c r="BI121" s="85"/>
      <c r="BJ121" s="85"/>
      <c r="BK121" s="85"/>
      <c r="BL121" s="85"/>
      <c r="BM121" s="85"/>
      <c r="BN121" s="85"/>
      <c r="BO121" s="85"/>
      <c r="BP121" s="60"/>
      <c r="BQ121" s="85"/>
      <c r="BR121" s="85"/>
      <c r="BS121" s="85"/>
      <c r="BT121" s="85"/>
      <c r="BU121" s="48"/>
      <c r="BV121" s="85"/>
      <c r="BW121" s="85"/>
      <c r="BX121" s="85"/>
      <c r="BY121" s="85"/>
      <c r="BZ121" s="85"/>
      <c r="CA121" s="85"/>
      <c r="CB121" s="85"/>
      <c r="CC121" s="13"/>
      <c r="CD121" s="85"/>
      <c r="CE121" s="85"/>
      <c r="CF121" s="85"/>
      <c r="CG121" s="85"/>
      <c r="CH121" s="85"/>
      <c r="CI121" s="85"/>
      <c r="CJ121" s="85"/>
      <c r="CK121" s="85"/>
      <c r="CL121" s="85"/>
      <c r="CM121" s="85"/>
      <c r="CN121" s="85"/>
      <c r="CO121" s="85"/>
      <c r="CP121" s="85"/>
      <c r="CQ121" s="85"/>
      <c r="CR121" s="85"/>
      <c r="CS121" s="85"/>
      <c r="CT121" s="85"/>
      <c r="CU121" s="85"/>
      <c r="CV121" s="85"/>
      <c r="CW121" s="85"/>
      <c r="CX121" s="85"/>
      <c r="CY121" s="85"/>
      <c r="CZ121" s="85"/>
      <c r="DA121" s="85"/>
      <c r="DB121" s="85"/>
      <c r="DC121" s="85"/>
      <c r="DD121" s="85"/>
      <c r="DE121" s="85"/>
      <c r="DF121" s="85"/>
      <c r="DG121" s="85"/>
      <c r="DH121" s="85"/>
      <c r="DI121" s="85"/>
      <c r="DJ121" s="85"/>
      <c r="DK121" s="85"/>
      <c r="DL121" s="85"/>
      <c r="DM121" s="85"/>
      <c r="DN121" s="85"/>
      <c r="DO121" s="85"/>
      <c r="DP121" s="85"/>
      <c r="DQ121" s="85"/>
      <c r="DR121" s="85"/>
      <c r="DS121" s="85"/>
      <c r="DT121" s="85"/>
      <c r="DU121" s="85"/>
      <c r="DV121" s="85"/>
      <c r="DW121" s="85"/>
      <c r="DX121" s="85"/>
      <c r="DY121" s="85"/>
    </row>
    <row r="122" spans="1:129" ht="15.75" thickBot="1" x14ac:dyDescent="0.3">
      <c r="A122" s="89">
        <v>45765</v>
      </c>
      <c r="B122" s="66"/>
      <c r="C122" s="66"/>
      <c r="D122" s="66"/>
      <c r="E122" s="66"/>
      <c r="F122" s="66"/>
      <c r="G122" s="66"/>
      <c r="H122" s="47"/>
      <c r="I122" s="85"/>
      <c r="J122" s="85"/>
      <c r="K122" s="85"/>
      <c r="L122" s="85"/>
      <c r="M122" s="85"/>
      <c r="N122" s="85"/>
      <c r="O122" s="85"/>
      <c r="P122" s="67"/>
      <c r="Q122" s="85"/>
      <c r="R122" s="85"/>
      <c r="S122" s="85"/>
      <c r="T122" s="85"/>
      <c r="U122" s="53"/>
      <c r="V122" s="85"/>
      <c r="W122" s="85"/>
      <c r="X122" s="85"/>
      <c r="Y122" s="85"/>
      <c r="Z122" s="85"/>
      <c r="AA122" s="85"/>
      <c r="AB122" s="85"/>
      <c r="AC122" s="52"/>
      <c r="AD122" s="85"/>
      <c r="AE122" s="85"/>
      <c r="AF122" s="85"/>
      <c r="AG122" s="85"/>
      <c r="AH122" s="57"/>
      <c r="AI122" s="85"/>
      <c r="AJ122" s="85"/>
      <c r="AK122" s="85"/>
      <c r="AL122" s="85"/>
      <c r="AM122" s="85"/>
      <c r="AN122" s="85"/>
      <c r="AO122" s="85"/>
      <c r="AP122" s="60"/>
      <c r="AQ122" s="85"/>
      <c r="AR122" s="85"/>
      <c r="AS122" s="85"/>
      <c r="AT122" s="85"/>
      <c r="AU122" s="6"/>
      <c r="AV122" s="85"/>
      <c r="AW122" s="85"/>
      <c r="AX122" s="85"/>
      <c r="AY122" s="85"/>
      <c r="AZ122" s="85"/>
      <c r="BA122" s="85"/>
      <c r="BB122" s="85"/>
      <c r="BC122" s="13"/>
      <c r="BD122" s="85"/>
      <c r="BE122" s="85"/>
      <c r="BF122" s="85"/>
      <c r="BG122" s="85"/>
      <c r="BH122" s="59"/>
      <c r="BI122" s="85"/>
      <c r="BJ122" s="85"/>
      <c r="BK122" s="85"/>
      <c r="BL122" s="85"/>
      <c r="BM122" s="85"/>
      <c r="BN122" s="85"/>
      <c r="BO122" s="85"/>
      <c r="BP122" s="60"/>
      <c r="BQ122" s="85"/>
      <c r="BR122" s="85"/>
      <c r="BS122" s="85"/>
      <c r="BT122" s="85"/>
      <c r="BU122" s="48"/>
      <c r="BV122" s="85"/>
      <c r="BW122" s="85"/>
      <c r="BX122" s="85"/>
      <c r="BY122" s="85"/>
      <c r="BZ122" s="85"/>
      <c r="CA122" s="85"/>
      <c r="CB122" s="85"/>
      <c r="CC122" s="13"/>
      <c r="CD122" s="85"/>
      <c r="CE122" s="85"/>
      <c r="CF122" s="85"/>
      <c r="CG122" s="85"/>
      <c r="CH122" s="85"/>
      <c r="CI122" s="85"/>
      <c r="CJ122" s="85"/>
      <c r="CK122" s="85"/>
      <c r="CL122" s="85"/>
      <c r="CM122" s="85"/>
      <c r="CN122" s="85"/>
      <c r="CO122" s="85"/>
      <c r="CP122" s="85"/>
      <c r="CQ122" s="85"/>
      <c r="CR122" s="85"/>
      <c r="CS122" s="85"/>
      <c r="CT122" s="85"/>
      <c r="CU122" s="85"/>
      <c r="CV122" s="85"/>
      <c r="CW122" s="85"/>
      <c r="CX122" s="85"/>
      <c r="CY122" s="85"/>
      <c r="CZ122" s="85"/>
      <c r="DA122" s="85"/>
      <c r="DB122" s="85"/>
      <c r="DC122" s="85"/>
      <c r="DD122" s="85"/>
      <c r="DE122" s="85"/>
      <c r="DF122" s="85"/>
      <c r="DG122" s="85"/>
      <c r="DH122" s="85"/>
      <c r="DI122" s="85"/>
      <c r="DJ122" s="85"/>
      <c r="DK122" s="85"/>
      <c r="DL122" s="85"/>
      <c r="DM122" s="85"/>
      <c r="DN122" s="85"/>
      <c r="DO122" s="85"/>
      <c r="DP122" s="85"/>
      <c r="DQ122" s="85"/>
      <c r="DR122" s="85"/>
      <c r="DS122" s="85"/>
      <c r="DT122" s="85"/>
      <c r="DU122" s="85"/>
      <c r="DV122" s="85"/>
      <c r="DW122" s="85"/>
      <c r="DX122" s="85"/>
      <c r="DY122" s="85"/>
    </row>
    <row r="123" spans="1:129" ht="15.75" thickBot="1" x14ac:dyDescent="0.3">
      <c r="A123" s="88" t="s">
        <v>966</v>
      </c>
      <c r="B123" s="85">
        <v>1.31</v>
      </c>
      <c r="C123" s="85">
        <v>1.1100000000000001</v>
      </c>
      <c r="D123" s="85">
        <v>0.95</v>
      </c>
      <c r="E123" s="85"/>
      <c r="F123" s="85"/>
      <c r="G123" s="85"/>
      <c r="H123" s="47">
        <v>1</v>
      </c>
      <c r="I123" s="85">
        <v>1</v>
      </c>
      <c r="J123" s="85">
        <v>1</v>
      </c>
      <c r="K123" s="85">
        <v>0</v>
      </c>
      <c r="L123" s="85">
        <v>1</v>
      </c>
      <c r="M123" s="85">
        <v>0</v>
      </c>
      <c r="N123" s="85">
        <v>4</v>
      </c>
      <c r="O123" s="85">
        <v>1</v>
      </c>
      <c r="P123" s="67">
        <v>0</v>
      </c>
      <c r="Q123" s="85">
        <v>0</v>
      </c>
      <c r="R123" s="85">
        <v>0</v>
      </c>
      <c r="S123" s="85">
        <v>0</v>
      </c>
      <c r="T123" s="85">
        <v>0</v>
      </c>
      <c r="U123" s="53">
        <v>0</v>
      </c>
      <c r="V123" s="85">
        <v>1</v>
      </c>
      <c r="W123" s="85">
        <v>0</v>
      </c>
      <c r="X123" s="85">
        <v>0</v>
      </c>
      <c r="Y123" s="85">
        <v>0</v>
      </c>
      <c r="Z123" s="85">
        <v>0</v>
      </c>
      <c r="AA123" s="85">
        <v>4</v>
      </c>
      <c r="AB123" s="85">
        <v>0</v>
      </c>
      <c r="AC123" s="52">
        <v>2</v>
      </c>
      <c r="AD123" s="85">
        <v>0</v>
      </c>
      <c r="AE123" s="85">
        <v>0</v>
      </c>
      <c r="AF123" s="85">
        <v>0</v>
      </c>
      <c r="AG123" s="85">
        <v>0</v>
      </c>
      <c r="AH123" s="57">
        <v>2</v>
      </c>
      <c r="AI123" s="85">
        <v>2</v>
      </c>
      <c r="AJ123" s="85">
        <v>1</v>
      </c>
      <c r="AK123" s="85">
        <v>0</v>
      </c>
      <c r="AL123" s="85">
        <v>0</v>
      </c>
      <c r="AM123" s="85">
        <v>0</v>
      </c>
      <c r="AN123" s="85">
        <v>2</v>
      </c>
      <c r="AO123" s="85">
        <v>0</v>
      </c>
      <c r="AP123" s="60">
        <v>0</v>
      </c>
      <c r="AQ123" s="85">
        <v>0</v>
      </c>
      <c r="AR123" s="85">
        <v>0</v>
      </c>
      <c r="AS123" s="85">
        <v>0</v>
      </c>
      <c r="AT123" s="85">
        <v>0</v>
      </c>
      <c r="AU123" s="6"/>
      <c r="AV123" s="85"/>
      <c r="AW123" s="85"/>
      <c r="AX123" s="85"/>
      <c r="AY123" s="85"/>
      <c r="AZ123" s="85"/>
      <c r="BA123" s="85"/>
      <c r="BB123" s="85"/>
      <c r="BC123" s="13"/>
      <c r="BD123" s="85"/>
      <c r="BE123" s="85"/>
      <c r="BF123" s="85"/>
      <c r="BG123" s="85"/>
      <c r="BH123" s="59"/>
      <c r="BI123" s="85"/>
      <c r="BJ123" s="85"/>
      <c r="BK123" s="85"/>
      <c r="BL123" s="85"/>
      <c r="BM123" s="85"/>
      <c r="BN123" s="85"/>
      <c r="BO123" s="85"/>
      <c r="BP123" s="60"/>
      <c r="BQ123" s="85"/>
      <c r="BR123" s="85"/>
      <c r="BS123" s="85"/>
      <c r="BT123" s="85"/>
      <c r="BU123" s="48"/>
      <c r="BV123" s="85"/>
      <c r="BW123" s="85"/>
      <c r="BX123" s="85"/>
      <c r="BY123" s="85"/>
      <c r="BZ123" s="85"/>
      <c r="CA123" s="85"/>
      <c r="CB123" s="85"/>
      <c r="CC123" s="13"/>
      <c r="CD123" s="85"/>
      <c r="CE123" s="85"/>
      <c r="CF123" s="85"/>
      <c r="CG123" s="85"/>
      <c r="CH123" s="85"/>
      <c r="CI123" s="85"/>
      <c r="CJ123" s="85"/>
      <c r="CK123" s="85"/>
      <c r="CL123" s="85"/>
      <c r="CM123" s="85"/>
      <c r="CN123" s="85"/>
      <c r="CO123" s="85"/>
      <c r="CP123" s="85"/>
      <c r="CQ123" s="85"/>
      <c r="CR123" s="85"/>
      <c r="CS123" s="85"/>
      <c r="CT123" s="85"/>
      <c r="CU123" s="85"/>
      <c r="CV123" s="85"/>
      <c r="CW123" s="85"/>
      <c r="CX123" s="85"/>
      <c r="CY123" s="85"/>
      <c r="CZ123" s="85"/>
      <c r="DA123" s="85"/>
      <c r="DB123" s="85"/>
      <c r="DC123" s="85"/>
      <c r="DD123" s="85"/>
      <c r="DE123" s="85"/>
      <c r="DF123" s="85"/>
      <c r="DG123" s="85"/>
      <c r="DH123" s="85"/>
      <c r="DI123" s="85"/>
      <c r="DJ123" s="85"/>
      <c r="DK123" s="85"/>
      <c r="DL123" s="85"/>
      <c r="DM123" s="85"/>
      <c r="DN123" s="85"/>
      <c r="DO123" s="85"/>
      <c r="DP123" s="85"/>
      <c r="DQ123" s="85"/>
      <c r="DR123" s="85"/>
      <c r="DS123" s="85"/>
      <c r="DT123" s="85"/>
      <c r="DU123" s="85"/>
      <c r="DV123" s="85"/>
      <c r="DW123" s="85"/>
      <c r="DX123" s="85"/>
      <c r="DY123" s="85"/>
    </row>
    <row r="124" spans="1:129" ht="15.75" thickBot="1" x14ac:dyDescent="0.3">
      <c r="A124" s="88" t="s">
        <v>967</v>
      </c>
      <c r="B124" s="85">
        <v>1.03</v>
      </c>
      <c r="C124" s="85">
        <v>1.28</v>
      </c>
      <c r="D124" s="85">
        <v>1.42</v>
      </c>
      <c r="E124" s="85"/>
      <c r="F124" s="85"/>
      <c r="G124" s="85"/>
      <c r="H124" s="47">
        <v>2</v>
      </c>
      <c r="I124" s="85">
        <v>4</v>
      </c>
      <c r="J124" s="85">
        <v>1</v>
      </c>
      <c r="K124" s="85">
        <v>0</v>
      </c>
      <c r="L124" s="85">
        <v>0</v>
      </c>
      <c r="M124" s="85">
        <v>0</v>
      </c>
      <c r="N124" s="85">
        <v>4</v>
      </c>
      <c r="O124" s="85">
        <v>0</v>
      </c>
      <c r="P124" s="67">
        <v>0</v>
      </c>
      <c r="Q124" s="85">
        <v>0</v>
      </c>
      <c r="R124" s="85">
        <v>1</v>
      </c>
      <c r="S124" s="85">
        <v>0</v>
      </c>
      <c r="T124" s="85">
        <v>0</v>
      </c>
      <c r="U124" s="53">
        <v>1</v>
      </c>
      <c r="V124" s="85">
        <v>0</v>
      </c>
      <c r="W124" s="85">
        <v>0</v>
      </c>
      <c r="X124" s="85">
        <v>2</v>
      </c>
      <c r="Y124" s="85">
        <v>0</v>
      </c>
      <c r="Z124" s="85">
        <v>0</v>
      </c>
      <c r="AA124" s="85">
        <v>4</v>
      </c>
      <c r="AB124" s="85">
        <v>0</v>
      </c>
      <c r="AC124" s="52">
        <v>1</v>
      </c>
      <c r="AD124" s="85">
        <v>0</v>
      </c>
      <c r="AE124" s="85">
        <v>1</v>
      </c>
      <c r="AF124" s="85">
        <v>0</v>
      </c>
      <c r="AG124" s="85">
        <v>0</v>
      </c>
      <c r="AH124" s="57">
        <v>0</v>
      </c>
      <c r="AI124" s="85">
        <v>2</v>
      </c>
      <c r="AJ124" s="85">
        <v>1</v>
      </c>
      <c r="AK124" s="85">
        <v>0</v>
      </c>
      <c r="AL124" s="85">
        <v>0</v>
      </c>
      <c r="AM124" s="85">
        <v>0</v>
      </c>
      <c r="AN124" s="85">
        <v>0</v>
      </c>
      <c r="AO124" s="85">
        <v>0</v>
      </c>
      <c r="AP124" s="60">
        <v>0</v>
      </c>
      <c r="AQ124" s="85">
        <v>0</v>
      </c>
      <c r="AR124" s="85">
        <v>0</v>
      </c>
      <c r="AS124" s="85">
        <v>0</v>
      </c>
      <c r="AT124" s="85">
        <v>0</v>
      </c>
      <c r="AU124" s="6"/>
      <c r="AV124" s="85"/>
      <c r="AW124" s="85"/>
      <c r="AX124" s="85"/>
      <c r="AY124" s="85"/>
      <c r="AZ124" s="85"/>
      <c r="BA124" s="85"/>
      <c r="BB124" s="85"/>
      <c r="BC124" s="13"/>
      <c r="BD124" s="85"/>
      <c r="BE124" s="85"/>
      <c r="BF124" s="85"/>
      <c r="BG124" s="85"/>
      <c r="BH124" s="59"/>
      <c r="BI124" s="85"/>
      <c r="BJ124" s="85"/>
      <c r="BK124" s="85"/>
      <c r="BL124" s="85"/>
      <c r="BM124" s="85"/>
      <c r="BN124" s="85"/>
      <c r="BO124" s="85"/>
      <c r="BP124" s="60"/>
      <c r="BQ124" s="85"/>
      <c r="BR124" s="85"/>
      <c r="BS124" s="85"/>
      <c r="BT124" s="85"/>
      <c r="BU124" s="48"/>
      <c r="BV124" s="85"/>
      <c r="BW124" s="85"/>
      <c r="BX124" s="85"/>
      <c r="BY124" s="85"/>
      <c r="BZ124" s="85"/>
      <c r="CA124" s="85"/>
      <c r="CB124" s="85"/>
      <c r="CC124" s="13"/>
      <c r="CD124" s="85"/>
      <c r="CE124" s="85"/>
      <c r="CF124" s="85"/>
      <c r="CG124" s="85"/>
      <c r="CH124" s="85"/>
      <c r="CI124" s="85"/>
      <c r="CJ124" s="85"/>
      <c r="CK124" s="85"/>
      <c r="CL124" s="85"/>
      <c r="CM124" s="85"/>
      <c r="CN124" s="85"/>
      <c r="CO124" s="85"/>
      <c r="CP124" s="85"/>
      <c r="CQ124" s="85"/>
      <c r="CR124" s="85"/>
      <c r="CS124" s="85"/>
      <c r="CT124" s="85"/>
      <c r="CU124" s="85"/>
      <c r="CV124" s="85"/>
      <c r="CW124" s="85"/>
      <c r="CX124" s="85"/>
      <c r="CY124" s="85"/>
      <c r="CZ124" s="85"/>
      <c r="DA124" s="85"/>
      <c r="DB124" s="85"/>
      <c r="DC124" s="85"/>
      <c r="DD124" s="85"/>
      <c r="DE124" s="85"/>
      <c r="DF124" s="85"/>
      <c r="DG124" s="85"/>
      <c r="DH124" s="85"/>
      <c r="DI124" s="85"/>
      <c r="DJ124" s="85"/>
      <c r="DK124" s="85"/>
      <c r="DL124" s="85"/>
      <c r="DM124" s="85"/>
      <c r="DN124" s="85"/>
      <c r="DO124" s="85"/>
      <c r="DP124" s="85"/>
      <c r="DQ124" s="85"/>
      <c r="DR124" s="85"/>
      <c r="DS124" s="85"/>
      <c r="DT124" s="85"/>
      <c r="DU124" s="85"/>
      <c r="DV124" s="85"/>
      <c r="DW124" s="85"/>
      <c r="DX124" s="85"/>
      <c r="DY124" s="85"/>
    </row>
    <row r="125" spans="1:129" ht="15.75" thickBot="1" x14ac:dyDescent="0.3">
      <c r="A125" s="87" t="s">
        <v>968</v>
      </c>
      <c r="B125" s="85">
        <v>1.01</v>
      </c>
      <c r="C125" s="85">
        <v>1.51</v>
      </c>
      <c r="D125" s="85"/>
      <c r="E125" s="85"/>
      <c r="F125" s="85"/>
      <c r="G125" s="85"/>
      <c r="H125" s="47">
        <v>0</v>
      </c>
      <c r="I125" s="85">
        <v>2</v>
      </c>
      <c r="J125" s="85">
        <v>1</v>
      </c>
      <c r="K125" s="85">
        <v>0</v>
      </c>
      <c r="L125" s="85">
        <v>0</v>
      </c>
      <c r="M125" s="85">
        <v>0</v>
      </c>
      <c r="N125" s="85">
        <v>3</v>
      </c>
      <c r="O125" s="85">
        <v>1</v>
      </c>
      <c r="P125" s="67">
        <v>0</v>
      </c>
      <c r="Q125" s="85">
        <v>0</v>
      </c>
      <c r="R125" s="85">
        <v>0</v>
      </c>
      <c r="S125" s="85">
        <v>0</v>
      </c>
      <c r="T125" s="85">
        <v>0</v>
      </c>
      <c r="U125" s="53">
        <v>0</v>
      </c>
      <c r="V125" s="85">
        <v>1</v>
      </c>
      <c r="W125" s="85">
        <v>3</v>
      </c>
      <c r="X125" s="85">
        <v>0</v>
      </c>
      <c r="Y125" s="85">
        <v>0</v>
      </c>
      <c r="Z125" s="85">
        <v>0</v>
      </c>
      <c r="AA125" s="85">
        <v>1</v>
      </c>
      <c r="AB125" s="85">
        <v>0</v>
      </c>
      <c r="AC125" s="52">
        <v>1</v>
      </c>
      <c r="AD125" s="85">
        <v>0</v>
      </c>
      <c r="AE125" s="85">
        <v>0</v>
      </c>
      <c r="AF125" s="85">
        <v>0</v>
      </c>
      <c r="AG125" s="85">
        <v>0</v>
      </c>
      <c r="AH125" s="57"/>
      <c r="AI125" s="85"/>
      <c r="AJ125" s="85"/>
      <c r="AK125" s="85"/>
      <c r="AL125" s="85"/>
      <c r="AM125" s="85"/>
      <c r="AN125" s="85"/>
      <c r="AO125" s="85"/>
      <c r="AP125" s="60"/>
      <c r="AQ125" s="85"/>
      <c r="AR125" s="85"/>
      <c r="AS125" s="85"/>
      <c r="AT125" s="85"/>
      <c r="AU125" s="6"/>
      <c r="AV125" s="85"/>
      <c r="AW125" s="85"/>
      <c r="AX125" s="85"/>
      <c r="AY125" s="85"/>
      <c r="AZ125" s="85"/>
      <c r="BA125" s="85"/>
      <c r="BB125" s="85"/>
      <c r="BC125" s="13"/>
      <c r="BD125" s="85"/>
      <c r="BE125" s="85"/>
      <c r="BF125" s="85"/>
      <c r="BG125" s="85"/>
      <c r="BH125" s="59"/>
      <c r="BI125" s="85"/>
      <c r="BJ125" s="85"/>
      <c r="BK125" s="85"/>
      <c r="BL125" s="85"/>
      <c r="BM125" s="85"/>
      <c r="BN125" s="85"/>
      <c r="BO125" s="85"/>
      <c r="BP125" s="60"/>
      <c r="BQ125" s="85"/>
      <c r="BR125" s="85"/>
      <c r="BS125" s="85"/>
      <c r="BT125" s="85"/>
      <c r="BU125" s="48"/>
      <c r="BV125" s="85"/>
      <c r="BW125" s="85"/>
      <c r="BX125" s="85"/>
      <c r="BY125" s="85"/>
      <c r="BZ125" s="85"/>
      <c r="CA125" s="85"/>
      <c r="CB125" s="85"/>
      <c r="CC125" s="13"/>
      <c r="CD125" s="85"/>
      <c r="CE125" s="85"/>
      <c r="CF125" s="85"/>
      <c r="CG125" s="85"/>
      <c r="CH125" s="85"/>
      <c r="CI125" s="85"/>
      <c r="CJ125" s="85"/>
      <c r="CK125" s="85"/>
      <c r="CL125" s="85"/>
      <c r="CM125" s="85"/>
      <c r="CN125" s="85"/>
      <c r="CO125" s="85"/>
      <c r="CP125" s="85"/>
      <c r="CQ125" s="85"/>
      <c r="CR125" s="85"/>
      <c r="CS125" s="85"/>
      <c r="CT125" s="85"/>
      <c r="CU125" s="85"/>
      <c r="CV125" s="85"/>
      <c r="CW125" s="85"/>
      <c r="CX125" s="85"/>
      <c r="CY125" s="85"/>
      <c r="CZ125" s="85"/>
      <c r="DA125" s="85"/>
      <c r="DB125" s="85"/>
      <c r="DC125" s="85"/>
      <c r="DD125" s="85"/>
      <c r="DE125" s="85"/>
      <c r="DF125" s="85"/>
      <c r="DG125" s="85"/>
      <c r="DH125" s="85"/>
      <c r="DI125" s="85"/>
      <c r="DJ125" s="85"/>
      <c r="DK125" s="85"/>
      <c r="DL125" s="85"/>
      <c r="DM125" s="85"/>
      <c r="DN125" s="85"/>
      <c r="DO125" s="85"/>
      <c r="DP125" s="85"/>
      <c r="DQ125" s="85"/>
      <c r="DR125" s="85"/>
      <c r="DS125" s="85"/>
      <c r="DT125" s="85"/>
      <c r="DU125" s="85"/>
      <c r="DV125" s="85"/>
      <c r="DW125" s="85"/>
      <c r="DX125" s="85"/>
      <c r="DY125" s="85"/>
    </row>
    <row r="126" spans="1:129" ht="15.75" thickBot="1" x14ac:dyDescent="0.3">
      <c r="A126" s="40">
        <v>45766</v>
      </c>
      <c r="B126" s="40"/>
      <c r="C126" s="40"/>
      <c r="D126" s="40"/>
      <c r="E126" s="40"/>
      <c r="F126" s="40"/>
      <c r="G126" s="40"/>
      <c r="H126" s="47"/>
      <c r="I126" s="85"/>
      <c r="J126" s="85"/>
      <c r="K126" s="85"/>
      <c r="L126" s="85"/>
      <c r="M126" s="85"/>
      <c r="N126" s="85"/>
      <c r="O126" s="85"/>
      <c r="P126" s="67"/>
      <c r="Q126" s="85"/>
      <c r="R126" s="85"/>
      <c r="S126" s="85"/>
      <c r="T126" s="85"/>
      <c r="U126" s="53"/>
      <c r="V126" s="85"/>
      <c r="W126" s="85"/>
      <c r="X126" s="85"/>
      <c r="Y126" s="85"/>
      <c r="Z126" s="85"/>
      <c r="AA126" s="85"/>
      <c r="AB126" s="85"/>
      <c r="AC126" s="52"/>
      <c r="AD126" s="85"/>
      <c r="AE126" s="85"/>
      <c r="AF126" s="85"/>
      <c r="AG126" s="85"/>
      <c r="AH126" s="57"/>
      <c r="AI126" s="85"/>
      <c r="AJ126" s="85"/>
      <c r="AK126" s="85"/>
      <c r="AL126" s="85"/>
      <c r="AM126" s="85"/>
      <c r="AN126" s="85"/>
      <c r="AO126" s="85"/>
      <c r="AP126" s="60"/>
      <c r="AQ126" s="85"/>
      <c r="AR126" s="85"/>
      <c r="AS126" s="85"/>
      <c r="AT126" s="85"/>
      <c r="AU126" s="6"/>
      <c r="AV126" s="85"/>
      <c r="AW126" s="85"/>
      <c r="AX126" s="85"/>
      <c r="AY126" s="85"/>
      <c r="AZ126" s="85"/>
      <c r="BA126" s="85"/>
      <c r="BB126" s="85"/>
      <c r="BC126" s="13"/>
      <c r="BD126" s="85"/>
      <c r="BE126" s="85"/>
      <c r="BF126" s="85"/>
      <c r="BG126" s="85"/>
      <c r="BH126" s="59"/>
      <c r="BI126" s="85"/>
      <c r="BJ126" s="85"/>
      <c r="BK126" s="85"/>
      <c r="BL126" s="85"/>
      <c r="BM126" s="85"/>
      <c r="BN126" s="85"/>
      <c r="BO126" s="85"/>
      <c r="BP126" s="60"/>
      <c r="BQ126" s="85"/>
      <c r="BR126" s="85"/>
      <c r="BS126" s="85"/>
      <c r="BT126" s="85"/>
      <c r="BU126" s="48"/>
      <c r="BV126" s="85"/>
      <c r="BW126" s="85"/>
      <c r="BX126" s="85"/>
      <c r="BY126" s="85"/>
      <c r="BZ126" s="85"/>
      <c r="CA126" s="85"/>
      <c r="CB126" s="85"/>
      <c r="CC126" s="13"/>
      <c r="CD126" s="85"/>
      <c r="CE126" s="85"/>
      <c r="CF126" s="85"/>
      <c r="CG126" s="85"/>
      <c r="CH126" s="85"/>
      <c r="CI126" s="85"/>
      <c r="CJ126" s="85"/>
      <c r="CK126" s="85"/>
      <c r="CL126" s="85"/>
      <c r="CM126" s="85"/>
      <c r="CN126" s="85"/>
      <c r="CO126" s="85"/>
      <c r="CP126" s="85"/>
      <c r="CQ126" s="85"/>
      <c r="CR126" s="85"/>
      <c r="CS126" s="85"/>
      <c r="CT126" s="85"/>
      <c r="CU126" s="85"/>
      <c r="CV126" s="85"/>
      <c r="CW126" s="85"/>
      <c r="CX126" s="85"/>
      <c r="CY126" s="85"/>
      <c r="CZ126" s="85"/>
      <c r="DA126" s="85"/>
      <c r="DB126" s="85"/>
      <c r="DC126" s="85"/>
      <c r="DD126" s="85"/>
      <c r="DE126" s="85"/>
      <c r="DF126" s="85"/>
      <c r="DG126" s="85"/>
      <c r="DH126" s="85"/>
      <c r="DI126" s="85"/>
      <c r="DJ126" s="85"/>
      <c r="DK126" s="85"/>
      <c r="DL126" s="85"/>
      <c r="DM126" s="85"/>
      <c r="DN126" s="85"/>
      <c r="DO126" s="85"/>
      <c r="DP126" s="85"/>
      <c r="DQ126" s="85"/>
      <c r="DR126" s="85"/>
      <c r="DS126" s="85"/>
      <c r="DT126" s="85"/>
      <c r="DU126" s="85"/>
      <c r="DV126" s="85"/>
      <c r="DW126" s="85"/>
      <c r="DX126" s="85"/>
      <c r="DY126" s="85"/>
    </row>
    <row r="127" spans="1:129" ht="15.75" thickBot="1" x14ac:dyDescent="0.3">
      <c r="A127" s="88" t="s">
        <v>969</v>
      </c>
      <c r="B127" s="85">
        <v>0.68</v>
      </c>
      <c r="C127" s="85">
        <v>0.84</v>
      </c>
      <c r="D127" s="85"/>
      <c r="E127" s="85"/>
      <c r="F127" s="85"/>
      <c r="G127" s="85"/>
      <c r="H127" s="47">
        <v>1</v>
      </c>
      <c r="I127" s="85">
        <v>0</v>
      </c>
      <c r="J127" s="85">
        <v>0</v>
      </c>
      <c r="K127" s="85">
        <v>0</v>
      </c>
      <c r="L127" s="85">
        <v>0</v>
      </c>
      <c r="M127" s="85">
        <v>0</v>
      </c>
      <c r="N127" s="85">
        <v>1</v>
      </c>
      <c r="O127" s="85">
        <v>0</v>
      </c>
      <c r="P127" s="67">
        <v>0</v>
      </c>
      <c r="Q127" s="85">
        <v>0</v>
      </c>
      <c r="R127" s="85">
        <v>0</v>
      </c>
      <c r="S127" s="85">
        <v>0</v>
      </c>
      <c r="T127" s="85">
        <v>0</v>
      </c>
      <c r="U127" s="53">
        <v>0</v>
      </c>
      <c r="V127" s="85">
        <v>0</v>
      </c>
      <c r="W127" s="85">
        <v>0</v>
      </c>
      <c r="X127" s="85">
        <v>1</v>
      </c>
      <c r="Y127" s="85">
        <v>0</v>
      </c>
      <c r="Z127" s="85">
        <v>0</v>
      </c>
      <c r="AA127" s="85">
        <v>1</v>
      </c>
      <c r="AB127" s="85">
        <v>1</v>
      </c>
      <c r="AC127" s="52">
        <v>0</v>
      </c>
      <c r="AD127" s="85">
        <v>0</v>
      </c>
      <c r="AE127" s="85">
        <v>0</v>
      </c>
      <c r="AF127" s="85">
        <v>0</v>
      </c>
      <c r="AG127" s="85">
        <v>0</v>
      </c>
      <c r="AH127" s="57"/>
      <c r="AI127" s="85"/>
      <c r="AJ127" s="85"/>
      <c r="AK127" s="85"/>
      <c r="AL127" s="85"/>
      <c r="AM127" s="85"/>
      <c r="AN127" s="85"/>
      <c r="AO127" s="85"/>
      <c r="AP127" s="60"/>
      <c r="AQ127" s="85"/>
      <c r="AR127" s="85"/>
      <c r="AS127" s="85"/>
      <c r="AT127" s="85"/>
      <c r="AU127" s="6"/>
      <c r="AV127" s="85"/>
      <c r="AW127" s="85"/>
      <c r="AX127" s="85"/>
      <c r="AY127" s="85"/>
      <c r="AZ127" s="85"/>
      <c r="BA127" s="85"/>
      <c r="BB127" s="85"/>
      <c r="BC127" s="13"/>
      <c r="BD127" s="85"/>
      <c r="BE127" s="85"/>
      <c r="BF127" s="85"/>
      <c r="BG127" s="85"/>
      <c r="BH127" s="59"/>
      <c r="BI127" s="85"/>
      <c r="BJ127" s="85"/>
      <c r="BK127" s="85"/>
      <c r="BL127" s="85"/>
      <c r="BM127" s="85"/>
      <c r="BN127" s="85"/>
      <c r="BO127" s="85"/>
      <c r="BP127" s="60"/>
      <c r="BQ127" s="85"/>
      <c r="BR127" s="85"/>
      <c r="BS127" s="85"/>
      <c r="BT127" s="85"/>
      <c r="BU127" s="48"/>
      <c r="BV127" s="85"/>
      <c r="BW127" s="85"/>
      <c r="BX127" s="85"/>
      <c r="BY127" s="85"/>
      <c r="BZ127" s="85"/>
      <c r="CA127" s="85"/>
      <c r="CB127" s="85"/>
      <c r="CC127" s="13"/>
      <c r="CD127" s="85"/>
      <c r="CE127" s="85"/>
      <c r="CF127" s="85"/>
      <c r="CG127" s="85"/>
      <c r="CH127" s="85"/>
      <c r="CI127" s="85"/>
      <c r="CJ127" s="85"/>
      <c r="CK127" s="85"/>
      <c r="CL127" s="85"/>
      <c r="CM127" s="85"/>
      <c r="CN127" s="85"/>
      <c r="CO127" s="85"/>
      <c r="CP127" s="85"/>
      <c r="CQ127" s="85"/>
      <c r="CR127" s="85"/>
      <c r="CS127" s="85"/>
      <c r="CT127" s="85"/>
      <c r="CU127" s="85"/>
      <c r="CV127" s="85"/>
      <c r="CW127" s="85"/>
      <c r="CX127" s="85"/>
      <c r="CY127" s="85"/>
      <c r="CZ127" s="85"/>
      <c r="DA127" s="85"/>
      <c r="DB127" s="85"/>
      <c r="DC127" s="85"/>
      <c r="DD127" s="85"/>
      <c r="DE127" s="85"/>
      <c r="DF127" s="85"/>
      <c r="DG127" s="85"/>
      <c r="DH127" s="85"/>
      <c r="DI127" s="85"/>
      <c r="DJ127" s="85"/>
      <c r="DK127" s="85"/>
      <c r="DL127" s="85"/>
      <c r="DM127" s="85"/>
      <c r="DN127" s="85"/>
      <c r="DO127" s="85"/>
      <c r="DP127" s="85"/>
      <c r="DQ127" s="85"/>
      <c r="DR127" s="85"/>
      <c r="DS127" s="85"/>
      <c r="DT127" s="85"/>
      <c r="DU127" s="85"/>
      <c r="DV127" s="85"/>
      <c r="DW127" s="85"/>
      <c r="DX127" s="85"/>
      <c r="DY127" s="85"/>
    </row>
    <row r="128" spans="1:129" ht="15.75" thickBot="1" x14ac:dyDescent="0.3">
      <c r="A128" s="87" t="s">
        <v>970</v>
      </c>
      <c r="B128" s="85">
        <v>1.69</v>
      </c>
      <c r="C128" s="85">
        <v>1.48</v>
      </c>
      <c r="D128" s="85"/>
      <c r="E128" s="85"/>
      <c r="F128" s="85"/>
      <c r="G128" s="85"/>
      <c r="H128" s="47">
        <v>1</v>
      </c>
      <c r="I128" s="85">
        <v>2</v>
      </c>
      <c r="J128" s="85">
        <v>4</v>
      </c>
      <c r="K128" s="85">
        <v>0</v>
      </c>
      <c r="L128" s="85">
        <v>0</v>
      </c>
      <c r="M128" s="85">
        <v>2</v>
      </c>
      <c r="N128" s="85">
        <v>9</v>
      </c>
      <c r="O128" s="85">
        <v>0</v>
      </c>
      <c r="P128" s="67">
        <v>0</v>
      </c>
      <c r="Q128" s="85">
        <v>0</v>
      </c>
      <c r="R128" s="85">
        <v>0</v>
      </c>
      <c r="S128" s="85">
        <v>0</v>
      </c>
      <c r="T128" s="85">
        <v>0</v>
      </c>
      <c r="U128" s="53">
        <v>1</v>
      </c>
      <c r="V128" s="85">
        <v>1</v>
      </c>
      <c r="W128" s="85">
        <v>0</v>
      </c>
      <c r="X128" s="85">
        <v>0</v>
      </c>
      <c r="Y128" s="85">
        <v>0</v>
      </c>
      <c r="Z128" s="85">
        <v>1</v>
      </c>
      <c r="AA128" s="85">
        <v>4</v>
      </c>
      <c r="AB128" s="85">
        <v>1</v>
      </c>
      <c r="AC128" s="52">
        <v>1</v>
      </c>
      <c r="AD128" s="85">
        <v>2</v>
      </c>
      <c r="AE128" s="85">
        <v>0</v>
      </c>
      <c r="AF128" s="85">
        <v>0</v>
      </c>
      <c r="AG128" s="85">
        <v>0</v>
      </c>
      <c r="AH128" s="57"/>
      <c r="AI128" s="85"/>
      <c r="AJ128" s="85"/>
      <c r="AK128" s="85"/>
      <c r="AL128" s="85"/>
      <c r="AM128" s="85"/>
      <c r="AN128" s="85"/>
      <c r="AO128" s="85"/>
      <c r="AP128" s="60"/>
      <c r="AQ128" s="85"/>
      <c r="AR128" s="85"/>
      <c r="AS128" s="85"/>
      <c r="AT128" s="85"/>
      <c r="AU128" s="6"/>
      <c r="AV128" s="85"/>
      <c r="AW128" s="85"/>
      <c r="AX128" s="85"/>
      <c r="AY128" s="85"/>
      <c r="AZ128" s="85"/>
      <c r="BA128" s="85"/>
      <c r="BB128" s="85"/>
      <c r="BC128" s="13"/>
      <c r="BD128" s="85"/>
      <c r="BE128" s="85"/>
      <c r="BF128" s="85"/>
      <c r="BG128" s="85"/>
      <c r="BH128" s="59"/>
      <c r="BI128" s="85"/>
      <c r="BJ128" s="85"/>
      <c r="BK128" s="85"/>
      <c r="BL128" s="85"/>
      <c r="BM128" s="85"/>
      <c r="BN128" s="85"/>
      <c r="BO128" s="85"/>
      <c r="BP128" s="60"/>
      <c r="BQ128" s="85"/>
      <c r="BR128" s="85"/>
      <c r="BS128" s="85"/>
      <c r="BT128" s="85"/>
      <c r="BU128" s="48"/>
      <c r="BV128" s="85"/>
      <c r="BW128" s="85"/>
      <c r="BX128" s="85"/>
      <c r="BY128" s="85"/>
      <c r="BZ128" s="85"/>
      <c r="CA128" s="85"/>
      <c r="CB128" s="85"/>
      <c r="CC128" s="13"/>
      <c r="CD128" s="85"/>
      <c r="CE128" s="85"/>
      <c r="CF128" s="85"/>
      <c r="CG128" s="85"/>
      <c r="CH128" s="85"/>
      <c r="CI128" s="85"/>
      <c r="CJ128" s="85"/>
      <c r="CK128" s="85"/>
      <c r="CL128" s="85"/>
      <c r="CM128" s="85"/>
      <c r="CN128" s="85"/>
      <c r="CO128" s="85"/>
      <c r="CP128" s="85"/>
      <c r="CQ128" s="85"/>
      <c r="CR128" s="85"/>
      <c r="CS128" s="85"/>
      <c r="CT128" s="85"/>
      <c r="CU128" s="85"/>
      <c r="CV128" s="85"/>
      <c r="CW128" s="85"/>
      <c r="CX128" s="85"/>
      <c r="CY128" s="85"/>
      <c r="CZ128" s="85"/>
      <c r="DA128" s="85"/>
      <c r="DB128" s="85"/>
      <c r="DC128" s="85"/>
      <c r="DD128" s="85"/>
      <c r="DE128" s="85"/>
      <c r="DF128" s="85"/>
      <c r="DG128" s="85"/>
      <c r="DH128" s="85"/>
      <c r="DI128" s="85"/>
      <c r="DJ128" s="85"/>
      <c r="DK128" s="85"/>
      <c r="DL128" s="85"/>
      <c r="DM128" s="85"/>
      <c r="DN128" s="85"/>
      <c r="DO128" s="85"/>
      <c r="DP128" s="85"/>
      <c r="DQ128" s="85"/>
      <c r="DR128" s="85"/>
      <c r="DS128" s="85"/>
      <c r="DT128" s="85"/>
      <c r="DU128" s="85"/>
      <c r="DV128" s="85"/>
      <c r="DW128" s="85"/>
      <c r="DX128" s="85"/>
      <c r="DY128" s="85"/>
    </row>
    <row r="129" spans="1:129" ht="15.75" thickBot="1" x14ac:dyDescent="0.3">
      <c r="A129" s="88" t="s">
        <v>971</v>
      </c>
      <c r="B129" s="85">
        <v>1.08</v>
      </c>
      <c r="C129" s="85">
        <v>1.0900000000000001</v>
      </c>
      <c r="D129" s="85"/>
      <c r="E129" s="85"/>
      <c r="F129" s="85">
        <v>1.45</v>
      </c>
      <c r="G129" s="85"/>
      <c r="H129" s="47">
        <v>1</v>
      </c>
      <c r="I129" s="85">
        <v>4</v>
      </c>
      <c r="J129" s="85">
        <v>0</v>
      </c>
      <c r="K129" s="85">
        <v>0</v>
      </c>
      <c r="L129" s="85">
        <v>0</v>
      </c>
      <c r="M129" s="85">
        <v>0</v>
      </c>
      <c r="N129" s="85">
        <v>3</v>
      </c>
      <c r="O129" s="85">
        <v>1</v>
      </c>
      <c r="P129" s="67">
        <v>0</v>
      </c>
      <c r="Q129" s="85">
        <v>1</v>
      </c>
      <c r="R129" s="85">
        <v>0</v>
      </c>
      <c r="S129" s="85">
        <v>0</v>
      </c>
      <c r="T129" s="85">
        <v>0</v>
      </c>
      <c r="U129" s="53">
        <v>1</v>
      </c>
      <c r="V129" s="85">
        <v>2</v>
      </c>
      <c r="W129" s="85">
        <v>0</v>
      </c>
      <c r="X129" s="85">
        <v>1</v>
      </c>
      <c r="Y129" s="85">
        <v>0</v>
      </c>
      <c r="Z129" s="85">
        <v>0</v>
      </c>
      <c r="AA129" s="85">
        <v>3</v>
      </c>
      <c r="AB129" s="85">
        <v>0</v>
      </c>
      <c r="AC129" s="52">
        <v>2</v>
      </c>
      <c r="AD129" s="85">
        <v>0</v>
      </c>
      <c r="AE129" s="85">
        <v>0</v>
      </c>
      <c r="AF129" s="85">
        <v>0</v>
      </c>
      <c r="AG129" s="85">
        <v>0</v>
      </c>
      <c r="AH129" s="57"/>
      <c r="AI129" s="85"/>
      <c r="AJ129" s="85"/>
      <c r="AK129" s="85"/>
      <c r="AL129" s="85"/>
      <c r="AM129" s="85"/>
      <c r="AN129" s="85"/>
      <c r="AO129" s="85"/>
      <c r="AP129" s="60"/>
      <c r="AQ129" s="85"/>
      <c r="AR129" s="85"/>
      <c r="AS129" s="85"/>
      <c r="AT129" s="85"/>
      <c r="AU129" s="6"/>
      <c r="AV129" s="85"/>
      <c r="AW129" s="85"/>
      <c r="AX129" s="85"/>
      <c r="AY129" s="85"/>
      <c r="AZ129" s="85"/>
      <c r="BA129" s="85"/>
      <c r="BB129" s="85"/>
      <c r="BC129" s="13"/>
      <c r="BD129" s="85"/>
      <c r="BE129" s="85"/>
      <c r="BF129" s="85"/>
      <c r="BG129" s="85"/>
      <c r="BH129" s="59">
        <v>1</v>
      </c>
      <c r="BI129" s="85">
        <v>7</v>
      </c>
      <c r="BJ129" s="85">
        <v>1</v>
      </c>
      <c r="BK129" s="85">
        <v>0</v>
      </c>
      <c r="BL129" s="85">
        <v>0</v>
      </c>
      <c r="BM129" s="85">
        <v>0</v>
      </c>
      <c r="BN129" s="85">
        <v>3</v>
      </c>
      <c r="BO129" s="85">
        <v>1</v>
      </c>
      <c r="BP129" s="60">
        <v>0</v>
      </c>
      <c r="BQ129" s="85">
        <v>0</v>
      </c>
      <c r="BR129" s="85">
        <v>0</v>
      </c>
      <c r="BS129" s="85">
        <v>0</v>
      </c>
      <c r="BT129" s="85">
        <v>0</v>
      </c>
      <c r="BU129" s="48"/>
      <c r="BV129" s="85"/>
      <c r="BW129" s="85"/>
      <c r="BX129" s="85"/>
      <c r="BY129" s="85"/>
      <c r="BZ129" s="85"/>
      <c r="CA129" s="85"/>
      <c r="CB129" s="85"/>
      <c r="CC129" s="13"/>
      <c r="CD129" s="85"/>
      <c r="CE129" s="85"/>
      <c r="CF129" s="85"/>
      <c r="CG129" s="85"/>
      <c r="CH129" s="85"/>
      <c r="CI129" s="85"/>
      <c r="CJ129" s="85"/>
      <c r="CK129" s="85"/>
      <c r="CL129" s="85"/>
      <c r="CM129" s="85"/>
      <c r="CN129" s="85"/>
      <c r="CO129" s="85"/>
      <c r="CP129" s="85"/>
      <c r="CQ129" s="85"/>
      <c r="CR129" s="85"/>
      <c r="CS129" s="85"/>
      <c r="CT129" s="85"/>
      <c r="CU129" s="85"/>
      <c r="CV129" s="85"/>
      <c r="CW129" s="85"/>
      <c r="CX129" s="85"/>
      <c r="CY129" s="85"/>
      <c r="CZ129" s="85"/>
      <c r="DA129" s="85"/>
      <c r="DB129" s="85"/>
      <c r="DC129" s="85"/>
      <c r="DD129" s="85"/>
      <c r="DE129" s="85"/>
      <c r="DF129" s="85"/>
      <c r="DG129" s="85"/>
      <c r="DH129" s="85"/>
      <c r="DI129" s="85"/>
      <c r="DJ129" s="85"/>
      <c r="DK129" s="85"/>
      <c r="DL129" s="85"/>
      <c r="DM129" s="85"/>
      <c r="DN129" s="85"/>
      <c r="DO129" s="85"/>
      <c r="DP129" s="85"/>
      <c r="DQ129" s="85"/>
      <c r="DR129" s="85"/>
      <c r="DS129" s="85"/>
      <c r="DT129" s="85"/>
      <c r="DU129" s="85"/>
      <c r="DV129" s="85"/>
      <c r="DW129" s="85"/>
      <c r="DX129" s="85"/>
      <c r="DY129" s="85"/>
    </row>
    <row r="130" spans="1:129" ht="15.75" thickBot="1" x14ac:dyDescent="0.3">
      <c r="A130" s="86" t="s">
        <v>972</v>
      </c>
      <c r="B130" s="85">
        <v>0.73</v>
      </c>
      <c r="C130" s="85">
        <v>1.25</v>
      </c>
      <c r="D130" s="85"/>
      <c r="E130" s="85"/>
      <c r="F130" s="85">
        <v>1.57</v>
      </c>
      <c r="G130" s="85"/>
      <c r="H130" s="47">
        <v>0</v>
      </c>
      <c r="I130" s="85">
        <v>1</v>
      </c>
      <c r="J130" s="85">
        <v>0</v>
      </c>
      <c r="K130" s="85">
        <v>0</v>
      </c>
      <c r="L130" s="85">
        <v>0</v>
      </c>
      <c r="M130" s="85">
        <v>0</v>
      </c>
      <c r="N130" s="85">
        <v>5</v>
      </c>
      <c r="O130" s="85">
        <v>0</v>
      </c>
      <c r="P130" s="67">
        <v>0</v>
      </c>
      <c r="Q130" s="85">
        <v>0</v>
      </c>
      <c r="R130" s="85">
        <v>0</v>
      </c>
      <c r="S130" s="85">
        <v>0</v>
      </c>
      <c r="T130" s="85">
        <v>0</v>
      </c>
      <c r="U130" s="53">
        <v>3</v>
      </c>
      <c r="V130" s="85">
        <v>1</v>
      </c>
      <c r="W130" s="85">
        <v>0</v>
      </c>
      <c r="X130" s="85">
        <v>1</v>
      </c>
      <c r="Y130" s="85">
        <v>0</v>
      </c>
      <c r="Z130" s="85">
        <v>0</v>
      </c>
      <c r="AA130" s="85">
        <v>2</v>
      </c>
      <c r="AB130" s="85">
        <v>0</v>
      </c>
      <c r="AC130" s="52">
        <v>0</v>
      </c>
      <c r="AD130" s="85">
        <v>0</v>
      </c>
      <c r="AE130" s="85">
        <v>0</v>
      </c>
      <c r="AF130" s="85">
        <v>0</v>
      </c>
      <c r="AG130" s="85">
        <v>0</v>
      </c>
      <c r="AH130" s="57"/>
      <c r="AI130" s="85"/>
      <c r="AJ130" s="85"/>
      <c r="AK130" s="85"/>
      <c r="AL130" s="85"/>
      <c r="AM130" s="85"/>
      <c r="AN130" s="85"/>
      <c r="AO130" s="85"/>
      <c r="AP130" s="60"/>
      <c r="AQ130" s="85"/>
      <c r="AR130" s="85"/>
      <c r="AS130" s="85"/>
      <c r="AT130" s="85"/>
      <c r="AU130" s="6"/>
      <c r="AV130" s="85"/>
      <c r="AW130" s="85"/>
      <c r="AX130" s="85"/>
      <c r="AY130" s="85"/>
      <c r="AZ130" s="85"/>
      <c r="BA130" s="85"/>
      <c r="BB130" s="85"/>
      <c r="BC130" s="13"/>
      <c r="BD130" s="85"/>
      <c r="BE130" s="85"/>
      <c r="BF130" s="85"/>
      <c r="BG130" s="85"/>
      <c r="BH130" s="59">
        <v>2</v>
      </c>
      <c r="BI130" s="85">
        <v>4</v>
      </c>
      <c r="BJ130" s="85">
        <v>3</v>
      </c>
      <c r="BK130" s="85">
        <v>0</v>
      </c>
      <c r="BL130" s="85">
        <v>0</v>
      </c>
      <c r="BM130" s="85">
        <v>0</v>
      </c>
      <c r="BN130" s="85">
        <v>1</v>
      </c>
      <c r="BO130" s="85">
        <v>1</v>
      </c>
      <c r="BP130" s="60">
        <v>0</v>
      </c>
      <c r="BQ130" s="85">
        <v>0</v>
      </c>
      <c r="BR130" s="85">
        <v>0</v>
      </c>
      <c r="BS130" s="85">
        <v>0</v>
      </c>
      <c r="BT130" s="85">
        <v>0</v>
      </c>
      <c r="BU130" s="48"/>
      <c r="BV130" s="85"/>
      <c r="BW130" s="85"/>
      <c r="BX130" s="85"/>
      <c r="BY130" s="85"/>
      <c r="BZ130" s="85"/>
      <c r="CA130" s="85"/>
      <c r="CB130" s="85"/>
      <c r="CC130" s="13"/>
      <c r="CD130" s="85"/>
      <c r="CE130" s="85"/>
      <c r="CF130" s="85"/>
      <c r="CG130" s="85"/>
      <c r="CH130" s="85"/>
      <c r="CI130" s="85"/>
      <c r="CJ130" s="85"/>
      <c r="CK130" s="85"/>
      <c r="CL130" s="85"/>
      <c r="CM130" s="85"/>
      <c r="CN130" s="85"/>
      <c r="CO130" s="85"/>
      <c r="CP130" s="85"/>
      <c r="CQ130" s="85"/>
      <c r="CR130" s="85"/>
      <c r="CS130" s="85"/>
      <c r="CT130" s="85"/>
      <c r="CU130" s="85"/>
      <c r="CV130" s="85"/>
      <c r="CW130" s="85"/>
      <c r="CX130" s="85"/>
      <c r="CY130" s="85"/>
      <c r="CZ130" s="85"/>
      <c r="DA130" s="85"/>
      <c r="DB130" s="85"/>
      <c r="DC130" s="85"/>
      <c r="DD130" s="85"/>
      <c r="DE130" s="85"/>
      <c r="DF130" s="85"/>
      <c r="DG130" s="85"/>
      <c r="DH130" s="85"/>
      <c r="DI130" s="85"/>
      <c r="DJ130" s="85"/>
      <c r="DK130" s="85"/>
      <c r="DL130" s="85"/>
      <c r="DM130" s="85"/>
      <c r="DN130" s="85"/>
      <c r="DO130" s="85"/>
      <c r="DP130" s="85"/>
      <c r="DQ130" s="85"/>
      <c r="DR130" s="85"/>
      <c r="DS130" s="85"/>
      <c r="DT130" s="85"/>
      <c r="DU130" s="85"/>
      <c r="DV130" s="85"/>
      <c r="DW130" s="85"/>
      <c r="DX130" s="85"/>
      <c r="DY130" s="85"/>
    </row>
    <row r="131" spans="1:129" ht="15.75" thickBot="1" x14ac:dyDescent="0.3">
      <c r="A131" s="87" t="s">
        <v>973</v>
      </c>
      <c r="B131" s="85">
        <v>1.45</v>
      </c>
      <c r="C131" s="85">
        <v>1.42</v>
      </c>
      <c r="D131" s="85"/>
      <c r="E131" s="85"/>
      <c r="F131" s="85">
        <v>1.37</v>
      </c>
      <c r="G131" s="85"/>
      <c r="H131" s="47">
        <v>1</v>
      </c>
      <c r="I131" s="85">
        <v>5</v>
      </c>
      <c r="J131" s="85">
        <v>1</v>
      </c>
      <c r="K131" s="85">
        <v>0</v>
      </c>
      <c r="L131" s="85">
        <v>0</v>
      </c>
      <c r="M131" s="85">
        <v>0</v>
      </c>
      <c r="N131" s="85">
        <v>1</v>
      </c>
      <c r="O131" s="85">
        <v>0</v>
      </c>
      <c r="P131" s="67">
        <v>0</v>
      </c>
      <c r="Q131" s="85">
        <v>0</v>
      </c>
      <c r="R131" s="85">
        <v>0</v>
      </c>
      <c r="S131" s="85">
        <v>0</v>
      </c>
      <c r="T131" s="85">
        <v>0</v>
      </c>
      <c r="U131" s="53">
        <v>1</v>
      </c>
      <c r="V131" s="85">
        <v>1</v>
      </c>
      <c r="W131" s="85">
        <v>1</v>
      </c>
      <c r="X131" s="85">
        <v>0</v>
      </c>
      <c r="Y131" s="85">
        <v>0</v>
      </c>
      <c r="Z131" s="85">
        <v>0</v>
      </c>
      <c r="AA131" s="85">
        <v>5</v>
      </c>
      <c r="AB131" s="85">
        <v>0</v>
      </c>
      <c r="AC131" s="52">
        <v>1</v>
      </c>
      <c r="AD131" s="85">
        <v>0</v>
      </c>
      <c r="AE131" s="85">
        <v>0</v>
      </c>
      <c r="AF131" s="85">
        <v>0</v>
      </c>
      <c r="AG131" s="85">
        <v>0</v>
      </c>
      <c r="AH131" s="57"/>
      <c r="AI131" s="85"/>
      <c r="AJ131" s="85"/>
      <c r="AK131" s="85"/>
      <c r="AL131" s="85"/>
      <c r="AM131" s="85"/>
      <c r="AN131" s="85"/>
      <c r="AO131" s="85"/>
      <c r="AP131" s="60"/>
      <c r="AQ131" s="85"/>
      <c r="AR131" s="85"/>
      <c r="AS131" s="85"/>
      <c r="AT131" s="85"/>
      <c r="AU131" s="6"/>
      <c r="AV131" s="85"/>
      <c r="AW131" s="85"/>
      <c r="AX131" s="85"/>
      <c r="AY131" s="85"/>
      <c r="AZ131" s="85"/>
      <c r="BA131" s="85"/>
      <c r="BB131" s="85"/>
      <c r="BC131" s="13"/>
      <c r="BD131" s="85"/>
      <c r="BE131" s="85"/>
      <c r="BF131" s="85"/>
      <c r="BG131" s="85"/>
      <c r="BH131" s="59">
        <v>1</v>
      </c>
      <c r="BI131" s="85">
        <v>3</v>
      </c>
      <c r="BJ131" s="85">
        <v>2</v>
      </c>
      <c r="BK131" s="85">
        <v>0</v>
      </c>
      <c r="BL131" s="85">
        <v>0</v>
      </c>
      <c r="BM131" s="85">
        <v>1</v>
      </c>
      <c r="BN131" s="85">
        <v>2</v>
      </c>
      <c r="BO131" s="85">
        <v>0</v>
      </c>
      <c r="BP131" s="60">
        <v>0</v>
      </c>
      <c r="BQ131" s="85">
        <v>0</v>
      </c>
      <c r="BR131" s="85">
        <v>0</v>
      </c>
      <c r="BS131" s="85">
        <v>0</v>
      </c>
      <c r="BT131" s="85">
        <v>0</v>
      </c>
      <c r="BU131" s="48"/>
      <c r="BV131" s="85"/>
      <c r="BW131" s="85"/>
      <c r="BX131" s="85"/>
      <c r="BY131" s="85"/>
      <c r="BZ131" s="85"/>
      <c r="CA131" s="85"/>
      <c r="CB131" s="85"/>
      <c r="CC131" s="13"/>
      <c r="CD131" s="85"/>
      <c r="CE131" s="85"/>
      <c r="CF131" s="85"/>
      <c r="CG131" s="85"/>
      <c r="CH131" s="85"/>
      <c r="CI131" s="85"/>
      <c r="CJ131" s="85"/>
      <c r="CK131" s="85"/>
      <c r="CL131" s="85"/>
      <c r="CM131" s="85"/>
      <c r="CN131" s="85"/>
      <c r="CO131" s="85"/>
      <c r="CP131" s="85"/>
      <c r="CQ131" s="85"/>
      <c r="CR131" s="85"/>
      <c r="CS131" s="85"/>
      <c r="CT131" s="85"/>
      <c r="CU131" s="85"/>
      <c r="CV131" s="85"/>
      <c r="CW131" s="85"/>
      <c r="CX131" s="85"/>
      <c r="CY131" s="85"/>
      <c r="CZ131" s="85"/>
      <c r="DA131" s="85"/>
      <c r="DB131" s="85"/>
      <c r="DC131" s="85"/>
      <c r="DD131" s="85"/>
      <c r="DE131" s="85"/>
      <c r="DF131" s="85"/>
      <c r="DG131" s="85"/>
      <c r="DH131" s="85"/>
      <c r="DI131" s="85"/>
      <c r="DJ131" s="85"/>
      <c r="DK131" s="85"/>
      <c r="DL131" s="85"/>
      <c r="DM131" s="85"/>
      <c r="DN131" s="85"/>
      <c r="DO131" s="85"/>
      <c r="DP131" s="85"/>
      <c r="DQ131" s="85"/>
      <c r="DR131" s="85"/>
      <c r="DS131" s="85"/>
      <c r="DT131" s="85"/>
      <c r="DU131" s="85"/>
      <c r="DV131" s="85"/>
      <c r="DW131" s="85"/>
      <c r="DX131" s="85"/>
      <c r="DY131" s="85"/>
    </row>
    <row r="132" spans="1:129" ht="15.75" thickBot="1" x14ac:dyDescent="0.3">
      <c r="A132" s="89">
        <v>45772</v>
      </c>
      <c r="B132" s="66"/>
      <c r="C132" s="66"/>
      <c r="D132" s="66"/>
      <c r="E132" s="66"/>
      <c r="F132" s="66"/>
      <c r="G132" s="66"/>
      <c r="H132" s="47"/>
      <c r="I132" s="85"/>
      <c r="J132" s="85"/>
      <c r="K132" s="85"/>
      <c r="L132" s="85"/>
      <c r="M132" s="85"/>
      <c r="N132" s="85"/>
      <c r="O132" s="85"/>
      <c r="P132" s="67"/>
      <c r="Q132" s="85"/>
      <c r="R132" s="85"/>
      <c r="S132" s="85"/>
      <c r="T132" s="85"/>
      <c r="U132" s="53"/>
      <c r="V132" s="85"/>
      <c r="W132" s="85"/>
      <c r="X132" s="85"/>
      <c r="Y132" s="85"/>
      <c r="Z132" s="85"/>
      <c r="AA132" s="85"/>
      <c r="AB132" s="85"/>
      <c r="AC132" s="52"/>
      <c r="AD132" s="85"/>
      <c r="AE132" s="85"/>
      <c r="AF132" s="85"/>
      <c r="AG132" s="85"/>
      <c r="AH132" s="57"/>
      <c r="AI132" s="85"/>
      <c r="AJ132" s="85"/>
      <c r="AK132" s="85"/>
      <c r="AL132" s="85"/>
      <c r="AM132" s="85"/>
      <c r="AN132" s="85"/>
      <c r="AO132" s="85"/>
      <c r="AP132" s="60"/>
      <c r="AQ132" s="85"/>
      <c r="AR132" s="85"/>
      <c r="AS132" s="85"/>
      <c r="AT132" s="85"/>
      <c r="AU132" s="6"/>
      <c r="AV132" s="85"/>
      <c r="AW132" s="85"/>
      <c r="AX132" s="85"/>
      <c r="AY132" s="85"/>
      <c r="AZ132" s="85"/>
      <c r="BA132" s="85"/>
      <c r="BB132" s="85"/>
      <c r="BC132" s="13"/>
      <c r="BD132" s="85"/>
      <c r="BE132" s="85"/>
      <c r="BF132" s="85"/>
      <c r="BG132" s="85"/>
      <c r="BH132" s="59"/>
      <c r="BI132" s="85"/>
      <c r="BJ132" s="85"/>
      <c r="BK132" s="85"/>
      <c r="BL132" s="85"/>
      <c r="BM132" s="85"/>
      <c r="BN132" s="85"/>
      <c r="BO132" s="85"/>
      <c r="BP132" s="60"/>
      <c r="BQ132" s="85"/>
      <c r="BR132" s="85"/>
      <c r="BS132" s="85"/>
      <c r="BT132" s="85"/>
      <c r="BU132" s="48"/>
      <c r="BV132" s="85"/>
      <c r="BW132" s="85"/>
      <c r="BX132" s="85"/>
      <c r="BY132" s="85"/>
      <c r="BZ132" s="85"/>
      <c r="CA132" s="85"/>
      <c r="CB132" s="85"/>
      <c r="CC132" s="13"/>
      <c r="CD132" s="85"/>
      <c r="CE132" s="85"/>
      <c r="CF132" s="85"/>
      <c r="CG132" s="85"/>
      <c r="CH132" s="85"/>
      <c r="CI132" s="85"/>
      <c r="CJ132" s="85"/>
      <c r="CK132" s="85"/>
      <c r="CL132" s="85"/>
      <c r="CM132" s="85"/>
      <c r="CN132" s="85"/>
      <c r="CO132" s="85"/>
      <c r="CP132" s="85"/>
      <c r="CQ132" s="85"/>
      <c r="CR132" s="85"/>
      <c r="CS132" s="85"/>
      <c r="CT132" s="85"/>
      <c r="CU132" s="85"/>
      <c r="CV132" s="85"/>
      <c r="CW132" s="85"/>
      <c r="CX132" s="85"/>
      <c r="CY132" s="85"/>
      <c r="CZ132" s="85"/>
      <c r="DA132" s="85"/>
      <c r="DB132" s="85"/>
      <c r="DC132" s="85"/>
      <c r="DD132" s="85"/>
      <c r="DE132" s="85"/>
      <c r="DF132" s="85"/>
      <c r="DG132" s="85"/>
      <c r="DH132" s="85"/>
      <c r="DI132" s="85"/>
      <c r="DJ132" s="85"/>
      <c r="DK132" s="85"/>
      <c r="DL132" s="85"/>
      <c r="DM132" s="85"/>
      <c r="DN132" s="85"/>
      <c r="DO132" s="85"/>
      <c r="DP132" s="85"/>
      <c r="DQ132" s="85"/>
      <c r="DR132" s="85"/>
      <c r="DS132" s="85"/>
      <c r="DT132" s="85"/>
      <c r="DU132" s="85"/>
      <c r="DV132" s="85"/>
      <c r="DW132" s="85"/>
      <c r="DX132" s="85"/>
      <c r="DY132" s="85"/>
    </row>
    <row r="133" spans="1:129" ht="15.75" thickBot="1" x14ac:dyDescent="0.3">
      <c r="A133" s="87" t="s">
        <v>974</v>
      </c>
      <c r="B133" s="85">
        <v>1.51</v>
      </c>
      <c r="C133" s="85">
        <v>1.64</v>
      </c>
      <c r="D133" s="85">
        <v>1.2</v>
      </c>
      <c r="E133" s="85"/>
      <c r="F133" s="85"/>
      <c r="G133" s="85"/>
      <c r="H133" s="47">
        <v>0</v>
      </c>
      <c r="I133" s="85">
        <v>0</v>
      </c>
      <c r="J133" s="85">
        <v>1</v>
      </c>
      <c r="K133" s="85">
        <v>1</v>
      </c>
      <c r="L133" s="85">
        <v>0</v>
      </c>
      <c r="M133" s="85">
        <v>0</v>
      </c>
      <c r="N133" s="85">
        <v>2</v>
      </c>
      <c r="O133" s="85">
        <v>0</v>
      </c>
      <c r="P133" s="67">
        <v>0</v>
      </c>
      <c r="Q133" s="85">
        <v>0</v>
      </c>
      <c r="R133" s="85">
        <v>0</v>
      </c>
      <c r="S133" s="85">
        <v>0</v>
      </c>
      <c r="T133" s="85">
        <v>0</v>
      </c>
      <c r="U133" s="53">
        <v>0</v>
      </c>
      <c r="V133" s="85">
        <v>0</v>
      </c>
      <c r="W133" s="85">
        <v>2</v>
      </c>
      <c r="X133" s="85">
        <v>0</v>
      </c>
      <c r="Y133" s="85">
        <v>0</v>
      </c>
      <c r="Z133" s="85">
        <v>0</v>
      </c>
      <c r="AA133" s="85">
        <v>1</v>
      </c>
      <c r="AB133" s="85">
        <v>0</v>
      </c>
      <c r="AC133" s="52">
        <v>0</v>
      </c>
      <c r="AD133" s="85">
        <v>1</v>
      </c>
      <c r="AE133" s="85">
        <v>0</v>
      </c>
      <c r="AF133" s="85">
        <v>0</v>
      </c>
      <c r="AG133" s="85">
        <v>0</v>
      </c>
      <c r="AH133" s="57">
        <v>0</v>
      </c>
      <c r="AI133" s="85">
        <v>3</v>
      </c>
      <c r="AJ133" s="85">
        <v>0</v>
      </c>
      <c r="AK133" s="85">
        <v>0</v>
      </c>
      <c r="AL133" s="85">
        <v>0</v>
      </c>
      <c r="AM133" s="85">
        <v>0</v>
      </c>
      <c r="AN133" s="85">
        <v>3</v>
      </c>
      <c r="AO133" s="85">
        <v>0</v>
      </c>
      <c r="AP133" s="60">
        <v>0</v>
      </c>
      <c r="AQ133" s="85">
        <v>0</v>
      </c>
      <c r="AR133" s="85">
        <v>0</v>
      </c>
      <c r="AS133" s="85">
        <v>0</v>
      </c>
      <c r="AT133" s="85">
        <v>0</v>
      </c>
      <c r="AU133" s="6"/>
      <c r="AV133" s="85"/>
      <c r="AW133" s="85"/>
      <c r="AX133" s="85"/>
      <c r="AY133" s="85"/>
      <c r="AZ133" s="85"/>
      <c r="BA133" s="85"/>
      <c r="BB133" s="85"/>
      <c r="BC133" s="13"/>
      <c r="BD133" s="85"/>
      <c r="BE133" s="85"/>
      <c r="BF133" s="85"/>
      <c r="BG133" s="85"/>
      <c r="BH133" s="59"/>
      <c r="BI133" s="85"/>
      <c r="BJ133" s="85"/>
      <c r="BK133" s="85"/>
      <c r="BL133" s="85"/>
      <c r="BM133" s="85"/>
      <c r="BN133" s="85"/>
      <c r="BO133" s="85"/>
      <c r="BP133" s="60"/>
      <c r="BQ133" s="85"/>
      <c r="BR133" s="85"/>
      <c r="BS133" s="85"/>
      <c r="BT133" s="85"/>
      <c r="BU133" s="48"/>
      <c r="BV133" s="85"/>
      <c r="BW133" s="85"/>
      <c r="BX133" s="85"/>
      <c r="BY133" s="85"/>
      <c r="BZ133" s="85"/>
      <c r="CA133" s="85"/>
      <c r="CB133" s="85"/>
      <c r="CC133" s="13"/>
      <c r="CD133" s="85"/>
      <c r="CE133" s="85"/>
      <c r="CF133" s="85"/>
      <c r="CG133" s="85"/>
      <c r="CH133" s="85"/>
      <c r="CI133" s="85"/>
      <c r="CJ133" s="85"/>
      <c r="CK133" s="85"/>
      <c r="CL133" s="85"/>
      <c r="CM133" s="85"/>
      <c r="CN133" s="85"/>
      <c r="CO133" s="85"/>
      <c r="CP133" s="85"/>
      <c r="CQ133" s="85"/>
      <c r="CR133" s="85"/>
      <c r="CS133" s="85"/>
      <c r="CT133" s="85"/>
      <c r="CU133" s="85"/>
      <c r="CV133" s="85"/>
      <c r="CW133" s="85"/>
      <c r="CX133" s="85"/>
      <c r="CY133" s="85"/>
      <c r="CZ133" s="85"/>
      <c r="DA133" s="85"/>
      <c r="DB133" s="85"/>
      <c r="DC133" s="85"/>
      <c r="DD133" s="85"/>
      <c r="DE133" s="85"/>
      <c r="DF133" s="85"/>
      <c r="DG133" s="85"/>
      <c r="DH133" s="85"/>
      <c r="DI133" s="85"/>
      <c r="DJ133" s="85"/>
      <c r="DK133" s="85"/>
      <c r="DL133" s="85"/>
      <c r="DM133" s="85"/>
      <c r="DN133" s="85"/>
      <c r="DO133" s="85"/>
      <c r="DP133" s="85"/>
      <c r="DQ133" s="85"/>
      <c r="DR133" s="85"/>
      <c r="DS133" s="85"/>
      <c r="DT133" s="85"/>
      <c r="DU133" s="85"/>
      <c r="DV133" s="85"/>
      <c r="DW133" s="85"/>
      <c r="DX133" s="85"/>
      <c r="DY133" s="85"/>
    </row>
    <row r="134" spans="1:129" ht="15.75" thickBot="1" x14ac:dyDescent="0.3">
      <c r="A134" s="87" t="s">
        <v>975</v>
      </c>
      <c r="B134" s="85">
        <v>1.39</v>
      </c>
      <c r="C134" s="85">
        <v>1.18</v>
      </c>
      <c r="D134" s="85">
        <v>1.85</v>
      </c>
      <c r="E134" s="85"/>
      <c r="F134" s="85"/>
      <c r="G134" s="85"/>
      <c r="H134" s="47">
        <v>1</v>
      </c>
      <c r="I134" s="85">
        <v>2</v>
      </c>
      <c r="J134" s="85">
        <v>0</v>
      </c>
      <c r="K134" s="85">
        <v>0</v>
      </c>
      <c r="L134" s="85">
        <v>0</v>
      </c>
      <c r="M134" s="85">
        <v>0</v>
      </c>
      <c r="N134" s="85">
        <v>1</v>
      </c>
      <c r="O134" s="85">
        <v>1</v>
      </c>
      <c r="P134" s="67">
        <v>0</v>
      </c>
      <c r="Q134" s="85">
        <v>0</v>
      </c>
      <c r="R134" s="85">
        <v>0</v>
      </c>
      <c r="S134" s="85">
        <v>0</v>
      </c>
      <c r="T134" s="85">
        <v>0</v>
      </c>
      <c r="U134" s="53">
        <v>0</v>
      </c>
      <c r="V134" s="85">
        <v>0</v>
      </c>
      <c r="W134" s="85">
        <v>0</v>
      </c>
      <c r="X134" s="85">
        <v>0</v>
      </c>
      <c r="Y134" s="85">
        <v>0</v>
      </c>
      <c r="Z134" s="85">
        <v>0</v>
      </c>
      <c r="AA134" s="85">
        <v>1</v>
      </c>
      <c r="AB134" s="85">
        <v>0</v>
      </c>
      <c r="AC134" s="52">
        <v>0</v>
      </c>
      <c r="AD134" s="85">
        <v>1</v>
      </c>
      <c r="AE134" s="85">
        <v>0</v>
      </c>
      <c r="AF134" s="85">
        <v>0</v>
      </c>
      <c r="AG134" s="85">
        <v>0</v>
      </c>
      <c r="AH134" s="57">
        <v>1</v>
      </c>
      <c r="AI134" s="85">
        <v>1</v>
      </c>
      <c r="AJ134" s="85">
        <v>3</v>
      </c>
      <c r="AK134" s="85">
        <v>0</v>
      </c>
      <c r="AL134" s="85">
        <v>0</v>
      </c>
      <c r="AM134" s="85">
        <v>0</v>
      </c>
      <c r="AN134" s="85">
        <v>1</v>
      </c>
      <c r="AO134" s="85">
        <v>1</v>
      </c>
      <c r="AP134" s="60">
        <v>2</v>
      </c>
      <c r="AQ134" s="85">
        <v>0</v>
      </c>
      <c r="AR134" s="85">
        <v>0</v>
      </c>
      <c r="AS134" s="85">
        <v>0</v>
      </c>
      <c r="AT134" s="85">
        <v>0</v>
      </c>
      <c r="AU134" s="6"/>
      <c r="AV134" s="85"/>
      <c r="AW134" s="85"/>
      <c r="AX134" s="85"/>
      <c r="AY134" s="85"/>
      <c r="AZ134" s="85"/>
      <c r="BA134" s="85"/>
      <c r="BB134" s="85"/>
      <c r="BC134" s="13"/>
      <c r="BD134" s="85"/>
      <c r="BE134" s="85"/>
      <c r="BF134" s="85"/>
      <c r="BG134" s="85"/>
      <c r="BH134" s="59"/>
      <c r="BI134" s="85"/>
      <c r="BJ134" s="85"/>
      <c r="BK134" s="85"/>
      <c r="BL134" s="85"/>
      <c r="BM134" s="85"/>
      <c r="BN134" s="85"/>
      <c r="BO134" s="85"/>
      <c r="BP134" s="60"/>
      <c r="BQ134" s="85"/>
      <c r="BR134" s="85"/>
      <c r="BS134" s="85"/>
      <c r="BT134" s="85"/>
      <c r="BU134" s="48"/>
      <c r="BV134" s="85"/>
      <c r="BW134" s="85"/>
      <c r="BX134" s="85"/>
      <c r="BY134" s="85"/>
      <c r="BZ134" s="85"/>
      <c r="CA134" s="85"/>
      <c r="CB134" s="85"/>
      <c r="CC134" s="13"/>
      <c r="CD134" s="85"/>
      <c r="CE134" s="85"/>
      <c r="CF134" s="85"/>
      <c r="CG134" s="85"/>
      <c r="CH134" s="85"/>
      <c r="CI134" s="85"/>
      <c r="CJ134" s="85"/>
      <c r="CK134" s="85"/>
      <c r="CL134" s="85"/>
      <c r="CM134" s="85"/>
      <c r="CN134" s="85"/>
      <c r="CO134" s="85"/>
      <c r="CP134" s="85"/>
      <c r="CQ134" s="85"/>
      <c r="CR134" s="85"/>
      <c r="CS134" s="85"/>
      <c r="CT134" s="85"/>
      <c r="CU134" s="85"/>
      <c r="CV134" s="85"/>
      <c r="CW134" s="85"/>
      <c r="CX134" s="85"/>
      <c r="CY134" s="85"/>
      <c r="CZ134" s="85"/>
      <c r="DA134" s="85"/>
      <c r="DB134" s="85"/>
      <c r="DC134" s="85"/>
      <c r="DD134" s="85"/>
      <c r="DE134" s="85"/>
      <c r="DF134" s="85"/>
      <c r="DG134" s="85"/>
      <c r="DH134" s="85"/>
      <c r="DI134" s="85"/>
      <c r="DJ134" s="85"/>
      <c r="DK134" s="85"/>
      <c r="DL134" s="85"/>
      <c r="DM134" s="85"/>
      <c r="DN134" s="85"/>
      <c r="DO134" s="85"/>
      <c r="DP134" s="85"/>
      <c r="DQ134" s="85"/>
      <c r="DR134" s="85"/>
      <c r="DS134" s="85"/>
      <c r="DT134" s="85"/>
      <c r="DU134" s="85"/>
      <c r="DV134" s="85"/>
      <c r="DW134" s="85"/>
      <c r="DX134" s="85"/>
      <c r="DY134" s="85"/>
    </row>
    <row r="135" spans="1:129" ht="15.75" thickBot="1" x14ac:dyDescent="0.3">
      <c r="A135" s="40">
        <v>45773</v>
      </c>
      <c r="B135" s="40"/>
      <c r="C135" s="40"/>
      <c r="D135" s="40"/>
      <c r="E135" s="40"/>
      <c r="F135" s="40"/>
      <c r="G135" s="40"/>
      <c r="H135" s="47"/>
      <c r="I135" s="85"/>
      <c r="J135" s="85"/>
      <c r="K135" s="85"/>
      <c r="L135" s="85"/>
      <c r="M135" s="85"/>
      <c r="N135" s="85"/>
      <c r="O135" s="85"/>
      <c r="P135" s="67"/>
      <c r="Q135" s="85"/>
      <c r="R135" s="85"/>
      <c r="S135" s="85"/>
      <c r="T135" s="85"/>
      <c r="U135" s="53"/>
      <c r="V135" s="85"/>
      <c r="W135" s="85"/>
      <c r="X135" s="85"/>
      <c r="Y135" s="85"/>
      <c r="Z135" s="85"/>
      <c r="AA135" s="85"/>
      <c r="AB135" s="85"/>
      <c r="AC135" s="52"/>
      <c r="AD135" s="85"/>
      <c r="AE135" s="85"/>
      <c r="AF135" s="85"/>
      <c r="AG135" s="85"/>
      <c r="AH135" s="57"/>
      <c r="AI135" s="85"/>
      <c r="AJ135" s="85"/>
      <c r="AK135" s="85"/>
      <c r="AL135" s="85"/>
      <c r="AM135" s="85"/>
      <c r="AN135" s="85"/>
      <c r="AO135" s="85"/>
      <c r="AP135" s="60"/>
      <c r="AQ135" s="85"/>
      <c r="AR135" s="85"/>
      <c r="AS135" s="85"/>
      <c r="AT135" s="85"/>
      <c r="AU135" s="6"/>
      <c r="AV135" s="85"/>
      <c r="AW135" s="85"/>
      <c r="AX135" s="85"/>
      <c r="AY135" s="85"/>
      <c r="AZ135" s="85"/>
      <c r="BA135" s="85"/>
      <c r="BB135" s="85"/>
      <c r="BC135" s="13"/>
      <c r="BD135" s="85"/>
      <c r="BE135" s="85"/>
      <c r="BF135" s="85"/>
      <c r="BG135" s="85"/>
      <c r="BH135" s="59"/>
      <c r="BI135" s="85"/>
      <c r="BJ135" s="85"/>
      <c r="BK135" s="85"/>
      <c r="BL135" s="85"/>
      <c r="BM135" s="85"/>
      <c r="BN135" s="85"/>
      <c r="BO135" s="85"/>
      <c r="BP135" s="60"/>
      <c r="BQ135" s="85"/>
      <c r="BR135" s="85"/>
      <c r="BS135" s="85"/>
      <c r="BT135" s="85"/>
      <c r="BU135" s="48"/>
      <c r="BV135" s="85"/>
      <c r="BW135" s="85"/>
      <c r="BX135" s="85"/>
      <c r="BY135" s="85"/>
      <c r="BZ135" s="85"/>
      <c r="CA135" s="85"/>
      <c r="CB135" s="85"/>
      <c r="CC135" s="13"/>
      <c r="CD135" s="85"/>
      <c r="CE135" s="85"/>
      <c r="CF135" s="85"/>
      <c r="CG135" s="85"/>
      <c r="CH135" s="85"/>
      <c r="CI135" s="85"/>
      <c r="CJ135" s="85"/>
      <c r="CK135" s="85"/>
      <c r="CL135" s="85"/>
      <c r="CM135" s="85"/>
      <c r="CN135" s="85"/>
      <c r="CO135" s="85"/>
      <c r="CP135" s="85"/>
      <c r="CQ135" s="85"/>
      <c r="CR135" s="85"/>
      <c r="CS135" s="85"/>
      <c r="CT135" s="85"/>
      <c r="CU135" s="85"/>
      <c r="CV135" s="85"/>
      <c r="CW135" s="85"/>
      <c r="CX135" s="85"/>
      <c r="CY135" s="85"/>
      <c r="CZ135" s="85"/>
      <c r="DA135" s="85"/>
      <c r="DB135" s="85"/>
      <c r="DC135" s="85"/>
      <c r="DD135" s="85"/>
      <c r="DE135" s="85"/>
      <c r="DF135" s="85"/>
      <c r="DG135" s="85"/>
      <c r="DH135" s="85"/>
      <c r="DI135" s="85"/>
      <c r="DJ135" s="85"/>
      <c r="DK135" s="85"/>
      <c r="DL135" s="85"/>
      <c r="DM135" s="85"/>
      <c r="DN135" s="85"/>
      <c r="DO135" s="85"/>
      <c r="DP135" s="85"/>
      <c r="DQ135" s="85"/>
      <c r="DR135" s="85"/>
      <c r="DS135" s="85"/>
      <c r="DT135" s="85"/>
      <c r="DU135" s="85"/>
      <c r="DV135" s="85"/>
      <c r="DW135" s="85"/>
      <c r="DX135" s="85"/>
      <c r="DY135" s="85"/>
    </row>
    <row r="136" spans="1:129" ht="15.75" thickBot="1" x14ac:dyDescent="0.3">
      <c r="A136" s="87" t="s">
        <v>976</v>
      </c>
      <c r="B136" s="85">
        <v>1.68</v>
      </c>
      <c r="C136" s="85">
        <v>1.1100000000000001</v>
      </c>
      <c r="D136" s="85"/>
      <c r="E136" s="85"/>
      <c r="F136" s="85"/>
      <c r="G136" s="85"/>
      <c r="H136" s="47">
        <v>0</v>
      </c>
      <c r="I136" s="85">
        <v>3</v>
      </c>
      <c r="J136" s="85">
        <v>1</v>
      </c>
      <c r="K136" s="85">
        <v>0</v>
      </c>
      <c r="L136" s="85">
        <v>0</v>
      </c>
      <c r="M136" s="85">
        <v>0</v>
      </c>
      <c r="N136" s="85">
        <v>0</v>
      </c>
      <c r="O136" s="85">
        <v>0</v>
      </c>
      <c r="P136" s="67">
        <v>0</v>
      </c>
      <c r="Q136" s="85">
        <v>0</v>
      </c>
      <c r="R136" s="85">
        <v>0</v>
      </c>
      <c r="S136" s="85">
        <v>0</v>
      </c>
      <c r="T136" s="85">
        <v>0</v>
      </c>
      <c r="U136" s="53">
        <v>0</v>
      </c>
      <c r="V136" s="85">
        <v>0</v>
      </c>
      <c r="W136" s="85">
        <v>0</v>
      </c>
      <c r="X136" s="85">
        <v>0</v>
      </c>
      <c r="Y136" s="85">
        <v>0</v>
      </c>
      <c r="Z136" s="85">
        <v>0</v>
      </c>
      <c r="AA136" s="85">
        <v>1</v>
      </c>
      <c r="AB136" s="85">
        <v>0</v>
      </c>
      <c r="AC136" s="52">
        <v>0</v>
      </c>
      <c r="AD136" s="85">
        <v>0</v>
      </c>
      <c r="AE136" s="85">
        <v>0</v>
      </c>
      <c r="AF136" s="85">
        <v>0</v>
      </c>
      <c r="AG136" s="85">
        <v>0</v>
      </c>
      <c r="AH136" s="57"/>
      <c r="AI136" s="85"/>
      <c r="AJ136" s="85"/>
      <c r="AK136" s="85"/>
      <c r="AL136" s="85"/>
      <c r="AM136" s="85"/>
      <c r="AN136" s="85"/>
      <c r="AO136" s="85"/>
      <c r="AP136" s="60"/>
      <c r="AQ136" s="85"/>
      <c r="AR136" s="85"/>
      <c r="AS136" s="85"/>
      <c r="AT136" s="85"/>
      <c r="AU136" s="6"/>
      <c r="AV136" s="85"/>
      <c r="AW136" s="85"/>
      <c r="AX136" s="85"/>
      <c r="AY136" s="85"/>
      <c r="AZ136" s="85"/>
      <c r="BA136" s="85"/>
      <c r="BB136" s="85"/>
      <c r="BC136" s="13"/>
      <c r="BD136" s="85"/>
      <c r="BE136" s="85"/>
      <c r="BF136" s="85"/>
      <c r="BG136" s="85"/>
      <c r="BH136" s="59"/>
      <c r="BI136" s="85"/>
      <c r="BJ136" s="85"/>
      <c r="BK136" s="85"/>
      <c r="BL136" s="85"/>
      <c r="BM136" s="85"/>
      <c r="BN136" s="85"/>
      <c r="BO136" s="85"/>
      <c r="BP136" s="60"/>
      <c r="BQ136" s="85"/>
      <c r="BR136" s="85"/>
      <c r="BS136" s="85"/>
      <c r="BT136" s="85"/>
      <c r="BU136" s="48"/>
      <c r="BV136" s="85"/>
      <c r="BW136" s="85"/>
      <c r="BX136" s="85"/>
      <c r="BY136" s="85"/>
      <c r="BZ136" s="85"/>
      <c r="CA136" s="85"/>
      <c r="CB136" s="85"/>
      <c r="CC136" s="13"/>
      <c r="CD136" s="85"/>
      <c r="CE136" s="85"/>
      <c r="CF136" s="85"/>
      <c r="CG136" s="85"/>
      <c r="CH136" s="85"/>
      <c r="CI136" s="85"/>
      <c r="CJ136" s="85"/>
      <c r="CK136" s="85"/>
      <c r="CL136" s="85"/>
      <c r="CM136" s="85"/>
      <c r="CN136" s="85"/>
      <c r="CO136" s="85"/>
      <c r="CP136" s="85"/>
      <c r="CQ136" s="85"/>
      <c r="CR136" s="85"/>
      <c r="CS136" s="85"/>
      <c r="CT136" s="85"/>
      <c r="CU136" s="85"/>
      <c r="CV136" s="85"/>
      <c r="CW136" s="85"/>
      <c r="CX136" s="85"/>
      <c r="CY136" s="85"/>
      <c r="CZ136" s="85"/>
      <c r="DA136" s="85"/>
      <c r="DB136" s="85"/>
      <c r="DC136" s="85"/>
      <c r="DD136" s="85"/>
      <c r="DE136" s="85"/>
      <c r="DF136" s="85"/>
      <c r="DG136" s="85"/>
      <c r="DH136" s="85"/>
      <c r="DI136" s="85"/>
      <c r="DJ136" s="85"/>
      <c r="DK136" s="85"/>
      <c r="DL136" s="85"/>
      <c r="DM136" s="85"/>
      <c r="DN136" s="85"/>
      <c r="DO136" s="85"/>
      <c r="DP136" s="85"/>
      <c r="DQ136" s="85"/>
      <c r="DR136" s="85"/>
      <c r="DS136" s="85"/>
      <c r="DT136" s="85"/>
      <c r="DU136" s="85"/>
      <c r="DV136" s="85"/>
      <c r="DW136" s="85"/>
      <c r="DX136" s="85"/>
      <c r="DY136" s="85"/>
    </row>
    <row r="137" spans="1:129" ht="15.75" thickBot="1" x14ac:dyDescent="0.3">
      <c r="A137" s="87" t="s">
        <v>977</v>
      </c>
      <c r="B137" s="85">
        <v>0.57999999999999996</v>
      </c>
      <c r="C137" s="85">
        <v>1.24</v>
      </c>
      <c r="D137" s="85">
        <v>1.34</v>
      </c>
      <c r="E137" s="85"/>
      <c r="F137" s="85"/>
      <c r="G137" s="85"/>
      <c r="H137" s="47">
        <v>0</v>
      </c>
      <c r="I137" s="85">
        <v>0</v>
      </c>
      <c r="J137" s="85">
        <v>0</v>
      </c>
      <c r="K137" s="85">
        <v>0</v>
      </c>
      <c r="L137" s="85">
        <v>0</v>
      </c>
      <c r="M137" s="85">
        <v>0</v>
      </c>
      <c r="N137" s="85">
        <v>0</v>
      </c>
      <c r="O137" s="85">
        <v>0</v>
      </c>
      <c r="P137" s="67">
        <v>0</v>
      </c>
      <c r="Q137" s="85">
        <v>0</v>
      </c>
      <c r="R137" s="85">
        <v>0</v>
      </c>
      <c r="S137" s="85">
        <v>0</v>
      </c>
      <c r="T137" s="85">
        <v>0</v>
      </c>
      <c r="U137" s="53">
        <v>0</v>
      </c>
      <c r="V137" s="85">
        <v>0</v>
      </c>
      <c r="W137" s="85">
        <v>0</v>
      </c>
      <c r="X137" s="85">
        <v>0</v>
      </c>
      <c r="Y137" s="85">
        <v>0</v>
      </c>
      <c r="Z137" s="85">
        <v>0</v>
      </c>
      <c r="AA137" s="85">
        <v>2</v>
      </c>
      <c r="AB137" s="85">
        <v>0</v>
      </c>
      <c r="AC137" s="52">
        <v>0</v>
      </c>
      <c r="AD137" s="85">
        <v>0</v>
      </c>
      <c r="AE137" s="85">
        <v>0</v>
      </c>
      <c r="AF137" s="85">
        <v>0</v>
      </c>
      <c r="AG137" s="85">
        <v>0</v>
      </c>
      <c r="AH137" s="57">
        <v>0</v>
      </c>
      <c r="AI137" s="85">
        <v>0</v>
      </c>
      <c r="AJ137" s="85">
        <v>0</v>
      </c>
      <c r="AK137" s="85">
        <v>0</v>
      </c>
      <c r="AL137" s="85">
        <v>0</v>
      </c>
      <c r="AM137" s="85">
        <v>0</v>
      </c>
      <c r="AN137" s="85">
        <v>1</v>
      </c>
      <c r="AO137" s="85">
        <v>0</v>
      </c>
      <c r="AP137" s="60">
        <v>0</v>
      </c>
      <c r="AQ137" s="85">
        <v>0</v>
      </c>
      <c r="AR137" s="85">
        <v>0</v>
      </c>
      <c r="AS137" s="85">
        <v>0</v>
      </c>
      <c r="AT137" s="85">
        <v>0</v>
      </c>
      <c r="AU137" s="6"/>
      <c r="AV137" s="85"/>
      <c r="AW137" s="85"/>
      <c r="AX137" s="85"/>
      <c r="AY137" s="85"/>
      <c r="AZ137" s="85"/>
      <c r="BA137" s="85"/>
      <c r="BB137" s="85"/>
      <c r="BC137" s="13"/>
      <c r="BD137" s="85"/>
      <c r="BE137" s="85"/>
      <c r="BF137" s="85"/>
      <c r="BG137" s="85"/>
      <c r="BH137" s="59"/>
      <c r="BI137" s="85"/>
      <c r="BJ137" s="85"/>
      <c r="BK137" s="85"/>
      <c r="BL137" s="85"/>
      <c r="BM137" s="85"/>
      <c r="BN137" s="85"/>
      <c r="BO137" s="85"/>
      <c r="BP137" s="60"/>
      <c r="BQ137" s="85"/>
      <c r="BR137" s="85"/>
      <c r="BS137" s="85"/>
      <c r="BT137" s="85"/>
      <c r="BU137" s="48"/>
      <c r="BV137" s="85"/>
      <c r="BW137" s="85"/>
      <c r="BX137" s="85"/>
      <c r="BY137" s="85"/>
      <c r="BZ137" s="85"/>
      <c r="CA137" s="85"/>
      <c r="CB137" s="85"/>
      <c r="CC137" s="13"/>
      <c r="CD137" s="85"/>
      <c r="CE137" s="85"/>
      <c r="CF137" s="85"/>
      <c r="CG137" s="85"/>
      <c r="CH137" s="85"/>
      <c r="CI137" s="85"/>
      <c r="CJ137" s="85"/>
      <c r="CK137" s="85"/>
      <c r="CL137" s="85"/>
      <c r="CM137" s="85"/>
      <c r="CN137" s="85"/>
      <c r="CO137" s="85"/>
      <c r="CP137" s="85"/>
      <c r="CQ137" s="85"/>
      <c r="CR137" s="85"/>
      <c r="CS137" s="85"/>
      <c r="CT137" s="85"/>
      <c r="CU137" s="85"/>
      <c r="CV137" s="85"/>
      <c r="CW137" s="85"/>
      <c r="CX137" s="85"/>
      <c r="CY137" s="85"/>
      <c r="CZ137" s="85"/>
      <c r="DA137" s="85"/>
      <c r="DB137" s="85"/>
      <c r="DC137" s="85"/>
      <c r="DD137" s="85"/>
      <c r="DE137" s="85"/>
      <c r="DF137" s="85"/>
      <c r="DG137" s="85"/>
      <c r="DH137" s="85"/>
      <c r="DI137" s="85"/>
      <c r="DJ137" s="85"/>
      <c r="DK137" s="85"/>
      <c r="DL137" s="85"/>
      <c r="DM137" s="85"/>
      <c r="DN137" s="85"/>
      <c r="DO137" s="85"/>
      <c r="DP137" s="85"/>
      <c r="DQ137" s="85"/>
      <c r="DR137" s="85"/>
      <c r="DS137" s="85"/>
      <c r="DT137" s="85"/>
      <c r="DU137" s="85"/>
      <c r="DV137" s="85"/>
      <c r="DW137" s="85"/>
      <c r="DX137" s="85"/>
      <c r="DY137" s="85"/>
    </row>
    <row r="138" spans="1:129" ht="15.75" thickBot="1" x14ac:dyDescent="0.3">
      <c r="A138" s="87" t="s">
        <v>978</v>
      </c>
      <c r="B138" s="85">
        <v>0.79</v>
      </c>
      <c r="C138" s="85">
        <v>1.33</v>
      </c>
      <c r="D138" s="85">
        <v>1.1299999999999999</v>
      </c>
      <c r="E138" s="85"/>
      <c r="F138" s="85"/>
      <c r="G138" s="85"/>
      <c r="H138" s="47">
        <v>0</v>
      </c>
      <c r="I138" s="85">
        <v>1</v>
      </c>
      <c r="J138" s="85">
        <v>0</v>
      </c>
      <c r="K138" s="85">
        <v>0</v>
      </c>
      <c r="L138" s="85">
        <v>0</v>
      </c>
      <c r="M138" s="85">
        <v>0</v>
      </c>
      <c r="N138" s="85">
        <v>3</v>
      </c>
      <c r="O138" s="85">
        <v>0</v>
      </c>
      <c r="P138" s="67">
        <v>1</v>
      </c>
      <c r="Q138" s="85">
        <v>0</v>
      </c>
      <c r="R138" s="85">
        <v>0</v>
      </c>
      <c r="S138" s="85">
        <v>0</v>
      </c>
      <c r="T138" s="85">
        <v>0</v>
      </c>
      <c r="U138" s="53">
        <v>0</v>
      </c>
      <c r="V138" s="85">
        <v>2</v>
      </c>
      <c r="W138" s="85">
        <v>2</v>
      </c>
      <c r="X138" s="85">
        <v>0</v>
      </c>
      <c r="Y138" s="85">
        <v>0</v>
      </c>
      <c r="Z138" s="85">
        <v>0</v>
      </c>
      <c r="AA138" s="85">
        <v>2</v>
      </c>
      <c r="AB138" s="85">
        <v>0</v>
      </c>
      <c r="AC138" s="52">
        <v>0</v>
      </c>
      <c r="AD138" s="85">
        <v>0</v>
      </c>
      <c r="AE138" s="85">
        <v>0</v>
      </c>
      <c r="AF138" s="85">
        <v>0</v>
      </c>
      <c r="AG138" s="85">
        <v>0</v>
      </c>
      <c r="AH138" s="57">
        <v>0</v>
      </c>
      <c r="AI138" s="85">
        <v>5</v>
      </c>
      <c r="AJ138" s="85">
        <v>1</v>
      </c>
      <c r="AK138" s="85">
        <v>1</v>
      </c>
      <c r="AL138" s="85">
        <v>0</v>
      </c>
      <c r="AM138" s="85">
        <v>1</v>
      </c>
      <c r="AN138" s="85">
        <v>4</v>
      </c>
      <c r="AO138" s="85">
        <v>0</v>
      </c>
      <c r="AP138" s="60">
        <v>0</v>
      </c>
      <c r="AQ138" s="85">
        <v>0</v>
      </c>
      <c r="AR138" s="85">
        <v>0</v>
      </c>
      <c r="AS138" s="85">
        <v>0</v>
      </c>
      <c r="AT138" s="85">
        <v>0</v>
      </c>
      <c r="AU138" s="6"/>
      <c r="AV138" s="85"/>
      <c r="AW138" s="85"/>
      <c r="AX138" s="85"/>
      <c r="AY138" s="85"/>
      <c r="AZ138" s="85"/>
      <c r="BA138" s="85"/>
      <c r="BB138" s="85"/>
      <c r="BC138" s="13"/>
      <c r="BD138" s="85"/>
      <c r="BE138" s="85"/>
      <c r="BF138" s="85"/>
      <c r="BG138" s="85"/>
      <c r="BH138" s="59"/>
      <c r="BI138" s="85"/>
      <c r="BJ138" s="85"/>
      <c r="BK138" s="85"/>
      <c r="BL138" s="85"/>
      <c r="BM138" s="85"/>
      <c r="BN138" s="85"/>
      <c r="BO138" s="85"/>
      <c r="BP138" s="60"/>
      <c r="BQ138" s="85"/>
      <c r="BR138" s="85"/>
      <c r="BS138" s="85"/>
      <c r="BT138" s="85"/>
      <c r="BU138" s="48"/>
      <c r="BV138" s="85"/>
      <c r="BW138" s="85"/>
      <c r="BX138" s="85"/>
      <c r="BY138" s="85"/>
      <c r="BZ138" s="85"/>
      <c r="CA138" s="85"/>
      <c r="CB138" s="85"/>
      <c r="CC138" s="13"/>
      <c r="CD138" s="85"/>
      <c r="CE138" s="85"/>
      <c r="CF138" s="85"/>
      <c r="CG138" s="85"/>
      <c r="CH138" s="85"/>
      <c r="CI138" s="85"/>
      <c r="CJ138" s="85"/>
      <c r="CK138" s="85"/>
      <c r="CL138" s="85"/>
      <c r="CM138" s="85"/>
      <c r="CN138" s="85"/>
      <c r="CO138" s="85"/>
      <c r="CP138" s="85"/>
      <c r="CQ138" s="85"/>
      <c r="CR138" s="85"/>
      <c r="CS138" s="85"/>
      <c r="CT138" s="85"/>
      <c r="CU138" s="85"/>
      <c r="CV138" s="85"/>
      <c r="CW138" s="85"/>
      <c r="CX138" s="85"/>
      <c r="CY138" s="85"/>
      <c r="CZ138" s="85"/>
      <c r="DA138" s="85"/>
      <c r="DB138" s="85"/>
      <c r="DC138" s="85"/>
      <c r="DD138" s="85"/>
      <c r="DE138" s="85"/>
      <c r="DF138" s="85"/>
      <c r="DG138" s="85"/>
      <c r="DH138" s="85"/>
      <c r="DI138" s="85"/>
      <c r="DJ138" s="85"/>
      <c r="DK138" s="85"/>
      <c r="DL138" s="85"/>
      <c r="DM138" s="85"/>
      <c r="DN138" s="85"/>
      <c r="DO138" s="85"/>
      <c r="DP138" s="85"/>
      <c r="DQ138" s="85"/>
      <c r="DR138" s="85"/>
      <c r="DS138" s="85"/>
      <c r="DT138" s="85"/>
      <c r="DU138" s="85"/>
      <c r="DV138" s="85"/>
      <c r="DW138" s="85"/>
      <c r="DX138" s="85"/>
      <c r="DY138" s="85"/>
    </row>
    <row r="139" spans="1:129" ht="15.75" thickBot="1" x14ac:dyDescent="0.3">
      <c r="A139" s="87" t="s">
        <v>979</v>
      </c>
      <c r="B139" s="85">
        <v>1.4</v>
      </c>
      <c r="C139" s="85">
        <v>1.26</v>
      </c>
      <c r="D139" s="85">
        <v>1.26</v>
      </c>
      <c r="E139" s="85"/>
      <c r="F139" s="85"/>
      <c r="G139" s="85"/>
      <c r="H139" s="47">
        <v>0</v>
      </c>
      <c r="I139" s="85">
        <v>2</v>
      </c>
      <c r="J139" s="85">
        <v>2</v>
      </c>
      <c r="K139" s="85">
        <v>0</v>
      </c>
      <c r="L139" s="85">
        <v>0</v>
      </c>
      <c r="M139" s="85">
        <v>0</v>
      </c>
      <c r="N139" s="85">
        <v>1</v>
      </c>
      <c r="O139" s="85">
        <v>2</v>
      </c>
      <c r="P139" s="67">
        <v>0</v>
      </c>
      <c r="Q139" s="85">
        <v>1</v>
      </c>
      <c r="R139" s="85">
        <v>1</v>
      </c>
      <c r="S139" s="85">
        <v>0</v>
      </c>
      <c r="T139" s="85">
        <v>0</v>
      </c>
      <c r="U139" s="53">
        <v>0</v>
      </c>
      <c r="V139" s="85">
        <v>0</v>
      </c>
      <c r="W139" s="85">
        <v>2</v>
      </c>
      <c r="X139" s="85">
        <v>0</v>
      </c>
      <c r="Y139" s="85">
        <v>0</v>
      </c>
      <c r="Z139" s="85">
        <v>0</v>
      </c>
      <c r="AA139" s="85">
        <v>6</v>
      </c>
      <c r="AB139" s="85">
        <v>0</v>
      </c>
      <c r="AC139" s="52">
        <v>1</v>
      </c>
      <c r="AD139" s="85">
        <v>0</v>
      </c>
      <c r="AE139" s="85">
        <v>1</v>
      </c>
      <c r="AF139" s="85">
        <v>0</v>
      </c>
      <c r="AG139" s="85">
        <v>0</v>
      </c>
      <c r="AH139" s="57">
        <v>1</v>
      </c>
      <c r="AI139" s="85">
        <v>1</v>
      </c>
      <c r="AJ139" s="85">
        <v>1</v>
      </c>
      <c r="AK139" s="85">
        <v>0</v>
      </c>
      <c r="AL139" s="85">
        <v>0</v>
      </c>
      <c r="AM139" s="85">
        <v>0</v>
      </c>
      <c r="AN139" s="85">
        <v>4</v>
      </c>
      <c r="AO139" s="85">
        <v>2</v>
      </c>
      <c r="AP139" s="60">
        <v>0</v>
      </c>
      <c r="AQ139" s="85">
        <v>0</v>
      </c>
      <c r="AR139" s="85">
        <v>0</v>
      </c>
      <c r="AS139" s="85">
        <v>0</v>
      </c>
      <c r="AT139" s="85">
        <v>0</v>
      </c>
      <c r="AU139" s="6"/>
      <c r="AV139" s="85"/>
      <c r="AW139" s="85"/>
      <c r="AX139" s="85"/>
      <c r="AY139" s="85"/>
      <c r="AZ139" s="85"/>
      <c r="BA139" s="85"/>
      <c r="BB139" s="85"/>
      <c r="BC139" s="13"/>
      <c r="BD139" s="85"/>
      <c r="BE139" s="85"/>
      <c r="BF139" s="85"/>
      <c r="BG139" s="85"/>
      <c r="BH139" s="59"/>
      <c r="BI139" s="85"/>
      <c r="BJ139" s="85"/>
      <c r="BK139" s="85"/>
      <c r="BL139" s="85"/>
      <c r="BM139" s="85"/>
      <c r="BN139" s="85"/>
      <c r="BO139" s="85"/>
      <c r="BP139" s="60"/>
      <c r="BQ139" s="85"/>
      <c r="BR139" s="85"/>
      <c r="BS139" s="85"/>
      <c r="BT139" s="85"/>
      <c r="BU139" s="48"/>
      <c r="BV139" s="85"/>
      <c r="BW139" s="85"/>
      <c r="BX139" s="85"/>
      <c r="BY139" s="85"/>
      <c r="BZ139" s="85"/>
      <c r="CA139" s="85"/>
      <c r="CB139" s="85"/>
      <c r="CC139" s="13"/>
      <c r="CD139" s="85"/>
      <c r="CE139" s="85"/>
      <c r="CF139" s="85"/>
      <c r="CG139" s="85"/>
      <c r="CH139" s="85"/>
      <c r="CI139" s="85"/>
      <c r="CJ139" s="85"/>
      <c r="CK139" s="85"/>
      <c r="CL139" s="85"/>
      <c r="CM139" s="85"/>
      <c r="CN139" s="85"/>
      <c r="CO139" s="85"/>
      <c r="CP139" s="85"/>
      <c r="CQ139" s="85"/>
      <c r="CR139" s="85"/>
      <c r="CS139" s="85"/>
      <c r="CT139" s="85"/>
      <c r="CU139" s="85"/>
      <c r="CV139" s="85"/>
      <c r="CW139" s="85"/>
      <c r="CX139" s="85"/>
      <c r="CY139" s="85"/>
      <c r="CZ139" s="85"/>
      <c r="DA139" s="85"/>
      <c r="DB139" s="85"/>
      <c r="DC139" s="85"/>
      <c r="DD139" s="85"/>
      <c r="DE139" s="85"/>
      <c r="DF139" s="85"/>
      <c r="DG139" s="85"/>
      <c r="DH139" s="85"/>
      <c r="DI139" s="85"/>
      <c r="DJ139" s="85"/>
      <c r="DK139" s="85"/>
      <c r="DL139" s="85"/>
      <c r="DM139" s="85"/>
      <c r="DN139" s="85"/>
      <c r="DO139" s="85"/>
      <c r="DP139" s="85"/>
      <c r="DQ139" s="85"/>
      <c r="DR139" s="85"/>
      <c r="DS139" s="85"/>
      <c r="DT139" s="85"/>
      <c r="DU139" s="85"/>
      <c r="DV139" s="85"/>
      <c r="DW139" s="85"/>
      <c r="DX139" s="85"/>
      <c r="DY139" s="85"/>
    </row>
    <row r="140" spans="1:129" ht="15.75" thickBot="1" x14ac:dyDescent="0.3">
      <c r="A140" s="87" t="s">
        <v>980</v>
      </c>
      <c r="B140" s="85">
        <v>1.67</v>
      </c>
      <c r="C140" s="85">
        <v>1.73</v>
      </c>
      <c r="D140" s="85">
        <v>1.17</v>
      </c>
      <c r="E140" s="85"/>
      <c r="F140" s="85"/>
      <c r="G140" s="85"/>
      <c r="H140" s="47">
        <v>2</v>
      </c>
      <c r="I140" s="85">
        <v>2</v>
      </c>
      <c r="J140" s="85">
        <v>0</v>
      </c>
      <c r="K140" s="85">
        <v>0</v>
      </c>
      <c r="L140" s="85">
        <v>0</v>
      </c>
      <c r="M140" s="85">
        <v>0</v>
      </c>
      <c r="N140" s="85">
        <v>2</v>
      </c>
      <c r="O140" s="85">
        <v>2</v>
      </c>
      <c r="P140" s="67">
        <v>0</v>
      </c>
      <c r="Q140" s="85">
        <v>0</v>
      </c>
      <c r="R140" s="85">
        <v>0</v>
      </c>
      <c r="S140" s="85">
        <v>0</v>
      </c>
      <c r="T140" s="85">
        <v>0</v>
      </c>
      <c r="U140" s="53">
        <v>0</v>
      </c>
      <c r="V140" s="85">
        <v>2</v>
      </c>
      <c r="W140" s="85">
        <v>1</v>
      </c>
      <c r="X140" s="85">
        <v>0</v>
      </c>
      <c r="Y140" s="85">
        <v>0</v>
      </c>
      <c r="Z140" s="85">
        <v>0</v>
      </c>
      <c r="AA140" s="85">
        <v>3</v>
      </c>
      <c r="AB140" s="85">
        <v>1</v>
      </c>
      <c r="AC140" s="52">
        <v>1</v>
      </c>
      <c r="AD140" s="85">
        <v>0</v>
      </c>
      <c r="AE140" s="85">
        <v>0</v>
      </c>
      <c r="AF140" s="85">
        <v>0</v>
      </c>
      <c r="AG140" s="85">
        <v>0</v>
      </c>
      <c r="AH140" s="57">
        <v>0</v>
      </c>
      <c r="AI140" s="85">
        <v>0</v>
      </c>
      <c r="AJ140" s="85">
        <v>0</v>
      </c>
      <c r="AK140" s="85">
        <v>0</v>
      </c>
      <c r="AL140" s="85">
        <v>0</v>
      </c>
      <c r="AM140" s="85">
        <v>0</v>
      </c>
      <c r="AN140" s="85">
        <v>4</v>
      </c>
      <c r="AO140" s="85">
        <v>1</v>
      </c>
      <c r="AP140" s="60">
        <v>0</v>
      </c>
      <c r="AQ140" s="85">
        <v>1</v>
      </c>
      <c r="AR140" s="85">
        <v>0</v>
      </c>
      <c r="AS140" s="85">
        <v>0</v>
      </c>
      <c r="AT140" s="85">
        <v>0</v>
      </c>
      <c r="AU140" s="6"/>
      <c r="AV140" s="85"/>
      <c r="AW140" s="85"/>
      <c r="AX140" s="85"/>
      <c r="AY140" s="85"/>
      <c r="AZ140" s="85"/>
      <c r="BA140" s="85"/>
      <c r="BB140" s="85"/>
      <c r="BC140" s="13"/>
      <c r="BD140" s="85"/>
      <c r="BE140" s="85"/>
      <c r="BF140" s="85"/>
      <c r="BG140" s="85"/>
      <c r="BH140" s="59"/>
      <c r="BI140" s="85"/>
      <c r="BJ140" s="85"/>
      <c r="BK140" s="85"/>
      <c r="BL140" s="85"/>
      <c r="BM140" s="85"/>
      <c r="BN140" s="85"/>
      <c r="BO140" s="85"/>
      <c r="BP140" s="60"/>
      <c r="BQ140" s="85"/>
      <c r="BR140" s="85"/>
      <c r="BS140" s="85"/>
      <c r="BT140" s="85"/>
      <c r="BU140" s="48"/>
      <c r="BV140" s="85"/>
      <c r="BW140" s="85"/>
      <c r="BX140" s="85"/>
      <c r="BY140" s="85"/>
      <c r="BZ140" s="85"/>
      <c r="CA140" s="85"/>
      <c r="CB140" s="85"/>
      <c r="CC140" s="13"/>
      <c r="CD140" s="85"/>
      <c r="CE140" s="85"/>
      <c r="CF140" s="85"/>
      <c r="CG140" s="85"/>
      <c r="CH140" s="85"/>
      <c r="CI140" s="85"/>
      <c r="CJ140" s="85"/>
      <c r="CK140" s="85"/>
      <c r="CL140" s="85"/>
      <c r="CM140" s="85"/>
      <c r="CN140" s="85"/>
      <c r="CO140" s="85"/>
      <c r="CP140" s="85"/>
      <c r="CQ140" s="85"/>
      <c r="CR140" s="85"/>
      <c r="CS140" s="85"/>
      <c r="CT140" s="85"/>
      <c r="CU140" s="85"/>
      <c r="CV140" s="85"/>
      <c r="CW140" s="85"/>
      <c r="CX140" s="85"/>
      <c r="CY140" s="85"/>
      <c r="CZ140" s="85"/>
      <c r="DA140" s="85"/>
      <c r="DB140" s="85"/>
      <c r="DC140" s="85"/>
      <c r="DD140" s="85"/>
      <c r="DE140" s="85"/>
      <c r="DF140" s="85"/>
      <c r="DG140" s="85"/>
      <c r="DH140" s="85"/>
      <c r="DI140" s="85"/>
      <c r="DJ140" s="85"/>
      <c r="DK140" s="85"/>
      <c r="DL140" s="85"/>
      <c r="DM140" s="85"/>
      <c r="DN140" s="85"/>
      <c r="DO140" s="85"/>
      <c r="DP140" s="85"/>
      <c r="DQ140" s="85"/>
      <c r="DR140" s="85"/>
      <c r="DS140" s="85"/>
      <c r="DT140" s="85"/>
      <c r="DU140" s="85"/>
      <c r="DV140" s="85"/>
      <c r="DW140" s="85"/>
      <c r="DX140" s="85"/>
      <c r="DY140" s="85"/>
    </row>
    <row r="141" spans="1:129" ht="15.75" customHeight="1" thickBot="1" x14ac:dyDescent="0.3">
      <c r="A141" s="87" t="s">
        <v>981</v>
      </c>
      <c r="B141" s="85">
        <v>1.35</v>
      </c>
      <c r="C141" s="85">
        <v>0.99</v>
      </c>
      <c r="D141" s="85"/>
      <c r="E141" s="85"/>
      <c r="F141" s="85"/>
      <c r="G141" s="85"/>
      <c r="H141" s="47">
        <v>2</v>
      </c>
      <c r="I141" s="85">
        <v>2</v>
      </c>
      <c r="J141" s="85">
        <v>1</v>
      </c>
      <c r="K141" s="85">
        <v>1</v>
      </c>
      <c r="L141" s="85">
        <v>0</v>
      </c>
      <c r="M141" s="85">
        <v>0</v>
      </c>
      <c r="N141" s="85">
        <v>4</v>
      </c>
      <c r="O141" s="85">
        <v>1</v>
      </c>
      <c r="P141" s="67">
        <v>0</v>
      </c>
      <c r="Q141" s="85">
        <v>0</v>
      </c>
      <c r="R141" s="85">
        <v>0</v>
      </c>
      <c r="S141" s="85">
        <v>0</v>
      </c>
      <c r="T141" s="85">
        <v>0</v>
      </c>
      <c r="U141" s="53">
        <v>0</v>
      </c>
      <c r="V141" s="85">
        <v>0</v>
      </c>
      <c r="W141" s="85">
        <v>1</v>
      </c>
      <c r="X141" s="85">
        <v>0</v>
      </c>
      <c r="Y141" s="85">
        <v>0</v>
      </c>
      <c r="Z141" s="85">
        <v>0</v>
      </c>
      <c r="AA141" s="85">
        <v>1</v>
      </c>
      <c r="AB141" s="85">
        <v>0</v>
      </c>
      <c r="AC141" s="52">
        <v>0</v>
      </c>
      <c r="AD141" s="85">
        <v>1</v>
      </c>
      <c r="AE141" s="85">
        <v>0</v>
      </c>
      <c r="AF141" s="85">
        <v>0</v>
      </c>
      <c r="AG141" s="85">
        <v>0</v>
      </c>
      <c r="AH141" s="57"/>
      <c r="AI141" s="85"/>
      <c r="AJ141" s="85"/>
      <c r="AK141" s="85"/>
      <c r="AL141" s="85"/>
      <c r="AM141" s="85"/>
      <c r="AN141" s="85"/>
      <c r="AO141" s="85"/>
      <c r="AP141" s="60"/>
      <c r="AQ141" s="85"/>
      <c r="AR141" s="85"/>
      <c r="AS141" s="85"/>
      <c r="AT141" s="85"/>
      <c r="AU141" s="6"/>
      <c r="AV141" s="85"/>
      <c r="AW141" s="85"/>
      <c r="AX141" s="85"/>
      <c r="AY141" s="85"/>
      <c r="AZ141" s="85"/>
      <c r="BA141" s="85"/>
      <c r="BB141" s="85"/>
      <c r="BC141" s="13"/>
      <c r="BD141" s="85"/>
      <c r="BE141" s="85"/>
      <c r="BF141" s="85"/>
      <c r="BG141" s="85"/>
      <c r="BH141" s="59"/>
      <c r="BI141" s="85"/>
      <c r="BJ141" s="85"/>
      <c r="BK141" s="85"/>
      <c r="BL141" s="85"/>
      <c r="BM141" s="85"/>
      <c r="BN141" s="85"/>
      <c r="BO141" s="85"/>
      <c r="BP141" s="60"/>
      <c r="BQ141" s="85"/>
      <c r="BR141" s="85"/>
      <c r="BS141" s="85"/>
      <c r="BT141" s="85"/>
      <c r="BU141" s="48"/>
      <c r="BV141" s="85"/>
      <c r="BW141" s="85"/>
      <c r="BX141" s="85"/>
      <c r="BY141" s="85"/>
      <c r="BZ141" s="85"/>
      <c r="CA141" s="85"/>
      <c r="CB141" s="85"/>
      <c r="CC141" s="13"/>
      <c r="CD141" s="85"/>
      <c r="CE141" s="85"/>
      <c r="CF141" s="85"/>
      <c r="CG141" s="85"/>
      <c r="CH141" s="85"/>
      <c r="CI141" s="85" t="s">
        <v>1065</v>
      </c>
      <c r="CJ141" s="85"/>
      <c r="CK141" s="85"/>
      <c r="CL141" s="85"/>
      <c r="CM141" s="85"/>
      <c r="CN141" s="85"/>
      <c r="CO141" s="85"/>
      <c r="CP141" s="85"/>
      <c r="CQ141" s="85"/>
      <c r="CR141" s="85"/>
      <c r="CS141" s="85"/>
      <c r="CT141" s="85"/>
      <c r="CU141" s="85"/>
      <c r="CV141" s="85"/>
      <c r="CW141" s="85"/>
      <c r="CX141" s="85"/>
      <c r="CY141" s="85"/>
      <c r="CZ141" s="85"/>
      <c r="DA141" s="85"/>
      <c r="DB141" s="85"/>
      <c r="DC141" s="85"/>
      <c r="DD141" s="85"/>
      <c r="DE141" s="85"/>
      <c r="DF141" s="85"/>
      <c r="DG141" s="85"/>
      <c r="DH141" s="85"/>
      <c r="DI141" s="85"/>
      <c r="DJ141" s="85"/>
      <c r="DK141" s="85"/>
      <c r="DL141" s="85"/>
      <c r="DM141" s="85"/>
      <c r="DN141" s="85"/>
      <c r="DO141" s="85"/>
      <c r="DP141" s="85"/>
      <c r="DQ141" s="85"/>
      <c r="DR141" s="85"/>
      <c r="DS141" s="85"/>
      <c r="DT141" s="85"/>
      <c r="DU141" s="85"/>
      <c r="DV141" s="85"/>
      <c r="DW141" s="85"/>
      <c r="DX141" s="85"/>
      <c r="DY141" s="85"/>
    </row>
    <row r="142" spans="1:129" ht="16.5" customHeight="1" thickBot="1" x14ac:dyDescent="0.3">
      <c r="A142" s="87" t="s">
        <v>817</v>
      </c>
      <c r="B142" s="85">
        <v>1.44</v>
      </c>
      <c r="C142" s="85">
        <v>1.25</v>
      </c>
      <c r="D142" s="85">
        <v>1.96</v>
      </c>
      <c r="E142" s="85"/>
      <c r="F142" s="85"/>
      <c r="G142" s="85"/>
      <c r="H142" s="47">
        <v>0</v>
      </c>
      <c r="I142" s="85">
        <v>1</v>
      </c>
      <c r="J142" s="85">
        <v>0</v>
      </c>
      <c r="K142" s="85">
        <v>0</v>
      </c>
      <c r="L142" s="85">
        <v>0</v>
      </c>
      <c r="M142" s="85">
        <v>0</v>
      </c>
      <c r="N142" s="85">
        <v>0</v>
      </c>
      <c r="O142" s="85">
        <v>0</v>
      </c>
      <c r="P142" s="67">
        <v>1</v>
      </c>
      <c r="Q142" s="85">
        <v>0</v>
      </c>
      <c r="R142" s="85">
        <v>0</v>
      </c>
      <c r="S142" s="85">
        <v>0</v>
      </c>
      <c r="T142" s="85">
        <v>0</v>
      </c>
      <c r="U142" s="53">
        <v>0</v>
      </c>
      <c r="V142" s="85">
        <v>1</v>
      </c>
      <c r="W142" s="85">
        <v>0</v>
      </c>
      <c r="X142" s="85">
        <v>0</v>
      </c>
      <c r="Y142" s="85">
        <v>0</v>
      </c>
      <c r="Z142" s="85">
        <v>0</v>
      </c>
      <c r="AA142" s="85">
        <v>2</v>
      </c>
      <c r="AB142" s="85">
        <v>0</v>
      </c>
      <c r="AC142" s="52">
        <v>0</v>
      </c>
      <c r="AD142" s="85">
        <v>0</v>
      </c>
      <c r="AE142" s="85">
        <v>0</v>
      </c>
      <c r="AF142" s="85">
        <v>0</v>
      </c>
      <c r="AG142" s="85">
        <v>0</v>
      </c>
      <c r="AH142" s="57">
        <v>0</v>
      </c>
      <c r="AI142" s="85">
        <v>2</v>
      </c>
      <c r="AJ142" s="85">
        <v>2</v>
      </c>
      <c r="AK142" s="85">
        <v>0</v>
      </c>
      <c r="AL142" s="85">
        <v>0</v>
      </c>
      <c r="AM142" s="85">
        <v>1</v>
      </c>
      <c r="AN142" s="85">
        <v>2</v>
      </c>
      <c r="AO142" s="85">
        <v>2</v>
      </c>
      <c r="AP142" s="60">
        <v>0</v>
      </c>
      <c r="AQ142" s="85">
        <v>0</v>
      </c>
      <c r="AR142" s="85">
        <v>0</v>
      </c>
      <c r="AS142" s="85">
        <v>0</v>
      </c>
      <c r="AT142" s="85">
        <v>0</v>
      </c>
      <c r="AU142" s="6"/>
      <c r="AV142" s="85"/>
      <c r="AW142" s="85"/>
      <c r="AX142" s="85"/>
      <c r="AY142" s="85"/>
      <c r="AZ142" s="85"/>
      <c r="BA142" s="85"/>
      <c r="BB142" s="85"/>
      <c r="BC142" s="13"/>
      <c r="BD142" s="85"/>
      <c r="BE142" s="85"/>
      <c r="BF142" s="85"/>
      <c r="BG142" s="85"/>
      <c r="BH142" s="59"/>
      <c r="BI142" s="85"/>
      <c r="BJ142" s="85"/>
      <c r="BK142" s="85"/>
      <c r="BL142" s="85"/>
      <c r="BM142" s="85"/>
      <c r="BN142" s="85"/>
      <c r="BO142" s="85"/>
      <c r="BP142" s="60"/>
      <c r="BQ142" s="85"/>
      <c r="BR142" s="85"/>
      <c r="BS142" s="85"/>
      <c r="BT142" s="85"/>
      <c r="BU142" s="48"/>
      <c r="BV142" s="85"/>
      <c r="BW142" s="85"/>
      <c r="BX142" s="85"/>
      <c r="BY142" s="85"/>
      <c r="BZ142" s="85"/>
      <c r="CA142" s="85"/>
      <c r="CB142" s="85"/>
      <c r="CC142" s="13"/>
      <c r="CD142" s="85"/>
      <c r="CE142" s="85"/>
      <c r="CF142" s="85"/>
      <c r="CG142" s="85"/>
      <c r="CH142" s="85"/>
      <c r="CI142" s="85"/>
      <c r="CJ142" s="85"/>
      <c r="CK142" s="85"/>
      <c r="CL142" s="85"/>
      <c r="CM142" s="85"/>
      <c r="CN142" s="85"/>
      <c r="CO142" s="85"/>
      <c r="CP142" s="85"/>
      <c r="CQ142" s="85"/>
      <c r="CR142" s="85"/>
      <c r="CS142" s="85"/>
      <c r="CT142" s="85"/>
      <c r="CU142" s="85"/>
      <c r="CV142" s="85"/>
      <c r="CW142" s="85"/>
      <c r="CX142" s="85"/>
      <c r="CY142" s="85"/>
      <c r="CZ142" s="85"/>
      <c r="DA142" s="85"/>
      <c r="DB142" s="85"/>
      <c r="DC142" s="85"/>
      <c r="DD142" s="85"/>
      <c r="DE142" s="85"/>
      <c r="DF142" s="85"/>
      <c r="DG142" s="85"/>
      <c r="DH142" s="85"/>
      <c r="DI142" s="85"/>
      <c r="DJ142" s="85"/>
      <c r="DK142" s="85"/>
      <c r="DL142" s="85"/>
      <c r="DM142" s="85"/>
      <c r="DN142" s="85"/>
      <c r="DO142" s="85"/>
      <c r="DP142" s="85"/>
      <c r="DQ142" s="85"/>
      <c r="DR142" s="85"/>
      <c r="DS142" s="85"/>
      <c r="DT142" s="85"/>
      <c r="DU142" s="85"/>
      <c r="DV142" s="85"/>
      <c r="DW142" s="85"/>
      <c r="DX142" s="85"/>
      <c r="DY142" s="85"/>
    </row>
    <row r="143" spans="1:129" ht="15.75" thickBot="1" x14ac:dyDescent="0.3">
      <c r="A143" s="87" t="s">
        <v>982</v>
      </c>
      <c r="B143" s="85">
        <v>1.18</v>
      </c>
      <c r="C143" s="85">
        <v>1.39</v>
      </c>
      <c r="D143" s="85"/>
      <c r="E143" s="85"/>
      <c r="F143" s="85"/>
      <c r="G143" s="85"/>
      <c r="H143" s="47">
        <v>3</v>
      </c>
      <c r="I143" s="85">
        <v>1</v>
      </c>
      <c r="J143" s="85">
        <v>0</v>
      </c>
      <c r="K143" s="85">
        <v>1</v>
      </c>
      <c r="L143" s="85">
        <v>0</v>
      </c>
      <c r="M143" s="85">
        <v>0</v>
      </c>
      <c r="N143" s="85">
        <v>3</v>
      </c>
      <c r="O143" s="85">
        <v>0</v>
      </c>
      <c r="P143" s="67">
        <v>0</v>
      </c>
      <c r="Q143" s="85">
        <v>0</v>
      </c>
      <c r="R143" s="85">
        <v>0</v>
      </c>
      <c r="S143" s="85">
        <v>0</v>
      </c>
      <c r="T143" s="85">
        <v>0</v>
      </c>
      <c r="U143" s="53">
        <v>0</v>
      </c>
      <c r="V143" s="85">
        <v>0</v>
      </c>
      <c r="W143" s="85">
        <v>0</v>
      </c>
      <c r="X143" s="85">
        <v>1</v>
      </c>
      <c r="Y143" s="85">
        <v>0</v>
      </c>
      <c r="Z143" s="85">
        <v>0</v>
      </c>
      <c r="AA143" s="85">
        <v>6</v>
      </c>
      <c r="AB143" s="85">
        <v>0</v>
      </c>
      <c r="AC143" s="52">
        <v>1</v>
      </c>
      <c r="AD143" s="85">
        <v>0</v>
      </c>
      <c r="AE143" s="85">
        <v>0</v>
      </c>
      <c r="AF143" s="85">
        <v>0</v>
      </c>
      <c r="AG143" s="85">
        <v>0</v>
      </c>
      <c r="AH143" s="57"/>
      <c r="AI143" s="85"/>
      <c r="AJ143" s="85"/>
      <c r="AK143" s="85"/>
      <c r="AL143" s="85"/>
      <c r="AM143" s="85"/>
      <c r="AN143" s="85"/>
      <c r="AO143" s="85"/>
      <c r="AP143" s="60"/>
      <c r="AQ143" s="85"/>
      <c r="AR143" s="85"/>
      <c r="AS143" s="85"/>
      <c r="AT143" s="85"/>
      <c r="AU143" s="6"/>
      <c r="AV143" s="85"/>
      <c r="AW143" s="85"/>
      <c r="AX143" s="85"/>
      <c r="AY143" s="85"/>
      <c r="AZ143" s="85"/>
      <c r="BA143" s="85"/>
      <c r="BB143" s="85"/>
      <c r="BC143" s="13"/>
      <c r="BD143" s="85"/>
      <c r="BE143" s="85"/>
      <c r="BF143" s="85"/>
      <c r="BG143" s="85"/>
      <c r="BH143" s="59"/>
      <c r="BI143" s="85"/>
      <c r="BJ143" s="85"/>
      <c r="BK143" s="85"/>
      <c r="BL143" s="85"/>
      <c r="BM143" s="85"/>
      <c r="BN143" s="85"/>
      <c r="BO143" s="85"/>
      <c r="BP143" s="60"/>
      <c r="BQ143" s="85"/>
      <c r="BR143" s="85"/>
      <c r="BS143" s="85"/>
      <c r="BT143" s="85"/>
      <c r="BU143" s="48"/>
      <c r="BV143" s="85"/>
      <c r="BW143" s="85"/>
      <c r="BX143" s="85"/>
      <c r="BY143" s="85"/>
      <c r="BZ143" s="85"/>
      <c r="CA143" s="85"/>
      <c r="CB143" s="85"/>
      <c r="CC143" s="13"/>
      <c r="CD143" s="85"/>
      <c r="CE143" s="85"/>
      <c r="CF143" s="85"/>
      <c r="CG143" s="85"/>
      <c r="CH143" s="85"/>
      <c r="CI143" s="85"/>
      <c r="CJ143" s="85"/>
      <c r="CK143" s="85"/>
      <c r="CL143" s="85"/>
      <c r="CM143" s="85"/>
      <c r="CN143" s="85"/>
      <c r="CO143" s="85"/>
      <c r="CP143" s="85"/>
      <c r="CQ143" s="85"/>
      <c r="CR143" s="85"/>
      <c r="CS143" s="85"/>
      <c r="CT143" s="85"/>
      <c r="CU143" s="85"/>
      <c r="CV143" s="85"/>
      <c r="CW143" s="85"/>
      <c r="CX143" s="85"/>
      <c r="CY143" s="85"/>
      <c r="CZ143" s="85"/>
      <c r="DA143" s="85"/>
      <c r="DB143" s="85"/>
      <c r="DC143" s="85"/>
      <c r="DD143" s="85"/>
      <c r="DE143" s="85"/>
      <c r="DF143" s="85"/>
      <c r="DG143" s="85"/>
      <c r="DH143" s="85"/>
      <c r="DI143" s="85"/>
      <c r="DJ143" s="85"/>
      <c r="DK143" s="85"/>
      <c r="DL143" s="85"/>
      <c r="DM143" s="85"/>
      <c r="DN143" s="85"/>
      <c r="DO143" s="85"/>
      <c r="DP143" s="85"/>
      <c r="DQ143" s="85"/>
      <c r="DR143" s="85"/>
      <c r="DS143" s="85"/>
      <c r="DT143" s="85"/>
      <c r="DU143" s="85"/>
      <c r="DV143" s="85"/>
      <c r="DW143" s="85"/>
      <c r="DX143" s="85"/>
      <c r="DY143" s="85"/>
    </row>
    <row r="144" spans="1:129" ht="15.75" thickBot="1" x14ac:dyDescent="0.3">
      <c r="A144" s="88" t="s">
        <v>494</v>
      </c>
      <c r="B144" s="85">
        <v>0.82</v>
      </c>
      <c r="C144" s="85">
        <v>0.76</v>
      </c>
      <c r="D144" s="85">
        <v>0.06</v>
      </c>
      <c r="E144" s="85"/>
      <c r="F144" s="85"/>
      <c r="G144" s="85"/>
      <c r="H144" s="47">
        <v>0</v>
      </c>
      <c r="I144" s="85">
        <v>3</v>
      </c>
      <c r="J144" s="85">
        <v>0</v>
      </c>
      <c r="K144" s="85">
        <v>0</v>
      </c>
      <c r="L144" s="85">
        <v>0</v>
      </c>
      <c r="M144" s="85">
        <v>0</v>
      </c>
      <c r="N144" s="85">
        <v>1</v>
      </c>
      <c r="O144" s="85">
        <v>1</v>
      </c>
      <c r="P144" s="67">
        <v>1</v>
      </c>
      <c r="Q144" s="85">
        <v>0</v>
      </c>
      <c r="R144" s="85">
        <v>0</v>
      </c>
      <c r="S144" s="85">
        <v>0</v>
      </c>
      <c r="T144" s="85">
        <v>0</v>
      </c>
      <c r="U144" s="53">
        <v>1</v>
      </c>
      <c r="V144" s="85">
        <v>0</v>
      </c>
      <c r="W144" s="85">
        <v>0</v>
      </c>
      <c r="X144" s="85">
        <v>0</v>
      </c>
      <c r="Y144" s="85">
        <v>0</v>
      </c>
      <c r="Z144" s="85">
        <v>0</v>
      </c>
      <c r="AA144" s="85">
        <v>3</v>
      </c>
      <c r="AB144" s="85">
        <v>0</v>
      </c>
      <c r="AC144" s="52">
        <v>0</v>
      </c>
      <c r="AD144" s="85">
        <v>1</v>
      </c>
      <c r="AE144" s="85">
        <v>0</v>
      </c>
      <c r="AF144" s="85">
        <v>0</v>
      </c>
      <c r="AG144" s="85">
        <v>0</v>
      </c>
      <c r="AH144" s="57">
        <v>0</v>
      </c>
      <c r="AI144" s="85">
        <v>0</v>
      </c>
      <c r="AJ144" s="85">
        <v>0</v>
      </c>
      <c r="AK144" s="85">
        <v>0</v>
      </c>
      <c r="AL144" s="85">
        <v>0</v>
      </c>
      <c r="AM144" s="85">
        <v>0</v>
      </c>
      <c r="AN144" s="85">
        <v>0</v>
      </c>
      <c r="AO144" s="85">
        <v>0</v>
      </c>
      <c r="AP144" s="60">
        <v>0</v>
      </c>
      <c r="AQ144" s="85">
        <v>0</v>
      </c>
      <c r="AR144" s="85">
        <v>0</v>
      </c>
      <c r="AS144" s="85">
        <v>0</v>
      </c>
      <c r="AT144" s="85">
        <v>0</v>
      </c>
      <c r="AU144" s="6"/>
      <c r="AV144" s="85"/>
      <c r="AW144" s="85"/>
      <c r="AX144" s="85"/>
      <c r="AY144" s="85"/>
      <c r="AZ144" s="85"/>
      <c r="BA144" s="85"/>
      <c r="BB144" s="85"/>
      <c r="BC144" s="13"/>
      <c r="BD144" s="85"/>
      <c r="BE144" s="85"/>
      <c r="BF144" s="85"/>
      <c r="BG144" s="85"/>
      <c r="BH144" s="59"/>
      <c r="BI144" s="85"/>
      <c r="BJ144" s="85"/>
      <c r="BK144" s="85"/>
      <c r="BL144" s="85"/>
      <c r="BM144" s="85"/>
      <c r="BN144" s="85"/>
      <c r="BO144" s="85"/>
      <c r="BP144" s="60"/>
      <c r="BQ144" s="85"/>
      <c r="BR144" s="85"/>
      <c r="BS144" s="85"/>
      <c r="BT144" s="85"/>
      <c r="BU144" s="48"/>
      <c r="BV144" s="85"/>
      <c r="BW144" s="85"/>
      <c r="BX144" s="85"/>
      <c r="BY144" s="85"/>
      <c r="BZ144" s="85"/>
      <c r="CA144" s="85"/>
      <c r="CB144" s="85"/>
      <c r="CC144" s="13"/>
      <c r="CD144" s="85"/>
      <c r="CE144" s="85"/>
      <c r="CF144" s="85"/>
      <c r="CG144" s="85"/>
      <c r="CH144" s="85"/>
      <c r="CI144" s="85"/>
      <c r="CJ144" s="85"/>
      <c r="CK144" s="85"/>
      <c r="CL144" s="85"/>
      <c r="CM144" s="85"/>
      <c r="CN144" s="85"/>
      <c r="CO144" s="85"/>
      <c r="CP144" s="85"/>
      <c r="CQ144" s="85"/>
      <c r="CR144" s="85"/>
      <c r="CS144" s="85"/>
      <c r="CT144" s="85"/>
      <c r="CU144" s="85"/>
      <c r="CV144" s="85"/>
      <c r="CW144" s="85"/>
      <c r="CX144" s="85"/>
      <c r="CY144" s="85"/>
      <c r="CZ144" s="85"/>
      <c r="DA144" s="85"/>
      <c r="DB144" s="85"/>
      <c r="DC144" s="85"/>
      <c r="DD144" s="85"/>
      <c r="DE144" s="85"/>
      <c r="DF144" s="85"/>
      <c r="DG144" s="85"/>
      <c r="DH144" s="85"/>
      <c r="DI144" s="85"/>
      <c r="DJ144" s="85"/>
      <c r="DK144" s="85"/>
      <c r="DL144" s="85"/>
      <c r="DM144" s="85"/>
      <c r="DN144" s="85"/>
      <c r="DO144" s="85"/>
      <c r="DP144" s="85"/>
      <c r="DQ144" s="85"/>
      <c r="DR144" s="85"/>
      <c r="DS144" s="85"/>
      <c r="DT144" s="85"/>
      <c r="DU144" s="85"/>
      <c r="DV144" s="85"/>
      <c r="DW144" s="85"/>
      <c r="DX144" s="85"/>
      <c r="DY144" s="85"/>
    </row>
    <row r="145" spans="1:129" ht="15.75" thickBot="1" x14ac:dyDescent="0.3">
      <c r="A145" s="88" t="s">
        <v>983</v>
      </c>
      <c r="B145" s="85">
        <v>1</v>
      </c>
      <c r="C145" s="85">
        <v>0.97</v>
      </c>
      <c r="D145" s="85">
        <v>1.2</v>
      </c>
      <c r="E145" s="85"/>
      <c r="F145" s="85"/>
      <c r="G145" s="85"/>
      <c r="H145" s="47">
        <v>2</v>
      </c>
      <c r="I145" s="85">
        <v>2</v>
      </c>
      <c r="J145" s="85">
        <v>1</v>
      </c>
      <c r="K145" s="85">
        <v>0</v>
      </c>
      <c r="L145" s="85">
        <v>0</v>
      </c>
      <c r="M145" s="85">
        <v>1</v>
      </c>
      <c r="N145" s="85">
        <v>2</v>
      </c>
      <c r="O145" s="85">
        <v>0</v>
      </c>
      <c r="P145" s="67">
        <v>0</v>
      </c>
      <c r="Q145" s="85">
        <v>0</v>
      </c>
      <c r="R145" s="85">
        <v>0</v>
      </c>
      <c r="S145" s="85">
        <v>0</v>
      </c>
      <c r="T145" s="85">
        <v>0</v>
      </c>
      <c r="U145" s="53">
        <v>1</v>
      </c>
      <c r="V145" s="85">
        <v>1</v>
      </c>
      <c r="W145" s="85">
        <v>0</v>
      </c>
      <c r="X145" s="85">
        <v>0</v>
      </c>
      <c r="Y145" s="85">
        <v>0</v>
      </c>
      <c r="Z145" s="85">
        <v>0</v>
      </c>
      <c r="AA145" s="85">
        <v>3</v>
      </c>
      <c r="AB145" s="85">
        <v>1</v>
      </c>
      <c r="AC145" s="52">
        <v>0</v>
      </c>
      <c r="AD145" s="85">
        <v>0</v>
      </c>
      <c r="AE145" s="85">
        <v>0</v>
      </c>
      <c r="AF145" s="85">
        <v>0</v>
      </c>
      <c r="AG145" s="85">
        <v>0</v>
      </c>
      <c r="AH145" s="57">
        <v>0</v>
      </c>
      <c r="AI145" s="85">
        <v>2</v>
      </c>
      <c r="AJ145" s="85">
        <v>2</v>
      </c>
      <c r="AK145" s="85">
        <v>1</v>
      </c>
      <c r="AL145" s="85">
        <v>0</v>
      </c>
      <c r="AM145" s="85">
        <v>1</v>
      </c>
      <c r="AN145" s="85">
        <v>2</v>
      </c>
      <c r="AO145" s="85">
        <v>1</v>
      </c>
      <c r="AP145" s="60">
        <v>1</v>
      </c>
      <c r="AQ145" s="85">
        <v>0</v>
      </c>
      <c r="AR145" s="85">
        <v>0</v>
      </c>
      <c r="AS145" s="85">
        <v>0</v>
      </c>
      <c r="AT145" s="85">
        <v>0</v>
      </c>
      <c r="AU145" s="6"/>
      <c r="AV145" s="85"/>
      <c r="AW145" s="85"/>
      <c r="AX145" s="85"/>
      <c r="AY145" s="85"/>
      <c r="AZ145" s="85"/>
      <c r="BA145" s="85"/>
      <c r="BB145" s="85"/>
      <c r="BC145" s="13"/>
      <c r="BD145" s="85"/>
      <c r="BE145" s="85"/>
      <c r="BF145" s="85"/>
      <c r="BG145" s="85"/>
      <c r="BH145" s="59"/>
      <c r="BI145" s="85"/>
      <c r="BJ145" s="85"/>
      <c r="BK145" s="85"/>
      <c r="BL145" s="85"/>
      <c r="BM145" s="85"/>
      <c r="BN145" s="85"/>
      <c r="BO145" s="85"/>
      <c r="BP145" s="60"/>
      <c r="BQ145" s="85"/>
      <c r="BR145" s="85"/>
      <c r="BS145" s="85"/>
      <c r="BT145" s="85"/>
      <c r="BU145" s="48"/>
      <c r="BV145" s="85"/>
      <c r="BW145" s="85"/>
      <c r="BX145" s="85"/>
      <c r="BY145" s="85"/>
      <c r="BZ145" s="85"/>
      <c r="CA145" s="85"/>
      <c r="CB145" s="85"/>
      <c r="CC145" s="13"/>
      <c r="CD145" s="85"/>
      <c r="CE145" s="85"/>
      <c r="CF145" s="85"/>
      <c r="CG145" s="85"/>
      <c r="CH145" s="85"/>
      <c r="CI145" s="85"/>
      <c r="CJ145" s="85"/>
      <c r="CK145" s="85"/>
      <c r="CL145" s="85"/>
      <c r="CM145" s="85"/>
      <c r="CN145" s="85"/>
      <c r="CO145" s="85"/>
      <c r="CP145" s="85"/>
      <c r="CQ145" s="85"/>
      <c r="CR145" s="85"/>
      <c r="CS145" s="85"/>
      <c r="CT145" s="85"/>
      <c r="CU145" s="85"/>
      <c r="CV145" s="85"/>
      <c r="CW145" s="85"/>
      <c r="CX145" s="85"/>
      <c r="CY145" s="85"/>
      <c r="CZ145" s="85"/>
      <c r="DA145" s="85"/>
      <c r="DB145" s="85"/>
      <c r="DC145" s="85"/>
      <c r="DD145" s="85"/>
      <c r="DE145" s="85"/>
      <c r="DF145" s="85"/>
      <c r="DG145" s="85"/>
      <c r="DH145" s="85"/>
      <c r="DI145" s="85"/>
      <c r="DJ145" s="85"/>
      <c r="DK145" s="85"/>
      <c r="DL145" s="85"/>
      <c r="DM145" s="85"/>
      <c r="DN145" s="85"/>
      <c r="DO145" s="85"/>
      <c r="DP145" s="85"/>
      <c r="DQ145" s="85"/>
      <c r="DR145" s="85"/>
      <c r="DS145" s="85"/>
      <c r="DT145" s="85"/>
      <c r="DU145" s="85"/>
      <c r="DV145" s="85"/>
      <c r="DW145" s="85"/>
      <c r="DX145" s="85"/>
      <c r="DY145" s="85"/>
    </row>
    <row r="146" spans="1:129" x14ac:dyDescent="0.25">
      <c r="A146" s="40" t="s">
        <v>984</v>
      </c>
      <c r="B146" s="40"/>
      <c r="C146" s="40"/>
      <c r="D146" s="40"/>
      <c r="E146" s="40"/>
      <c r="F146" s="40"/>
      <c r="G146" s="40"/>
      <c r="H146" s="90"/>
      <c r="P146" s="91"/>
      <c r="U146" s="92"/>
      <c r="AC146" s="93"/>
      <c r="AH146" s="94"/>
      <c r="AP146" s="95"/>
      <c r="AU146" s="96"/>
      <c r="BC146" s="97"/>
      <c r="BH146" s="98"/>
      <c r="BP146" s="99"/>
      <c r="BU146" s="100"/>
      <c r="CC146" s="101"/>
    </row>
    <row r="147" spans="1:129" x14ac:dyDescent="0.25">
      <c r="A147" s="102" t="s">
        <v>821</v>
      </c>
      <c r="B147">
        <v>0.91</v>
      </c>
      <c r="C147">
        <v>0.6</v>
      </c>
      <c r="H147" s="103">
        <v>1</v>
      </c>
      <c r="I147">
        <v>2</v>
      </c>
      <c r="J147">
        <v>0</v>
      </c>
      <c r="K147">
        <v>0</v>
      </c>
      <c r="L147">
        <v>0</v>
      </c>
      <c r="M147">
        <v>0</v>
      </c>
      <c r="N147">
        <v>2</v>
      </c>
      <c r="O147">
        <v>1</v>
      </c>
      <c r="P147" s="104">
        <v>1</v>
      </c>
      <c r="Q147">
        <v>0</v>
      </c>
      <c r="R147">
        <v>0</v>
      </c>
      <c r="S147">
        <v>0</v>
      </c>
      <c r="T147">
        <v>0</v>
      </c>
      <c r="U147" s="105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1</v>
      </c>
      <c r="AC147" s="106">
        <v>0</v>
      </c>
      <c r="AD147">
        <v>0</v>
      </c>
      <c r="AE147">
        <v>0</v>
      </c>
      <c r="AF147">
        <v>0</v>
      </c>
      <c r="AG147">
        <v>0</v>
      </c>
      <c r="AH147" s="107"/>
      <c r="AP147" s="108"/>
      <c r="AU147" s="109"/>
      <c r="BC147" s="110"/>
      <c r="BH147" s="111"/>
      <c r="BP147" s="112"/>
      <c r="BU147" s="113"/>
      <c r="CC147" s="114"/>
    </row>
    <row r="148" spans="1:129" x14ac:dyDescent="0.25">
      <c r="A148" s="115" t="s">
        <v>985</v>
      </c>
      <c r="B148">
        <v>1.38</v>
      </c>
      <c r="C148">
        <v>1</v>
      </c>
      <c r="H148" s="116">
        <v>1</v>
      </c>
      <c r="I148">
        <v>4</v>
      </c>
      <c r="J148">
        <v>2</v>
      </c>
      <c r="K148">
        <v>0</v>
      </c>
      <c r="L148">
        <v>0</v>
      </c>
      <c r="M148">
        <v>0</v>
      </c>
      <c r="N148">
        <v>2</v>
      </c>
      <c r="O148">
        <v>1</v>
      </c>
      <c r="P148" s="117">
        <v>0</v>
      </c>
      <c r="Q148">
        <v>0</v>
      </c>
      <c r="R148">
        <v>0</v>
      </c>
      <c r="S148">
        <v>0</v>
      </c>
      <c r="T148">
        <v>0</v>
      </c>
      <c r="U148" s="118">
        <v>1</v>
      </c>
      <c r="V148">
        <v>0</v>
      </c>
      <c r="W148">
        <v>1</v>
      </c>
      <c r="X148">
        <v>0</v>
      </c>
      <c r="Y148">
        <v>0</v>
      </c>
      <c r="Z148">
        <v>0</v>
      </c>
      <c r="AA148">
        <v>6</v>
      </c>
      <c r="AB148">
        <v>0</v>
      </c>
      <c r="AC148" s="119">
        <v>0</v>
      </c>
      <c r="AD148">
        <v>0</v>
      </c>
      <c r="AE148">
        <v>0</v>
      </c>
      <c r="AF148">
        <v>0</v>
      </c>
      <c r="AG148">
        <v>0</v>
      </c>
      <c r="AH148" s="120"/>
      <c r="AP148" s="121"/>
      <c r="AU148" s="122"/>
      <c r="BC148" s="123"/>
      <c r="BH148" s="124"/>
      <c r="BP148" s="125"/>
      <c r="BU148" s="126"/>
      <c r="CC148" s="127"/>
    </row>
    <row r="149" spans="1:129" x14ac:dyDescent="0.25">
      <c r="A149" s="128" t="s">
        <v>986</v>
      </c>
      <c r="B149">
        <v>1.24</v>
      </c>
      <c r="C149">
        <v>0.63</v>
      </c>
      <c r="H149" s="129">
        <v>0</v>
      </c>
      <c r="I149">
        <v>2</v>
      </c>
      <c r="J149">
        <v>1</v>
      </c>
      <c r="K149">
        <v>0</v>
      </c>
      <c r="L149">
        <v>0</v>
      </c>
      <c r="M149">
        <v>0</v>
      </c>
      <c r="N149">
        <v>0</v>
      </c>
      <c r="O149">
        <v>1</v>
      </c>
      <c r="P149" s="130">
        <v>0</v>
      </c>
      <c r="Q149">
        <v>0</v>
      </c>
      <c r="R149">
        <v>0</v>
      </c>
      <c r="S149">
        <v>0</v>
      </c>
      <c r="T149">
        <v>0</v>
      </c>
      <c r="U149" s="131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1</v>
      </c>
      <c r="AB149">
        <v>2</v>
      </c>
      <c r="AC149" s="132">
        <v>0</v>
      </c>
      <c r="AD149">
        <v>0</v>
      </c>
      <c r="AE149">
        <v>0</v>
      </c>
      <c r="AF149">
        <v>0</v>
      </c>
      <c r="AG149">
        <v>0</v>
      </c>
      <c r="AH149" s="133"/>
      <c r="AP149" s="134"/>
      <c r="AU149" s="135"/>
      <c r="BC149" s="136"/>
      <c r="BH149" s="137"/>
      <c r="BP149" s="138"/>
      <c r="BU149" s="139"/>
      <c r="CC149" s="140"/>
    </row>
    <row r="150" spans="1:129" x14ac:dyDescent="0.25">
      <c r="A150" s="141" t="s">
        <v>987</v>
      </c>
      <c r="B150">
        <v>1.61</v>
      </c>
      <c r="C150">
        <v>1.23</v>
      </c>
      <c r="H150" s="142">
        <v>2</v>
      </c>
      <c r="I150">
        <v>6</v>
      </c>
      <c r="J150">
        <v>0</v>
      </c>
      <c r="K150">
        <v>1</v>
      </c>
      <c r="L150">
        <v>0</v>
      </c>
      <c r="M150">
        <v>0</v>
      </c>
      <c r="N150">
        <v>1</v>
      </c>
      <c r="O150">
        <v>1</v>
      </c>
      <c r="P150" s="143">
        <v>0</v>
      </c>
      <c r="Q150">
        <v>1</v>
      </c>
      <c r="R150">
        <v>0</v>
      </c>
      <c r="S150">
        <v>0</v>
      </c>
      <c r="T150">
        <v>0</v>
      </c>
      <c r="U150" s="144">
        <v>0</v>
      </c>
      <c r="V150">
        <v>1</v>
      </c>
      <c r="W150">
        <v>2</v>
      </c>
      <c r="X150">
        <v>0</v>
      </c>
      <c r="Y150">
        <v>0</v>
      </c>
      <c r="Z150">
        <v>0</v>
      </c>
      <c r="AA150">
        <v>2</v>
      </c>
      <c r="AB150">
        <v>0</v>
      </c>
      <c r="AC150" s="145">
        <v>0</v>
      </c>
      <c r="AD150">
        <v>0</v>
      </c>
      <c r="AE150">
        <v>0</v>
      </c>
      <c r="AF150">
        <v>0</v>
      </c>
      <c r="AG150">
        <v>0</v>
      </c>
      <c r="AH150" s="146"/>
      <c r="AP150" s="147"/>
      <c r="AU150" s="148"/>
      <c r="BC150" s="149"/>
      <c r="BH150" s="150"/>
      <c r="BP150" s="151"/>
      <c r="BU150" s="152"/>
      <c r="CC150" s="153"/>
    </row>
    <row r="151" spans="1:129" x14ac:dyDescent="0.25">
      <c r="A151" s="154" t="s">
        <v>988</v>
      </c>
      <c r="B151">
        <v>0.83</v>
      </c>
      <c r="C151">
        <v>0.98</v>
      </c>
      <c r="H151" s="155">
        <v>0</v>
      </c>
      <c r="I151">
        <v>3</v>
      </c>
      <c r="J151">
        <v>0</v>
      </c>
      <c r="K151">
        <v>0</v>
      </c>
      <c r="L151">
        <v>0</v>
      </c>
      <c r="M151">
        <v>0</v>
      </c>
      <c r="N151">
        <v>1</v>
      </c>
      <c r="O151">
        <v>0</v>
      </c>
      <c r="P151" s="156">
        <v>0</v>
      </c>
      <c r="Q151">
        <v>0</v>
      </c>
      <c r="R151">
        <v>0</v>
      </c>
      <c r="S151">
        <v>0</v>
      </c>
      <c r="T151">
        <v>0</v>
      </c>
      <c r="U151" s="157">
        <v>0</v>
      </c>
      <c r="V151">
        <v>0</v>
      </c>
      <c r="W151">
        <v>3</v>
      </c>
      <c r="X151">
        <v>0</v>
      </c>
      <c r="Y151">
        <v>0</v>
      </c>
      <c r="Z151">
        <v>0</v>
      </c>
      <c r="AA151">
        <v>1</v>
      </c>
      <c r="AB151">
        <v>0</v>
      </c>
      <c r="AC151" s="158">
        <v>1</v>
      </c>
      <c r="AD151">
        <v>1</v>
      </c>
      <c r="AE151">
        <v>0</v>
      </c>
      <c r="AF151">
        <v>0</v>
      </c>
      <c r="AG151">
        <v>0</v>
      </c>
      <c r="AH151" s="159"/>
      <c r="AP151" s="160"/>
      <c r="AU151" s="161"/>
      <c r="BC151" s="162"/>
      <c r="BH151" s="163"/>
      <c r="BP151" s="164"/>
      <c r="BU151" s="165"/>
      <c r="CC151" s="166"/>
    </row>
    <row r="152" spans="1:129" x14ac:dyDescent="0.25">
      <c r="A152" s="167" t="s">
        <v>989</v>
      </c>
      <c r="B152">
        <v>1.26</v>
      </c>
      <c r="C152">
        <v>0.56999999999999995</v>
      </c>
      <c r="H152" s="168">
        <v>3</v>
      </c>
      <c r="I152">
        <v>3</v>
      </c>
      <c r="J152">
        <v>1</v>
      </c>
      <c r="K152">
        <v>0</v>
      </c>
      <c r="L152">
        <v>0</v>
      </c>
      <c r="M152">
        <v>0</v>
      </c>
      <c r="N152">
        <v>0</v>
      </c>
      <c r="O152">
        <v>1</v>
      </c>
      <c r="P152" s="169">
        <v>0</v>
      </c>
      <c r="Q152">
        <v>0</v>
      </c>
      <c r="R152">
        <v>0</v>
      </c>
      <c r="S152">
        <v>0</v>
      </c>
      <c r="T152">
        <v>0</v>
      </c>
      <c r="U152" s="170">
        <v>1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2</v>
      </c>
      <c r="AB152">
        <v>0</v>
      </c>
      <c r="AC152" s="171">
        <v>0</v>
      </c>
      <c r="AD152">
        <v>0</v>
      </c>
      <c r="AE152">
        <v>0</v>
      </c>
      <c r="AF152">
        <v>0</v>
      </c>
      <c r="AG152">
        <v>0</v>
      </c>
      <c r="AH152" s="172"/>
      <c r="AP152" s="173"/>
      <c r="AU152" s="174"/>
      <c r="BC152" s="175"/>
      <c r="BH152" s="176"/>
      <c r="BP152" s="177"/>
      <c r="BU152" s="178"/>
      <c r="CC152" s="179"/>
    </row>
    <row r="153" spans="1:129" x14ac:dyDescent="0.25">
      <c r="A153" s="180" t="s">
        <v>990</v>
      </c>
      <c r="B153">
        <v>1.39</v>
      </c>
      <c r="C153">
        <v>0.72</v>
      </c>
      <c r="H153" s="181">
        <v>2</v>
      </c>
      <c r="I153">
        <v>5</v>
      </c>
      <c r="J153">
        <v>2</v>
      </c>
      <c r="K153">
        <v>0</v>
      </c>
      <c r="L153">
        <v>0</v>
      </c>
      <c r="M153">
        <v>0</v>
      </c>
      <c r="N153">
        <v>2</v>
      </c>
      <c r="O153">
        <v>0</v>
      </c>
      <c r="P153" s="182">
        <v>1</v>
      </c>
      <c r="Q153">
        <v>0</v>
      </c>
      <c r="R153">
        <v>0</v>
      </c>
      <c r="S153">
        <v>0</v>
      </c>
      <c r="T153">
        <v>0</v>
      </c>
      <c r="U153" s="18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3</v>
      </c>
      <c r="AB153">
        <v>0</v>
      </c>
      <c r="AC153" s="184">
        <v>0</v>
      </c>
      <c r="AD153">
        <v>0</v>
      </c>
      <c r="AE153">
        <v>0</v>
      </c>
      <c r="AF153">
        <v>0</v>
      </c>
      <c r="AG153">
        <v>0</v>
      </c>
      <c r="AH153" s="185"/>
      <c r="AP153" s="186"/>
      <c r="AU153" s="187"/>
      <c r="BC153" s="188"/>
      <c r="BH153" s="189"/>
      <c r="BP153" s="190"/>
      <c r="BU153" s="191"/>
      <c r="CC153" s="192"/>
    </row>
    <row r="154" spans="1:129" x14ac:dyDescent="0.25">
      <c r="A154" s="347" t="s">
        <v>991</v>
      </c>
      <c r="B154">
        <v>1.1299999999999999</v>
      </c>
      <c r="C154">
        <v>1.1499999999999999</v>
      </c>
      <c r="H154" s="193">
        <v>0</v>
      </c>
      <c r="I154">
        <v>1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 s="194">
        <v>0</v>
      </c>
      <c r="Q154">
        <v>0</v>
      </c>
      <c r="R154">
        <v>0</v>
      </c>
      <c r="S154">
        <v>0</v>
      </c>
      <c r="T154">
        <v>0</v>
      </c>
      <c r="U154" s="195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1</v>
      </c>
      <c r="AC154" s="196">
        <v>0</v>
      </c>
      <c r="AD154">
        <v>0</v>
      </c>
      <c r="AE154">
        <v>0</v>
      </c>
      <c r="AF154">
        <v>0</v>
      </c>
      <c r="AG154">
        <v>0</v>
      </c>
      <c r="AH154" s="197"/>
      <c r="AP154" s="198"/>
      <c r="AU154" s="199"/>
      <c r="BC154" s="200"/>
      <c r="BH154" s="201"/>
      <c r="BP154" s="202"/>
      <c r="BU154" s="203"/>
      <c r="CC154" s="204"/>
    </row>
    <row r="155" spans="1:129" x14ac:dyDescent="0.25">
      <c r="A155" s="205" t="s">
        <v>992</v>
      </c>
      <c r="B155">
        <v>1.37</v>
      </c>
      <c r="C155">
        <v>1.08</v>
      </c>
      <c r="H155" s="206">
        <v>0</v>
      </c>
      <c r="I155">
        <v>4</v>
      </c>
      <c r="J155">
        <v>1</v>
      </c>
      <c r="K155">
        <v>0</v>
      </c>
      <c r="L155">
        <v>0</v>
      </c>
      <c r="M155">
        <v>0</v>
      </c>
      <c r="N155">
        <v>2</v>
      </c>
      <c r="O155">
        <v>0</v>
      </c>
      <c r="P155" s="207">
        <v>0</v>
      </c>
      <c r="Q155">
        <v>0</v>
      </c>
      <c r="R155">
        <v>0</v>
      </c>
      <c r="S155">
        <v>0</v>
      </c>
      <c r="T155">
        <v>0</v>
      </c>
      <c r="U155" s="208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 s="209">
        <v>0</v>
      </c>
      <c r="AD155">
        <v>0</v>
      </c>
      <c r="AE155">
        <v>0</v>
      </c>
      <c r="AF155">
        <v>0</v>
      </c>
      <c r="AG155">
        <v>0</v>
      </c>
      <c r="AH155" s="210"/>
      <c r="AP155" s="211"/>
      <c r="AU155" s="212"/>
      <c r="BC155" s="213"/>
      <c r="BH155" s="214"/>
      <c r="BP155" s="215"/>
      <c r="BU155" s="216"/>
      <c r="CC155" s="217"/>
    </row>
    <row r="156" spans="1:129" x14ac:dyDescent="0.25">
      <c r="A156" s="40" t="s">
        <v>1006</v>
      </c>
      <c r="B156" s="40"/>
      <c r="C156" s="40"/>
      <c r="D156" s="40"/>
      <c r="E156" s="40"/>
      <c r="F156" s="40"/>
      <c r="G156" s="40"/>
      <c r="H156" s="366"/>
      <c r="P156" s="367"/>
      <c r="U156" s="368"/>
      <c r="AC156" s="369"/>
      <c r="AH156" s="370"/>
      <c r="AP156" s="371"/>
      <c r="AU156" s="372"/>
      <c r="BC156" s="373"/>
      <c r="BH156" s="374"/>
      <c r="BP156" s="375"/>
      <c r="BU156" s="376"/>
      <c r="CC156" s="377"/>
    </row>
    <row r="157" spans="1:129" x14ac:dyDescent="0.25">
      <c r="A157" s="378" t="s">
        <v>1025</v>
      </c>
      <c r="B157">
        <v>1.43</v>
      </c>
      <c r="C157">
        <v>0.56999999999999995</v>
      </c>
      <c r="H157" s="379">
        <v>0</v>
      </c>
      <c r="I157">
        <v>3</v>
      </c>
      <c r="J157">
        <v>3</v>
      </c>
      <c r="K157">
        <v>0</v>
      </c>
      <c r="L157">
        <v>0</v>
      </c>
      <c r="M157">
        <v>0</v>
      </c>
      <c r="N157">
        <v>2</v>
      </c>
      <c r="O157">
        <v>0</v>
      </c>
      <c r="P157" s="380">
        <v>0</v>
      </c>
      <c r="Q157">
        <v>0</v>
      </c>
      <c r="R157">
        <v>1</v>
      </c>
      <c r="S157">
        <v>0</v>
      </c>
      <c r="T157">
        <v>0</v>
      </c>
      <c r="U157" s="381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4</v>
      </c>
      <c r="AB157">
        <v>0</v>
      </c>
      <c r="AC157" s="382">
        <v>0</v>
      </c>
      <c r="AD157">
        <v>0</v>
      </c>
      <c r="AE157">
        <v>0</v>
      </c>
      <c r="AF157">
        <v>0</v>
      </c>
      <c r="AG157">
        <v>0</v>
      </c>
      <c r="AH157" s="383"/>
      <c r="AP157" s="384"/>
      <c r="AU157" s="385"/>
      <c r="BC157" s="386"/>
      <c r="BH157" s="387"/>
      <c r="BP157" s="388"/>
      <c r="BU157" s="389"/>
      <c r="CC157" s="390"/>
    </row>
    <row r="158" spans="1:129" x14ac:dyDescent="0.25">
      <c r="A158" s="391" t="s">
        <v>1026</v>
      </c>
      <c r="B158">
        <v>1.49</v>
      </c>
      <c r="C158">
        <v>1.22</v>
      </c>
      <c r="H158" s="392">
        <v>0</v>
      </c>
      <c r="I158">
        <v>2</v>
      </c>
      <c r="J158">
        <v>2</v>
      </c>
      <c r="K158">
        <v>0</v>
      </c>
      <c r="L158">
        <v>0</v>
      </c>
      <c r="M158">
        <v>0</v>
      </c>
      <c r="N158">
        <v>5</v>
      </c>
      <c r="O158">
        <v>3</v>
      </c>
      <c r="P158" s="393">
        <v>0</v>
      </c>
      <c r="Q158">
        <v>0</v>
      </c>
      <c r="R158">
        <v>0</v>
      </c>
      <c r="S158">
        <v>0</v>
      </c>
      <c r="T158">
        <v>0</v>
      </c>
      <c r="U158" s="394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1</v>
      </c>
      <c r="AB158">
        <v>2</v>
      </c>
      <c r="AC158" s="395">
        <v>0</v>
      </c>
      <c r="AD158">
        <v>0</v>
      </c>
      <c r="AE158">
        <v>0</v>
      </c>
      <c r="AF158">
        <v>0</v>
      </c>
      <c r="AG158">
        <v>0</v>
      </c>
      <c r="AH158" s="396"/>
      <c r="AP158" s="397"/>
      <c r="AU158" s="398"/>
      <c r="BC158" s="399"/>
      <c r="BH158" s="400"/>
      <c r="BP158" s="401"/>
      <c r="BU158" s="402"/>
      <c r="CC158" s="403"/>
    </row>
    <row r="159" spans="1:129" x14ac:dyDescent="0.25">
      <c r="A159" s="404" t="s">
        <v>1027</v>
      </c>
      <c r="B159">
        <v>0.9</v>
      </c>
      <c r="C159">
        <v>0.67</v>
      </c>
      <c r="H159" s="405">
        <v>1</v>
      </c>
      <c r="I159">
        <v>2</v>
      </c>
      <c r="J159">
        <v>1</v>
      </c>
      <c r="K159">
        <v>0</v>
      </c>
      <c r="L159">
        <v>0</v>
      </c>
      <c r="M159">
        <v>0</v>
      </c>
      <c r="N159">
        <v>0</v>
      </c>
      <c r="O159">
        <v>1</v>
      </c>
      <c r="P159" s="406">
        <v>0</v>
      </c>
      <c r="Q159">
        <v>0</v>
      </c>
      <c r="R159">
        <v>0</v>
      </c>
      <c r="S159">
        <v>0</v>
      </c>
      <c r="T159">
        <v>0</v>
      </c>
      <c r="U159" s="407">
        <v>0</v>
      </c>
      <c r="V159">
        <v>2</v>
      </c>
      <c r="W159">
        <v>0</v>
      </c>
      <c r="X159">
        <v>0</v>
      </c>
      <c r="Y159">
        <v>0</v>
      </c>
      <c r="Z159">
        <v>0</v>
      </c>
      <c r="AA159">
        <v>5</v>
      </c>
      <c r="AB159">
        <v>1</v>
      </c>
      <c r="AC159" s="408">
        <v>0</v>
      </c>
      <c r="AD159">
        <v>0</v>
      </c>
      <c r="AE159">
        <v>0</v>
      </c>
      <c r="AF159">
        <v>0</v>
      </c>
      <c r="AG159">
        <v>0</v>
      </c>
      <c r="AH159" s="409"/>
      <c r="AP159" s="410"/>
      <c r="AU159" s="411"/>
      <c r="BC159" s="412"/>
      <c r="BH159" s="413"/>
      <c r="BP159" s="414"/>
      <c r="BU159" s="415"/>
      <c r="CC159" s="416"/>
    </row>
    <row r="160" spans="1:129" x14ac:dyDescent="0.25">
      <c r="A160" s="417" t="s">
        <v>1028</v>
      </c>
      <c r="B160">
        <v>0.84</v>
      </c>
      <c r="C160">
        <v>1.1299999999999999</v>
      </c>
      <c r="H160" s="418">
        <v>4</v>
      </c>
      <c r="I160">
        <v>2</v>
      </c>
      <c r="J160">
        <v>0</v>
      </c>
      <c r="K160">
        <v>1</v>
      </c>
      <c r="L160">
        <v>0</v>
      </c>
      <c r="M160">
        <v>0</v>
      </c>
      <c r="N160">
        <v>2</v>
      </c>
      <c r="O160">
        <v>2</v>
      </c>
      <c r="P160" s="419">
        <v>0</v>
      </c>
      <c r="Q160">
        <v>1</v>
      </c>
      <c r="R160">
        <v>0</v>
      </c>
      <c r="S160">
        <v>0</v>
      </c>
      <c r="T160">
        <v>0</v>
      </c>
      <c r="U160" s="420">
        <v>1</v>
      </c>
      <c r="V160">
        <v>1</v>
      </c>
      <c r="W160">
        <v>2</v>
      </c>
      <c r="X160">
        <v>0</v>
      </c>
      <c r="Y160">
        <v>0</v>
      </c>
      <c r="Z160">
        <v>0</v>
      </c>
      <c r="AA160">
        <v>4</v>
      </c>
      <c r="AB160">
        <v>0</v>
      </c>
      <c r="AC160" s="421">
        <v>0</v>
      </c>
      <c r="AD160">
        <v>1</v>
      </c>
      <c r="AE160">
        <v>1</v>
      </c>
      <c r="AF160">
        <v>0</v>
      </c>
      <c r="AG160">
        <v>0</v>
      </c>
      <c r="AH160" s="422"/>
      <c r="AP160" s="423"/>
      <c r="AU160" s="424"/>
      <c r="BC160" s="425"/>
      <c r="BH160" s="426"/>
      <c r="BP160" s="427"/>
      <c r="BU160" s="428"/>
      <c r="CC160" s="429"/>
    </row>
    <row r="161" spans="1:87" x14ac:dyDescent="0.25">
      <c r="A161" s="430" t="s">
        <v>1029</v>
      </c>
      <c r="B161">
        <v>1.69</v>
      </c>
      <c r="C161">
        <v>1.59</v>
      </c>
      <c r="H161" s="431">
        <v>1</v>
      </c>
      <c r="I161">
        <v>4</v>
      </c>
      <c r="J161">
        <v>1</v>
      </c>
      <c r="K161">
        <v>0</v>
      </c>
      <c r="L161">
        <v>0</v>
      </c>
      <c r="M161">
        <v>0</v>
      </c>
      <c r="N161">
        <v>0</v>
      </c>
      <c r="O161">
        <v>0</v>
      </c>
      <c r="P161" s="432">
        <v>0</v>
      </c>
      <c r="Q161">
        <v>0</v>
      </c>
      <c r="R161">
        <v>0</v>
      </c>
      <c r="S161">
        <v>0</v>
      </c>
      <c r="T161">
        <v>0</v>
      </c>
      <c r="U161" s="433">
        <v>0</v>
      </c>
      <c r="V161">
        <v>1</v>
      </c>
      <c r="W161">
        <v>1</v>
      </c>
      <c r="X161">
        <v>0</v>
      </c>
      <c r="Y161">
        <v>0</v>
      </c>
      <c r="Z161">
        <v>0</v>
      </c>
      <c r="AA161">
        <v>2</v>
      </c>
      <c r="AB161">
        <v>0</v>
      </c>
      <c r="AC161" s="434">
        <v>0</v>
      </c>
      <c r="AD161">
        <v>0</v>
      </c>
      <c r="AE161">
        <v>0</v>
      </c>
      <c r="AF161">
        <v>0</v>
      </c>
      <c r="AG161">
        <v>0</v>
      </c>
      <c r="AH161" s="435"/>
      <c r="AP161" s="436"/>
      <c r="AU161" s="437"/>
      <c r="BC161" s="438"/>
      <c r="BH161" s="439"/>
      <c r="BP161" s="440"/>
      <c r="BU161" s="441"/>
      <c r="CC161" s="442"/>
    </row>
    <row r="162" spans="1:87" x14ac:dyDescent="0.25">
      <c r="A162" s="443" t="s">
        <v>1030</v>
      </c>
      <c r="B162">
        <v>1.18</v>
      </c>
      <c r="C162">
        <v>1.36</v>
      </c>
      <c r="H162" s="444">
        <v>3</v>
      </c>
      <c r="I162">
        <v>5</v>
      </c>
      <c r="J162">
        <v>0</v>
      </c>
      <c r="K162">
        <v>0</v>
      </c>
      <c r="L162">
        <v>0</v>
      </c>
      <c r="M162">
        <v>0</v>
      </c>
      <c r="N162">
        <v>1</v>
      </c>
      <c r="O162">
        <v>4</v>
      </c>
      <c r="P162" s="445">
        <v>0</v>
      </c>
      <c r="Q162">
        <v>0</v>
      </c>
      <c r="R162">
        <v>0</v>
      </c>
      <c r="S162">
        <v>0</v>
      </c>
      <c r="T162">
        <v>0</v>
      </c>
      <c r="U162" s="446">
        <v>0</v>
      </c>
      <c r="V162">
        <v>0</v>
      </c>
      <c r="W162">
        <v>1</v>
      </c>
      <c r="X162">
        <v>0</v>
      </c>
      <c r="Y162">
        <v>0</v>
      </c>
      <c r="Z162">
        <v>0</v>
      </c>
      <c r="AA162">
        <v>2</v>
      </c>
      <c r="AB162">
        <v>1</v>
      </c>
      <c r="AC162" s="447">
        <v>0</v>
      </c>
      <c r="AD162">
        <v>0</v>
      </c>
      <c r="AE162">
        <v>0</v>
      </c>
      <c r="AF162">
        <v>0</v>
      </c>
      <c r="AG162">
        <v>0</v>
      </c>
      <c r="AH162" s="448"/>
      <c r="AP162" s="449"/>
      <c r="AU162" s="450"/>
      <c r="BC162" s="451"/>
      <c r="BH162" s="452"/>
      <c r="BP162" s="453"/>
      <c r="BU162" s="454"/>
      <c r="CC162" s="455"/>
    </row>
    <row r="163" spans="1:87" x14ac:dyDescent="0.25">
      <c r="A163" s="621" t="s">
        <v>1015</v>
      </c>
      <c r="B163" s="621"/>
      <c r="C163" s="621"/>
      <c r="D163" s="621"/>
      <c r="E163" s="621"/>
      <c r="F163" s="621"/>
      <c r="G163" s="621"/>
      <c r="H163" s="456"/>
      <c r="P163" s="457"/>
      <c r="U163" s="458"/>
      <c r="AC163" s="459"/>
      <c r="AH163" s="460"/>
      <c r="AP163" s="461"/>
      <c r="AU163" s="462"/>
      <c r="BC163" s="463"/>
      <c r="BH163" s="464"/>
      <c r="BP163" s="465"/>
      <c r="BU163" s="466"/>
      <c r="CC163" s="467"/>
    </row>
    <row r="164" spans="1:87" x14ac:dyDescent="0.25">
      <c r="A164" s="468" t="s">
        <v>1031</v>
      </c>
      <c r="B164">
        <v>1.1499999999999999</v>
      </c>
      <c r="C164">
        <v>0.64</v>
      </c>
      <c r="D164">
        <v>1.26</v>
      </c>
      <c r="H164" s="469">
        <v>4</v>
      </c>
      <c r="I164">
        <v>4</v>
      </c>
      <c r="J164">
        <v>1</v>
      </c>
      <c r="K164">
        <v>0</v>
      </c>
      <c r="L164">
        <v>0</v>
      </c>
      <c r="M164">
        <v>1</v>
      </c>
      <c r="N164">
        <v>3</v>
      </c>
      <c r="O164">
        <v>1</v>
      </c>
      <c r="P164" s="470">
        <v>0</v>
      </c>
      <c r="Q164">
        <v>0</v>
      </c>
      <c r="R164">
        <v>0</v>
      </c>
      <c r="S164">
        <v>0</v>
      </c>
      <c r="T164">
        <v>0</v>
      </c>
      <c r="U164" s="471">
        <v>0</v>
      </c>
      <c r="V164">
        <v>1</v>
      </c>
      <c r="W164">
        <v>1</v>
      </c>
      <c r="X164">
        <v>0</v>
      </c>
      <c r="Y164">
        <v>0</v>
      </c>
      <c r="Z164">
        <v>0</v>
      </c>
      <c r="AA164">
        <v>1</v>
      </c>
      <c r="AB164">
        <v>0</v>
      </c>
      <c r="AC164" s="472">
        <v>0</v>
      </c>
      <c r="AD164">
        <v>0</v>
      </c>
      <c r="AE164">
        <v>0</v>
      </c>
      <c r="AF164">
        <v>0</v>
      </c>
      <c r="AG164">
        <v>0</v>
      </c>
      <c r="AH164" s="473">
        <v>3</v>
      </c>
      <c r="AI164">
        <v>3</v>
      </c>
      <c r="AJ164">
        <v>0</v>
      </c>
      <c r="AK164">
        <v>0</v>
      </c>
      <c r="AL164">
        <v>0</v>
      </c>
      <c r="AM164">
        <v>0</v>
      </c>
      <c r="AN164">
        <v>4</v>
      </c>
      <c r="AO164">
        <v>1</v>
      </c>
      <c r="AP164" s="474">
        <v>0</v>
      </c>
      <c r="AQ164">
        <v>0</v>
      </c>
      <c r="AR164">
        <v>0</v>
      </c>
      <c r="AS164">
        <v>0</v>
      </c>
      <c r="AT164">
        <v>0</v>
      </c>
      <c r="AU164" s="475"/>
      <c r="BC164" s="476"/>
      <c r="BH164" s="477"/>
      <c r="BP164" s="478"/>
      <c r="BU164" s="479"/>
      <c r="CC164" s="480"/>
    </row>
    <row r="165" spans="1:87" x14ac:dyDescent="0.25">
      <c r="A165" s="481" t="s">
        <v>1032</v>
      </c>
      <c r="B165">
        <v>0.94</v>
      </c>
      <c r="C165">
        <v>1.22</v>
      </c>
      <c r="D165">
        <v>0.84</v>
      </c>
      <c r="H165" s="482">
        <v>0</v>
      </c>
      <c r="I165">
        <v>3</v>
      </c>
      <c r="J165">
        <v>2</v>
      </c>
      <c r="K165">
        <v>0</v>
      </c>
      <c r="L165">
        <v>0</v>
      </c>
      <c r="M165">
        <v>0</v>
      </c>
      <c r="N165">
        <v>3</v>
      </c>
      <c r="O165">
        <v>0</v>
      </c>
      <c r="P165" s="483">
        <v>0</v>
      </c>
      <c r="Q165">
        <v>0</v>
      </c>
      <c r="R165">
        <v>0</v>
      </c>
      <c r="S165">
        <v>0</v>
      </c>
      <c r="T165">
        <v>0</v>
      </c>
      <c r="U165" s="484">
        <v>1</v>
      </c>
      <c r="V165">
        <v>0</v>
      </c>
      <c r="W165">
        <v>1</v>
      </c>
      <c r="X165">
        <v>0</v>
      </c>
      <c r="Y165">
        <v>0</v>
      </c>
      <c r="Z165">
        <v>0</v>
      </c>
      <c r="AA165">
        <v>3</v>
      </c>
      <c r="AB165">
        <v>0</v>
      </c>
      <c r="AC165" s="485">
        <v>0</v>
      </c>
      <c r="AD165">
        <v>1</v>
      </c>
      <c r="AE165">
        <v>0</v>
      </c>
      <c r="AF165">
        <v>0</v>
      </c>
      <c r="AG165">
        <v>0</v>
      </c>
      <c r="AH165" s="486">
        <v>4</v>
      </c>
      <c r="AI165">
        <v>2</v>
      </c>
      <c r="AJ165">
        <v>1</v>
      </c>
      <c r="AK165">
        <v>0</v>
      </c>
      <c r="AL165">
        <v>0</v>
      </c>
      <c r="AM165">
        <v>0</v>
      </c>
      <c r="AN165">
        <v>2</v>
      </c>
      <c r="AO165">
        <v>0</v>
      </c>
      <c r="AP165" s="487">
        <v>0</v>
      </c>
      <c r="AQ165">
        <v>0</v>
      </c>
      <c r="AR165">
        <v>1</v>
      </c>
      <c r="AS165">
        <v>0</v>
      </c>
      <c r="AT165">
        <v>0</v>
      </c>
      <c r="AU165" s="488"/>
      <c r="BC165" s="489"/>
      <c r="BH165" s="490"/>
      <c r="BP165" s="491"/>
      <c r="BU165" s="492"/>
      <c r="CC165" s="493"/>
    </row>
    <row r="166" spans="1:87" x14ac:dyDescent="0.25">
      <c r="A166" s="40" t="s">
        <v>1045</v>
      </c>
      <c r="B166" s="40"/>
      <c r="C166" s="40"/>
      <c r="D166" s="40"/>
      <c r="E166" s="40"/>
      <c r="F166" s="40"/>
      <c r="G166" s="40"/>
      <c r="H166" s="702"/>
      <c r="P166" s="703"/>
      <c r="U166" s="704"/>
      <c r="AC166" s="705"/>
      <c r="AH166" s="706"/>
      <c r="AP166" s="707"/>
      <c r="AU166" s="708"/>
      <c r="BC166" s="709"/>
      <c r="BH166" s="710"/>
      <c r="BP166" s="711"/>
      <c r="BU166" s="712"/>
      <c r="CC166" s="713"/>
    </row>
    <row r="167" spans="1:87" x14ac:dyDescent="0.25">
      <c r="A167" s="1051" t="s">
        <v>1066</v>
      </c>
      <c r="B167">
        <v>1.0900000000000001</v>
      </c>
      <c r="C167">
        <v>1.23</v>
      </c>
      <c r="D167">
        <v>0.96</v>
      </c>
      <c r="H167" s="714">
        <v>1</v>
      </c>
      <c r="I167">
        <v>0</v>
      </c>
      <c r="J167">
        <v>1</v>
      </c>
      <c r="K167">
        <v>0</v>
      </c>
      <c r="L167">
        <v>0</v>
      </c>
      <c r="M167">
        <v>0</v>
      </c>
      <c r="N167">
        <v>2</v>
      </c>
      <c r="O167">
        <v>0</v>
      </c>
      <c r="P167" s="715">
        <v>1</v>
      </c>
      <c r="Q167">
        <v>0</v>
      </c>
      <c r="R167">
        <v>0</v>
      </c>
      <c r="S167">
        <v>0</v>
      </c>
      <c r="T167">
        <v>0</v>
      </c>
      <c r="U167" s="716">
        <v>0</v>
      </c>
      <c r="V167">
        <v>0</v>
      </c>
      <c r="W167">
        <v>1</v>
      </c>
      <c r="X167">
        <v>0</v>
      </c>
      <c r="Y167">
        <v>0</v>
      </c>
      <c r="Z167">
        <v>0</v>
      </c>
      <c r="AA167">
        <v>2</v>
      </c>
      <c r="AB167">
        <v>1</v>
      </c>
      <c r="AC167" s="717">
        <v>0</v>
      </c>
      <c r="AD167">
        <v>0</v>
      </c>
      <c r="AE167">
        <v>0</v>
      </c>
      <c r="AF167">
        <v>0</v>
      </c>
      <c r="AG167">
        <v>0</v>
      </c>
      <c r="AH167" s="718">
        <v>1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5</v>
      </c>
      <c r="AO167">
        <v>0</v>
      </c>
      <c r="AP167" s="719">
        <v>0</v>
      </c>
      <c r="AQ167">
        <v>0</v>
      </c>
      <c r="AR167">
        <v>0</v>
      </c>
      <c r="AS167">
        <v>0</v>
      </c>
      <c r="AT167">
        <v>0</v>
      </c>
      <c r="AU167" s="720"/>
      <c r="BC167" s="721"/>
      <c r="BH167" s="722"/>
      <c r="BP167" s="723"/>
      <c r="BU167" s="724"/>
      <c r="CC167" s="725"/>
    </row>
    <row r="168" spans="1:87" x14ac:dyDescent="0.25">
      <c r="A168" s="1051" t="s">
        <v>1067</v>
      </c>
      <c r="B168">
        <v>1</v>
      </c>
      <c r="C168">
        <v>1.55</v>
      </c>
      <c r="D168">
        <v>1.06</v>
      </c>
      <c r="H168" s="726">
        <v>0</v>
      </c>
      <c r="I168">
        <v>1</v>
      </c>
      <c r="J168">
        <v>1</v>
      </c>
      <c r="K168">
        <v>0</v>
      </c>
      <c r="L168">
        <v>0</v>
      </c>
      <c r="M168">
        <v>0</v>
      </c>
      <c r="N168">
        <v>1</v>
      </c>
      <c r="O168">
        <v>0</v>
      </c>
      <c r="P168" s="727">
        <v>0</v>
      </c>
      <c r="Q168">
        <v>0</v>
      </c>
      <c r="R168">
        <v>1</v>
      </c>
      <c r="S168">
        <v>0</v>
      </c>
      <c r="T168">
        <v>0</v>
      </c>
      <c r="U168" s="728">
        <v>1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3</v>
      </c>
      <c r="AB168">
        <v>1</v>
      </c>
      <c r="AC168" s="729">
        <v>0</v>
      </c>
      <c r="AD168">
        <v>0</v>
      </c>
      <c r="AE168">
        <v>0</v>
      </c>
      <c r="AF168">
        <v>0</v>
      </c>
      <c r="AG168">
        <v>0</v>
      </c>
      <c r="AH168" s="730">
        <v>1</v>
      </c>
      <c r="AI168">
        <v>1</v>
      </c>
      <c r="AJ168">
        <v>0</v>
      </c>
      <c r="AK168">
        <v>0</v>
      </c>
      <c r="AL168">
        <v>0</v>
      </c>
      <c r="AM168">
        <v>0</v>
      </c>
      <c r="AN168">
        <v>5</v>
      </c>
      <c r="AO168">
        <v>0</v>
      </c>
      <c r="AP168" s="731">
        <v>0</v>
      </c>
      <c r="AQ168">
        <v>0</v>
      </c>
      <c r="AR168">
        <v>0</v>
      </c>
      <c r="AS168">
        <v>0</v>
      </c>
      <c r="AT168">
        <v>0</v>
      </c>
      <c r="AU168" s="732"/>
      <c r="BC168" s="733"/>
      <c r="BH168" s="734"/>
      <c r="BP168" s="735"/>
      <c r="BU168" s="736"/>
      <c r="CC168" s="737"/>
    </row>
    <row r="169" spans="1:87" x14ac:dyDescent="0.25">
      <c r="A169" s="1052" t="s">
        <v>1068</v>
      </c>
      <c r="B169">
        <v>0.95</v>
      </c>
      <c r="C169">
        <v>1.08</v>
      </c>
      <c r="D169">
        <v>1.02</v>
      </c>
      <c r="H169" s="738">
        <v>2</v>
      </c>
      <c r="I169">
        <v>2</v>
      </c>
      <c r="J169">
        <v>0</v>
      </c>
      <c r="K169">
        <v>0</v>
      </c>
      <c r="L169">
        <v>0</v>
      </c>
      <c r="M169">
        <v>0</v>
      </c>
      <c r="N169">
        <v>1</v>
      </c>
      <c r="O169">
        <v>1</v>
      </c>
      <c r="P169" s="739">
        <v>0</v>
      </c>
      <c r="Q169">
        <v>0</v>
      </c>
      <c r="R169">
        <v>0</v>
      </c>
      <c r="S169">
        <v>0</v>
      </c>
      <c r="T169">
        <v>0</v>
      </c>
      <c r="U169" s="740">
        <v>1</v>
      </c>
      <c r="V169">
        <v>0</v>
      </c>
      <c r="W169">
        <v>1</v>
      </c>
      <c r="X169">
        <v>1</v>
      </c>
      <c r="Y169">
        <v>0</v>
      </c>
      <c r="Z169">
        <v>0</v>
      </c>
      <c r="AA169">
        <v>4</v>
      </c>
      <c r="AB169">
        <v>0</v>
      </c>
      <c r="AC169" s="741">
        <v>1</v>
      </c>
      <c r="AD169">
        <v>1</v>
      </c>
      <c r="AE169">
        <v>0</v>
      </c>
      <c r="AF169">
        <v>0</v>
      </c>
      <c r="AG169">
        <v>0</v>
      </c>
      <c r="AH169" s="742">
        <v>1</v>
      </c>
      <c r="AI169">
        <v>1</v>
      </c>
      <c r="AJ169">
        <v>0</v>
      </c>
      <c r="AK169">
        <v>1</v>
      </c>
      <c r="AL169">
        <v>0</v>
      </c>
      <c r="AM169">
        <v>1</v>
      </c>
      <c r="AN169">
        <v>3</v>
      </c>
      <c r="AO169">
        <v>0</v>
      </c>
      <c r="AP169" s="743">
        <v>1</v>
      </c>
      <c r="AQ169">
        <v>0</v>
      </c>
      <c r="AR169">
        <v>0</v>
      </c>
      <c r="AS169">
        <v>0</v>
      </c>
      <c r="AT169">
        <v>0</v>
      </c>
      <c r="AU169" s="744"/>
      <c r="BC169" s="745"/>
      <c r="BH169" s="746"/>
      <c r="BP169" s="747"/>
      <c r="BU169" s="748"/>
      <c r="CC169" s="749"/>
    </row>
    <row r="170" spans="1:87" x14ac:dyDescent="0.25">
      <c r="A170" s="1051" t="s">
        <v>1069</v>
      </c>
      <c r="B170">
        <v>1.51</v>
      </c>
      <c r="C170">
        <v>1.72</v>
      </c>
      <c r="D170">
        <v>1.52</v>
      </c>
      <c r="H170" s="750">
        <v>1</v>
      </c>
      <c r="I170">
        <v>4</v>
      </c>
      <c r="J170">
        <v>1</v>
      </c>
      <c r="K170">
        <v>0</v>
      </c>
      <c r="L170">
        <v>0</v>
      </c>
      <c r="M170">
        <v>0</v>
      </c>
      <c r="N170">
        <v>0</v>
      </c>
      <c r="O170">
        <v>0</v>
      </c>
      <c r="P170" s="751">
        <v>0</v>
      </c>
      <c r="Q170">
        <v>0</v>
      </c>
      <c r="R170">
        <v>0</v>
      </c>
      <c r="S170">
        <v>0</v>
      </c>
      <c r="T170">
        <v>0</v>
      </c>
      <c r="U170" s="752">
        <v>0</v>
      </c>
      <c r="V170">
        <v>1</v>
      </c>
      <c r="W170">
        <v>0</v>
      </c>
      <c r="X170">
        <v>0</v>
      </c>
      <c r="Y170">
        <v>0</v>
      </c>
      <c r="Z170">
        <v>0</v>
      </c>
      <c r="AA170">
        <v>5</v>
      </c>
      <c r="AB170">
        <v>0</v>
      </c>
      <c r="AC170" s="753">
        <v>1</v>
      </c>
      <c r="AD170">
        <v>2</v>
      </c>
      <c r="AE170">
        <v>0</v>
      </c>
      <c r="AF170">
        <v>0</v>
      </c>
      <c r="AG170">
        <v>0</v>
      </c>
      <c r="AH170" s="754">
        <v>0</v>
      </c>
      <c r="AI170">
        <v>1</v>
      </c>
      <c r="AJ170">
        <v>1</v>
      </c>
      <c r="AK170">
        <v>0</v>
      </c>
      <c r="AL170">
        <v>0</v>
      </c>
      <c r="AM170">
        <v>0</v>
      </c>
      <c r="AN170">
        <v>3</v>
      </c>
      <c r="AO170">
        <v>1</v>
      </c>
      <c r="AP170" s="755">
        <v>0</v>
      </c>
      <c r="AQ170">
        <v>0</v>
      </c>
      <c r="AR170">
        <v>0</v>
      </c>
      <c r="AS170">
        <v>0</v>
      </c>
      <c r="AT170">
        <v>0</v>
      </c>
      <c r="AU170" s="756"/>
      <c r="BC170" s="757"/>
      <c r="BH170" s="758"/>
      <c r="BP170" s="759"/>
      <c r="BU170" s="760"/>
      <c r="CC170" s="761"/>
    </row>
    <row r="171" spans="1:87" x14ac:dyDescent="0.25">
      <c r="A171" s="1053" t="s">
        <v>1070</v>
      </c>
      <c r="B171">
        <v>0.73</v>
      </c>
      <c r="C171">
        <v>0.83</v>
      </c>
      <c r="D171">
        <v>0.86</v>
      </c>
      <c r="H171" s="762">
        <v>1</v>
      </c>
      <c r="I171">
        <v>2</v>
      </c>
      <c r="J171">
        <v>0</v>
      </c>
      <c r="K171">
        <v>0</v>
      </c>
      <c r="L171">
        <v>0</v>
      </c>
      <c r="M171">
        <v>0</v>
      </c>
      <c r="N171">
        <v>1</v>
      </c>
      <c r="O171">
        <v>0</v>
      </c>
      <c r="P171" s="763">
        <v>0</v>
      </c>
      <c r="Q171">
        <v>0</v>
      </c>
      <c r="R171">
        <v>0</v>
      </c>
      <c r="S171">
        <v>0</v>
      </c>
      <c r="T171">
        <v>0</v>
      </c>
      <c r="U171" s="764">
        <v>0</v>
      </c>
      <c r="V171">
        <v>0</v>
      </c>
      <c r="W171">
        <v>1</v>
      </c>
      <c r="X171">
        <v>0</v>
      </c>
      <c r="Y171">
        <v>0</v>
      </c>
      <c r="Z171">
        <v>0</v>
      </c>
      <c r="AA171">
        <v>4</v>
      </c>
      <c r="AB171">
        <v>0</v>
      </c>
      <c r="AC171" s="765">
        <v>0</v>
      </c>
      <c r="AD171">
        <v>1</v>
      </c>
      <c r="AE171">
        <v>0</v>
      </c>
      <c r="AF171">
        <v>0</v>
      </c>
      <c r="AG171">
        <v>0</v>
      </c>
      <c r="AH171" s="766">
        <v>3</v>
      </c>
      <c r="AI171">
        <v>1</v>
      </c>
      <c r="AJ171">
        <v>0</v>
      </c>
      <c r="AK171">
        <v>0</v>
      </c>
      <c r="AL171">
        <v>0</v>
      </c>
      <c r="AM171">
        <v>0</v>
      </c>
      <c r="AN171">
        <v>2</v>
      </c>
      <c r="AO171">
        <v>0</v>
      </c>
      <c r="AP171" s="767">
        <v>0</v>
      </c>
      <c r="AQ171">
        <v>0</v>
      </c>
      <c r="AR171">
        <v>0</v>
      </c>
      <c r="AS171">
        <v>0</v>
      </c>
      <c r="AT171">
        <v>0</v>
      </c>
      <c r="AU171" s="768"/>
      <c r="BC171" s="769"/>
      <c r="BH171" s="770"/>
      <c r="BP171" s="771"/>
      <c r="BU171" s="772"/>
      <c r="CC171" s="773"/>
      <c r="CI171" t="s">
        <v>1064</v>
      </c>
    </row>
    <row r="172" spans="1:87" x14ac:dyDescent="0.25">
      <c r="A172" s="40" t="s">
        <v>1047</v>
      </c>
      <c r="B172" s="40"/>
      <c r="C172" s="40"/>
      <c r="D172" s="40"/>
      <c r="E172" s="40"/>
      <c r="F172" s="40"/>
      <c r="G172" s="40"/>
      <c r="H172" s="774"/>
      <c r="P172" s="775"/>
      <c r="U172" s="776"/>
      <c r="AC172" s="777"/>
      <c r="AH172" s="778"/>
      <c r="AP172" s="779"/>
      <c r="AU172" s="780"/>
      <c r="BC172" s="781"/>
      <c r="BH172" s="782"/>
      <c r="BP172" s="783"/>
      <c r="BU172" s="784"/>
      <c r="CC172" s="785"/>
    </row>
    <row r="173" spans="1:87" x14ac:dyDescent="0.25">
      <c r="A173" s="1051" t="s">
        <v>1071</v>
      </c>
      <c r="B173">
        <v>1.1000000000000001</v>
      </c>
      <c r="C173">
        <v>1.92</v>
      </c>
      <c r="D173">
        <v>1.4</v>
      </c>
      <c r="H173" s="786">
        <v>0</v>
      </c>
      <c r="I173">
        <v>1</v>
      </c>
      <c r="J173">
        <v>1</v>
      </c>
      <c r="K173">
        <v>0</v>
      </c>
      <c r="L173">
        <v>0</v>
      </c>
      <c r="M173">
        <v>0</v>
      </c>
      <c r="N173">
        <v>3</v>
      </c>
      <c r="O173">
        <v>2</v>
      </c>
      <c r="P173" s="787">
        <v>0</v>
      </c>
      <c r="Q173">
        <v>0</v>
      </c>
      <c r="R173">
        <v>0</v>
      </c>
      <c r="S173">
        <v>0</v>
      </c>
      <c r="T173">
        <v>0</v>
      </c>
      <c r="U173" s="788">
        <v>4</v>
      </c>
      <c r="V173">
        <v>2</v>
      </c>
      <c r="W173">
        <v>1</v>
      </c>
      <c r="X173">
        <v>0</v>
      </c>
      <c r="Y173">
        <v>0</v>
      </c>
      <c r="Z173">
        <v>0</v>
      </c>
      <c r="AA173">
        <v>6</v>
      </c>
      <c r="AB173">
        <v>1</v>
      </c>
      <c r="AC173" s="789">
        <v>2</v>
      </c>
      <c r="AD173">
        <v>1</v>
      </c>
      <c r="AE173">
        <v>0</v>
      </c>
      <c r="AF173">
        <v>0</v>
      </c>
      <c r="AG173">
        <v>0</v>
      </c>
      <c r="AH173" s="790">
        <v>1</v>
      </c>
      <c r="AI173">
        <v>1</v>
      </c>
      <c r="AJ173">
        <v>2</v>
      </c>
      <c r="AK173">
        <v>0</v>
      </c>
      <c r="AL173">
        <v>0</v>
      </c>
      <c r="AM173">
        <v>0</v>
      </c>
      <c r="AN173">
        <v>8</v>
      </c>
      <c r="AO173">
        <v>1</v>
      </c>
      <c r="AP173" s="791">
        <v>1</v>
      </c>
      <c r="AQ173">
        <v>0</v>
      </c>
      <c r="AR173">
        <v>0</v>
      </c>
      <c r="AS173">
        <v>0</v>
      </c>
      <c r="AT173">
        <v>0</v>
      </c>
      <c r="AU173" s="792"/>
      <c r="BC173" s="793"/>
      <c r="BH173" s="794"/>
      <c r="BP173" s="795"/>
      <c r="BU173" s="796"/>
      <c r="CC173" s="797"/>
    </row>
    <row r="174" spans="1:87" x14ac:dyDescent="0.25">
      <c r="A174" s="1053" t="s">
        <v>1048</v>
      </c>
      <c r="B174">
        <v>1.35</v>
      </c>
      <c r="C174">
        <v>2.1800000000000002</v>
      </c>
      <c r="D174">
        <v>0.6</v>
      </c>
      <c r="H174" s="798">
        <v>1</v>
      </c>
      <c r="I174">
        <v>7</v>
      </c>
      <c r="J174">
        <v>1</v>
      </c>
      <c r="K174">
        <v>1</v>
      </c>
      <c r="L174">
        <v>0</v>
      </c>
      <c r="M174">
        <v>0</v>
      </c>
      <c r="N174">
        <v>4</v>
      </c>
      <c r="O174">
        <v>0</v>
      </c>
      <c r="P174" s="799">
        <v>0</v>
      </c>
      <c r="Q174">
        <v>0</v>
      </c>
      <c r="R174">
        <v>0</v>
      </c>
      <c r="S174">
        <v>0</v>
      </c>
      <c r="T174">
        <v>0</v>
      </c>
      <c r="U174" s="800">
        <v>2</v>
      </c>
      <c r="V174">
        <v>0</v>
      </c>
      <c r="W174">
        <v>5</v>
      </c>
      <c r="X174">
        <v>1</v>
      </c>
      <c r="Y174">
        <v>0</v>
      </c>
      <c r="Z174">
        <v>0</v>
      </c>
      <c r="AA174">
        <v>8</v>
      </c>
      <c r="AB174">
        <v>2</v>
      </c>
      <c r="AC174" s="801">
        <v>0</v>
      </c>
      <c r="AD174">
        <v>1</v>
      </c>
      <c r="AE174">
        <v>1</v>
      </c>
      <c r="AF174">
        <v>0</v>
      </c>
      <c r="AG174">
        <v>0</v>
      </c>
      <c r="AH174" s="802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3</v>
      </c>
      <c r="AO174">
        <v>1</v>
      </c>
      <c r="AP174" s="803">
        <v>0</v>
      </c>
      <c r="AQ174">
        <v>0</v>
      </c>
      <c r="AR174">
        <v>0</v>
      </c>
      <c r="AS174">
        <v>0</v>
      </c>
      <c r="AT174">
        <v>0</v>
      </c>
      <c r="AU174" s="804"/>
      <c r="BC174" s="805"/>
      <c r="BH174" s="806"/>
      <c r="BP174" s="807"/>
      <c r="BU174" s="808"/>
      <c r="CC174" s="809"/>
    </row>
    <row r="175" spans="1:87" x14ac:dyDescent="0.25">
      <c r="A175" s="1053" t="s">
        <v>1072</v>
      </c>
      <c r="B175">
        <v>0.94</v>
      </c>
      <c r="C175">
        <v>0.85</v>
      </c>
      <c r="D175">
        <v>1.32</v>
      </c>
      <c r="H175" s="810">
        <v>3</v>
      </c>
      <c r="I175">
        <v>4</v>
      </c>
      <c r="J175">
        <v>0</v>
      </c>
      <c r="K175">
        <v>0</v>
      </c>
      <c r="L175">
        <v>0</v>
      </c>
      <c r="M175">
        <v>0</v>
      </c>
      <c r="N175">
        <v>2</v>
      </c>
      <c r="O175">
        <v>0</v>
      </c>
      <c r="P175" s="811">
        <v>0</v>
      </c>
      <c r="Q175">
        <v>0</v>
      </c>
      <c r="R175">
        <v>0</v>
      </c>
      <c r="S175">
        <v>0</v>
      </c>
      <c r="T175">
        <v>0</v>
      </c>
      <c r="U175" s="812">
        <v>1</v>
      </c>
      <c r="V175">
        <v>0</v>
      </c>
      <c r="W175">
        <v>1</v>
      </c>
      <c r="X175">
        <v>0</v>
      </c>
      <c r="Y175">
        <v>0</v>
      </c>
      <c r="Z175">
        <v>0</v>
      </c>
      <c r="AA175">
        <v>4</v>
      </c>
      <c r="AB175">
        <v>0</v>
      </c>
      <c r="AC175" s="813">
        <v>0</v>
      </c>
      <c r="AD175">
        <v>0</v>
      </c>
      <c r="AE175">
        <v>1</v>
      </c>
      <c r="AF175">
        <v>0</v>
      </c>
      <c r="AG175">
        <v>0</v>
      </c>
      <c r="AH175" s="814">
        <v>0</v>
      </c>
      <c r="AI175">
        <v>3</v>
      </c>
      <c r="AJ175">
        <v>3</v>
      </c>
      <c r="AK175">
        <v>0</v>
      </c>
      <c r="AL175">
        <v>0</v>
      </c>
      <c r="AM175">
        <v>1</v>
      </c>
      <c r="AN175">
        <v>1</v>
      </c>
      <c r="AO175">
        <v>1</v>
      </c>
      <c r="AP175" s="815">
        <v>2</v>
      </c>
      <c r="AQ175">
        <v>0</v>
      </c>
      <c r="AR175">
        <v>0</v>
      </c>
      <c r="AS175">
        <v>0</v>
      </c>
      <c r="AT175">
        <v>0</v>
      </c>
      <c r="AU175" s="816"/>
      <c r="BC175" s="817"/>
      <c r="BH175" s="818"/>
      <c r="BP175" s="819"/>
      <c r="BU175" s="820"/>
      <c r="CC175" s="821"/>
    </row>
    <row r="176" spans="1:87" x14ac:dyDescent="0.25">
      <c r="A176" s="1052" t="s">
        <v>1073</v>
      </c>
      <c r="B176">
        <v>1.0900000000000001</v>
      </c>
      <c r="C176">
        <v>0.93</v>
      </c>
      <c r="D176">
        <v>1.1599999999999999</v>
      </c>
      <c r="H176" s="822">
        <v>1</v>
      </c>
      <c r="I176">
        <v>1</v>
      </c>
      <c r="J176">
        <v>1</v>
      </c>
      <c r="K176">
        <v>0</v>
      </c>
      <c r="L176">
        <v>0</v>
      </c>
      <c r="M176">
        <v>0</v>
      </c>
      <c r="N176">
        <v>0</v>
      </c>
      <c r="O176">
        <v>0</v>
      </c>
      <c r="P176" s="823">
        <v>0</v>
      </c>
      <c r="Q176">
        <v>0</v>
      </c>
      <c r="R176">
        <v>0</v>
      </c>
      <c r="S176">
        <v>0</v>
      </c>
      <c r="T176">
        <v>0</v>
      </c>
      <c r="U176" s="824">
        <v>0</v>
      </c>
      <c r="V176">
        <v>1</v>
      </c>
      <c r="W176">
        <v>0</v>
      </c>
      <c r="X176">
        <v>0</v>
      </c>
      <c r="Y176">
        <v>0</v>
      </c>
      <c r="Z176">
        <v>0</v>
      </c>
      <c r="AA176">
        <v>4</v>
      </c>
      <c r="AB176">
        <v>1</v>
      </c>
      <c r="AC176" s="825">
        <v>0</v>
      </c>
      <c r="AD176">
        <v>0</v>
      </c>
      <c r="AE176">
        <v>0</v>
      </c>
      <c r="AF176">
        <v>0</v>
      </c>
      <c r="AG176">
        <v>0</v>
      </c>
      <c r="AH176" s="826">
        <v>3</v>
      </c>
      <c r="AI176">
        <v>2</v>
      </c>
      <c r="AJ176">
        <v>1</v>
      </c>
      <c r="AK176">
        <v>0</v>
      </c>
      <c r="AL176">
        <v>0</v>
      </c>
      <c r="AM176">
        <v>0</v>
      </c>
      <c r="AN176">
        <v>3</v>
      </c>
      <c r="AO176">
        <v>0</v>
      </c>
      <c r="AP176" s="827">
        <v>1</v>
      </c>
      <c r="AQ176">
        <v>0</v>
      </c>
      <c r="AR176">
        <v>0</v>
      </c>
      <c r="AS176">
        <v>0</v>
      </c>
      <c r="AT176">
        <v>0</v>
      </c>
      <c r="AU176" s="828"/>
      <c r="BC176" s="829"/>
      <c r="BH176" s="830"/>
      <c r="BP176" s="831"/>
      <c r="BU176" s="832"/>
      <c r="CC176" s="833"/>
    </row>
    <row r="177" spans="1:81" x14ac:dyDescent="0.25">
      <c r="A177" s="1053" t="s">
        <v>1074</v>
      </c>
      <c r="B177">
        <v>0.95</v>
      </c>
      <c r="C177">
        <v>0.68</v>
      </c>
      <c r="D177">
        <v>0.67</v>
      </c>
      <c r="H177" s="834">
        <v>0</v>
      </c>
      <c r="I177">
        <v>1</v>
      </c>
      <c r="J177">
        <v>0</v>
      </c>
      <c r="K177">
        <v>1</v>
      </c>
      <c r="L177">
        <v>0</v>
      </c>
      <c r="M177">
        <v>0</v>
      </c>
      <c r="N177">
        <v>4</v>
      </c>
      <c r="O177">
        <v>0</v>
      </c>
      <c r="P177" s="835">
        <v>0</v>
      </c>
      <c r="Q177">
        <v>0</v>
      </c>
      <c r="R177">
        <v>0</v>
      </c>
      <c r="S177">
        <v>0</v>
      </c>
      <c r="T177">
        <v>0</v>
      </c>
      <c r="U177" s="836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3</v>
      </c>
      <c r="AB177">
        <v>0</v>
      </c>
      <c r="AC177" s="837">
        <v>0</v>
      </c>
      <c r="AD177">
        <v>0</v>
      </c>
      <c r="AE177">
        <v>0</v>
      </c>
      <c r="AF177">
        <v>0</v>
      </c>
      <c r="AG177">
        <v>0</v>
      </c>
      <c r="AH177" s="838">
        <v>0</v>
      </c>
      <c r="AI177">
        <v>0</v>
      </c>
      <c r="AJ177">
        <v>2</v>
      </c>
      <c r="AK177">
        <v>0</v>
      </c>
      <c r="AL177">
        <v>0</v>
      </c>
      <c r="AM177">
        <v>0</v>
      </c>
      <c r="AN177">
        <v>3</v>
      </c>
      <c r="AO177">
        <v>0</v>
      </c>
      <c r="AP177" s="839">
        <v>2</v>
      </c>
      <c r="AQ177">
        <v>0</v>
      </c>
      <c r="AR177">
        <v>0</v>
      </c>
      <c r="AS177">
        <v>0</v>
      </c>
      <c r="AT177">
        <v>0</v>
      </c>
      <c r="AU177" s="840"/>
      <c r="BC177" s="841"/>
      <c r="BH177" s="842"/>
      <c r="BP177" s="843"/>
      <c r="BU177" s="844"/>
      <c r="CC177" s="845"/>
    </row>
    <row r="178" spans="1:81" x14ac:dyDescent="0.25">
      <c r="A178" s="40" t="s">
        <v>1086</v>
      </c>
      <c r="B178" s="40"/>
      <c r="C178" s="40"/>
      <c r="D178" s="40"/>
      <c r="E178" s="40"/>
      <c r="F178" s="40"/>
      <c r="G178" s="40"/>
      <c r="H178" s="1153"/>
      <c r="P178" s="1154"/>
      <c r="U178" s="1155"/>
      <c r="AC178" s="1156"/>
      <c r="AH178" s="1157"/>
      <c r="AP178" s="1158"/>
      <c r="AU178" s="1159"/>
      <c r="BC178" s="1160"/>
      <c r="BH178" s="1161"/>
      <c r="BP178" s="1162"/>
      <c r="BU178" s="1163"/>
      <c r="CC178" s="1164"/>
    </row>
    <row r="179" spans="1:81" x14ac:dyDescent="0.25">
      <c r="A179" s="1165" t="s">
        <v>1087</v>
      </c>
      <c r="B179">
        <v>1.1299999999999999</v>
      </c>
      <c r="C179">
        <v>1</v>
      </c>
      <c r="D179">
        <v>1.42</v>
      </c>
      <c r="H179" s="1166">
        <v>1</v>
      </c>
      <c r="I179">
        <v>4</v>
      </c>
      <c r="J179">
        <v>3</v>
      </c>
      <c r="K179">
        <v>0</v>
      </c>
      <c r="L179">
        <v>0</v>
      </c>
      <c r="M179">
        <v>0</v>
      </c>
      <c r="N179">
        <v>1</v>
      </c>
      <c r="O179">
        <v>1</v>
      </c>
      <c r="P179" s="1167">
        <v>0</v>
      </c>
      <c r="Q179">
        <v>0</v>
      </c>
      <c r="R179">
        <v>0</v>
      </c>
      <c r="S179">
        <v>0</v>
      </c>
      <c r="T179">
        <v>0</v>
      </c>
      <c r="U179" s="1168">
        <v>0</v>
      </c>
      <c r="V179">
        <v>0</v>
      </c>
      <c r="W179">
        <v>1</v>
      </c>
      <c r="X179">
        <v>0</v>
      </c>
      <c r="Y179">
        <v>0</v>
      </c>
      <c r="Z179">
        <v>2</v>
      </c>
      <c r="AA179">
        <v>1</v>
      </c>
      <c r="AB179">
        <v>1</v>
      </c>
      <c r="AC179" s="1169">
        <v>1</v>
      </c>
      <c r="AD179">
        <v>0</v>
      </c>
      <c r="AE179">
        <v>0</v>
      </c>
      <c r="AF179">
        <v>0</v>
      </c>
      <c r="AG179">
        <v>0</v>
      </c>
      <c r="AH179" s="1170">
        <v>2</v>
      </c>
      <c r="AI179">
        <v>2</v>
      </c>
      <c r="AJ179">
        <v>2</v>
      </c>
      <c r="AK179">
        <v>0</v>
      </c>
      <c r="AL179">
        <v>0</v>
      </c>
      <c r="AM179">
        <v>0</v>
      </c>
      <c r="AN179">
        <v>1</v>
      </c>
      <c r="AO179">
        <v>3</v>
      </c>
      <c r="AP179" s="1171">
        <v>0</v>
      </c>
      <c r="AQ179">
        <v>0</v>
      </c>
      <c r="AR179">
        <v>0</v>
      </c>
      <c r="AS179">
        <v>0</v>
      </c>
      <c r="AT179">
        <v>0</v>
      </c>
      <c r="AU179" s="1172"/>
      <c r="BC179" s="1173"/>
      <c r="BH179" s="1174"/>
      <c r="BP179" s="1175"/>
      <c r="BU179" s="1176"/>
      <c r="CC179" s="1177"/>
    </row>
    <row r="180" spans="1:81" x14ac:dyDescent="0.25">
      <c r="A180" s="1178" t="s">
        <v>1088</v>
      </c>
      <c r="B180">
        <v>1</v>
      </c>
      <c r="C180">
        <v>1.0900000000000001</v>
      </c>
      <c r="D180">
        <v>1.08</v>
      </c>
      <c r="H180" s="1179">
        <v>0</v>
      </c>
      <c r="I180">
        <v>3</v>
      </c>
      <c r="J180">
        <v>0</v>
      </c>
      <c r="K180">
        <v>1</v>
      </c>
      <c r="L180">
        <v>0</v>
      </c>
      <c r="M180">
        <v>0</v>
      </c>
      <c r="N180">
        <v>0</v>
      </c>
      <c r="O180">
        <v>0</v>
      </c>
      <c r="P180" s="1180">
        <v>0</v>
      </c>
      <c r="Q180">
        <v>0</v>
      </c>
      <c r="R180">
        <v>0</v>
      </c>
      <c r="S180">
        <v>0</v>
      </c>
      <c r="T180">
        <v>0</v>
      </c>
      <c r="U180" s="1181">
        <v>0</v>
      </c>
      <c r="V180">
        <v>2</v>
      </c>
      <c r="W180">
        <v>1</v>
      </c>
      <c r="X180">
        <v>0</v>
      </c>
      <c r="Y180">
        <v>0</v>
      </c>
      <c r="Z180">
        <v>0</v>
      </c>
      <c r="AA180">
        <v>2</v>
      </c>
      <c r="AB180">
        <v>0</v>
      </c>
      <c r="AC180" s="1182">
        <v>1</v>
      </c>
      <c r="AD180">
        <v>0</v>
      </c>
      <c r="AE180">
        <v>0</v>
      </c>
      <c r="AF180">
        <v>0</v>
      </c>
      <c r="AG180">
        <v>0</v>
      </c>
      <c r="AH180" s="1183">
        <v>1</v>
      </c>
      <c r="AI180">
        <v>5</v>
      </c>
      <c r="AJ180">
        <v>0</v>
      </c>
      <c r="AK180">
        <v>0</v>
      </c>
      <c r="AL180">
        <v>0</v>
      </c>
      <c r="AM180">
        <v>1</v>
      </c>
      <c r="AN180">
        <v>0</v>
      </c>
      <c r="AO180">
        <v>1</v>
      </c>
      <c r="AP180" s="1184">
        <v>0</v>
      </c>
      <c r="AQ180">
        <v>0</v>
      </c>
      <c r="AR180">
        <v>0</v>
      </c>
      <c r="AS180">
        <v>0</v>
      </c>
      <c r="AT180">
        <v>0</v>
      </c>
      <c r="AU180" s="1185"/>
      <c r="BC180" s="1186"/>
      <c r="BH180" s="1187"/>
      <c r="BP180" s="1188"/>
      <c r="BU180" s="1189"/>
      <c r="CC180" s="1190"/>
    </row>
    <row r="181" spans="1:81" x14ac:dyDescent="0.25">
      <c r="A181" s="1191" t="s">
        <v>1089</v>
      </c>
      <c r="B181">
        <v>1.29</v>
      </c>
      <c r="C181">
        <v>0.75</v>
      </c>
      <c r="D181">
        <v>1.53</v>
      </c>
      <c r="H181" s="1192">
        <v>0</v>
      </c>
      <c r="I181">
        <v>5</v>
      </c>
      <c r="J181">
        <v>2</v>
      </c>
      <c r="K181">
        <v>1</v>
      </c>
      <c r="L181">
        <v>0</v>
      </c>
      <c r="M181">
        <v>0</v>
      </c>
      <c r="N181">
        <v>2</v>
      </c>
      <c r="O181">
        <v>1</v>
      </c>
      <c r="P181" s="1193">
        <v>0</v>
      </c>
      <c r="Q181">
        <v>0</v>
      </c>
      <c r="R181">
        <v>0</v>
      </c>
      <c r="S181">
        <v>0</v>
      </c>
      <c r="T181">
        <v>0</v>
      </c>
      <c r="U181" s="1194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2</v>
      </c>
      <c r="AB181">
        <v>0</v>
      </c>
      <c r="AC181" s="1195">
        <v>0</v>
      </c>
      <c r="AD181">
        <v>0</v>
      </c>
      <c r="AE181">
        <v>0</v>
      </c>
      <c r="AF181">
        <v>0</v>
      </c>
      <c r="AG181">
        <v>0</v>
      </c>
      <c r="AH181" s="1196">
        <v>0</v>
      </c>
      <c r="AI181">
        <v>2</v>
      </c>
      <c r="AJ181">
        <v>1</v>
      </c>
      <c r="AK181">
        <v>0</v>
      </c>
      <c r="AL181">
        <v>0</v>
      </c>
      <c r="AM181">
        <v>0</v>
      </c>
      <c r="AN181">
        <v>4</v>
      </c>
      <c r="AO181">
        <v>0</v>
      </c>
      <c r="AP181" s="1197">
        <v>0</v>
      </c>
      <c r="AQ181">
        <v>0</v>
      </c>
      <c r="AR181">
        <v>0</v>
      </c>
      <c r="AS181">
        <v>0</v>
      </c>
      <c r="AT181">
        <v>0</v>
      </c>
      <c r="AU181" s="1198"/>
      <c r="BC181" s="1199"/>
      <c r="BH181" s="1200"/>
      <c r="BP181" s="1201"/>
      <c r="BU181" s="1202"/>
      <c r="CC181" s="1203"/>
    </row>
    <row r="182" spans="1:81" x14ac:dyDescent="0.25">
      <c r="A182" s="1204" t="s">
        <v>526</v>
      </c>
      <c r="B182">
        <v>0.81</v>
      </c>
      <c r="C182">
        <v>0.62</v>
      </c>
      <c r="D182">
        <v>0.45</v>
      </c>
      <c r="H182" s="1205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 s="1206">
        <v>0</v>
      </c>
      <c r="Q182">
        <v>0</v>
      </c>
      <c r="R182">
        <v>0</v>
      </c>
      <c r="S182">
        <v>0</v>
      </c>
      <c r="T182">
        <v>0</v>
      </c>
      <c r="U182" s="1207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2</v>
      </c>
      <c r="AB182">
        <v>0</v>
      </c>
      <c r="AC182" s="1208">
        <v>0</v>
      </c>
      <c r="AD182">
        <v>0</v>
      </c>
      <c r="AE182">
        <v>0</v>
      </c>
      <c r="AF182">
        <v>0</v>
      </c>
      <c r="AG182">
        <v>0</v>
      </c>
      <c r="AH182" s="1209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 s="1210">
        <v>0</v>
      </c>
      <c r="AQ182">
        <v>0</v>
      </c>
      <c r="AR182">
        <v>0</v>
      </c>
      <c r="AS182">
        <v>0</v>
      </c>
      <c r="AT182">
        <v>0</v>
      </c>
      <c r="AU182" s="1211"/>
      <c r="BC182" s="1212"/>
      <c r="BH182" s="1213"/>
      <c r="BP182" s="1214"/>
      <c r="BU182" s="1215"/>
      <c r="CC182" s="1216"/>
    </row>
    <row r="183" spans="1:81" x14ac:dyDescent="0.25">
      <c r="A183" s="1217" t="s">
        <v>938</v>
      </c>
      <c r="B183">
        <v>1.36</v>
      </c>
      <c r="C183">
        <v>1.32</v>
      </c>
      <c r="D183">
        <v>1.51</v>
      </c>
      <c r="H183" s="1218">
        <v>0</v>
      </c>
      <c r="I183">
        <v>3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 s="1219">
        <v>0</v>
      </c>
      <c r="Q183">
        <v>0</v>
      </c>
      <c r="R183">
        <v>0</v>
      </c>
      <c r="S183">
        <v>0</v>
      </c>
      <c r="T183">
        <v>0</v>
      </c>
      <c r="U183" s="1220">
        <v>0</v>
      </c>
      <c r="V183">
        <v>0</v>
      </c>
      <c r="W183">
        <v>0</v>
      </c>
      <c r="X183">
        <v>1</v>
      </c>
      <c r="Y183">
        <v>0</v>
      </c>
      <c r="Z183">
        <v>0</v>
      </c>
      <c r="AA183">
        <v>4</v>
      </c>
      <c r="AB183">
        <v>1</v>
      </c>
      <c r="AC183" s="1221">
        <v>1</v>
      </c>
      <c r="AD183">
        <v>1</v>
      </c>
      <c r="AE183">
        <v>0</v>
      </c>
      <c r="AF183">
        <v>0</v>
      </c>
      <c r="AG183">
        <v>0</v>
      </c>
      <c r="AH183" s="1222">
        <v>0</v>
      </c>
      <c r="AI183">
        <v>2</v>
      </c>
      <c r="AJ183">
        <v>1</v>
      </c>
      <c r="AK183">
        <v>0</v>
      </c>
      <c r="AL183">
        <v>0</v>
      </c>
      <c r="AM183">
        <v>0</v>
      </c>
      <c r="AN183">
        <v>6</v>
      </c>
      <c r="AO183">
        <v>2</v>
      </c>
      <c r="AP183" s="1223">
        <v>0</v>
      </c>
      <c r="AQ183">
        <v>0</v>
      </c>
      <c r="AR183">
        <v>0</v>
      </c>
      <c r="AS183">
        <v>0</v>
      </c>
      <c r="AT183">
        <v>0</v>
      </c>
      <c r="AU183" s="1224"/>
      <c r="BC183" s="1225"/>
      <c r="BH183" s="1226"/>
      <c r="BP183" s="1227"/>
      <c r="BU183" s="1228"/>
      <c r="CC183" s="1229"/>
    </row>
    <row r="184" spans="1:81" x14ac:dyDescent="0.25">
      <c r="A184" s="1230" t="s">
        <v>1093</v>
      </c>
      <c r="B184">
        <v>0.03</v>
      </c>
      <c r="C184">
        <v>0.38</v>
      </c>
      <c r="D184">
        <v>2.0099999999999998</v>
      </c>
      <c r="H184" s="1231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 s="1232">
        <v>0</v>
      </c>
      <c r="Q184">
        <v>0</v>
      </c>
      <c r="R184">
        <v>0</v>
      </c>
      <c r="S184">
        <v>0</v>
      </c>
      <c r="T184">
        <v>0</v>
      </c>
      <c r="U184" s="1233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 s="1234">
        <v>0</v>
      </c>
      <c r="AD184">
        <v>0</v>
      </c>
      <c r="AE184">
        <v>0</v>
      </c>
      <c r="AF184">
        <v>0</v>
      </c>
      <c r="AG184">
        <v>0</v>
      </c>
      <c r="AH184" s="1235">
        <v>0</v>
      </c>
      <c r="AI184">
        <v>1</v>
      </c>
      <c r="AJ184">
        <v>0</v>
      </c>
      <c r="AK184">
        <v>1</v>
      </c>
      <c r="AL184">
        <v>0</v>
      </c>
      <c r="AM184">
        <v>0</v>
      </c>
      <c r="AN184">
        <v>2</v>
      </c>
      <c r="AO184">
        <v>0</v>
      </c>
      <c r="AP184" s="1236">
        <v>1</v>
      </c>
      <c r="AQ184">
        <v>0</v>
      </c>
      <c r="AR184">
        <v>0</v>
      </c>
      <c r="AS184">
        <v>0</v>
      </c>
      <c r="AT184">
        <v>0</v>
      </c>
      <c r="AU184" s="1237"/>
      <c r="BC184" s="1238"/>
      <c r="BH184" s="1239"/>
      <c r="BP184" s="1240"/>
      <c r="BU184" s="1241"/>
      <c r="CC184" s="1242"/>
    </row>
    <row r="185" spans="1:81" x14ac:dyDescent="0.25">
      <c r="A185" s="1243" t="s">
        <v>529</v>
      </c>
      <c r="B185">
        <v>1.05</v>
      </c>
      <c r="C185">
        <v>1.22</v>
      </c>
      <c r="D185">
        <v>0.88</v>
      </c>
      <c r="H185" s="1244">
        <v>1</v>
      </c>
      <c r="I185">
        <v>1</v>
      </c>
      <c r="J185">
        <v>3</v>
      </c>
      <c r="K185">
        <v>0</v>
      </c>
      <c r="L185">
        <v>0</v>
      </c>
      <c r="M185">
        <v>0</v>
      </c>
      <c r="N185">
        <v>4</v>
      </c>
      <c r="O185">
        <v>1</v>
      </c>
      <c r="P185" s="1245">
        <v>1</v>
      </c>
      <c r="Q185">
        <v>0</v>
      </c>
      <c r="R185">
        <v>0</v>
      </c>
      <c r="S185">
        <v>0</v>
      </c>
      <c r="T185">
        <v>0</v>
      </c>
      <c r="U185" s="1246">
        <v>0</v>
      </c>
      <c r="V185">
        <v>1</v>
      </c>
      <c r="W185">
        <v>0</v>
      </c>
      <c r="X185">
        <v>0</v>
      </c>
      <c r="Y185">
        <v>0</v>
      </c>
      <c r="Z185">
        <v>0</v>
      </c>
      <c r="AA185">
        <v>4</v>
      </c>
      <c r="AB185">
        <v>0</v>
      </c>
      <c r="AC185" s="1247">
        <v>1</v>
      </c>
      <c r="AD185">
        <v>0</v>
      </c>
      <c r="AE185">
        <v>0</v>
      </c>
      <c r="AF185">
        <v>0</v>
      </c>
      <c r="AG185">
        <v>0</v>
      </c>
      <c r="AH185" s="1248">
        <v>0</v>
      </c>
      <c r="AI185">
        <v>0</v>
      </c>
      <c r="AJ185">
        <v>0</v>
      </c>
      <c r="AK185">
        <v>1</v>
      </c>
      <c r="AL185">
        <v>0</v>
      </c>
      <c r="AM185">
        <v>0</v>
      </c>
      <c r="AN185">
        <v>3</v>
      </c>
      <c r="AO185">
        <v>1</v>
      </c>
      <c r="AP185" s="1249">
        <v>0</v>
      </c>
      <c r="AQ185">
        <v>0</v>
      </c>
      <c r="AR185">
        <v>0</v>
      </c>
      <c r="AS185">
        <v>0</v>
      </c>
      <c r="AT185">
        <v>0</v>
      </c>
      <c r="AU185" s="1250"/>
      <c r="BC185" s="1251"/>
      <c r="BH185" s="1252"/>
      <c r="BP185" s="1253"/>
      <c r="BU185" s="1254"/>
      <c r="CC185" s="1255"/>
    </row>
    <row r="186" spans="1:81" x14ac:dyDescent="0.25">
      <c r="A186" s="1256" t="s">
        <v>1095</v>
      </c>
      <c r="B186">
        <v>1.07</v>
      </c>
      <c r="C186">
        <v>0.7</v>
      </c>
      <c r="D186">
        <v>1.1399999999999999</v>
      </c>
      <c r="H186" s="1257">
        <v>0</v>
      </c>
      <c r="I186">
        <v>4</v>
      </c>
      <c r="J186">
        <v>2</v>
      </c>
      <c r="K186">
        <v>0</v>
      </c>
      <c r="L186">
        <v>0</v>
      </c>
      <c r="M186">
        <v>0</v>
      </c>
      <c r="N186">
        <v>5</v>
      </c>
      <c r="O186">
        <v>0</v>
      </c>
      <c r="P186" s="1258">
        <v>2</v>
      </c>
      <c r="Q186">
        <v>0</v>
      </c>
      <c r="R186">
        <v>0</v>
      </c>
      <c r="S186">
        <v>0</v>
      </c>
      <c r="T186">
        <v>0</v>
      </c>
      <c r="U186" s="1259">
        <v>0</v>
      </c>
      <c r="V186">
        <v>1</v>
      </c>
      <c r="W186">
        <v>0</v>
      </c>
      <c r="X186">
        <v>0</v>
      </c>
      <c r="Y186">
        <v>0</v>
      </c>
      <c r="Z186">
        <v>0</v>
      </c>
      <c r="AA186">
        <v>6</v>
      </c>
      <c r="AB186">
        <v>1</v>
      </c>
      <c r="AC186" s="1260">
        <v>1</v>
      </c>
      <c r="AD186">
        <v>0</v>
      </c>
      <c r="AE186">
        <v>0</v>
      </c>
      <c r="AF186">
        <v>0</v>
      </c>
      <c r="AG186">
        <v>0</v>
      </c>
      <c r="AH186" s="1261">
        <v>2</v>
      </c>
      <c r="AI186">
        <v>2</v>
      </c>
      <c r="AJ186">
        <v>0</v>
      </c>
      <c r="AK186">
        <v>0</v>
      </c>
      <c r="AL186">
        <v>0</v>
      </c>
      <c r="AM186">
        <v>0</v>
      </c>
      <c r="AN186">
        <v>5</v>
      </c>
      <c r="AO186">
        <v>0</v>
      </c>
      <c r="AP186" s="1262">
        <v>0</v>
      </c>
      <c r="AQ186">
        <v>1</v>
      </c>
      <c r="AR186">
        <v>0</v>
      </c>
      <c r="AS186">
        <v>0</v>
      </c>
      <c r="AT186">
        <v>0</v>
      </c>
      <c r="AU186" s="1263"/>
      <c r="BC186" s="1264"/>
      <c r="BH186" s="1265"/>
      <c r="BP186" s="1266"/>
      <c r="BU186" s="1267"/>
      <c r="CC186" s="1268"/>
    </row>
    <row r="187" spans="1:81" x14ac:dyDescent="0.25">
      <c r="A187" s="1269" t="s">
        <v>1096</v>
      </c>
      <c r="B187">
        <v>1.1000000000000001</v>
      </c>
      <c r="C187">
        <v>1.27</v>
      </c>
      <c r="D187">
        <v>0.33</v>
      </c>
      <c r="H187" s="1270">
        <v>0</v>
      </c>
      <c r="I187">
        <v>3</v>
      </c>
      <c r="J187">
        <v>1</v>
      </c>
      <c r="K187">
        <v>0</v>
      </c>
      <c r="L187">
        <v>0</v>
      </c>
      <c r="M187">
        <v>0</v>
      </c>
      <c r="N187">
        <v>2</v>
      </c>
      <c r="O187">
        <v>1</v>
      </c>
      <c r="P187" s="1271">
        <v>0</v>
      </c>
      <c r="Q187">
        <v>0</v>
      </c>
      <c r="R187">
        <v>0</v>
      </c>
      <c r="S187">
        <v>0</v>
      </c>
      <c r="T187">
        <v>0</v>
      </c>
      <c r="U187" s="1272">
        <v>0</v>
      </c>
      <c r="V187">
        <v>1</v>
      </c>
      <c r="W187">
        <v>1</v>
      </c>
      <c r="X187">
        <v>1</v>
      </c>
      <c r="Y187">
        <v>0</v>
      </c>
      <c r="Z187">
        <v>0</v>
      </c>
      <c r="AA187">
        <v>4</v>
      </c>
      <c r="AB187">
        <v>0</v>
      </c>
      <c r="AC187" s="1273">
        <v>0</v>
      </c>
      <c r="AD187">
        <v>1</v>
      </c>
      <c r="AE187">
        <v>0</v>
      </c>
      <c r="AF187">
        <v>0</v>
      </c>
      <c r="AG187">
        <v>0</v>
      </c>
      <c r="AH187" s="1274">
        <v>1</v>
      </c>
      <c r="AI187">
        <v>1</v>
      </c>
      <c r="AJ187">
        <v>0</v>
      </c>
      <c r="AK187">
        <v>0</v>
      </c>
      <c r="AL187">
        <v>0</v>
      </c>
      <c r="AM187">
        <v>0</v>
      </c>
      <c r="AN187">
        <v>1</v>
      </c>
      <c r="AO187">
        <v>1</v>
      </c>
      <c r="AP187" s="1275">
        <v>0</v>
      </c>
      <c r="AQ187">
        <v>0</v>
      </c>
      <c r="AR187">
        <v>0</v>
      </c>
      <c r="AS187">
        <v>0</v>
      </c>
      <c r="AT187">
        <v>0</v>
      </c>
      <c r="AU187" s="1276"/>
      <c r="BC187" s="1277"/>
      <c r="BH187" s="1278"/>
      <c r="BP187" s="1279"/>
      <c r="BU187" s="1280"/>
      <c r="CC187" s="1281"/>
    </row>
    <row r="188" spans="1:81" x14ac:dyDescent="0.25">
      <c r="A188" s="40" t="s">
        <v>1097</v>
      </c>
      <c r="B188" s="40"/>
      <c r="C188" s="40"/>
      <c r="D188" s="40"/>
      <c r="E188" s="40"/>
      <c r="F188" s="40"/>
      <c r="G188" s="40"/>
      <c r="H188" s="1287"/>
      <c r="P188" s="1288"/>
      <c r="U188" s="1289"/>
      <c r="AC188" s="1290"/>
      <c r="AH188" s="1291"/>
      <c r="AP188" s="1292"/>
      <c r="AU188" s="1293"/>
      <c r="BC188" s="1294"/>
      <c r="BH188" s="1295"/>
      <c r="BP188" s="1296"/>
      <c r="BU188" s="1297"/>
      <c r="CC188" s="1298"/>
    </row>
    <row r="189" spans="1:81" x14ac:dyDescent="0.25">
      <c r="A189" s="1299" t="s">
        <v>1104</v>
      </c>
      <c r="B189">
        <v>1.1200000000000001</v>
      </c>
      <c r="C189">
        <v>0.88</v>
      </c>
      <c r="D189">
        <v>0.96</v>
      </c>
      <c r="H189" s="1300">
        <v>0</v>
      </c>
      <c r="I189">
        <v>5</v>
      </c>
      <c r="J189">
        <v>2</v>
      </c>
      <c r="K189">
        <v>0</v>
      </c>
      <c r="L189">
        <v>0</v>
      </c>
      <c r="M189">
        <v>0</v>
      </c>
      <c r="N189">
        <v>1</v>
      </c>
      <c r="O189">
        <v>0</v>
      </c>
      <c r="P189" s="1301">
        <v>0</v>
      </c>
      <c r="Q189">
        <v>0</v>
      </c>
      <c r="R189">
        <v>0</v>
      </c>
      <c r="S189">
        <v>0</v>
      </c>
      <c r="T189">
        <v>0</v>
      </c>
      <c r="U189" s="1302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6</v>
      </c>
      <c r="AB189">
        <v>0</v>
      </c>
      <c r="AC189" s="1303">
        <v>0</v>
      </c>
      <c r="AD189">
        <v>0</v>
      </c>
      <c r="AE189">
        <v>0</v>
      </c>
      <c r="AF189">
        <v>0</v>
      </c>
      <c r="AG189">
        <v>0</v>
      </c>
      <c r="AH189" s="1304">
        <v>1</v>
      </c>
      <c r="AI189">
        <v>1</v>
      </c>
      <c r="AJ189">
        <v>1</v>
      </c>
      <c r="AK189">
        <v>0</v>
      </c>
      <c r="AL189">
        <v>0</v>
      </c>
      <c r="AM189">
        <v>0</v>
      </c>
      <c r="AN189">
        <v>2</v>
      </c>
      <c r="AO189">
        <v>0</v>
      </c>
      <c r="AP189" s="1305">
        <v>0</v>
      </c>
      <c r="AQ189">
        <v>0</v>
      </c>
      <c r="AR189">
        <v>0</v>
      </c>
      <c r="AS189">
        <v>0</v>
      </c>
      <c r="AT189">
        <v>0</v>
      </c>
      <c r="AU189" s="1306"/>
      <c r="BC189" s="1307"/>
      <c r="BH189" s="1308"/>
      <c r="BP189" s="1309"/>
      <c r="BU189" s="1310"/>
      <c r="CC189" s="1311"/>
    </row>
    <row r="190" spans="1:81" x14ac:dyDescent="0.25">
      <c r="A190" s="1312" t="s">
        <v>1105</v>
      </c>
      <c r="B190">
        <v>0.82</v>
      </c>
      <c r="C190">
        <v>1.52</v>
      </c>
      <c r="D190">
        <v>1.1599999999999999</v>
      </c>
      <c r="H190" s="1313">
        <v>0</v>
      </c>
      <c r="I190">
        <v>3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 s="1314">
        <v>0</v>
      </c>
      <c r="Q190">
        <v>0</v>
      </c>
      <c r="R190">
        <v>0</v>
      </c>
      <c r="S190">
        <v>0</v>
      </c>
      <c r="T190">
        <v>0</v>
      </c>
      <c r="U190" s="1315">
        <v>0</v>
      </c>
      <c r="V190">
        <v>2</v>
      </c>
      <c r="W190">
        <v>1</v>
      </c>
      <c r="X190">
        <v>0</v>
      </c>
      <c r="Y190">
        <v>0</v>
      </c>
      <c r="Z190">
        <v>2</v>
      </c>
      <c r="AA190">
        <v>2</v>
      </c>
      <c r="AB190">
        <v>1</v>
      </c>
      <c r="AC190" s="1316">
        <v>0</v>
      </c>
      <c r="AD190">
        <v>0</v>
      </c>
      <c r="AE190">
        <v>0</v>
      </c>
      <c r="AF190">
        <v>0</v>
      </c>
      <c r="AG190">
        <v>0</v>
      </c>
      <c r="AH190" s="1317">
        <v>3</v>
      </c>
      <c r="AI190">
        <v>0</v>
      </c>
      <c r="AJ190">
        <v>2</v>
      </c>
      <c r="AK190">
        <v>0</v>
      </c>
      <c r="AL190">
        <v>0</v>
      </c>
      <c r="AM190">
        <v>0</v>
      </c>
      <c r="AN190">
        <v>5</v>
      </c>
      <c r="AO190">
        <v>0</v>
      </c>
      <c r="AP190" s="1318">
        <v>1</v>
      </c>
      <c r="AQ190">
        <v>0</v>
      </c>
      <c r="AR190">
        <v>0</v>
      </c>
      <c r="AS190">
        <v>0</v>
      </c>
      <c r="AT190">
        <v>0</v>
      </c>
      <c r="AU190" s="1319"/>
      <c r="BC190" s="1320"/>
      <c r="BH190" s="1321"/>
      <c r="BP190" s="1322"/>
      <c r="BU190" s="1323"/>
      <c r="CC190" s="1324"/>
    </row>
    <row r="191" spans="1:81" x14ac:dyDescent="0.25">
      <c r="A191" s="1325" t="s">
        <v>1106</v>
      </c>
      <c r="B191">
        <v>1.01</v>
      </c>
      <c r="C191">
        <v>0.9</v>
      </c>
      <c r="D191">
        <v>1.25</v>
      </c>
      <c r="H191" s="1326">
        <v>0</v>
      </c>
      <c r="I191">
        <v>5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 s="1327">
        <v>0</v>
      </c>
      <c r="Q191">
        <v>0</v>
      </c>
      <c r="R191">
        <v>0</v>
      </c>
      <c r="S191">
        <v>0</v>
      </c>
      <c r="T191">
        <v>0</v>
      </c>
      <c r="U191" s="1328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2</v>
      </c>
      <c r="AB191">
        <v>0</v>
      </c>
      <c r="AC191" s="1329">
        <v>0</v>
      </c>
      <c r="AD191">
        <v>0</v>
      </c>
      <c r="AE191">
        <v>0</v>
      </c>
      <c r="AF191">
        <v>0</v>
      </c>
      <c r="AG191">
        <v>0</v>
      </c>
      <c r="AH191" s="1330">
        <v>3</v>
      </c>
      <c r="AI191">
        <v>3</v>
      </c>
      <c r="AJ191">
        <v>2</v>
      </c>
      <c r="AK191">
        <v>0</v>
      </c>
      <c r="AL191">
        <v>0</v>
      </c>
      <c r="AM191">
        <v>0</v>
      </c>
      <c r="AN191">
        <v>4</v>
      </c>
      <c r="AO191">
        <v>1</v>
      </c>
      <c r="AP191" s="1331">
        <v>0</v>
      </c>
      <c r="AQ191">
        <v>0</v>
      </c>
      <c r="AR191">
        <v>0</v>
      </c>
      <c r="AS191">
        <v>0</v>
      </c>
      <c r="AT191">
        <v>0</v>
      </c>
      <c r="AU191" s="1332"/>
      <c r="BC191" s="1333"/>
      <c r="BH191" s="1334"/>
      <c r="BP191" s="1335"/>
      <c r="BU191" s="1336"/>
      <c r="CC191" s="1337"/>
    </row>
    <row r="192" spans="1:81" x14ac:dyDescent="0.25">
      <c r="A192" s="1338" t="s">
        <v>1107</v>
      </c>
      <c r="B192">
        <v>1.38</v>
      </c>
      <c r="C192">
        <v>1.36</v>
      </c>
      <c r="D192">
        <v>0.86</v>
      </c>
      <c r="H192" s="1339">
        <v>0</v>
      </c>
      <c r="I192">
        <v>6</v>
      </c>
      <c r="J192">
        <v>2</v>
      </c>
      <c r="K192">
        <v>1</v>
      </c>
      <c r="L192">
        <v>0</v>
      </c>
      <c r="M192">
        <v>0</v>
      </c>
      <c r="N192">
        <v>5</v>
      </c>
      <c r="O192">
        <v>0</v>
      </c>
      <c r="P192" s="1340">
        <v>1</v>
      </c>
      <c r="Q192">
        <v>0</v>
      </c>
      <c r="R192">
        <v>0</v>
      </c>
      <c r="S192">
        <v>0</v>
      </c>
      <c r="T192">
        <v>0</v>
      </c>
      <c r="U192" s="1341">
        <v>0</v>
      </c>
      <c r="V192">
        <v>1</v>
      </c>
      <c r="W192">
        <v>0</v>
      </c>
      <c r="X192">
        <v>1</v>
      </c>
      <c r="Y192">
        <v>0</v>
      </c>
      <c r="Z192">
        <v>0</v>
      </c>
      <c r="AA192">
        <v>3</v>
      </c>
      <c r="AB192">
        <v>1</v>
      </c>
      <c r="AC192" s="1342">
        <v>1</v>
      </c>
      <c r="AD192">
        <v>0</v>
      </c>
      <c r="AE192">
        <v>0</v>
      </c>
      <c r="AF192">
        <v>0</v>
      </c>
      <c r="AG192">
        <v>0</v>
      </c>
      <c r="AH192" s="1343">
        <v>1</v>
      </c>
      <c r="AI192">
        <v>1</v>
      </c>
      <c r="AJ192">
        <v>0</v>
      </c>
      <c r="AK192">
        <v>0</v>
      </c>
      <c r="AL192">
        <v>0</v>
      </c>
      <c r="AM192">
        <v>1</v>
      </c>
      <c r="AN192">
        <v>4</v>
      </c>
      <c r="AO192">
        <v>0</v>
      </c>
      <c r="AP192" s="1344">
        <v>0</v>
      </c>
      <c r="AQ192">
        <v>0</v>
      </c>
      <c r="AR192">
        <v>0</v>
      </c>
      <c r="AS192">
        <v>0</v>
      </c>
      <c r="AT192">
        <v>0</v>
      </c>
      <c r="AU192" s="1345"/>
      <c r="BC192" s="1346"/>
      <c r="BH192" s="1347"/>
      <c r="BP192" s="1348"/>
      <c r="BU192" s="1349"/>
      <c r="CC192" s="1350"/>
    </row>
    <row r="193" spans="1:123" x14ac:dyDescent="0.25">
      <c r="A193" s="1351" t="s">
        <v>1108</v>
      </c>
      <c r="B193">
        <v>0.89</v>
      </c>
      <c r="C193">
        <v>0.54</v>
      </c>
      <c r="D193">
        <v>0.64</v>
      </c>
      <c r="H193" s="1352">
        <v>1</v>
      </c>
      <c r="I193">
        <v>2</v>
      </c>
      <c r="J193">
        <v>0</v>
      </c>
      <c r="K193">
        <v>0</v>
      </c>
      <c r="L193">
        <v>0</v>
      </c>
      <c r="M193">
        <v>0</v>
      </c>
      <c r="N193">
        <v>3</v>
      </c>
      <c r="O193">
        <v>1</v>
      </c>
      <c r="P193" s="1353">
        <v>0</v>
      </c>
      <c r="Q193">
        <v>0</v>
      </c>
      <c r="R193">
        <v>0</v>
      </c>
      <c r="S193">
        <v>0</v>
      </c>
      <c r="T193">
        <v>0</v>
      </c>
      <c r="U193" s="1354">
        <v>0</v>
      </c>
      <c r="V193">
        <v>0</v>
      </c>
      <c r="W193">
        <v>1</v>
      </c>
      <c r="X193">
        <v>0</v>
      </c>
      <c r="Y193">
        <v>0</v>
      </c>
      <c r="Z193">
        <v>0</v>
      </c>
      <c r="AA193">
        <v>2</v>
      </c>
      <c r="AB193">
        <v>0</v>
      </c>
      <c r="AC193" s="1355">
        <v>0</v>
      </c>
      <c r="AD193">
        <v>0</v>
      </c>
      <c r="AE193">
        <v>1</v>
      </c>
      <c r="AF193">
        <v>0</v>
      </c>
      <c r="AG193">
        <v>0</v>
      </c>
      <c r="AH193" s="1356">
        <v>0</v>
      </c>
      <c r="AI193">
        <v>3</v>
      </c>
      <c r="AJ193">
        <v>0</v>
      </c>
      <c r="AK193">
        <v>0</v>
      </c>
      <c r="AL193">
        <v>0</v>
      </c>
      <c r="AM193">
        <v>0</v>
      </c>
      <c r="AN193">
        <v>1</v>
      </c>
      <c r="AO193">
        <v>1</v>
      </c>
      <c r="AP193" s="1357">
        <v>0</v>
      </c>
      <c r="AQ193">
        <v>0</v>
      </c>
      <c r="AR193">
        <v>0</v>
      </c>
      <c r="AS193">
        <v>0</v>
      </c>
      <c r="AT193">
        <v>0</v>
      </c>
      <c r="AU193" s="1358"/>
      <c r="BC193" s="1359"/>
      <c r="BH193" s="1360"/>
      <c r="BP193" s="1361"/>
      <c r="BU193" s="1362"/>
      <c r="CC193" s="1363"/>
    </row>
    <row r="194" spans="1:123" x14ac:dyDescent="0.25">
      <c r="A194" s="1364" t="s">
        <v>1110</v>
      </c>
      <c r="B194">
        <v>1.3</v>
      </c>
      <c r="C194">
        <v>1.6</v>
      </c>
      <c r="D194">
        <v>1.38</v>
      </c>
      <c r="H194" s="1365">
        <v>0</v>
      </c>
      <c r="I194">
        <v>5</v>
      </c>
      <c r="J194">
        <v>1</v>
      </c>
      <c r="K194">
        <v>0</v>
      </c>
      <c r="L194">
        <v>0</v>
      </c>
      <c r="M194">
        <v>0</v>
      </c>
      <c r="N194">
        <v>1</v>
      </c>
      <c r="O194">
        <v>1</v>
      </c>
      <c r="P194" s="1366">
        <v>1</v>
      </c>
      <c r="Q194">
        <v>0</v>
      </c>
      <c r="R194">
        <v>0</v>
      </c>
      <c r="S194">
        <v>0</v>
      </c>
      <c r="T194">
        <v>0</v>
      </c>
      <c r="U194" s="1367">
        <v>0</v>
      </c>
      <c r="V194">
        <v>0</v>
      </c>
      <c r="W194">
        <v>3</v>
      </c>
      <c r="X194">
        <v>0</v>
      </c>
      <c r="Y194">
        <v>0</v>
      </c>
      <c r="Z194">
        <v>2</v>
      </c>
      <c r="AA194">
        <v>4</v>
      </c>
      <c r="AB194">
        <v>1</v>
      </c>
      <c r="AC194" s="1368">
        <v>1</v>
      </c>
      <c r="AD194">
        <v>0</v>
      </c>
      <c r="AE194">
        <v>0</v>
      </c>
      <c r="AF194">
        <v>0</v>
      </c>
      <c r="AG194">
        <v>0</v>
      </c>
      <c r="AH194" s="1369">
        <v>0</v>
      </c>
      <c r="AI194">
        <v>5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1</v>
      </c>
      <c r="AP194" s="1370">
        <v>0</v>
      </c>
      <c r="AQ194">
        <v>0</v>
      </c>
      <c r="AR194">
        <v>0</v>
      </c>
      <c r="AS194">
        <v>0</v>
      </c>
      <c r="AT194">
        <v>0</v>
      </c>
      <c r="AU194" s="1371"/>
      <c r="BC194" s="1372"/>
      <c r="BH194" s="1373"/>
      <c r="BP194" s="1374"/>
      <c r="BU194" s="1375"/>
      <c r="CC194" s="1376"/>
    </row>
    <row r="195" spans="1:123" x14ac:dyDescent="0.25">
      <c r="A195" s="1377" t="s">
        <v>1111</v>
      </c>
      <c r="B195">
        <v>0.95</v>
      </c>
      <c r="C195">
        <v>1.72</v>
      </c>
      <c r="D195">
        <v>1.93</v>
      </c>
      <c r="H195" s="1378">
        <v>0</v>
      </c>
      <c r="I195">
        <v>1</v>
      </c>
      <c r="J195">
        <v>0</v>
      </c>
      <c r="K195">
        <v>0</v>
      </c>
      <c r="L195">
        <v>0</v>
      </c>
      <c r="M195">
        <v>0</v>
      </c>
      <c r="N195">
        <v>1</v>
      </c>
      <c r="O195">
        <v>0</v>
      </c>
      <c r="P195" s="1379">
        <v>1</v>
      </c>
      <c r="Q195">
        <v>0</v>
      </c>
      <c r="R195">
        <v>0</v>
      </c>
      <c r="S195">
        <v>0</v>
      </c>
      <c r="T195">
        <v>0</v>
      </c>
      <c r="U195" s="1380">
        <v>1</v>
      </c>
      <c r="V195">
        <v>2</v>
      </c>
      <c r="W195">
        <v>0</v>
      </c>
      <c r="X195">
        <v>0</v>
      </c>
      <c r="Y195">
        <v>1</v>
      </c>
      <c r="Z195">
        <v>0</v>
      </c>
      <c r="AA195">
        <v>4</v>
      </c>
      <c r="AB195">
        <v>1</v>
      </c>
      <c r="AC195" s="1381">
        <v>0</v>
      </c>
      <c r="AD195">
        <v>0</v>
      </c>
      <c r="AE195">
        <v>0</v>
      </c>
      <c r="AF195">
        <v>0</v>
      </c>
      <c r="AG195">
        <v>0</v>
      </c>
      <c r="AH195" s="1382">
        <v>1</v>
      </c>
      <c r="AI195">
        <v>3</v>
      </c>
      <c r="AJ195">
        <v>2</v>
      </c>
      <c r="AK195">
        <v>0</v>
      </c>
      <c r="AL195">
        <v>0</v>
      </c>
      <c r="AM195">
        <v>1</v>
      </c>
      <c r="AN195">
        <v>2</v>
      </c>
      <c r="AO195">
        <v>1</v>
      </c>
      <c r="AP195" s="1383">
        <v>1</v>
      </c>
      <c r="AQ195">
        <v>0</v>
      </c>
      <c r="AR195">
        <v>0</v>
      </c>
      <c r="AS195">
        <v>0</v>
      </c>
      <c r="AT195">
        <v>0</v>
      </c>
      <c r="AU195" s="1384"/>
      <c r="BC195" s="1385"/>
      <c r="BH195" s="1386"/>
      <c r="BP195" s="1387"/>
      <c r="BU195" s="1388"/>
      <c r="CC195" s="1389"/>
    </row>
    <row r="196" spans="1:123" x14ac:dyDescent="0.25">
      <c r="A196" s="1390" t="s">
        <v>1112</v>
      </c>
      <c r="B196">
        <v>1.17</v>
      </c>
      <c r="C196">
        <v>0.79</v>
      </c>
      <c r="D196">
        <v>1.35</v>
      </c>
      <c r="H196" s="1391">
        <v>0</v>
      </c>
      <c r="I196">
        <v>3</v>
      </c>
      <c r="J196">
        <v>2</v>
      </c>
      <c r="K196">
        <v>0</v>
      </c>
      <c r="L196">
        <v>0</v>
      </c>
      <c r="M196">
        <v>0</v>
      </c>
      <c r="N196">
        <v>3</v>
      </c>
      <c r="O196">
        <v>0</v>
      </c>
      <c r="P196" s="1392">
        <v>0</v>
      </c>
      <c r="Q196">
        <v>0</v>
      </c>
      <c r="R196">
        <v>0</v>
      </c>
      <c r="S196">
        <v>0</v>
      </c>
      <c r="T196">
        <v>0</v>
      </c>
      <c r="U196" s="1393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1</v>
      </c>
      <c r="AB196">
        <v>0</v>
      </c>
      <c r="AC196" s="1394">
        <v>1</v>
      </c>
      <c r="AD196">
        <v>0</v>
      </c>
      <c r="AE196">
        <v>0</v>
      </c>
      <c r="AF196">
        <v>0</v>
      </c>
      <c r="AG196">
        <v>0</v>
      </c>
      <c r="AH196" s="1395">
        <v>1</v>
      </c>
      <c r="AI196">
        <v>1</v>
      </c>
      <c r="AJ196">
        <v>3</v>
      </c>
      <c r="AK196">
        <v>0</v>
      </c>
      <c r="AL196">
        <v>0</v>
      </c>
      <c r="AM196">
        <v>0</v>
      </c>
      <c r="AN196">
        <v>3</v>
      </c>
      <c r="AO196">
        <v>0</v>
      </c>
      <c r="AP196" s="1396">
        <v>0</v>
      </c>
      <c r="AQ196">
        <v>0</v>
      </c>
      <c r="AR196">
        <v>0</v>
      </c>
      <c r="AS196">
        <v>0</v>
      </c>
      <c r="AT196">
        <v>0</v>
      </c>
      <c r="AU196" s="1397"/>
      <c r="BC196" s="1398"/>
      <c r="BH196" s="1399"/>
      <c r="BP196" s="1400"/>
      <c r="BU196" s="1401"/>
      <c r="CC196" s="1402"/>
    </row>
    <row r="197" spans="1:123" x14ac:dyDescent="0.25">
      <c r="A197" s="1403" t="s">
        <v>1114</v>
      </c>
      <c r="B197">
        <v>1.72</v>
      </c>
      <c r="C197">
        <v>1.32</v>
      </c>
      <c r="D197">
        <v>1.1599999999999999</v>
      </c>
      <c r="H197" s="1404">
        <v>0</v>
      </c>
      <c r="I197">
        <v>5</v>
      </c>
      <c r="J197">
        <v>1</v>
      </c>
      <c r="K197">
        <v>0</v>
      </c>
      <c r="L197">
        <v>0</v>
      </c>
      <c r="M197">
        <v>0</v>
      </c>
      <c r="N197">
        <v>1</v>
      </c>
      <c r="O197">
        <v>0</v>
      </c>
      <c r="P197" s="1405">
        <v>0</v>
      </c>
      <c r="Q197">
        <v>0</v>
      </c>
      <c r="R197">
        <v>0</v>
      </c>
      <c r="S197">
        <v>0</v>
      </c>
      <c r="T197">
        <v>0</v>
      </c>
      <c r="U197" s="1406">
        <v>0</v>
      </c>
      <c r="V197">
        <v>1</v>
      </c>
      <c r="W197">
        <v>0</v>
      </c>
      <c r="X197">
        <v>1</v>
      </c>
      <c r="Y197">
        <v>0</v>
      </c>
      <c r="Z197">
        <v>0</v>
      </c>
      <c r="AA197">
        <v>1</v>
      </c>
      <c r="AB197">
        <v>2</v>
      </c>
      <c r="AC197" s="1407">
        <v>0</v>
      </c>
      <c r="AD197">
        <v>0</v>
      </c>
      <c r="AE197">
        <v>0</v>
      </c>
      <c r="AF197">
        <v>0</v>
      </c>
      <c r="AG197">
        <v>0</v>
      </c>
      <c r="AH197" s="1408">
        <v>1</v>
      </c>
      <c r="AI197">
        <v>1</v>
      </c>
      <c r="AJ197">
        <v>0</v>
      </c>
      <c r="AK197">
        <v>0</v>
      </c>
      <c r="AL197">
        <v>0</v>
      </c>
      <c r="AM197">
        <v>0</v>
      </c>
      <c r="AN197">
        <v>4</v>
      </c>
      <c r="AO197">
        <v>0</v>
      </c>
      <c r="AP197" s="1409">
        <v>0</v>
      </c>
      <c r="AQ197">
        <v>0</v>
      </c>
      <c r="AR197">
        <v>0</v>
      </c>
      <c r="AS197">
        <v>0</v>
      </c>
      <c r="AT197">
        <v>0</v>
      </c>
      <c r="AU197" s="1410"/>
      <c r="BC197" s="1411"/>
      <c r="BH197" s="1412"/>
      <c r="BP197" s="1413"/>
      <c r="BU197" s="1414"/>
      <c r="CC197" s="1415"/>
    </row>
    <row r="198" spans="1:123" x14ac:dyDescent="0.25">
      <c r="A198" s="40" t="s">
        <v>1100</v>
      </c>
      <c r="B198" s="40"/>
      <c r="C198" s="40"/>
      <c r="D198" s="40"/>
      <c r="E198" s="40"/>
      <c r="F198" s="40"/>
      <c r="G198" s="40"/>
      <c r="H198" s="1416"/>
      <c r="P198" s="1417"/>
      <c r="U198" s="1418"/>
      <c r="AC198" s="1419"/>
      <c r="AH198" s="1420"/>
      <c r="AP198" s="1421"/>
      <c r="AU198" s="1422"/>
      <c r="BC198" s="1423"/>
      <c r="BH198" s="1424"/>
      <c r="BP198" s="1425"/>
      <c r="BU198" s="1426"/>
      <c r="CC198" s="1427"/>
    </row>
    <row r="199" spans="1:123" x14ac:dyDescent="0.25">
      <c r="A199" s="1428" t="s">
        <v>1115</v>
      </c>
      <c r="B199">
        <v>1.51</v>
      </c>
      <c r="C199">
        <v>1.17</v>
      </c>
      <c r="D199">
        <v>1.45</v>
      </c>
      <c r="H199" s="1429">
        <v>2</v>
      </c>
      <c r="I199">
        <v>5</v>
      </c>
      <c r="J199">
        <v>1</v>
      </c>
      <c r="K199">
        <v>0</v>
      </c>
      <c r="L199">
        <v>0</v>
      </c>
      <c r="M199">
        <v>0</v>
      </c>
      <c r="N199">
        <v>0</v>
      </c>
      <c r="O199">
        <v>0</v>
      </c>
      <c r="P199" s="1430">
        <v>0</v>
      </c>
      <c r="Q199">
        <v>0</v>
      </c>
      <c r="R199">
        <v>0</v>
      </c>
      <c r="S199">
        <v>0</v>
      </c>
      <c r="T199">
        <v>0</v>
      </c>
      <c r="U199" s="1431">
        <v>0</v>
      </c>
      <c r="V199">
        <v>1</v>
      </c>
      <c r="W199">
        <v>0</v>
      </c>
      <c r="X199">
        <v>0</v>
      </c>
      <c r="Y199">
        <v>0</v>
      </c>
      <c r="Z199">
        <v>1</v>
      </c>
      <c r="AA199">
        <v>3</v>
      </c>
      <c r="AB199">
        <v>0</v>
      </c>
      <c r="AC199" s="1432">
        <v>0</v>
      </c>
      <c r="AD199">
        <v>0</v>
      </c>
      <c r="AE199">
        <v>0</v>
      </c>
      <c r="AF199">
        <v>0</v>
      </c>
      <c r="AG199">
        <v>0</v>
      </c>
      <c r="AH199" s="1433">
        <v>2</v>
      </c>
      <c r="AI199">
        <v>0</v>
      </c>
      <c r="AJ199">
        <v>0</v>
      </c>
      <c r="AK199">
        <v>0</v>
      </c>
      <c r="AL199">
        <v>0</v>
      </c>
      <c r="AM199">
        <v>1</v>
      </c>
      <c r="AN199">
        <v>1</v>
      </c>
      <c r="AO199">
        <v>0</v>
      </c>
      <c r="AP199" s="1434">
        <v>0</v>
      </c>
      <c r="AQ199">
        <v>0</v>
      </c>
      <c r="AR199">
        <v>0</v>
      </c>
      <c r="AS199">
        <v>0</v>
      </c>
      <c r="AT199">
        <v>0</v>
      </c>
      <c r="AU199" s="1435"/>
      <c r="BC199" s="1436"/>
      <c r="BH199" s="1437"/>
      <c r="BP199" s="1438"/>
      <c r="BU199" s="1439"/>
      <c r="CC199" s="1440"/>
    </row>
    <row r="200" spans="1:123" x14ac:dyDescent="0.25">
      <c r="A200" s="1441" t="s">
        <v>1117</v>
      </c>
      <c r="B200">
        <v>0.86</v>
      </c>
      <c r="C200">
        <v>1.04</v>
      </c>
      <c r="D200">
        <v>1.25</v>
      </c>
      <c r="H200" s="1442">
        <v>3</v>
      </c>
      <c r="I200">
        <v>3</v>
      </c>
      <c r="J200">
        <v>1</v>
      </c>
      <c r="K200">
        <v>0</v>
      </c>
      <c r="L200">
        <v>0</v>
      </c>
      <c r="M200">
        <v>0</v>
      </c>
      <c r="N200">
        <v>2</v>
      </c>
      <c r="O200">
        <v>0</v>
      </c>
      <c r="P200" s="1443">
        <v>0</v>
      </c>
      <c r="Q200">
        <v>0</v>
      </c>
      <c r="R200">
        <v>0</v>
      </c>
      <c r="S200">
        <v>0</v>
      </c>
      <c r="T200">
        <v>0</v>
      </c>
      <c r="U200" s="1444">
        <v>2</v>
      </c>
      <c r="V200">
        <v>1</v>
      </c>
      <c r="W200">
        <v>2</v>
      </c>
      <c r="X200">
        <v>0</v>
      </c>
      <c r="Y200">
        <v>0</v>
      </c>
      <c r="Z200">
        <v>0</v>
      </c>
      <c r="AA200">
        <v>1</v>
      </c>
      <c r="AB200">
        <v>1</v>
      </c>
      <c r="AC200" s="1445">
        <v>0</v>
      </c>
      <c r="AD200">
        <v>0</v>
      </c>
      <c r="AE200">
        <v>0</v>
      </c>
      <c r="AF200">
        <v>0</v>
      </c>
      <c r="AG200">
        <v>0</v>
      </c>
      <c r="AH200" s="1446">
        <v>3</v>
      </c>
      <c r="AI200">
        <v>4</v>
      </c>
      <c r="AJ200">
        <v>2</v>
      </c>
      <c r="AK200">
        <v>0</v>
      </c>
      <c r="AL200">
        <v>0</v>
      </c>
      <c r="AM200">
        <v>0</v>
      </c>
      <c r="AN200">
        <v>4</v>
      </c>
      <c r="AO200">
        <v>0</v>
      </c>
      <c r="AP200" s="1447">
        <v>0</v>
      </c>
      <c r="AQ200">
        <v>0</v>
      </c>
      <c r="AR200">
        <v>0</v>
      </c>
      <c r="AS200">
        <v>0</v>
      </c>
      <c r="AT200">
        <v>0</v>
      </c>
      <c r="AU200" s="1448"/>
      <c r="BC200" s="1449"/>
      <c r="BH200" s="1450"/>
      <c r="BP200" s="1451"/>
      <c r="BU200" s="1452"/>
      <c r="CC200" s="1453"/>
    </row>
    <row r="201" spans="1:123" x14ac:dyDescent="0.25">
      <c r="A201" s="1454" t="s">
        <v>1119</v>
      </c>
      <c r="B201">
        <v>1.93</v>
      </c>
      <c r="C201">
        <v>1.42</v>
      </c>
      <c r="D201">
        <v>1.08</v>
      </c>
      <c r="H201" s="1455">
        <v>1</v>
      </c>
      <c r="I201">
        <v>5</v>
      </c>
      <c r="J201">
        <v>2</v>
      </c>
      <c r="K201">
        <v>0</v>
      </c>
      <c r="L201">
        <v>0</v>
      </c>
      <c r="M201">
        <v>0</v>
      </c>
      <c r="N201">
        <v>0</v>
      </c>
      <c r="O201">
        <v>2</v>
      </c>
      <c r="P201" s="1456">
        <v>0</v>
      </c>
      <c r="Q201">
        <v>0</v>
      </c>
      <c r="R201">
        <v>0</v>
      </c>
      <c r="S201">
        <v>0</v>
      </c>
      <c r="T201">
        <v>0</v>
      </c>
      <c r="U201" s="1457">
        <v>1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5</v>
      </c>
      <c r="AB201">
        <v>0</v>
      </c>
      <c r="AC201" s="1458">
        <v>0</v>
      </c>
      <c r="AD201">
        <v>0</v>
      </c>
      <c r="AE201">
        <v>0</v>
      </c>
      <c r="AF201">
        <v>0</v>
      </c>
      <c r="AG201">
        <v>0</v>
      </c>
      <c r="AH201" s="1459">
        <v>0</v>
      </c>
      <c r="AI201">
        <v>1</v>
      </c>
      <c r="AJ201">
        <v>1</v>
      </c>
      <c r="AK201">
        <v>0</v>
      </c>
      <c r="AL201">
        <v>0</v>
      </c>
      <c r="AM201">
        <v>1</v>
      </c>
      <c r="AN201">
        <v>2</v>
      </c>
      <c r="AO201">
        <v>0</v>
      </c>
      <c r="AP201" s="1460">
        <v>0</v>
      </c>
      <c r="AQ201">
        <v>0</v>
      </c>
      <c r="AR201">
        <v>0</v>
      </c>
      <c r="AS201">
        <v>0</v>
      </c>
      <c r="AT201">
        <v>0</v>
      </c>
      <c r="AU201" s="1461"/>
      <c r="BC201" s="1462"/>
      <c r="BH201" s="1463"/>
      <c r="BP201" s="1464"/>
      <c r="BU201" s="1465"/>
      <c r="CC201" s="1466"/>
    </row>
    <row r="202" spans="1:123" x14ac:dyDescent="0.25">
      <c r="A202" s="1467" t="s">
        <v>1120</v>
      </c>
      <c r="B202">
        <v>1.1399999999999999</v>
      </c>
      <c r="C202">
        <v>1.39</v>
      </c>
      <c r="D202">
        <v>1.1299999999999999</v>
      </c>
      <c r="H202" s="1468">
        <v>1</v>
      </c>
      <c r="I202">
        <v>5</v>
      </c>
      <c r="J202">
        <v>1</v>
      </c>
      <c r="K202">
        <v>0</v>
      </c>
      <c r="L202">
        <v>0</v>
      </c>
      <c r="M202">
        <v>0</v>
      </c>
      <c r="N202">
        <v>4</v>
      </c>
      <c r="O202">
        <v>2</v>
      </c>
      <c r="P202" s="1469">
        <v>0</v>
      </c>
      <c r="Q202">
        <v>0</v>
      </c>
      <c r="R202">
        <v>0</v>
      </c>
      <c r="S202">
        <v>0</v>
      </c>
      <c r="T202">
        <v>0</v>
      </c>
      <c r="U202" s="1470">
        <v>0</v>
      </c>
      <c r="V202">
        <v>2</v>
      </c>
      <c r="W202">
        <v>1</v>
      </c>
      <c r="X202">
        <v>0</v>
      </c>
      <c r="Y202">
        <v>0</v>
      </c>
      <c r="Z202">
        <v>0</v>
      </c>
      <c r="AA202">
        <v>7</v>
      </c>
      <c r="AB202">
        <v>0</v>
      </c>
      <c r="AC202" s="1471">
        <v>1</v>
      </c>
      <c r="AD202">
        <v>1</v>
      </c>
      <c r="AE202">
        <v>0</v>
      </c>
      <c r="AF202">
        <v>0</v>
      </c>
      <c r="AG202">
        <v>0</v>
      </c>
      <c r="AH202" s="1472">
        <v>2</v>
      </c>
      <c r="AI202">
        <v>0</v>
      </c>
      <c r="AJ202">
        <v>1</v>
      </c>
      <c r="AK202">
        <v>0</v>
      </c>
      <c r="AL202">
        <v>0</v>
      </c>
      <c r="AM202">
        <v>0</v>
      </c>
      <c r="AN202">
        <v>5</v>
      </c>
      <c r="AO202">
        <v>0</v>
      </c>
      <c r="AP202" s="1473">
        <v>0</v>
      </c>
      <c r="AQ202">
        <v>0</v>
      </c>
      <c r="AR202">
        <v>0</v>
      </c>
      <c r="AS202">
        <v>0</v>
      </c>
      <c r="AT202">
        <v>0</v>
      </c>
      <c r="AU202" s="1474"/>
      <c r="BC202" s="1475"/>
      <c r="BH202" s="1476"/>
      <c r="BP202" s="1477"/>
      <c r="BU202" s="1478"/>
      <c r="CC202" s="1479"/>
    </row>
    <row r="203" spans="1:123" x14ac:dyDescent="0.25">
      <c r="A203" s="1480" t="s">
        <v>1122</v>
      </c>
      <c r="B203">
        <v>1.59</v>
      </c>
      <c r="C203">
        <v>1.98</v>
      </c>
      <c r="D203">
        <v>1.25</v>
      </c>
      <c r="H203" s="1481">
        <v>1</v>
      </c>
      <c r="I203">
        <v>3</v>
      </c>
      <c r="J203">
        <v>1</v>
      </c>
      <c r="K203">
        <v>0</v>
      </c>
      <c r="L203">
        <v>0</v>
      </c>
      <c r="M203">
        <v>0</v>
      </c>
      <c r="N203">
        <v>5</v>
      </c>
      <c r="O203">
        <v>0</v>
      </c>
      <c r="P203" s="1482">
        <v>1</v>
      </c>
      <c r="Q203">
        <v>0</v>
      </c>
      <c r="R203">
        <v>0</v>
      </c>
      <c r="S203">
        <v>0</v>
      </c>
      <c r="T203">
        <v>0</v>
      </c>
      <c r="U203" s="1483">
        <v>0</v>
      </c>
      <c r="V203">
        <v>2</v>
      </c>
      <c r="W203">
        <v>3</v>
      </c>
      <c r="X203">
        <v>1</v>
      </c>
      <c r="Y203">
        <v>0</v>
      </c>
      <c r="Z203">
        <v>0</v>
      </c>
      <c r="AA203">
        <v>4</v>
      </c>
      <c r="AB203">
        <v>0</v>
      </c>
      <c r="AC203" s="1484">
        <v>1</v>
      </c>
      <c r="AD203">
        <v>0</v>
      </c>
      <c r="AE203">
        <v>0</v>
      </c>
      <c r="AF203">
        <v>0</v>
      </c>
      <c r="AG203">
        <v>0</v>
      </c>
      <c r="AH203" s="1485">
        <v>0</v>
      </c>
      <c r="AI203">
        <v>3</v>
      </c>
      <c r="AJ203">
        <v>1</v>
      </c>
      <c r="AK203">
        <v>0</v>
      </c>
      <c r="AL203">
        <v>0</v>
      </c>
      <c r="AM203">
        <v>0</v>
      </c>
      <c r="AN203">
        <v>2</v>
      </c>
      <c r="AO203">
        <v>0</v>
      </c>
      <c r="AP203" s="1486">
        <v>0</v>
      </c>
      <c r="AQ203">
        <v>0</v>
      </c>
      <c r="AR203">
        <v>0</v>
      </c>
      <c r="AS203">
        <v>0</v>
      </c>
      <c r="AT203">
        <v>0</v>
      </c>
      <c r="AU203" s="1487"/>
      <c r="BC203" s="1488"/>
      <c r="BH203" s="1489"/>
      <c r="BP203" s="1490"/>
      <c r="BU203" s="1491"/>
      <c r="CC203" s="1492"/>
    </row>
    <row r="204" spans="1:123" x14ac:dyDescent="0.25">
      <c r="A204" s="1493" t="s">
        <v>1124</v>
      </c>
      <c r="B204">
        <v>1.32</v>
      </c>
      <c r="C204">
        <v>1.1299999999999999</v>
      </c>
      <c r="D204">
        <v>1.49</v>
      </c>
      <c r="H204" s="1494">
        <v>0</v>
      </c>
      <c r="I204">
        <v>2</v>
      </c>
      <c r="J204">
        <v>2</v>
      </c>
      <c r="K204">
        <v>0</v>
      </c>
      <c r="L204">
        <v>0</v>
      </c>
      <c r="M204">
        <v>1</v>
      </c>
      <c r="N204">
        <v>3</v>
      </c>
      <c r="O204">
        <v>1</v>
      </c>
      <c r="P204" s="1495">
        <v>0</v>
      </c>
      <c r="Q204">
        <v>1</v>
      </c>
      <c r="R204">
        <v>0</v>
      </c>
      <c r="S204">
        <v>0</v>
      </c>
      <c r="T204">
        <v>0</v>
      </c>
      <c r="U204" s="1496">
        <v>0</v>
      </c>
      <c r="V204">
        <v>0</v>
      </c>
      <c r="W204">
        <v>0</v>
      </c>
      <c r="X204">
        <v>1</v>
      </c>
      <c r="Y204">
        <v>0</v>
      </c>
      <c r="Z204">
        <v>1</v>
      </c>
      <c r="AA204">
        <v>4</v>
      </c>
      <c r="AB204">
        <v>1</v>
      </c>
      <c r="AC204" s="1497">
        <v>0</v>
      </c>
      <c r="AD204">
        <v>0</v>
      </c>
      <c r="AE204">
        <v>0</v>
      </c>
      <c r="AF204">
        <v>0</v>
      </c>
      <c r="AG204">
        <v>0</v>
      </c>
      <c r="AH204" s="1498">
        <v>0</v>
      </c>
      <c r="AI204">
        <v>1</v>
      </c>
      <c r="AJ204">
        <v>2</v>
      </c>
      <c r="AK204">
        <v>0</v>
      </c>
      <c r="AL204">
        <v>0</v>
      </c>
      <c r="AM204">
        <v>1</v>
      </c>
      <c r="AN204">
        <v>3</v>
      </c>
      <c r="AO204">
        <v>1</v>
      </c>
      <c r="AP204" s="1499">
        <v>1</v>
      </c>
      <c r="AQ204">
        <v>0</v>
      </c>
      <c r="AR204">
        <v>1</v>
      </c>
      <c r="AS204">
        <v>0</v>
      </c>
      <c r="AT204">
        <v>0</v>
      </c>
      <c r="AU204" s="1500"/>
      <c r="BC204" s="1501"/>
      <c r="BH204" s="1502"/>
      <c r="BP204" s="1503"/>
      <c r="BU204" s="1504"/>
      <c r="CC204" s="1505"/>
    </row>
    <row r="205" spans="1:123" ht="15.75" customHeight="1" x14ac:dyDescent="0.25">
      <c r="A205" s="35"/>
      <c r="B205" s="36">
        <f>AVERAGE(B3:B204)</f>
        <v>1.1881547619047619</v>
      </c>
      <c r="C205" s="36">
        <f>AVERAGE(C3:C204)</f>
        <v>1.1784177215189868</v>
      </c>
      <c r="D205" s="36">
        <f t="shared" ref="C205:G205" si="25">AVERAGE(D3:D204)</f>
        <v>1.1694782608695653</v>
      </c>
      <c r="E205" s="36">
        <f t="shared" si="25"/>
        <v>0.66500000000000004</v>
      </c>
      <c r="F205" s="36">
        <f t="shared" si="25"/>
        <v>1.3018181818181818</v>
      </c>
      <c r="G205" s="36">
        <f t="shared" si="25"/>
        <v>0.90166666666666673</v>
      </c>
      <c r="H205" s="47">
        <f t="shared" ref="H205:AM205" si="26">AVERAGE(H3:H204)</f>
        <v>0.69281045751633985</v>
      </c>
      <c r="I205" s="36">
        <f t="shared" si="26"/>
        <v>2.3398692810457518</v>
      </c>
      <c r="J205" s="36">
        <f t="shared" si="26"/>
        <v>0.91503267973856206</v>
      </c>
      <c r="K205" s="36">
        <f t="shared" si="26"/>
        <v>0.12418300653594772</v>
      </c>
      <c r="L205" s="36">
        <f t="shared" si="26"/>
        <v>3.2679738562091505E-2</v>
      </c>
      <c r="M205" s="36">
        <f t="shared" si="26"/>
        <v>0.15032679738562091</v>
      </c>
      <c r="N205" s="36">
        <f t="shared" si="26"/>
        <v>1.9673202614379084</v>
      </c>
      <c r="O205" s="36">
        <f t="shared" si="26"/>
        <v>0.45751633986928103</v>
      </c>
      <c r="P205" s="67">
        <f t="shared" si="26"/>
        <v>0.16339869281045752</v>
      </c>
      <c r="Q205" s="36">
        <f t="shared" si="26"/>
        <v>0.1111111111111111</v>
      </c>
      <c r="R205" s="36">
        <f t="shared" si="26"/>
        <v>5.8823529411764705E-2</v>
      </c>
      <c r="S205" s="36">
        <f t="shared" si="26"/>
        <v>0</v>
      </c>
      <c r="T205" s="36">
        <f t="shared" si="26"/>
        <v>0</v>
      </c>
      <c r="U205" s="53">
        <f t="shared" si="26"/>
        <v>0.39160839160839161</v>
      </c>
      <c r="V205" s="36">
        <f t="shared" si="26"/>
        <v>0.8601398601398601</v>
      </c>
      <c r="W205" s="36">
        <f t="shared" si="26"/>
        <v>0.8380281690140845</v>
      </c>
      <c r="X205" s="36">
        <f t="shared" si="26"/>
        <v>0.19580419580419581</v>
      </c>
      <c r="Y205" s="36">
        <f t="shared" si="26"/>
        <v>6.993006993006993E-3</v>
      </c>
      <c r="Z205" s="36">
        <f t="shared" si="26"/>
        <v>0.19580419580419581</v>
      </c>
      <c r="AA205" s="36">
        <f t="shared" si="26"/>
        <v>3.0419580419580421</v>
      </c>
      <c r="AB205" s="36">
        <f t="shared" si="26"/>
        <v>0.41258741258741261</v>
      </c>
      <c r="AC205" s="52">
        <f t="shared" si="26"/>
        <v>0.34265734265734266</v>
      </c>
      <c r="AD205" s="36">
        <f t="shared" si="26"/>
        <v>0.25174825174825177</v>
      </c>
      <c r="AE205" s="36">
        <f t="shared" si="26"/>
        <v>0.11188811188811189</v>
      </c>
      <c r="AF205" s="36">
        <f t="shared" si="26"/>
        <v>6.993006993006993E-3</v>
      </c>
      <c r="AG205" s="36">
        <f t="shared" si="26"/>
        <v>0</v>
      </c>
      <c r="AH205" s="57">
        <f t="shared" si="26"/>
        <v>0.75</v>
      </c>
      <c r="AI205" s="36">
        <f t="shared" si="26"/>
        <v>1.95</v>
      </c>
      <c r="AJ205" s="36">
        <f t="shared" si="26"/>
        <v>0.93</v>
      </c>
      <c r="AK205" s="36">
        <f t="shared" si="26"/>
        <v>0.19</v>
      </c>
      <c r="AL205" s="36">
        <f t="shared" si="26"/>
        <v>0.04</v>
      </c>
      <c r="AM205" s="36">
        <f t="shared" si="26"/>
        <v>0.22</v>
      </c>
      <c r="AN205" s="36">
        <f t="shared" ref="AN205:BS205" si="27">AVERAGE(AN3:AN204)</f>
        <v>2.65</v>
      </c>
      <c r="AO205" s="36">
        <f t="shared" si="27"/>
        <v>0.5</v>
      </c>
      <c r="AP205" s="60">
        <f t="shared" si="27"/>
        <v>0.25</v>
      </c>
      <c r="AQ205" s="36">
        <f t="shared" si="27"/>
        <v>0.13</v>
      </c>
      <c r="AR205" s="36">
        <f t="shared" si="27"/>
        <v>0.08</v>
      </c>
      <c r="AS205" s="36">
        <f t="shared" si="27"/>
        <v>0.01</v>
      </c>
      <c r="AT205" s="36">
        <f t="shared" si="27"/>
        <v>0</v>
      </c>
      <c r="AU205" s="6">
        <f t="shared" si="27"/>
        <v>0</v>
      </c>
      <c r="AV205" s="36">
        <f t="shared" si="27"/>
        <v>0.75</v>
      </c>
      <c r="AW205" s="36">
        <f t="shared" si="27"/>
        <v>0.25</v>
      </c>
      <c r="AX205" s="36">
        <f t="shared" si="27"/>
        <v>0.25</v>
      </c>
      <c r="AY205" s="36">
        <f t="shared" si="27"/>
        <v>0</v>
      </c>
      <c r="AZ205" s="36">
        <f t="shared" si="27"/>
        <v>0</v>
      </c>
      <c r="BA205" s="36">
        <f t="shared" si="27"/>
        <v>1</v>
      </c>
      <c r="BB205" s="36">
        <f t="shared" si="27"/>
        <v>0</v>
      </c>
      <c r="BC205" s="13">
        <f t="shared" si="27"/>
        <v>0</v>
      </c>
      <c r="BD205" s="36">
        <f t="shared" si="27"/>
        <v>0</v>
      </c>
      <c r="BE205" s="36">
        <f t="shared" si="27"/>
        <v>0</v>
      </c>
      <c r="BF205" s="36">
        <f t="shared" si="27"/>
        <v>0</v>
      </c>
      <c r="BG205" s="36">
        <f t="shared" si="27"/>
        <v>0</v>
      </c>
      <c r="BH205" s="59">
        <f t="shared" si="27"/>
        <v>0.81818181818181823</v>
      </c>
      <c r="BI205" s="36">
        <f t="shared" si="27"/>
        <v>2.1818181818181817</v>
      </c>
      <c r="BJ205" s="36">
        <f t="shared" si="27"/>
        <v>1.2727272727272727</v>
      </c>
      <c r="BK205" s="36">
        <f t="shared" si="27"/>
        <v>0.27272727272727271</v>
      </c>
      <c r="BL205" s="36">
        <f t="shared" si="27"/>
        <v>0</v>
      </c>
      <c r="BM205" s="36">
        <f t="shared" si="27"/>
        <v>0.81818181818181823</v>
      </c>
      <c r="BN205" s="36">
        <f t="shared" si="27"/>
        <v>2.3636363636363638</v>
      </c>
      <c r="BO205" s="36">
        <f t="shared" si="27"/>
        <v>0.36363636363636365</v>
      </c>
      <c r="BP205" s="60">
        <f t="shared" si="27"/>
        <v>9.0909090909090912E-2</v>
      </c>
      <c r="BQ205" s="36">
        <f t="shared" si="27"/>
        <v>0.18181818181818182</v>
      </c>
      <c r="BR205" s="36">
        <f t="shared" si="27"/>
        <v>0</v>
      </c>
      <c r="BS205" s="36">
        <f t="shared" si="27"/>
        <v>0</v>
      </c>
      <c r="BT205" s="36">
        <f t="shared" ref="BT205:CG205" si="28">AVERAGE(BT3:BT204)</f>
        <v>0</v>
      </c>
      <c r="BU205" s="48">
        <f t="shared" si="28"/>
        <v>0.16666666666666666</v>
      </c>
      <c r="BV205" s="48">
        <f t="shared" si="28"/>
        <v>1.6666666666666667</v>
      </c>
      <c r="BW205" s="48">
        <f t="shared" si="28"/>
        <v>0.66666666666666663</v>
      </c>
      <c r="BX205" s="48">
        <f t="shared" si="28"/>
        <v>0</v>
      </c>
      <c r="BY205" s="48">
        <f t="shared" si="28"/>
        <v>0</v>
      </c>
      <c r="BZ205" s="48">
        <f t="shared" si="28"/>
        <v>0</v>
      </c>
      <c r="CA205" s="48">
        <f t="shared" si="28"/>
        <v>2</v>
      </c>
      <c r="CB205" s="48">
        <f t="shared" si="28"/>
        <v>0.16666666666666666</v>
      </c>
      <c r="CC205" s="13">
        <f t="shared" si="28"/>
        <v>0.33333333333333331</v>
      </c>
      <c r="CD205" s="48">
        <f t="shared" si="28"/>
        <v>0</v>
      </c>
      <c r="CE205" s="48">
        <f t="shared" si="28"/>
        <v>0</v>
      </c>
      <c r="CF205" s="48">
        <f t="shared" si="28"/>
        <v>0</v>
      </c>
      <c r="CG205" s="48">
        <f t="shared" si="28"/>
        <v>0</v>
      </c>
      <c r="CH205" s="35"/>
      <c r="CI205" s="35"/>
      <c r="CJ205" s="35"/>
      <c r="CK205" s="35"/>
      <c r="CL205" s="35"/>
      <c r="CM205" s="35"/>
      <c r="CN205" s="35"/>
      <c r="CO205" s="35"/>
      <c r="CP205" s="35"/>
      <c r="CQ205" s="35"/>
      <c r="CR205" s="35"/>
      <c r="CS205" s="35"/>
      <c r="CT205" s="35"/>
      <c r="CU205" s="35"/>
      <c r="CV205" s="35"/>
      <c r="CW205" s="35"/>
      <c r="CX205" s="35"/>
      <c r="CY205" s="35"/>
      <c r="CZ205" s="35"/>
      <c r="DA205" s="35"/>
      <c r="DB205" s="35"/>
      <c r="DC205" s="35"/>
      <c r="DD205" s="35"/>
      <c r="DE205" s="35"/>
      <c r="DF205" s="35"/>
      <c r="DG205" s="35"/>
      <c r="DH205" s="35"/>
      <c r="DI205" s="35"/>
      <c r="DJ205" s="35"/>
      <c r="DK205" s="35"/>
      <c r="DL205" s="35"/>
      <c r="DM205" s="35"/>
      <c r="DN205" s="35"/>
      <c r="DO205" s="35"/>
      <c r="DP205" s="35"/>
      <c r="DQ205" s="35"/>
      <c r="DR205" s="35"/>
      <c r="DS205" s="35"/>
    </row>
  </sheetData>
  <mergeCells count="30">
    <mergeCell ref="DT4:DY4"/>
    <mergeCell ref="DT6:DY6"/>
    <mergeCell ref="DZ3:EE3"/>
    <mergeCell ref="DZ1:EE1"/>
    <mergeCell ref="DT1:DY1"/>
    <mergeCell ref="DT3:DY3"/>
    <mergeCell ref="DN1:DS1"/>
    <mergeCell ref="CJ3:CO3"/>
    <mergeCell ref="DN3:DS3"/>
    <mergeCell ref="CJ1:CO1"/>
    <mergeCell ref="CP1:CU1"/>
    <mergeCell ref="CV1:DA1"/>
    <mergeCell ref="DB1:DG1"/>
    <mergeCell ref="DH1:DM1"/>
    <mergeCell ref="DB6:DG6"/>
    <mergeCell ref="DH6:DM6"/>
    <mergeCell ref="DN6:DS6"/>
    <mergeCell ref="CP3:CU3"/>
    <mergeCell ref="CV3:DA3"/>
    <mergeCell ref="DB3:DG3"/>
    <mergeCell ref="DH3:DM3"/>
    <mergeCell ref="DB4:DG4"/>
    <mergeCell ref="DH4:DM4"/>
    <mergeCell ref="DN4:DS4"/>
    <mergeCell ref="CJ4:CO4"/>
    <mergeCell ref="CP4:CU4"/>
    <mergeCell ref="CV4:DA4"/>
    <mergeCell ref="CJ6:CO6"/>
    <mergeCell ref="CP6:CU6"/>
    <mergeCell ref="CV6:DA6"/>
  </mergeCells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25"/>
  <cols>
    <col min="1" max="1" width="8.7109375" customWidth="1"/>
    <col min="2" max="2" width="10.28515625" customWidth="1"/>
    <col min="3" max="9" width="8.7109375" customWidth="1"/>
    <col min="10" max="10" width="10.5703125" customWidth="1"/>
    <col min="11" max="26" width="8.7109375" customWidth="1"/>
  </cols>
  <sheetData>
    <row r="1" spans="1:17" x14ac:dyDescent="0.25">
      <c r="A1" s="2" t="s">
        <v>160</v>
      </c>
      <c r="B1" s="2" t="s">
        <v>161</v>
      </c>
      <c r="C1" s="2" t="s">
        <v>162</v>
      </c>
      <c r="D1" s="2" t="s">
        <v>163</v>
      </c>
      <c r="E1" s="4" t="s">
        <v>5</v>
      </c>
      <c r="F1" s="4" t="s">
        <v>164</v>
      </c>
      <c r="G1" s="4" t="s">
        <v>7</v>
      </c>
      <c r="H1" s="4" t="s">
        <v>8</v>
      </c>
      <c r="I1" s="4" t="s">
        <v>165</v>
      </c>
      <c r="J1" s="4" t="s">
        <v>166</v>
      </c>
      <c r="K1" s="4" t="s">
        <v>167</v>
      </c>
      <c r="L1" s="4" t="s">
        <v>168</v>
      </c>
      <c r="M1" s="7" t="s">
        <v>13</v>
      </c>
      <c r="N1" s="6" t="s">
        <v>14</v>
      </c>
      <c r="O1" s="6" t="s">
        <v>15</v>
      </c>
      <c r="P1" s="6" t="s">
        <v>16</v>
      </c>
      <c r="Q1" s="6" t="s">
        <v>17</v>
      </c>
    </row>
    <row r="2" spans="1:17" x14ac:dyDescent="0.25">
      <c r="A2" s="1" t="s">
        <v>169</v>
      </c>
      <c r="B2" s="1" t="s">
        <v>1</v>
      </c>
      <c r="C2" s="1">
        <f>'2021'!C196</f>
        <v>125</v>
      </c>
      <c r="D2" s="1">
        <f>'2021'!C194</f>
        <v>1.0694399999999999</v>
      </c>
      <c r="E2" s="1">
        <f>SUM('2021'!T3:T193)</f>
        <v>13</v>
      </c>
      <c r="F2" s="1">
        <f>SUM('2021'!U3:U193)</f>
        <v>80</v>
      </c>
      <c r="G2" s="1">
        <f>SUM('2021'!V3:V193)</f>
        <v>109</v>
      </c>
      <c r="H2" s="1">
        <f>SUM('2021'!W3:W193)</f>
        <v>19</v>
      </c>
      <c r="I2" s="1">
        <f>SUM('2021'!X3:X193)</f>
        <v>3</v>
      </c>
      <c r="J2" s="1">
        <f>SUM('2021'!Y3:Y193)</f>
        <v>53</v>
      </c>
      <c r="K2" s="1">
        <f>SUM('2021'!Z3:Z193)</f>
        <v>498</v>
      </c>
      <c r="L2" s="1">
        <f>SUM('2021'!AA3:AA193)</f>
        <v>71</v>
      </c>
      <c r="M2" s="1">
        <f>SUM('2021'!AB3:AB193)</f>
        <v>67</v>
      </c>
      <c r="N2" s="1">
        <f>SUM('2021'!AC3:AC193)</f>
        <v>21</v>
      </c>
      <c r="O2" s="1">
        <f>SUM('2021'!AD3:AD193)</f>
        <v>10</v>
      </c>
      <c r="P2" s="1">
        <f>SUM('2021'!AE3:AE193)</f>
        <v>2</v>
      </c>
      <c r="Q2" s="1">
        <f>SUM('2021'!AF3:AF193)</f>
        <v>1</v>
      </c>
    </row>
    <row r="3" spans="1:17" x14ac:dyDescent="0.25">
      <c r="A3" s="1" t="s">
        <v>170</v>
      </c>
      <c r="B3" s="1" t="s">
        <v>2</v>
      </c>
      <c r="C3" s="1">
        <f>'2021'!D196</f>
        <v>95</v>
      </c>
      <c r="D3" s="1">
        <f>'2021'!D194</f>
        <v>1.0587368421052636</v>
      </c>
      <c r="E3" s="1">
        <f>SUM('2021'!AG3:AG193)</f>
        <v>32</v>
      </c>
      <c r="F3" s="1">
        <f>SUM('2021'!AH3:AH193)</f>
        <v>240</v>
      </c>
      <c r="G3" s="1">
        <f>SUM('2021'!AI3:AI193)</f>
        <v>79</v>
      </c>
      <c r="H3" s="1">
        <f>SUM('2021'!AJ3:AJ193)</f>
        <v>16</v>
      </c>
      <c r="I3" s="1">
        <f>SUM('2021'!AK3:AK193)</f>
        <v>1</v>
      </c>
      <c r="J3" s="1">
        <f>SUM('2021'!AL3:AL193)</f>
        <v>69</v>
      </c>
      <c r="K3" s="1">
        <f>SUM('2021'!AM3:AM193)</f>
        <v>205</v>
      </c>
      <c r="L3" s="1">
        <f>SUM('2021'!AN3:AN193)</f>
        <v>85</v>
      </c>
      <c r="M3" s="1">
        <f>SUM('2021'!AO3:AO193)</f>
        <v>40</v>
      </c>
      <c r="N3" s="1">
        <f>SUM('2021'!AP3:AP193)</f>
        <v>12</v>
      </c>
      <c r="O3" s="1">
        <f>SUM('2021'!AQ3:AQ193)</f>
        <v>2</v>
      </c>
      <c r="P3" s="1">
        <f>SUM('2021'!AR3:AR193)</f>
        <v>0</v>
      </c>
      <c r="Q3" s="1">
        <f>SUM('2021'!AS3:AS193)</f>
        <v>0</v>
      </c>
    </row>
    <row r="4" spans="1:17" x14ac:dyDescent="0.25">
      <c r="A4" s="1" t="s">
        <v>171</v>
      </c>
      <c r="B4" s="1" t="s">
        <v>84</v>
      </c>
      <c r="C4" s="1">
        <f>'2021'!B196</f>
        <v>137</v>
      </c>
      <c r="D4" s="1">
        <f>'2021'!B194</f>
        <v>0.97708029197080282</v>
      </c>
      <c r="E4" s="1">
        <f>SUM('2021'!G3:G193)</f>
        <v>48</v>
      </c>
      <c r="F4" s="1">
        <f>SUM('2021'!H3:H193)</f>
        <v>378</v>
      </c>
      <c r="G4" s="1">
        <f>SUM('2021'!I3:I193)</f>
        <v>118</v>
      </c>
      <c r="H4" s="1">
        <f>SUM('2021'!J3:J193)</f>
        <v>16</v>
      </c>
      <c r="I4" s="1">
        <f>SUM('2021'!K3:K193)</f>
        <v>2</v>
      </c>
      <c r="J4" s="1">
        <f>SUM('2021'!L3:L193)</f>
        <v>38</v>
      </c>
      <c r="K4" s="1">
        <f>SUM('2021'!M3:M193)</f>
        <v>271</v>
      </c>
      <c r="L4" s="1">
        <f>SUM('2021'!N3:N193)</f>
        <v>73</v>
      </c>
      <c r="M4" s="1">
        <f>SUM('2021'!O3:O193)</f>
        <v>19</v>
      </c>
      <c r="N4" s="1">
        <f>SUM('2021'!P3:P193)</f>
        <v>11</v>
      </c>
      <c r="O4" s="1">
        <f>SUM('2021'!Q3:Q193)</f>
        <v>2</v>
      </c>
      <c r="P4" s="1">
        <f>SUM('2021'!R3:R193)</f>
        <v>0</v>
      </c>
      <c r="Q4" s="1">
        <f>SUM('2021'!S3:S193)</f>
        <v>0</v>
      </c>
    </row>
    <row r="5" spans="1:17" x14ac:dyDescent="0.25">
      <c r="A5" s="1" t="s">
        <v>172</v>
      </c>
      <c r="B5" s="1" t="s">
        <v>4</v>
      </c>
      <c r="C5" s="1">
        <f>'2021'!F196</f>
        <v>8</v>
      </c>
      <c r="D5" s="1">
        <f>'2021'!F194</f>
        <v>0.94499999999999984</v>
      </c>
      <c r="E5" s="1">
        <f>SUM('2021'!BG3:BG193)</f>
        <v>0</v>
      </c>
      <c r="F5" s="1">
        <f>SUM('2021'!BH3:BH193)</f>
        <v>7</v>
      </c>
      <c r="G5" s="1">
        <f>SUM('2021'!BI3:BI193)</f>
        <v>5</v>
      </c>
      <c r="H5" s="1">
        <f>SUM('2021'!BJ3:BJ193)</f>
        <v>2</v>
      </c>
      <c r="I5" s="1">
        <f>SUM('2021'!BK3:BK193)</f>
        <v>0</v>
      </c>
      <c r="J5" s="1">
        <f>SUM('2021'!BL3:BL193)</f>
        <v>10</v>
      </c>
      <c r="K5" s="1">
        <f>SUM('2021'!BM3:BM193)</f>
        <v>21</v>
      </c>
      <c r="L5" s="1">
        <f>SUM('2021'!BN3:BN193)</f>
        <v>6</v>
      </c>
      <c r="M5" s="1">
        <f>SUM('2021'!BO3:BO193)</f>
        <v>2</v>
      </c>
      <c r="N5" s="1">
        <f>SUM('2021'!BP3:BP193)</f>
        <v>1</v>
      </c>
      <c r="O5" s="1">
        <f>SUM('2021'!BQ3:BQ193)</f>
        <v>0</v>
      </c>
      <c r="P5" s="1">
        <f>SUM('2021'!BR3:BR193)</f>
        <v>0</v>
      </c>
      <c r="Q5" s="1">
        <f>SUM('2021'!BS3:BS193)</f>
        <v>0</v>
      </c>
    </row>
    <row r="6" spans="1:17" x14ac:dyDescent="0.25">
      <c r="A6" s="1" t="s">
        <v>173</v>
      </c>
      <c r="B6" s="1" t="s">
        <v>174</v>
      </c>
      <c r="C6" s="1">
        <f>'2021'!E196</f>
        <v>21</v>
      </c>
      <c r="D6" s="1">
        <f>'2021'!E194</f>
        <v>0.87571428571428589</v>
      </c>
      <c r="E6" s="1">
        <f>SUM('2021'!AT3:AT193)</f>
        <v>5</v>
      </c>
      <c r="F6" s="1">
        <f>SUM('2021'!AU3:AU193)</f>
        <v>42</v>
      </c>
      <c r="G6" s="1">
        <f>SUM('2021'!AV3:AV193)</f>
        <v>23</v>
      </c>
      <c r="H6" s="1">
        <f>SUM('2021'!AW3:AW193)</f>
        <v>1</v>
      </c>
      <c r="I6" s="1">
        <f>SUM('2021'!AX3:AX193)</f>
        <v>0</v>
      </c>
      <c r="J6" s="1">
        <f>SUM('2021'!AY3:AY193)</f>
        <v>10</v>
      </c>
      <c r="K6" s="1">
        <f>SUM('2021'!AZ3:AZ193)</f>
        <v>59</v>
      </c>
      <c r="L6" s="1">
        <f>SUM('2021'!BA3:BA193)</f>
        <v>11</v>
      </c>
      <c r="M6" s="1">
        <f>SUM('2021'!BB3:BB193)</f>
        <v>7</v>
      </c>
      <c r="N6" s="1">
        <f>SUM('2021'!BC3:BC193)</f>
        <v>2</v>
      </c>
      <c r="O6" s="1">
        <f>SUM('2021'!BD3:BD193)</f>
        <v>2</v>
      </c>
      <c r="P6" s="1">
        <f>SUM('2021'!BE3:BE193)</f>
        <v>0</v>
      </c>
      <c r="Q6" s="1">
        <f>SUM('2021'!BF3:BF193)</f>
        <v>0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S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25"/>
  <cols>
    <col min="1" max="1" width="10.140625" customWidth="1"/>
    <col min="2" max="2" width="8.7109375" customWidth="1"/>
    <col min="3" max="3" width="11.7109375" customWidth="1"/>
    <col min="4" max="71" width="8.7109375" customWidth="1"/>
  </cols>
  <sheetData>
    <row r="1" spans="1:7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175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3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4" t="s">
        <v>5</v>
      </c>
      <c r="U1" s="4" t="s">
        <v>6</v>
      </c>
      <c r="V1" s="4" t="s">
        <v>7</v>
      </c>
      <c r="W1" s="4" t="s">
        <v>8</v>
      </c>
      <c r="X1" s="4" t="s">
        <v>9</v>
      </c>
      <c r="Y1" s="4" t="s">
        <v>10</v>
      </c>
      <c r="Z1" s="4" t="s">
        <v>11</v>
      </c>
      <c r="AA1" s="4" t="s">
        <v>12</v>
      </c>
      <c r="AB1" s="5" t="s">
        <v>13</v>
      </c>
      <c r="AC1" s="4" t="s">
        <v>14</v>
      </c>
      <c r="AD1" s="4" t="s">
        <v>15</v>
      </c>
      <c r="AE1" s="4" t="s">
        <v>16</v>
      </c>
      <c r="AF1" s="4" t="s">
        <v>17</v>
      </c>
      <c r="AG1" s="6" t="s">
        <v>5</v>
      </c>
      <c r="AH1" s="6" t="s">
        <v>6</v>
      </c>
      <c r="AI1" s="6" t="s">
        <v>7</v>
      </c>
      <c r="AJ1" s="6" t="s">
        <v>8</v>
      </c>
      <c r="AK1" s="6" t="s">
        <v>9</v>
      </c>
      <c r="AL1" s="6" t="s">
        <v>10</v>
      </c>
      <c r="AM1" s="6" t="s">
        <v>11</v>
      </c>
      <c r="AN1" s="6" t="s">
        <v>12</v>
      </c>
      <c r="AO1" s="7" t="s">
        <v>13</v>
      </c>
      <c r="AP1" s="6" t="s">
        <v>14</v>
      </c>
      <c r="AQ1" s="6" t="s">
        <v>15</v>
      </c>
      <c r="AR1" s="6" t="s">
        <v>16</v>
      </c>
      <c r="AS1" s="6" t="s">
        <v>17</v>
      </c>
      <c r="AT1" s="8" t="s">
        <v>5</v>
      </c>
      <c r="AU1" s="8" t="s">
        <v>6</v>
      </c>
      <c r="AV1" s="8" t="s">
        <v>7</v>
      </c>
      <c r="AW1" s="8" t="s">
        <v>8</v>
      </c>
      <c r="AX1" s="8" t="s">
        <v>9</v>
      </c>
      <c r="AY1" s="8" t="s">
        <v>10</v>
      </c>
      <c r="AZ1" s="8" t="s">
        <v>11</v>
      </c>
      <c r="BA1" s="8" t="s">
        <v>12</v>
      </c>
      <c r="BB1" s="9" t="s">
        <v>13</v>
      </c>
      <c r="BC1" s="8" t="s">
        <v>14</v>
      </c>
      <c r="BD1" s="8" t="s">
        <v>15</v>
      </c>
      <c r="BE1" s="8" t="s">
        <v>16</v>
      </c>
      <c r="BF1" s="8" t="s">
        <v>17</v>
      </c>
      <c r="BG1" s="10" t="s">
        <v>5</v>
      </c>
      <c r="BH1" s="10" t="s">
        <v>6</v>
      </c>
      <c r="BI1" s="10" t="s">
        <v>7</v>
      </c>
      <c r="BJ1" s="10" t="s">
        <v>8</v>
      </c>
      <c r="BK1" s="10" t="s">
        <v>9</v>
      </c>
      <c r="BL1" s="10" t="s">
        <v>10</v>
      </c>
      <c r="BM1" s="10" t="s">
        <v>11</v>
      </c>
      <c r="BN1" s="10" t="s">
        <v>12</v>
      </c>
      <c r="BO1" s="11" t="s">
        <v>13</v>
      </c>
      <c r="BP1" s="10" t="s">
        <v>14</v>
      </c>
      <c r="BQ1" s="10" t="s">
        <v>15</v>
      </c>
      <c r="BR1" s="10" t="s">
        <v>16</v>
      </c>
      <c r="BS1" s="10" t="s">
        <v>17</v>
      </c>
    </row>
    <row r="2" spans="1:71" x14ac:dyDescent="0.25">
      <c r="A2" s="12">
        <v>44562</v>
      </c>
      <c r="B2" s="2"/>
      <c r="C2" s="2"/>
      <c r="D2" s="2"/>
      <c r="E2" s="2"/>
      <c r="F2" s="2"/>
      <c r="G2" s="2"/>
      <c r="O2" s="13"/>
      <c r="T2" s="4"/>
      <c r="AB2" s="13"/>
      <c r="AG2" s="6"/>
      <c r="AO2" s="13"/>
      <c r="AT2" s="8"/>
      <c r="BB2" s="13"/>
      <c r="BG2" s="10"/>
      <c r="BO2" s="13"/>
    </row>
    <row r="3" spans="1:71" x14ac:dyDescent="0.25">
      <c r="A3" s="1" t="s">
        <v>18</v>
      </c>
      <c r="B3" s="1">
        <v>0.76</v>
      </c>
      <c r="C3" s="1">
        <v>0.56999999999999995</v>
      </c>
      <c r="G3" s="2">
        <v>0</v>
      </c>
      <c r="H3" s="1">
        <v>2</v>
      </c>
      <c r="I3" s="1">
        <v>0</v>
      </c>
      <c r="J3" s="1">
        <v>0</v>
      </c>
      <c r="K3" s="1">
        <v>0</v>
      </c>
      <c r="L3" s="1">
        <v>0</v>
      </c>
      <c r="M3" s="1">
        <v>1</v>
      </c>
      <c r="N3" s="1">
        <v>0</v>
      </c>
      <c r="O3" s="13">
        <v>0</v>
      </c>
      <c r="P3" s="1">
        <v>0</v>
      </c>
      <c r="Q3" s="1">
        <v>0</v>
      </c>
      <c r="R3" s="1">
        <v>0</v>
      </c>
      <c r="S3" s="1">
        <v>0</v>
      </c>
      <c r="T3" s="4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2</v>
      </c>
      <c r="AA3" s="1">
        <v>0</v>
      </c>
      <c r="AB3" s="13">
        <v>0</v>
      </c>
      <c r="AC3" s="1">
        <v>0</v>
      </c>
      <c r="AD3" s="1">
        <v>0</v>
      </c>
      <c r="AE3" s="1">
        <v>0</v>
      </c>
      <c r="AF3" s="1">
        <v>0</v>
      </c>
      <c r="AG3" s="6"/>
      <c r="AO3" s="13"/>
      <c r="AT3" s="8"/>
      <c r="BB3" s="13"/>
      <c r="BG3" s="10"/>
      <c r="BO3" s="13"/>
    </row>
    <row r="4" spans="1:71" x14ac:dyDescent="0.25">
      <c r="A4" s="1" t="s">
        <v>19</v>
      </c>
      <c r="B4" s="1">
        <v>0.55000000000000004</v>
      </c>
      <c r="C4" s="1">
        <v>1.33</v>
      </c>
      <c r="G4" s="2">
        <v>0</v>
      </c>
      <c r="H4" s="1">
        <v>0</v>
      </c>
      <c r="I4" s="1">
        <v>1</v>
      </c>
      <c r="J4" s="1">
        <v>0</v>
      </c>
      <c r="K4" s="1">
        <v>0</v>
      </c>
      <c r="L4" s="1">
        <v>0</v>
      </c>
      <c r="M4" s="1">
        <v>3</v>
      </c>
      <c r="N4" s="1">
        <v>1</v>
      </c>
      <c r="O4" s="13">
        <v>0</v>
      </c>
      <c r="P4" s="1">
        <v>0</v>
      </c>
      <c r="Q4" s="1">
        <v>0</v>
      </c>
      <c r="R4" s="1">
        <v>0</v>
      </c>
      <c r="S4" s="1">
        <v>0</v>
      </c>
      <c r="T4" s="4">
        <v>0</v>
      </c>
      <c r="U4" s="1">
        <v>1</v>
      </c>
      <c r="V4" s="1">
        <v>1</v>
      </c>
      <c r="W4" s="1">
        <v>0</v>
      </c>
      <c r="X4" s="1">
        <v>0</v>
      </c>
      <c r="Y4" s="1">
        <v>0</v>
      </c>
      <c r="Z4" s="1">
        <v>2</v>
      </c>
      <c r="AA4" s="1">
        <v>1</v>
      </c>
      <c r="AB4" s="13">
        <v>1</v>
      </c>
      <c r="AC4" s="1">
        <v>0</v>
      </c>
      <c r="AD4" s="1">
        <v>0</v>
      </c>
      <c r="AE4" s="1">
        <v>0</v>
      </c>
      <c r="AF4" s="1">
        <v>0</v>
      </c>
      <c r="AG4" s="6"/>
      <c r="AO4" s="13"/>
      <c r="AT4" s="8"/>
      <c r="BB4" s="13"/>
      <c r="BG4" s="10"/>
      <c r="BO4" s="13"/>
    </row>
    <row r="5" spans="1:71" x14ac:dyDescent="0.25">
      <c r="A5" s="14">
        <v>44574</v>
      </c>
      <c r="B5" s="6"/>
      <c r="C5" s="6"/>
      <c r="D5" s="6"/>
      <c r="E5" s="6"/>
      <c r="F5" s="6"/>
      <c r="G5" s="2"/>
      <c r="O5" s="13"/>
      <c r="T5" s="4"/>
      <c r="AB5" s="13"/>
      <c r="AG5" s="6"/>
      <c r="AO5" s="13"/>
      <c r="AT5" s="8"/>
      <c r="BB5" s="13"/>
      <c r="BG5" s="10"/>
      <c r="BO5" s="13"/>
    </row>
    <row r="6" spans="1:71" x14ac:dyDescent="0.25">
      <c r="A6" s="1" t="s">
        <v>20</v>
      </c>
      <c r="B6" s="1">
        <v>0.6</v>
      </c>
      <c r="C6" s="1">
        <v>0.73</v>
      </c>
      <c r="G6" s="2">
        <v>0</v>
      </c>
      <c r="H6" s="1">
        <v>0</v>
      </c>
      <c r="I6" s="1">
        <v>1</v>
      </c>
      <c r="J6" s="1">
        <v>0</v>
      </c>
      <c r="K6" s="1">
        <v>0</v>
      </c>
      <c r="L6" s="1">
        <v>0</v>
      </c>
      <c r="M6" s="1">
        <v>3</v>
      </c>
      <c r="N6" s="1">
        <v>1</v>
      </c>
      <c r="O6" s="13">
        <v>0</v>
      </c>
      <c r="P6" s="1">
        <v>0</v>
      </c>
      <c r="Q6" s="1">
        <v>0</v>
      </c>
      <c r="R6" s="1">
        <v>0</v>
      </c>
      <c r="S6" s="1">
        <v>0</v>
      </c>
      <c r="T6" s="4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4</v>
      </c>
      <c r="AA6" s="1">
        <v>1</v>
      </c>
      <c r="AB6" s="13">
        <v>0</v>
      </c>
      <c r="AC6" s="1">
        <v>1</v>
      </c>
      <c r="AD6" s="1">
        <v>0</v>
      </c>
      <c r="AE6" s="1">
        <v>0</v>
      </c>
      <c r="AF6" s="1">
        <v>0</v>
      </c>
      <c r="AG6" s="6"/>
      <c r="AO6" s="13"/>
      <c r="AT6" s="8"/>
      <c r="BB6" s="13"/>
      <c r="BG6" s="10"/>
      <c r="BO6" s="13"/>
    </row>
    <row r="7" spans="1:71" x14ac:dyDescent="0.25">
      <c r="A7" s="1" t="s">
        <v>21</v>
      </c>
      <c r="B7" s="1">
        <v>1.31</v>
      </c>
      <c r="C7" s="1">
        <v>1.1299999999999999</v>
      </c>
      <c r="G7" s="2">
        <v>1</v>
      </c>
      <c r="H7" s="1">
        <v>5</v>
      </c>
      <c r="I7" s="1">
        <v>0</v>
      </c>
      <c r="J7" s="1">
        <v>0</v>
      </c>
      <c r="K7" s="1">
        <v>0</v>
      </c>
      <c r="L7" s="1">
        <v>0</v>
      </c>
      <c r="M7" s="1">
        <v>1</v>
      </c>
      <c r="N7" s="1">
        <v>1</v>
      </c>
      <c r="O7" s="13">
        <v>0</v>
      </c>
      <c r="P7" s="1">
        <v>0</v>
      </c>
      <c r="Q7" s="1">
        <v>0</v>
      </c>
      <c r="R7" s="1">
        <v>0</v>
      </c>
      <c r="S7" s="1">
        <v>0</v>
      </c>
      <c r="T7" s="4">
        <v>0</v>
      </c>
      <c r="U7" s="1">
        <v>0</v>
      </c>
      <c r="V7" s="1">
        <v>2</v>
      </c>
      <c r="W7" s="1">
        <v>0</v>
      </c>
      <c r="X7" s="1">
        <v>0</v>
      </c>
      <c r="Y7" s="1">
        <v>1</v>
      </c>
      <c r="Z7" s="1">
        <v>7</v>
      </c>
      <c r="AA7" s="1">
        <v>0</v>
      </c>
      <c r="AB7" s="13">
        <v>1</v>
      </c>
      <c r="AC7" s="1">
        <v>0</v>
      </c>
      <c r="AD7" s="1">
        <v>0</v>
      </c>
      <c r="AE7" s="1">
        <v>0</v>
      </c>
      <c r="AF7" s="1">
        <v>0</v>
      </c>
      <c r="AG7" s="6"/>
      <c r="AO7" s="13"/>
      <c r="AT7" s="8"/>
      <c r="BB7" s="13"/>
      <c r="BG7" s="10"/>
      <c r="BO7" s="13"/>
    </row>
    <row r="8" spans="1:71" x14ac:dyDescent="0.25">
      <c r="A8" s="1" t="s">
        <v>22</v>
      </c>
      <c r="B8" s="1">
        <v>1.26</v>
      </c>
      <c r="C8" s="1">
        <v>1.25</v>
      </c>
      <c r="G8" s="2">
        <v>1</v>
      </c>
      <c r="H8" s="1">
        <v>3</v>
      </c>
      <c r="I8" s="1">
        <v>0</v>
      </c>
      <c r="J8" s="1">
        <v>0</v>
      </c>
      <c r="K8" s="1">
        <v>0</v>
      </c>
      <c r="L8" s="1">
        <v>0</v>
      </c>
      <c r="M8" s="1">
        <v>2</v>
      </c>
      <c r="N8" s="1">
        <v>1</v>
      </c>
      <c r="O8" s="13">
        <v>0</v>
      </c>
      <c r="P8" s="1">
        <v>0</v>
      </c>
      <c r="Q8" s="1">
        <v>0</v>
      </c>
      <c r="R8" s="1">
        <v>0</v>
      </c>
      <c r="S8" s="1">
        <v>0</v>
      </c>
      <c r="T8" s="4">
        <v>0</v>
      </c>
      <c r="U8" s="1">
        <v>1</v>
      </c>
      <c r="V8" s="1">
        <v>1</v>
      </c>
      <c r="W8" s="1">
        <v>0</v>
      </c>
      <c r="X8" s="1">
        <v>0</v>
      </c>
      <c r="Y8" s="1">
        <v>0</v>
      </c>
      <c r="Z8" s="1">
        <v>1</v>
      </c>
      <c r="AA8" s="1">
        <v>0</v>
      </c>
      <c r="AB8" s="13">
        <v>0</v>
      </c>
      <c r="AC8" s="1">
        <v>0</v>
      </c>
      <c r="AD8" s="1">
        <v>0</v>
      </c>
      <c r="AE8" s="1">
        <v>0</v>
      </c>
      <c r="AF8" s="1">
        <v>0</v>
      </c>
      <c r="AG8" s="6"/>
      <c r="AO8" s="13"/>
      <c r="AT8" s="8"/>
      <c r="BB8" s="13"/>
      <c r="BG8" s="10"/>
      <c r="BO8" s="13"/>
    </row>
    <row r="9" spans="1:71" x14ac:dyDescent="0.25">
      <c r="A9" s="15">
        <v>44581</v>
      </c>
      <c r="B9" s="4"/>
      <c r="C9" s="4"/>
      <c r="D9" s="4"/>
      <c r="E9" s="4"/>
      <c r="F9" s="4"/>
      <c r="G9" s="2"/>
      <c r="O9" s="13"/>
      <c r="T9" s="4"/>
      <c r="AB9" s="13"/>
      <c r="AG9" s="6"/>
      <c r="AO9" s="13"/>
      <c r="AT9" s="8"/>
      <c r="BB9" s="13"/>
      <c r="BG9" s="10"/>
      <c r="BO9" s="13"/>
    </row>
    <row r="10" spans="1:71" x14ac:dyDescent="0.25">
      <c r="A10" s="1" t="s">
        <v>23</v>
      </c>
      <c r="B10" s="1">
        <v>1.1200000000000001</v>
      </c>
      <c r="D10" s="1">
        <v>1.23</v>
      </c>
      <c r="F10" s="1">
        <v>1.3</v>
      </c>
      <c r="G10" s="2">
        <v>1</v>
      </c>
      <c r="H10" s="1">
        <v>4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1</v>
      </c>
      <c r="O10" s="13">
        <v>0</v>
      </c>
      <c r="P10" s="1">
        <v>0</v>
      </c>
      <c r="Q10" s="1">
        <v>0</v>
      </c>
      <c r="R10" s="1">
        <v>0</v>
      </c>
      <c r="S10" s="1">
        <v>0</v>
      </c>
      <c r="T10" s="4"/>
      <c r="AB10" s="13"/>
      <c r="AG10" s="6">
        <v>0</v>
      </c>
      <c r="AH10" s="1">
        <v>4</v>
      </c>
      <c r="AI10" s="1">
        <v>0</v>
      </c>
      <c r="AJ10" s="1">
        <v>0</v>
      </c>
      <c r="AK10" s="1">
        <v>0</v>
      </c>
      <c r="AL10" s="1">
        <v>3</v>
      </c>
      <c r="AM10" s="1">
        <v>2</v>
      </c>
      <c r="AN10" s="1">
        <v>1</v>
      </c>
      <c r="AO10" s="13">
        <v>0</v>
      </c>
      <c r="AP10" s="1">
        <v>0</v>
      </c>
      <c r="AQ10" s="1">
        <v>0</v>
      </c>
      <c r="AR10" s="1">
        <v>0</v>
      </c>
      <c r="AS10" s="1">
        <v>0</v>
      </c>
      <c r="AT10" s="8"/>
      <c r="BB10" s="13"/>
      <c r="BG10" s="10">
        <v>0</v>
      </c>
      <c r="BH10" s="1">
        <v>2</v>
      </c>
      <c r="BI10" s="1">
        <v>2</v>
      </c>
      <c r="BJ10" s="1">
        <v>0</v>
      </c>
      <c r="BK10" s="1">
        <v>0</v>
      </c>
      <c r="BL10" s="1">
        <v>1</v>
      </c>
      <c r="BM10" s="1">
        <v>5</v>
      </c>
      <c r="BN10" s="1">
        <v>1</v>
      </c>
      <c r="BO10" s="13">
        <v>0</v>
      </c>
      <c r="BP10" s="1">
        <v>0</v>
      </c>
      <c r="BQ10" s="1">
        <v>0</v>
      </c>
      <c r="BR10" s="1">
        <v>0</v>
      </c>
      <c r="BS10" s="1">
        <v>0</v>
      </c>
    </row>
    <row r="11" spans="1:71" x14ac:dyDescent="0.25">
      <c r="A11" s="1" t="s">
        <v>24</v>
      </c>
      <c r="B11" s="1">
        <v>0.54</v>
      </c>
      <c r="D11" s="1">
        <v>0.88</v>
      </c>
      <c r="F11" s="1">
        <v>0.2</v>
      </c>
      <c r="G11" s="2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1</v>
      </c>
      <c r="N11" s="1">
        <v>1</v>
      </c>
      <c r="O11" s="13">
        <v>0</v>
      </c>
      <c r="P11" s="1">
        <v>0</v>
      </c>
      <c r="Q11" s="1">
        <v>0</v>
      </c>
      <c r="R11" s="1">
        <v>0</v>
      </c>
      <c r="S11" s="1">
        <v>0</v>
      </c>
      <c r="T11" s="4"/>
      <c r="AB11" s="13"/>
      <c r="AG11" s="6">
        <v>1</v>
      </c>
      <c r="AH11" s="1">
        <v>3</v>
      </c>
      <c r="AI11" s="1">
        <v>0</v>
      </c>
      <c r="AJ11" s="1">
        <v>0</v>
      </c>
      <c r="AK11" s="1">
        <v>0</v>
      </c>
      <c r="AL11" s="1">
        <v>0</v>
      </c>
      <c r="AM11" s="1">
        <v>2</v>
      </c>
      <c r="AN11" s="1">
        <v>1</v>
      </c>
      <c r="AO11" s="13">
        <v>0</v>
      </c>
      <c r="AP11" s="1">
        <v>0</v>
      </c>
      <c r="AQ11" s="1">
        <v>0</v>
      </c>
      <c r="AR11" s="1">
        <v>0</v>
      </c>
      <c r="AS11" s="1">
        <v>0</v>
      </c>
      <c r="AT11" s="8"/>
      <c r="BB11" s="13"/>
      <c r="BG11" s="10">
        <v>0</v>
      </c>
      <c r="BH11" s="1">
        <v>0</v>
      </c>
      <c r="BI11" s="1">
        <v>0</v>
      </c>
      <c r="BJ11" s="1">
        <v>0</v>
      </c>
      <c r="BK11" s="1">
        <v>0</v>
      </c>
      <c r="BL11" s="1">
        <v>0</v>
      </c>
      <c r="BM11" s="1">
        <v>0</v>
      </c>
      <c r="BN11" s="1">
        <v>0</v>
      </c>
      <c r="BO11" s="13">
        <v>0</v>
      </c>
      <c r="BP11" s="1">
        <v>0</v>
      </c>
      <c r="BQ11" s="1">
        <v>0</v>
      </c>
      <c r="BR11" s="1">
        <v>0</v>
      </c>
      <c r="BS11" s="1">
        <v>0</v>
      </c>
    </row>
    <row r="12" spans="1:71" x14ac:dyDescent="0.25">
      <c r="A12" s="12">
        <v>44592</v>
      </c>
      <c r="B12" s="2"/>
      <c r="C12" s="2"/>
      <c r="D12" s="2"/>
      <c r="E12" s="2"/>
      <c r="F12" s="2"/>
      <c r="G12" s="2"/>
      <c r="O12" s="13"/>
      <c r="T12" s="4"/>
      <c r="AB12" s="13"/>
      <c r="AG12" s="6"/>
      <c r="AO12" s="13"/>
      <c r="AT12" s="8"/>
      <c r="BB12" s="13"/>
      <c r="BG12" s="10"/>
      <c r="BO12" s="13"/>
    </row>
    <row r="13" spans="1:71" x14ac:dyDescent="0.25">
      <c r="A13" s="1" t="s">
        <v>25</v>
      </c>
      <c r="B13" s="1">
        <v>0.28999999999999998</v>
      </c>
      <c r="D13" s="1">
        <v>0.88</v>
      </c>
      <c r="G13" s="2">
        <v>0</v>
      </c>
      <c r="H13" s="1">
        <v>1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3">
        <v>0</v>
      </c>
      <c r="P13" s="1">
        <v>0</v>
      </c>
      <c r="Q13" s="1">
        <v>0</v>
      </c>
      <c r="R13" s="1">
        <v>0</v>
      </c>
      <c r="S13" s="1">
        <v>0</v>
      </c>
      <c r="T13" s="4"/>
      <c r="AB13" s="13"/>
      <c r="AG13" s="6">
        <v>1</v>
      </c>
      <c r="AH13" s="1">
        <v>1</v>
      </c>
      <c r="AI13" s="1">
        <v>1</v>
      </c>
      <c r="AJ13" s="1">
        <v>0</v>
      </c>
      <c r="AK13" s="1">
        <v>0</v>
      </c>
      <c r="AL13" s="1">
        <v>0</v>
      </c>
      <c r="AM13" s="1">
        <v>1</v>
      </c>
      <c r="AN13" s="1">
        <v>0</v>
      </c>
      <c r="AO13" s="13">
        <v>1</v>
      </c>
      <c r="AP13" s="1">
        <v>0</v>
      </c>
      <c r="AQ13" s="1">
        <v>0</v>
      </c>
      <c r="AR13" s="1">
        <v>0</v>
      </c>
      <c r="AS13" s="1">
        <v>0</v>
      </c>
      <c r="AT13" s="8"/>
      <c r="BB13" s="13"/>
      <c r="BG13" s="10"/>
      <c r="BO13" s="13"/>
    </row>
    <row r="14" spans="1:71" x14ac:dyDescent="0.25">
      <c r="A14" s="1" t="s">
        <v>26</v>
      </c>
      <c r="B14" s="1">
        <v>1.1299999999999999</v>
      </c>
      <c r="D14" s="1">
        <v>1.49</v>
      </c>
      <c r="G14" s="2">
        <v>0</v>
      </c>
      <c r="H14" s="1">
        <v>2</v>
      </c>
      <c r="I14" s="1">
        <v>1</v>
      </c>
      <c r="J14" s="1">
        <v>0</v>
      </c>
      <c r="K14" s="1">
        <v>0</v>
      </c>
      <c r="L14" s="1">
        <v>0</v>
      </c>
      <c r="M14" s="1">
        <v>2</v>
      </c>
      <c r="N14" s="1">
        <v>0</v>
      </c>
      <c r="O14" s="13">
        <v>0</v>
      </c>
      <c r="P14" s="1">
        <v>0</v>
      </c>
      <c r="Q14" s="1">
        <v>0</v>
      </c>
      <c r="R14" s="1">
        <v>0</v>
      </c>
      <c r="S14" s="1">
        <v>0</v>
      </c>
      <c r="T14" s="4"/>
      <c r="AB14" s="13"/>
      <c r="AG14" s="6">
        <v>0</v>
      </c>
      <c r="AH14" s="1">
        <v>0</v>
      </c>
      <c r="AI14" s="1">
        <v>3</v>
      </c>
      <c r="AJ14" s="1">
        <v>0</v>
      </c>
      <c r="AK14" s="1">
        <v>0</v>
      </c>
      <c r="AL14" s="1">
        <v>2</v>
      </c>
      <c r="AM14" s="1">
        <v>3</v>
      </c>
      <c r="AN14" s="1">
        <v>2</v>
      </c>
      <c r="AO14" s="13">
        <v>1</v>
      </c>
      <c r="AP14" s="1">
        <v>0</v>
      </c>
      <c r="AQ14" s="1">
        <v>1</v>
      </c>
      <c r="AR14" s="1">
        <v>0</v>
      </c>
      <c r="AS14" s="1">
        <v>0</v>
      </c>
      <c r="AT14" s="8"/>
      <c r="BB14" s="13"/>
      <c r="BG14" s="10"/>
      <c r="BO14" s="13"/>
    </row>
    <row r="15" spans="1:71" x14ac:dyDescent="0.25">
      <c r="A15" s="1" t="s">
        <v>27</v>
      </c>
      <c r="B15" s="1">
        <v>1.07</v>
      </c>
      <c r="D15" s="1">
        <v>0.68</v>
      </c>
      <c r="G15" s="2">
        <v>0</v>
      </c>
      <c r="H15" s="1">
        <v>2</v>
      </c>
      <c r="I15" s="1">
        <v>0</v>
      </c>
      <c r="J15" s="1">
        <v>0</v>
      </c>
      <c r="K15" s="1">
        <v>0</v>
      </c>
      <c r="L15" s="1">
        <v>0</v>
      </c>
      <c r="M15" s="1">
        <v>5</v>
      </c>
      <c r="N15" s="1">
        <v>1</v>
      </c>
      <c r="O15" s="13">
        <v>0</v>
      </c>
      <c r="P15" s="1">
        <v>0</v>
      </c>
      <c r="Q15" s="1">
        <v>0</v>
      </c>
      <c r="R15" s="1">
        <v>0</v>
      </c>
      <c r="S15" s="1">
        <v>0</v>
      </c>
      <c r="T15" s="4"/>
      <c r="AB15" s="13"/>
      <c r="AG15" s="6">
        <v>0</v>
      </c>
      <c r="AH15" s="1">
        <v>1</v>
      </c>
      <c r="AI15" s="1">
        <v>0</v>
      </c>
      <c r="AJ15" s="1">
        <v>0</v>
      </c>
      <c r="AK15" s="1">
        <v>0</v>
      </c>
      <c r="AL15" s="1">
        <v>2</v>
      </c>
      <c r="AM15" s="1">
        <v>0</v>
      </c>
      <c r="AN15" s="1">
        <v>1</v>
      </c>
      <c r="AO15" s="13">
        <v>1</v>
      </c>
      <c r="AP15" s="1">
        <v>0</v>
      </c>
      <c r="AQ15" s="1">
        <v>0</v>
      </c>
      <c r="AR15" s="1">
        <v>0</v>
      </c>
      <c r="AS15" s="1">
        <v>0</v>
      </c>
      <c r="AT15" s="8"/>
      <c r="BB15" s="13"/>
      <c r="BG15" s="10"/>
      <c r="BO15" s="13"/>
    </row>
    <row r="16" spans="1:71" x14ac:dyDescent="0.25">
      <c r="A16" s="1" t="s">
        <v>28</v>
      </c>
      <c r="B16" s="1">
        <v>1.21</v>
      </c>
      <c r="D16" s="1">
        <v>0.66</v>
      </c>
      <c r="G16" s="2">
        <v>1</v>
      </c>
      <c r="H16" s="1">
        <v>1</v>
      </c>
      <c r="I16" s="1">
        <v>0</v>
      </c>
      <c r="J16" s="1">
        <v>0</v>
      </c>
      <c r="K16" s="1">
        <v>0</v>
      </c>
      <c r="L16" s="1">
        <v>0</v>
      </c>
      <c r="M16" s="1">
        <v>2</v>
      </c>
      <c r="N16" s="1">
        <v>0</v>
      </c>
      <c r="O16" s="13">
        <v>0</v>
      </c>
      <c r="P16" s="1">
        <v>0</v>
      </c>
      <c r="Q16" s="1">
        <v>0</v>
      </c>
      <c r="R16" s="1">
        <v>0</v>
      </c>
      <c r="S16" s="1">
        <v>0</v>
      </c>
      <c r="T16" s="4"/>
      <c r="AB16" s="13"/>
      <c r="AG16" s="6">
        <v>0</v>
      </c>
      <c r="AH16" s="1">
        <v>0</v>
      </c>
      <c r="AI16" s="1">
        <v>1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3">
        <v>1</v>
      </c>
      <c r="AP16" s="1">
        <v>0</v>
      </c>
      <c r="AQ16" s="1">
        <v>0</v>
      </c>
      <c r="AR16" s="1">
        <v>0</v>
      </c>
      <c r="AS16" s="1">
        <v>0</v>
      </c>
      <c r="AT16" s="8"/>
      <c r="BB16" s="13"/>
      <c r="BG16" s="10"/>
      <c r="BO16" s="13"/>
    </row>
    <row r="17" spans="1:71" x14ac:dyDescent="0.25">
      <c r="A17" s="1" t="s">
        <v>29</v>
      </c>
      <c r="B17" s="1">
        <v>0.8</v>
      </c>
      <c r="D17" s="1">
        <v>1.1200000000000001</v>
      </c>
      <c r="G17" s="2">
        <v>0</v>
      </c>
      <c r="H17" s="1">
        <v>0</v>
      </c>
      <c r="I17" s="1">
        <v>2</v>
      </c>
      <c r="J17" s="1">
        <v>0</v>
      </c>
      <c r="K17" s="1">
        <v>0</v>
      </c>
      <c r="L17" s="1">
        <v>0</v>
      </c>
      <c r="M17" s="1">
        <v>3</v>
      </c>
      <c r="N17" s="1">
        <v>0</v>
      </c>
      <c r="O17" s="13">
        <v>0</v>
      </c>
      <c r="P17" s="1">
        <v>0</v>
      </c>
      <c r="Q17" s="1">
        <v>1</v>
      </c>
      <c r="R17" s="1">
        <v>0</v>
      </c>
      <c r="S17" s="1">
        <v>0</v>
      </c>
      <c r="T17" s="4"/>
      <c r="AB17" s="13"/>
      <c r="AG17" s="6">
        <v>0</v>
      </c>
      <c r="AH17" s="1">
        <v>1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3">
        <v>0</v>
      </c>
      <c r="AP17" s="1">
        <v>0</v>
      </c>
      <c r="AQ17" s="1">
        <v>0</v>
      </c>
      <c r="AR17" s="1">
        <v>0</v>
      </c>
      <c r="AS17" s="1">
        <v>0</v>
      </c>
      <c r="AT17" s="8"/>
      <c r="BB17" s="13"/>
      <c r="BG17" s="10"/>
      <c r="BO17" s="13"/>
    </row>
    <row r="18" spans="1:71" x14ac:dyDescent="0.25">
      <c r="A18" s="14">
        <v>44593</v>
      </c>
      <c r="B18" s="6"/>
      <c r="C18" s="6"/>
      <c r="D18" s="6"/>
      <c r="E18" s="6"/>
      <c r="F18" s="6"/>
      <c r="G18" s="2"/>
      <c r="O18" s="13"/>
      <c r="T18" s="4"/>
      <c r="AB18" s="13"/>
      <c r="AG18" s="6"/>
      <c r="AO18" s="13"/>
      <c r="AT18" s="8"/>
      <c r="BB18" s="13"/>
      <c r="BG18" s="10"/>
      <c r="BO18" s="13"/>
    </row>
    <row r="19" spans="1:71" x14ac:dyDescent="0.25">
      <c r="A19" s="1" t="s">
        <v>30</v>
      </c>
      <c r="B19" s="1">
        <v>0.79</v>
      </c>
      <c r="D19" s="1">
        <v>1.62</v>
      </c>
      <c r="G19" s="2">
        <v>0</v>
      </c>
      <c r="H19" s="1">
        <v>1</v>
      </c>
      <c r="I19" s="1">
        <v>0</v>
      </c>
      <c r="J19" s="1">
        <v>0</v>
      </c>
      <c r="K19" s="1">
        <v>0</v>
      </c>
      <c r="L19" s="1">
        <v>0</v>
      </c>
      <c r="M19" s="1">
        <v>2</v>
      </c>
      <c r="N19" s="1">
        <v>0</v>
      </c>
      <c r="O19" s="13">
        <v>1</v>
      </c>
      <c r="P19" s="1">
        <v>0</v>
      </c>
      <c r="Q19" s="1">
        <v>0</v>
      </c>
      <c r="R19" s="1">
        <v>0</v>
      </c>
      <c r="S19" s="1">
        <v>0</v>
      </c>
      <c r="T19" s="4"/>
      <c r="AB19" s="13"/>
      <c r="AG19" s="6">
        <v>1</v>
      </c>
      <c r="AH19" s="1">
        <v>2</v>
      </c>
      <c r="AI19" s="1">
        <v>1</v>
      </c>
      <c r="AJ19" s="1">
        <v>0</v>
      </c>
      <c r="AK19" s="1">
        <v>0</v>
      </c>
      <c r="AL19" s="1">
        <v>4</v>
      </c>
      <c r="AM19" s="1">
        <v>2</v>
      </c>
      <c r="AN19" s="1">
        <v>1</v>
      </c>
      <c r="AO19" s="13">
        <v>0</v>
      </c>
      <c r="AP19" s="1">
        <v>0</v>
      </c>
      <c r="AQ19" s="1">
        <v>0</v>
      </c>
      <c r="AR19" s="1">
        <v>0</v>
      </c>
      <c r="AS19" s="1">
        <v>0</v>
      </c>
      <c r="AT19" s="8"/>
      <c r="BB19" s="13"/>
      <c r="BG19" s="10"/>
      <c r="BO19" s="13"/>
    </row>
    <row r="20" spans="1:71" x14ac:dyDescent="0.25">
      <c r="A20" s="15">
        <v>44594</v>
      </c>
      <c r="B20" s="4"/>
      <c r="C20" s="4"/>
      <c r="D20" s="4"/>
      <c r="E20" s="4"/>
      <c r="F20" s="4"/>
      <c r="G20" s="2"/>
      <c r="O20" s="13"/>
      <c r="T20" s="4"/>
      <c r="AB20" s="13"/>
      <c r="AG20" s="6"/>
      <c r="AO20" s="13"/>
      <c r="AT20" s="8"/>
      <c r="BB20" s="13"/>
      <c r="BG20" s="10"/>
      <c r="BO20" s="13"/>
    </row>
    <row r="21" spans="1:71" ht="15.75" customHeight="1" x14ac:dyDescent="0.25">
      <c r="A21" s="1" t="s">
        <v>31</v>
      </c>
      <c r="B21" s="1">
        <v>0.53</v>
      </c>
      <c r="D21" s="1">
        <v>0.52</v>
      </c>
      <c r="G21" s="2">
        <v>0</v>
      </c>
      <c r="H21" s="1">
        <v>1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3">
        <v>0</v>
      </c>
      <c r="P21" s="1">
        <v>0</v>
      </c>
      <c r="Q21" s="1">
        <v>0</v>
      </c>
      <c r="R21" s="1">
        <v>0</v>
      </c>
      <c r="S21" s="1">
        <v>0</v>
      </c>
      <c r="T21" s="4"/>
      <c r="AB21" s="13"/>
      <c r="AG21" s="6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3">
        <v>0</v>
      </c>
      <c r="AP21" s="1">
        <v>0</v>
      </c>
      <c r="AQ21" s="1">
        <v>0</v>
      </c>
      <c r="AR21" s="1">
        <v>0</v>
      </c>
      <c r="AS21" s="1">
        <v>0</v>
      </c>
      <c r="AT21" s="8"/>
      <c r="BB21" s="13"/>
      <c r="BG21" s="10"/>
      <c r="BO21" s="13"/>
    </row>
    <row r="22" spans="1:71" ht="15.75" customHeight="1" x14ac:dyDescent="0.25">
      <c r="A22" s="12">
        <v>44610</v>
      </c>
      <c r="B22" s="2"/>
      <c r="C22" s="2"/>
      <c r="D22" s="2"/>
      <c r="E22" s="2"/>
      <c r="F22" s="2"/>
      <c r="G22" s="2"/>
      <c r="O22" s="13"/>
      <c r="T22" s="4"/>
      <c r="AB22" s="13"/>
      <c r="AG22" s="6"/>
      <c r="AO22" s="13"/>
      <c r="AT22" s="8"/>
      <c r="BB22" s="13"/>
      <c r="BG22" s="10"/>
      <c r="BO22" s="13"/>
    </row>
    <row r="23" spans="1:71" ht="15.75" customHeight="1" x14ac:dyDescent="0.25">
      <c r="A23" s="1" t="s">
        <v>32</v>
      </c>
      <c r="B23" s="1">
        <v>0.37</v>
      </c>
      <c r="C23" s="1">
        <v>1.1100000000000001</v>
      </c>
      <c r="D23" s="1">
        <v>0.41</v>
      </c>
      <c r="G23" s="2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1</v>
      </c>
      <c r="N23" s="1">
        <v>0</v>
      </c>
      <c r="O23" s="13">
        <v>0</v>
      </c>
      <c r="P23" s="1">
        <v>0</v>
      </c>
      <c r="Q23" s="1">
        <v>0</v>
      </c>
      <c r="R23" s="1">
        <v>0</v>
      </c>
      <c r="S23" s="1">
        <v>0</v>
      </c>
      <c r="T23" s="4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1</v>
      </c>
      <c r="AA23" s="1">
        <v>0</v>
      </c>
      <c r="AB23" s="13">
        <v>1</v>
      </c>
      <c r="AC23" s="1">
        <v>0</v>
      </c>
      <c r="AD23" s="1">
        <v>0</v>
      </c>
      <c r="AE23" s="1">
        <v>0</v>
      </c>
      <c r="AF23" s="1">
        <v>0</v>
      </c>
      <c r="AG23" s="6">
        <v>0</v>
      </c>
      <c r="AH23" s="1">
        <v>1</v>
      </c>
      <c r="AI23" s="1">
        <v>0</v>
      </c>
      <c r="AJ23" s="1">
        <v>0</v>
      </c>
      <c r="AK23" s="1">
        <v>0</v>
      </c>
      <c r="AL23" s="1">
        <v>0</v>
      </c>
      <c r="AM23" s="1">
        <v>1</v>
      </c>
      <c r="AN23" s="1">
        <v>0</v>
      </c>
      <c r="AO23" s="13">
        <v>0</v>
      </c>
      <c r="AP23" s="1">
        <v>0</v>
      </c>
      <c r="AQ23" s="1">
        <v>0</v>
      </c>
      <c r="AR23" s="1">
        <v>0</v>
      </c>
      <c r="AS23" s="1">
        <v>0</v>
      </c>
      <c r="AT23" s="8"/>
      <c r="BB23" s="13"/>
      <c r="BG23" s="10"/>
      <c r="BO23" s="13"/>
    </row>
    <row r="24" spans="1:71" ht="15.75" customHeight="1" x14ac:dyDescent="0.25">
      <c r="A24" s="1" t="s">
        <v>33</v>
      </c>
      <c r="B24" s="1">
        <v>0.98</v>
      </c>
      <c r="C24" s="1">
        <v>1</v>
      </c>
      <c r="D24" s="1">
        <v>0.9</v>
      </c>
      <c r="G24" s="2">
        <v>0</v>
      </c>
      <c r="H24" s="1">
        <v>1</v>
      </c>
      <c r="I24" s="1">
        <v>1</v>
      </c>
      <c r="J24" s="1">
        <v>0</v>
      </c>
      <c r="K24" s="1">
        <v>0</v>
      </c>
      <c r="L24" s="1">
        <v>0</v>
      </c>
      <c r="M24" s="1">
        <v>5</v>
      </c>
      <c r="N24" s="1">
        <v>0</v>
      </c>
      <c r="O24" s="13">
        <v>0</v>
      </c>
      <c r="P24" s="1">
        <v>0</v>
      </c>
      <c r="Q24" s="1">
        <v>0</v>
      </c>
      <c r="R24" s="1">
        <v>0</v>
      </c>
      <c r="S24" s="1">
        <v>0</v>
      </c>
      <c r="T24" s="4">
        <v>0</v>
      </c>
      <c r="U24" s="1">
        <v>0</v>
      </c>
      <c r="V24" s="1">
        <v>1</v>
      </c>
      <c r="W24" s="1">
        <v>0</v>
      </c>
      <c r="X24" s="1">
        <v>0</v>
      </c>
      <c r="Y24" s="1">
        <v>0</v>
      </c>
      <c r="Z24" s="1">
        <v>4</v>
      </c>
      <c r="AA24" s="1">
        <v>0</v>
      </c>
      <c r="AB24" s="13">
        <v>0</v>
      </c>
      <c r="AC24" s="1">
        <v>0</v>
      </c>
      <c r="AD24" s="1">
        <v>0</v>
      </c>
      <c r="AE24" s="1">
        <v>0</v>
      </c>
      <c r="AF24" s="1">
        <v>0</v>
      </c>
      <c r="AG24" s="6">
        <v>0</v>
      </c>
      <c r="AH24" s="1">
        <v>0</v>
      </c>
      <c r="AI24" s="1">
        <v>2</v>
      </c>
      <c r="AJ24" s="1">
        <v>0</v>
      </c>
      <c r="AK24" s="1">
        <v>0</v>
      </c>
      <c r="AL24" s="1">
        <v>0</v>
      </c>
      <c r="AM24" s="1">
        <v>2</v>
      </c>
      <c r="AN24" s="1">
        <v>1</v>
      </c>
      <c r="AO24" s="13">
        <v>1</v>
      </c>
      <c r="AP24" s="1">
        <v>1</v>
      </c>
      <c r="AQ24" s="1">
        <v>0</v>
      </c>
      <c r="AR24" s="1">
        <v>0</v>
      </c>
      <c r="AS24" s="1">
        <v>0</v>
      </c>
      <c r="AT24" s="8"/>
      <c r="BB24" s="13"/>
      <c r="BG24" s="10"/>
      <c r="BO24" s="13"/>
    </row>
    <row r="25" spans="1:71" ht="15.75" customHeight="1" x14ac:dyDescent="0.25">
      <c r="A25" s="1" t="s">
        <v>34</v>
      </c>
      <c r="B25" s="1">
        <v>1.24</v>
      </c>
      <c r="C25" s="1">
        <v>0.96</v>
      </c>
      <c r="D25" s="1">
        <v>1.1599999999999999</v>
      </c>
      <c r="G25" s="2">
        <v>0</v>
      </c>
      <c r="H25" s="1">
        <v>1</v>
      </c>
      <c r="I25" s="1">
        <v>0</v>
      </c>
      <c r="J25" s="1">
        <v>0</v>
      </c>
      <c r="K25" s="1">
        <v>0</v>
      </c>
      <c r="L25" s="1">
        <v>0</v>
      </c>
      <c r="M25" s="1">
        <v>4</v>
      </c>
      <c r="N25" s="1">
        <v>1</v>
      </c>
      <c r="O25" s="13">
        <v>0</v>
      </c>
      <c r="P25" s="1">
        <v>0</v>
      </c>
      <c r="Q25" s="1">
        <v>0</v>
      </c>
      <c r="R25" s="1">
        <v>0</v>
      </c>
      <c r="S25" s="1">
        <v>0</v>
      </c>
      <c r="T25" s="4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3</v>
      </c>
      <c r="AA25" s="1">
        <v>1</v>
      </c>
      <c r="AB25" s="13">
        <v>1</v>
      </c>
      <c r="AC25" s="1">
        <v>0</v>
      </c>
      <c r="AD25" s="1">
        <v>0</v>
      </c>
      <c r="AE25" s="1">
        <v>0</v>
      </c>
      <c r="AF25" s="1">
        <v>0</v>
      </c>
      <c r="AG25" s="6">
        <v>1</v>
      </c>
      <c r="AH25" s="1">
        <v>5</v>
      </c>
      <c r="AI25" s="1">
        <v>1</v>
      </c>
      <c r="AJ25" s="1">
        <v>0</v>
      </c>
      <c r="AK25" s="1">
        <v>0</v>
      </c>
      <c r="AL25" s="1">
        <v>2</v>
      </c>
      <c r="AM25" s="1">
        <v>1</v>
      </c>
      <c r="AN25" s="1">
        <v>0</v>
      </c>
      <c r="AO25" s="13">
        <v>0</v>
      </c>
      <c r="AP25" s="1">
        <v>0</v>
      </c>
      <c r="AQ25" s="1">
        <v>0</v>
      </c>
      <c r="AR25" s="1">
        <v>0</v>
      </c>
      <c r="AS25" s="1">
        <v>0</v>
      </c>
      <c r="AT25" s="8"/>
      <c r="BB25" s="13"/>
      <c r="BG25" s="10"/>
      <c r="BO25" s="13"/>
    </row>
    <row r="26" spans="1:71" ht="15.75" customHeight="1" x14ac:dyDescent="0.25">
      <c r="A26" s="14">
        <v>44611</v>
      </c>
      <c r="B26" s="6"/>
      <c r="C26" s="6"/>
      <c r="D26" s="6"/>
      <c r="E26" s="6"/>
      <c r="F26" s="6"/>
      <c r="G26" s="2"/>
      <c r="O26" s="13"/>
      <c r="T26" s="4"/>
      <c r="AB26" s="13"/>
      <c r="AG26" s="6"/>
      <c r="AO26" s="13"/>
      <c r="AT26" s="8"/>
      <c r="BB26" s="13"/>
      <c r="BG26" s="10"/>
      <c r="BO26" s="13"/>
    </row>
    <row r="27" spans="1:71" ht="15.75" customHeight="1" x14ac:dyDescent="0.25">
      <c r="A27" s="1" t="s">
        <v>35</v>
      </c>
      <c r="B27" s="1">
        <v>0.66</v>
      </c>
      <c r="D27" s="1">
        <v>1.24</v>
      </c>
      <c r="F27" s="1">
        <v>0.57999999999999996</v>
      </c>
      <c r="G27" s="2">
        <v>1</v>
      </c>
      <c r="H27" s="1">
        <v>2</v>
      </c>
      <c r="I27" s="1">
        <v>1</v>
      </c>
      <c r="J27" s="1">
        <v>0</v>
      </c>
      <c r="K27" s="1">
        <v>0</v>
      </c>
      <c r="L27" s="1">
        <v>2</v>
      </c>
      <c r="M27" s="1">
        <v>2</v>
      </c>
      <c r="N27" s="1">
        <v>0</v>
      </c>
      <c r="O27" s="13">
        <v>0</v>
      </c>
      <c r="P27" s="1">
        <v>0</v>
      </c>
      <c r="Q27" s="1">
        <v>0</v>
      </c>
      <c r="R27" s="1">
        <v>0</v>
      </c>
      <c r="S27" s="1">
        <v>0</v>
      </c>
      <c r="T27" s="4"/>
      <c r="AB27" s="13"/>
      <c r="AG27" s="6">
        <v>0</v>
      </c>
      <c r="AH27" s="1">
        <v>0</v>
      </c>
      <c r="AI27" s="1">
        <v>3</v>
      </c>
      <c r="AJ27" s="1">
        <v>0</v>
      </c>
      <c r="AK27" s="1">
        <v>0</v>
      </c>
      <c r="AL27" s="1">
        <v>0</v>
      </c>
      <c r="AM27" s="1">
        <v>4</v>
      </c>
      <c r="AN27" s="1">
        <v>2</v>
      </c>
      <c r="AO27" s="13">
        <v>0</v>
      </c>
      <c r="AP27" s="1">
        <v>0</v>
      </c>
      <c r="AQ27" s="1">
        <v>0</v>
      </c>
      <c r="AR27" s="1">
        <v>0</v>
      </c>
      <c r="AS27" s="1">
        <v>0</v>
      </c>
      <c r="AT27" s="8"/>
      <c r="BB27" s="13"/>
      <c r="BG27" s="10">
        <v>0</v>
      </c>
      <c r="BH27" s="1">
        <v>2</v>
      </c>
      <c r="BI27" s="1">
        <v>0</v>
      </c>
      <c r="BJ27" s="1">
        <v>0</v>
      </c>
      <c r="BK27" s="1">
        <v>0</v>
      </c>
      <c r="BL27" s="1">
        <v>2</v>
      </c>
      <c r="BM27" s="1">
        <v>4</v>
      </c>
      <c r="BN27" s="1">
        <v>1</v>
      </c>
      <c r="BO27" s="13">
        <v>0</v>
      </c>
      <c r="BP27" s="1">
        <v>0</v>
      </c>
      <c r="BQ27" s="1">
        <v>0</v>
      </c>
      <c r="BR27" s="1">
        <v>0</v>
      </c>
      <c r="BS27" s="1">
        <v>0</v>
      </c>
    </row>
    <row r="28" spans="1:71" ht="15.75" customHeight="1" x14ac:dyDescent="0.25">
      <c r="A28" s="1" t="s">
        <v>36</v>
      </c>
      <c r="B28" s="1">
        <v>0.65</v>
      </c>
      <c r="C28" s="1">
        <v>1.1399999999999999</v>
      </c>
      <c r="D28" s="1">
        <v>1.1399999999999999</v>
      </c>
      <c r="G28" s="2">
        <v>0</v>
      </c>
      <c r="H28" s="1">
        <v>5</v>
      </c>
      <c r="I28" s="1">
        <v>1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3">
        <v>0</v>
      </c>
      <c r="P28" s="1">
        <v>0</v>
      </c>
      <c r="Q28" s="1">
        <v>0</v>
      </c>
      <c r="R28" s="1">
        <v>0</v>
      </c>
      <c r="S28" s="1">
        <v>0</v>
      </c>
      <c r="T28" s="4">
        <v>1</v>
      </c>
      <c r="U28" s="1">
        <v>0</v>
      </c>
      <c r="V28" s="1">
        <v>1</v>
      </c>
      <c r="W28" s="1">
        <v>0</v>
      </c>
      <c r="X28" s="1">
        <v>0</v>
      </c>
      <c r="Y28" s="1">
        <v>1</v>
      </c>
      <c r="Z28" s="1">
        <v>4</v>
      </c>
      <c r="AA28" s="1">
        <v>0</v>
      </c>
      <c r="AB28" s="13">
        <v>0</v>
      </c>
      <c r="AC28" s="1">
        <v>0</v>
      </c>
      <c r="AD28" s="1">
        <v>1</v>
      </c>
      <c r="AE28" s="1">
        <v>0</v>
      </c>
      <c r="AF28" s="1">
        <v>0</v>
      </c>
      <c r="AG28" s="6">
        <v>1</v>
      </c>
      <c r="AH28" s="1">
        <v>2</v>
      </c>
      <c r="AI28" s="1">
        <v>1</v>
      </c>
      <c r="AJ28" s="1">
        <v>0</v>
      </c>
      <c r="AK28" s="1">
        <v>0</v>
      </c>
      <c r="AL28" s="1">
        <v>1</v>
      </c>
      <c r="AM28" s="1">
        <v>4</v>
      </c>
      <c r="AN28" s="1">
        <v>0</v>
      </c>
      <c r="AO28" s="13">
        <v>0</v>
      </c>
      <c r="AP28" s="1">
        <v>0</v>
      </c>
      <c r="AQ28" s="1">
        <v>0</v>
      </c>
      <c r="AR28" s="1">
        <v>0</v>
      </c>
      <c r="AS28" s="1">
        <v>0</v>
      </c>
      <c r="AT28" s="8"/>
      <c r="BB28" s="13"/>
      <c r="BG28" s="10"/>
      <c r="BO28" s="13"/>
    </row>
    <row r="29" spans="1:71" ht="15.75" customHeight="1" x14ac:dyDescent="0.25">
      <c r="A29" s="15">
        <v>44617</v>
      </c>
      <c r="B29" s="4" t="s">
        <v>176</v>
      </c>
      <c r="C29" s="4"/>
      <c r="D29" s="4"/>
      <c r="E29" s="4"/>
      <c r="F29" s="4"/>
      <c r="G29" s="2"/>
      <c r="O29" s="13"/>
      <c r="T29" s="4"/>
      <c r="AB29" s="13"/>
      <c r="AG29" s="6"/>
      <c r="AO29" s="13"/>
      <c r="AT29" s="8"/>
      <c r="BB29" s="13"/>
      <c r="BG29" s="10"/>
      <c r="BO29" s="13"/>
    </row>
    <row r="30" spans="1:71" ht="15.75" customHeight="1" x14ac:dyDescent="0.25">
      <c r="A30" s="1" t="s">
        <v>37</v>
      </c>
      <c r="B30" s="1">
        <v>0.63</v>
      </c>
      <c r="D30" s="1">
        <v>1.58</v>
      </c>
      <c r="F30" s="1">
        <v>1.22</v>
      </c>
      <c r="G30" s="2">
        <v>0</v>
      </c>
      <c r="H30" s="1">
        <v>2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1</v>
      </c>
      <c r="O30" s="13">
        <v>1</v>
      </c>
      <c r="P30" s="1">
        <v>1</v>
      </c>
      <c r="Q30" s="1">
        <v>0</v>
      </c>
      <c r="R30" s="1">
        <v>0</v>
      </c>
      <c r="S30" s="1">
        <v>0</v>
      </c>
      <c r="T30" s="4"/>
      <c r="AB30" s="13"/>
      <c r="AG30" s="6">
        <v>1</v>
      </c>
      <c r="AH30" s="1">
        <v>3</v>
      </c>
      <c r="AI30" s="1">
        <v>3</v>
      </c>
      <c r="AJ30" s="1">
        <v>0</v>
      </c>
      <c r="AK30" s="1">
        <v>0</v>
      </c>
      <c r="AL30" s="1">
        <v>4</v>
      </c>
      <c r="AM30" s="1">
        <v>2</v>
      </c>
      <c r="AN30" s="1">
        <v>2</v>
      </c>
      <c r="AO30" s="13">
        <v>2</v>
      </c>
      <c r="AP30" s="1">
        <v>0</v>
      </c>
      <c r="AQ30" s="1">
        <v>1</v>
      </c>
      <c r="AR30" s="1">
        <v>0</v>
      </c>
      <c r="AS30" s="1">
        <v>0</v>
      </c>
      <c r="AT30" s="8"/>
      <c r="BB30" s="13"/>
      <c r="BG30" s="10">
        <v>0</v>
      </c>
      <c r="BH30" s="1">
        <v>6</v>
      </c>
      <c r="BI30" s="1">
        <v>0</v>
      </c>
      <c r="BJ30" s="1">
        <v>0</v>
      </c>
      <c r="BK30" s="1">
        <v>0</v>
      </c>
      <c r="BL30" s="1">
        <v>0</v>
      </c>
      <c r="BM30" s="1">
        <v>4</v>
      </c>
      <c r="BN30" s="1">
        <v>0</v>
      </c>
      <c r="BO30" s="13">
        <v>0</v>
      </c>
      <c r="BP30" s="1">
        <v>0</v>
      </c>
      <c r="BQ30" s="1">
        <v>0</v>
      </c>
      <c r="BR30" s="1">
        <v>0</v>
      </c>
      <c r="BS30" s="1">
        <v>0</v>
      </c>
    </row>
    <row r="31" spans="1:71" ht="15.75" customHeight="1" x14ac:dyDescent="0.25">
      <c r="A31" s="1" t="s">
        <v>38</v>
      </c>
      <c r="B31" s="1">
        <v>0.65</v>
      </c>
      <c r="D31" s="1">
        <v>1.66</v>
      </c>
      <c r="F31" s="1">
        <v>0.38</v>
      </c>
      <c r="G31" s="2">
        <v>0</v>
      </c>
      <c r="H31" s="1">
        <v>2</v>
      </c>
      <c r="I31" s="1">
        <v>0</v>
      </c>
      <c r="J31" s="1">
        <v>0</v>
      </c>
      <c r="K31" s="1">
        <v>0</v>
      </c>
      <c r="L31" s="1">
        <v>0</v>
      </c>
      <c r="M31" s="1">
        <v>2</v>
      </c>
      <c r="N31" s="1">
        <v>1</v>
      </c>
      <c r="O31" s="13">
        <v>0</v>
      </c>
      <c r="P31" s="1">
        <v>0</v>
      </c>
      <c r="Q31" s="1">
        <v>0</v>
      </c>
      <c r="R31" s="1">
        <v>0</v>
      </c>
      <c r="S31" s="1">
        <v>0</v>
      </c>
      <c r="T31" s="4"/>
      <c r="AB31" s="13"/>
      <c r="AG31" s="6">
        <v>2</v>
      </c>
      <c r="AH31" s="1">
        <v>4</v>
      </c>
      <c r="AI31" s="1">
        <v>2</v>
      </c>
      <c r="AJ31" s="1">
        <v>0</v>
      </c>
      <c r="AK31" s="1">
        <v>0</v>
      </c>
      <c r="AL31" s="1">
        <v>2</v>
      </c>
      <c r="AM31" s="1">
        <v>2</v>
      </c>
      <c r="AN31" s="1">
        <v>0</v>
      </c>
      <c r="AO31" s="13">
        <v>0</v>
      </c>
      <c r="AP31" s="1">
        <v>0</v>
      </c>
      <c r="AQ31" s="1">
        <v>0</v>
      </c>
      <c r="AR31" s="1">
        <v>0</v>
      </c>
      <c r="AS31" s="1">
        <v>0</v>
      </c>
      <c r="AT31" s="8"/>
      <c r="BB31" s="13"/>
      <c r="BG31" s="10">
        <v>0</v>
      </c>
      <c r="BH31" s="1">
        <v>0</v>
      </c>
      <c r="BI31" s="1">
        <v>0</v>
      </c>
      <c r="BJ31" s="1">
        <v>0</v>
      </c>
      <c r="BK31" s="1">
        <v>0</v>
      </c>
      <c r="BL31" s="1">
        <v>2</v>
      </c>
      <c r="BM31" s="1">
        <v>0</v>
      </c>
      <c r="BN31" s="1">
        <v>0</v>
      </c>
      <c r="BO31" s="13">
        <v>0</v>
      </c>
      <c r="BP31" s="1">
        <v>0</v>
      </c>
      <c r="BQ31" s="1">
        <v>0</v>
      </c>
      <c r="BR31" s="1">
        <v>0</v>
      </c>
      <c r="BS31" s="1">
        <v>0</v>
      </c>
    </row>
    <row r="32" spans="1:71" ht="15.75" customHeight="1" x14ac:dyDescent="0.25">
      <c r="A32" s="12">
        <v>44701</v>
      </c>
      <c r="B32" s="2"/>
      <c r="C32" s="2"/>
      <c r="D32" s="2"/>
      <c r="E32" s="2"/>
      <c r="F32" s="2"/>
      <c r="G32" s="2"/>
      <c r="O32" s="13"/>
      <c r="T32" s="4"/>
      <c r="AB32" s="13"/>
      <c r="AG32" s="6"/>
      <c r="AO32" s="13"/>
      <c r="AT32" s="8"/>
      <c r="BB32" s="13"/>
      <c r="BG32" s="10"/>
      <c r="BO32" s="13"/>
    </row>
    <row r="33" spans="1:71" ht="15.75" customHeight="1" x14ac:dyDescent="0.25">
      <c r="A33" s="1" t="s">
        <v>39</v>
      </c>
      <c r="B33" s="1">
        <v>0.96</v>
      </c>
      <c r="C33" s="1">
        <v>0.97</v>
      </c>
      <c r="E33" s="1">
        <v>1.1299999999999999</v>
      </c>
      <c r="G33" s="2">
        <v>0</v>
      </c>
      <c r="H33" s="1">
        <v>3</v>
      </c>
      <c r="I33" s="1">
        <v>0</v>
      </c>
      <c r="J33" s="1">
        <v>0</v>
      </c>
      <c r="K33" s="1">
        <v>0</v>
      </c>
      <c r="L33" s="1">
        <v>0</v>
      </c>
      <c r="M33" s="1">
        <v>1</v>
      </c>
      <c r="N33" s="1">
        <v>1</v>
      </c>
      <c r="O33" s="13">
        <v>0</v>
      </c>
      <c r="P33" s="1">
        <v>0</v>
      </c>
      <c r="Q33" s="1">
        <v>0</v>
      </c>
      <c r="R33" s="1">
        <v>0</v>
      </c>
      <c r="S33" s="1">
        <v>0</v>
      </c>
      <c r="T33" s="4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3</v>
      </c>
      <c r="AA33" s="1">
        <v>0</v>
      </c>
      <c r="AB33" s="13">
        <v>0</v>
      </c>
      <c r="AC33" s="1">
        <v>0</v>
      </c>
      <c r="AD33" s="1">
        <v>0</v>
      </c>
      <c r="AE33" s="1">
        <v>0</v>
      </c>
      <c r="AF33" s="1">
        <v>0</v>
      </c>
      <c r="AG33" s="6"/>
      <c r="AO33" s="13"/>
      <c r="AT33" s="8">
        <v>0</v>
      </c>
      <c r="AU33" s="1">
        <v>2</v>
      </c>
      <c r="AV33" s="1">
        <v>0</v>
      </c>
      <c r="AW33" s="1">
        <v>0</v>
      </c>
      <c r="AX33" s="1">
        <v>0</v>
      </c>
      <c r="AY33" s="1">
        <v>0</v>
      </c>
      <c r="AZ33" s="1">
        <v>0</v>
      </c>
      <c r="BA33" s="1">
        <v>2</v>
      </c>
      <c r="BB33" s="13">
        <v>0</v>
      </c>
      <c r="BC33" s="1">
        <v>0</v>
      </c>
      <c r="BD33" s="1">
        <v>0</v>
      </c>
      <c r="BE33" s="1">
        <v>0</v>
      </c>
      <c r="BF33" s="1">
        <v>0</v>
      </c>
      <c r="BG33" s="10"/>
      <c r="BO33" s="13"/>
    </row>
    <row r="34" spans="1:71" ht="15.75" customHeight="1" x14ac:dyDescent="0.25">
      <c r="A34" s="17" t="s">
        <v>157</v>
      </c>
      <c r="B34" s="1">
        <f t="shared" ref="B34:C34" si="0">AVERAGE(B3:B33)</f>
        <v>0.82272727272727264</v>
      </c>
      <c r="C34" s="1">
        <f t="shared" si="0"/>
        <v>1.0190000000000001</v>
      </c>
      <c r="D34" s="1">
        <v>0.14000000000000001</v>
      </c>
      <c r="E34" s="1">
        <f t="shared" ref="E34:BS34" si="1">AVERAGE(E3:E33)</f>
        <v>1.1299999999999999</v>
      </c>
      <c r="F34" s="1">
        <f t="shared" si="1"/>
        <v>0.73599999999999999</v>
      </c>
      <c r="G34" s="1">
        <f t="shared" si="1"/>
        <v>0.22727272727272727</v>
      </c>
      <c r="H34" s="1">
        <f t="shared" si="1"/>
        <v>1.7272727272727273</v>
      </c>
      <c r="I34" s="1">
        <f t="shared" si="1"/>
        <v>0.36363636363636365</v>
      </c>
      <c r="J34" s="1">
        <f t="shared" si="1"/>
        <v>0</v>
      </c>
      <c r="K34" s="1">
        <f t="shared" si="1"/>
        <v>0</v>
      </c>
      <c r="L34" s="1">
        <f t="shared" si="1"/>
        <v>9.0909090909090912E-2</v>
      </c>
      <c r="M34" s="1">
        <f t="shared" si="1"/>
        <v>1.8181818181818181</v>
      </c>
      <c r="N34" s="1">
        <f t="shared" si="1"/>
        <v>0.5</v>
      </c>
      <c r="O34" s="1">
        <f t="shared" si="1"/>
        <v>9.0909090909090912E-2</v>
      </c>
      <c r="P34" s="1">
        <f t="shared" si="1"/>
        <v>4.5454545454545456E-2</v>
      </c>
      <c r="Q34" s="1">
        <f t="shared" si="1"/>
        <v>4.5454545454545456E-2</v>
      </c>
      <c r="R34" s="1">
        <f t="shared" si="1"/>
        <v>0</v>
      </c>
      <c r="S34" s="1">
        <f t="shared" si="1"/>
        <v>0</v>
      </c>
      <c r="T34" s="1">
        <f t="shared" si="1"/>
        <v>0.1</v>
      </c>
      <c r="U34" s="1">
        <f t="shared" si="1"/>
        <v>0.2</v>
      </c>
      <c r="V34" s="1">
        <f t="shared" si="1"/>
        <v>0.6</v>
      </c>
      <c r="W34" s="1">
        <f t="shared" si="1"/>
        <v>0</v>
      </c>
      <c r="X34" s="1">
        <f t="shared" si="1"/>
        <v>0</v>
      </c>
      <c r="Y34" s="1">
        <f t="shared" si="1"/>
        <v>0.2</v>
      </c>
      <c r="Z34" s="1">
        <f t="shared" si="1"/>
        <v>3.1</v>
      </c>
      <c r="AA34" s="1">
        <f t="shared" si="1"/>
        <v>0.3</v>
      </c>
      <c r="AB34" s="1">
        <f t="shared" si="1"/>
        <v>0.4</v>
      </c>
      <c r="AC34" s="1">
        <f t="shared" si="1"/>
        <v>0.1</v>
      </c>
      <c r="AD34" s="1">
        <f t="shared" si="1"/>
        <v>0.1</v>
      </c>
      <c r="AE34" s="1">
        <f t="shared" si="1"/>
        <v>0</v>
      </c>
      <c r="AF34" s="1">
        <f t="shared" si="1"/>
        <v>0</v>
      </c>
      <c r="AG34" s="1">
        <f t="shared" si="1"/>
        <v>0.5</v>
      </c>
      <c r="AH34" s="1">
        <f t="shared" si="1"/>
        <v>1.6875</v>
      </c>
      <c r="AI34" s="1">
        <f t="shared" si="1"/>
        <v>1.125</v>
      </c>
      <c r="AJ34" s="1">
        <f t="shared" si="1"/>
        <v>0</v>
      </c>
      <c r="AK34" s="1">
        <f t="shared" si="1"/>
        <v>0</v>
      </c>
      <c r="AL34" s="1">
        <f t="shared" si="1"/>
        <v>1.25</v>
      </c>
      <c r="AM34" s="1">
        <f t="shared" si="1"/>
        <v>1.625</v>
      </c>
      <c r="AN34" s="1">
        <f t="shared" si="1"/>
        <v>0.6875</v>
      </c>
      <c r="AO34" s="1">
        <f t="shared" si="1"/>
        <v>0.4375</v>
      </c>
      <c r="AP34" s="1">
        <f t="shared" si="1"/>
        <v>6.25E-2</v>
      </c>
      <c r="AQ34" s="1">
        <f t="shared" si="1"/>
        <v>0.125</v>
      </c>
      <c r="AR34" s="1">
        <f t="shared" si="1"/>
        <v>0</v>
      </c>
      <c r="AS34" s="1">
        <f t="shared" si="1"/>
        <v>0</v>
      </c>
      <c r="AT34" s="1">
        <f t="shared" si="1"/>
        <v>0</v>
      </c>
      <c r="AU34" s="1">
        <f t="shared" si="1"/>
        <v>2</v>
      </c>
      <c r="AV34" s="1">
        <f t="shared" si="1"/>
        <v>0</v>
      </c>
      <c r="AW34" s="1">
        <f t="shared" si="1"/>
        <v>0</v>
      </c>
      <c r="AX34" s="1">
        <f t="shared" si="1"/>
        <v>0</v>
      </c>
      <c r="AY34" s="1">
        <f t="shared" si="1"/>
        <v>0</v>
      </c>
      <c r="AZ34" s="1">
        <f t="shared" si="1"/>
        <v>0</v>
      </c>
      <c r="BA34" s="1">
        <f t="shared" si="1"/>
        <v>2</v>
      </c>
      <c r="BB34" s="1">
        <f t="shared" si="1"/>
        <v>0</v>
      </c>
      <c r="BC34" s="1">
        <f t="shared" si="1"/>
        <v>0</v>
      </c>
      <c r="BD34" s="1">
        <f t="shared" si="1"/>
        <v>0</v>
      </c>
      <c r="BE34" s="1">
        <f t="shared" si="1"/>
        <v>0</v>
      </c>
      <c r="BF34" s="1">
        <f t="shared" si="1"/>
        <v>0</v>
      </c>
      <c r="BG34" s="1">
        <f t="shared" si="1"/>
        <v>0</v>
      </c>
      <c r="BH34" s="1">
        <f t="shared" si="1"/>
        <v>2</v>
      </c>
      <c r="BI34" s="1">
        <f t="shared" si="1"/>
        <v>0.4</v>
      </c>
      <c r="BJ34" s="1">
        <f t="shared" si="1"/>
        <v>0</v>
      </c>
      <c r="BK34" s="1">
        <f t="shared" si="1"/>
        <v>0</v>
      </c>
      <c r="BL34" s="1">
        <f t="shared" si="1"/>
        <v>1</v>
      </c>
      <c r="BM34" s="1">
        <f t="shared" si="1"/>
        <v>2.6</v>
      </c>
      <c r="BN34" s="1">
        <f t="shared" si="1"/>
        <v>0.4</v>
      </c>
      <c r="BO34" s="1">
        <f t="shared" si="1"/>
        <v>0</v>
      </c>
      <c r="BP34" s="1">
        <f t="shared" si="1"/>
        <v>0</v>
      </c>
      <c r="BQ34" s="1">
        <f t="shared" si="1"/>
        <v>0</v>
      </c>
      <c r="BR34" s="1">
        <f t="shared" si="1"/>
        <v>0</v>
      </c>
      <c r="BS34" s="1">
        <f t="shared" si="1"/>
        <v>0</v>
      </c>
    </row>
    <row r="35" spans="1:71" ht="15.75" customHeight="1" x14ac:dyDescent="0.25">
      <c r="A35" s="17" t="s">
        <v>158</v>
      </c>
      <c r="B35" s="1">
        <f t="shared" ref="B35:F35" si="2">AVERAGE(B30:B33)</f>
        <v>0.7466666666666667</v>
      </c>
      <c r="C35" s="1">
        <f t="shared" si="2"/>
        <v>0.97</v>
      </c>
      <c r="D35" s="1">
        <f t="shared" si="2"/>
        <v>1.62</v>
      </c>
      <c r="E35" s="1">
        <f t="shared" si="2"/>
        <v>1.1299999999999999</v>
      </c>
      <c r="F35" s="1">
        <f t="shared" si="2"/>
        <v>0.8</v>
      </c>
      <c r="G35" s="2">
        <f t="shared" ref="G35:BS35" si="3">SUM(G3:G33)</f>
        <v>5</v>
      </c>
      <c r="H35" s="2">
        <f t="shared" si="3"/>
        <v>38</v>
      </c>
      <c r="I35" s="2">
        <f t="shared" si="3"/>
        <v>8</v>
      </c>
      <c r="J35" s="2">
        <f t="shared" si="3"/>
        <v>0</v>
      </c>
      <c r="K35" s="2">
        <f t="shared" si="3"/>
        <v>0</v>
      </c>
      <c r="L35" s="2">
        <f t="shared" si="3"/>
        <v>2</v>
      </c>
      <c r="M35" s="2">
        <f t="shared" si="3"/>
        <v>40</v>
      </c>
      <c r="N35" s="2">
        <f t="shared" si="3"/>
        <v>11</v>
      </c>
      <c r="O35" s="2">
        <f t="shared" si="3"/>
        <v>2</v>
      </c>
      <c r="P35" s="2">
        <f t="shared" si="3"/>
        <v>1</v>
      </c>
      <c r="Q35" s="2">
        <f t="shared" si="3"/>
        <v>1</v>
      </c>
      <c r="R35" s="2">
        <f t="shared" si="3"/>
        <v>0</v>
      </c>
      <c r="S35" s="2">
        <f t="shared" si="3"/>
        <v>0</v>
      </c>
      <c r="T35" s="2">
        <f t="shared" si="3"/>
        <v>1</v>
      </c>
      <c r="U35" s="2">
        <f t="shared" si="3"/>
        <v>2</v>
      </c>
      <c r="V35" s="2">
        <f t="shared" si="3"/>
        <v>6</v>
      </c>
      <c r="W35" s="2">
        <f t="shared" si="3"/>
        <v>0</v>
      </c>
      <c r="X35" s="2">
        <f t="shared" si="3"/>
        <v>0</v>
      </c>
      <c r="Y35" s="2">
        <f t="shared" si="3"/>
        <v>2</v>
      </c>
      <c r="Z35" s="2">
        <f t="shared" si="3"/>
        <v>31</v>
      </c>
      <c r="AA35" s="2">
        <f t="shared" si="3"/>
        <v>3</v>
      </c>
      <c r="AB35" s="2">
        <f t="shared" si="3"/>
        <v>4</v>
      </c>
      <c r="AC35" s="2">
        <f t="shared" si="3"/>
        <v>1</v>
      </c>
      <c r="AD35" s="2">
        <f t="shared" si="3"/>
        <v>1</v>
      </c>
      <c r="AE35" s="2">
        <f t="shared" si="3"/>
        <v>0</v>
      </c>
      <c r="AF35" s="2">
        <f t="shared" si="3"/>
        <v>0</v>
      </c>
      <c r="AG35" s="2">
        <f t="shared" si="3"/>
        <v>8</v>
      </c>
      <c r="AH35" s="2">
        <f t="shared" si="3"/>
        <v>27</v>
      </c>
      <c r="AI35" s="2">
        <f t="shared" si="3"/>
        <v>18</v>
      </c>
      <c r="AJ35" s="2">
        <f t="shared" si="3"/>
        <v>0</v>
      </c>
      <c r="AK35" s="2">
        <f t="shared" si="3"/>
        <v>0</v>
      </c>
      <c r="AL35" s="2">
        <f t="shared" si="3"/>
        <v>20</v>
      </c>
      <c r="AM35" s="2">
        <f t="shared" si="3"/>
        <v>26</v>
      </c>
      <c r="AN35" s="2">
        <f t="shared" si="3"/>
        <v>11</v>
      </c>
      <c r="AO35" s="2">
        <f t="shared" si="3"/>
        <v>7</v>
      </c>
      <c r="AP35" s="2">
        <f t="shared" si="3"/>
        <v>1</v>
      </c>
      <c r="AQ35" s="2">
        <f t="shared" si="3"/>
        <v>2</v>
      </c>
      <c r="AR35" s="2">
        <f t="shared" si="3"/>
        <v>0</v>
      </c>
      <c r="AS35" s="2">
        <f t="shared" si="3"/>
        <v>0</v>
      </c>
      <c r="AT35" s="2">
        <f t="shared" si="3"/>
        <v>0</v>
      </c>
      <c r="AU35" s="2">
        <f t="shared" si="3"/>
        <v>2</v>
      </c>
      <c r="AV35" s="2">
        <f t="shared" si="3"/>
        <v>0</v>
      </c>
      <c r="AW35" s="2">
        <f t="shared" si="3"/>
        <v>0</v>
      </c>
      <c r="AX35" s="2">
        <f t="shared" si="3"/>
        <v>0</v>
      </c>
      <c r="AY35" s="2">
        <f t="shared" si="3"/>
        <v>0</v>
      </c>
      <c r="AZ35" s="2">
        <f t="shared" si="3"/>
        <v>0</v>
      </c>
      <c r="BA35" s="2">
        <f t="shared" si="3"/>
        <v>2</v>
      </c>
      <c r="BB35" s="2">
        <f t="shared" si="3"/>
        <v>0</v>
      </c>
      <c r="BC35" s="2">
        <f t="shared" si="3"/>
        <v>0</v>
      </c>
      <c r="BD35" s="2">
        <f t="shared" si="3"/>
        <v>0</v>
      </c>
      <c r="BE35" s="2">
        <f t="shared" si="3"/>
        <v>0</v>
      </c>
      <c r="BF35" s="2">
        <f t="shared" si="3"/>
        <v>0</v>
      </c>
      <c r="BG35" s="2">
        <f t="shared" si="3"/>
        <v>0</v>
      </c>
      <c r="BH35" s="2">
        <f t="shared" si="3"/>
        <v>10</v>
      </c>
      <c r="BI35" s="2">
        <f t="shared" si="3"/>
        <v>2</v>
      </c>
      <c r="BJ35" s="2">
        <f t="shared" si="3"/>
        <v>0</v>
      </c>
      <c r="BK35" s="2">
        <f t="shared" si="3"/>
        <v>0</v>
      </c>
      <c r="BL35" s="2">
        <f t="shared" si="3"/>
        <v>5</v>
      </c>
      <c r="BM35" s="2">
        <f t="shared" si="3"/>
        <v>13</v>
      </c>
      <c r="BN35" s="2">
        <f t="shared" si="3"/>
        <v>2</v>
      </c>
      <c r="BO35" s="2">
        <f t="shared" si="3"/>
        <v>0</v>
      </c>
      <c r="BP35" s="2">
        <f t="shared" si="3"/>
        <v>0</v>
      </c>
      <c r="BQ35" s="2">
        <f t="shared" si="3"/>
        <v>0</v>
      </c>
      <c r="BR35" s="2">
        <f t="shared" si="3"/>
        <v>0</v>
      </c>
      <c r="BS35" s="2">
        <f t="shared" si="3"/>
        <v>0</v>
      </c>
    </row>
    <row r="36" spans="1:71" ht="15.75" customHeight="1" x14ac:dyDescent="0.25">
      <c r="B36" s="1">
        <f t="shared" ref="B36:F36" si="4">SUM(B3:B33)</f>
        <v>18.099999999999998</v>
      </c>
      <c r="C36" s="1">
        <f t="shared" si="4"/>
        <v>10.190000000000001</v>
      </c>
      <c r="D36" s="1">
        <f t="shared" si="4"/>
        <v>17.169999999999998</v>
      </c>
      <c r="E36" s="1">
        <f t="shared" si="4"/>
        <v>1.1299999999999999</v>
      </c>
      <c r="F36" s="1">
        <f t="shared" si="4"/>
        <v>3.6799999999999997</v>
      </c>
      <c r="G36" s="2"/>
      <c r="O36" s="13"/>
      <c r="T36" s="4"/>
      <c r="AB36" s="13"/>
      <c r="AG36" s="6"/>
      <c r="AO36" s="13"/>
      <c r="AT36" s="8"/>
      <c r="BB36" s="13"/>
      <c r="BG36" s="10"/>
      <c r="BO36" s="13"/>
    </row>
    <row r="37" spans="1:71" ht="15.75" customHeight="1" x14ac:dyDescent="0.25">
      <c r="A37" s="1" t="s">
        <v>159</v>
      </c>
      <c r="B37" s="1">
        <f t="shared" ref="B37:F37" si="5">COUNT(B3:B33)</f>
        <v>22</v>
      </c>
      <c r="C37" s="1">
        <f t="shared" si="5"/>
        <v>10</v>
      </c>
      <c r="D37" s="1">
        <f t="shared" si="5"/>
        <v>16</v>
      </c>
      <c r="E37" s="1">
        <f t="shared" si="5"/>
        <v>1</v>
      </c>
      <c r="F37" s="1">
        <f t="shared" si="5"/>
        <v>5</v>
      </c>
      <c r="G37" s="2"/>
      <c r="O37" s="13"/>
      <c r="T37" s="4"/>
      <c r="AB37" s="13"/>
      <c r="AG37" s="6"/>
      <c r="AO37" s="13"/>
      <c r="AT37" s="8"/>
      <c r="BB37" s="13"/>
      <c r="BG37" s="10"/>
      <c r="BO37" s="13"/>
    </row>
    <row r="38" spans="1:71" ht="15.75" customHeight="1" x14ac:dyDescent="0.25">
      <c r="G38" s="2"/>
      <c r="O38" s="13"/>
      <c r="T38" s="4"/>
      <c r="AB38" s="13"/>
      <c r="AG38" s="6"/>
      <c r="AO38" s="13"/>
      <c r="AT38" s="8"/>
      <c r="BB38" s="13"/>
      <c r="BG38" s="10"/>
      <c r="BO38" s="13"/>
    </row>
    <row r="39" spans="1:71" ht="15.75" customHeight="1" x14ac:dyDescent="0.25">
      <c r="G39" s="2"/>
      <c r="O39" s="13"/>
      <c r="T39" s="4"/>
      <c r="AB39" s="13"/>
      <c r="AG39" s="6"/>
      <c r="AO39" s="13"/>
      <c r="AT39" s="8"/>
      <c r="BB39" s="13"/>
      <c r="BG39" s="10"/>
      <c r="BO39" s="13"/>
    </row>
    <row r="40" spans="1:71" ht="15.75" customHeight="1" x14ac:dyDescent="0.25">
      <c r="G40" s="2"/>
      <c r="O40" s="13"/>
      <c r="T40" s="4"/>
      <c r="AB40" s="13"/>
      <c r="AG40" s="6"/>
      <c r="AO40" s="13"/>
      <c r="AT40" s="8"/>
      <c r="BB40" s="13"/>
      <c r="BG40" s="10"/>
      <c r="BO40" s="13"/>
    </row>
    <row r="41" spans="1:71" ht="15.75" customHeight="1" x14ac:dyDescent="0.25">
      <c r="G41" s="2"/>
      <c r="O41" s="13"/>
      <c r="T41" s="4"/>
      <c r="AB41" s="13"/>
      <c r="AG41" s="6"/>
      <c r="AO41" s="13"/>
      <c r="AT41" s="8"/>
      <c r="BB41" s="13"/>
      <c r="BG41" s="10"/>
      <c r="BO41" s="13"/>
    </row>
    <row r="42" spans="1:71" ht="15.75" customHeight="1" x14ac:dyDescent="0.25">
      <c r="D42" s="1">
        <f>SUM(B37:F37)</f>
        <v>54</v>
      </c>
      <c r="G42" s="2"/>
      <c r="O42" s="13"/>
      <c r="T42" s="4"/>
      <c r="AB42" s="13"/>
      <c r="AG42" s="6"/>
      <c r="AO42" s="13"/>
      <c r="AT42" s="8"/>
      <c r="BB42" s="13"/>
      <c r="BG42" s="10"/>
      <c r="BO42" s="13"/>
    </row>
    <row r="43" spans="1:71" ht="15.75" customHeight="1" x14ac:dyDescent="0.25">
      <c r="G43" s="2"/>
      <c r="O43" s="13"/>
      <c r="T43" s="4"/>
      <c r="AB43" s="13"/>
      <c r="AG43" s="6"/>
      <c r="AO43" s="13"/>
      <c r="AT43" s="8"/>
      <c r="BB43" s="13"/>
      <c r="BG43" s="10"/>
      <c r="BO43" s="13"/>
    </row>
    <row r="44" spans="1:71" ht="15.75" customHeight="1" x14ac:dyDescent="0.25">
      <c r="G44" s="2"/>
      <c r="O44" s="13"/>
      <c r="T44" s="4"/>
      <c r="AB44" s="13"/>
      <c r="AG44" s="6"/>
      <c r="AO44" s="13"/>
      <c r="AT44" s="8"/>
      <c r="BB44" s="13"/>
      <c r="BG44" s="10"/>
      <c r="BO44" s="13"/>
    </row>
    <row r="45" spans="1:71" ht="15.75" customHeight="1" x14ac:dyDescent="0.25">
      <c r="G45" s="2"/>
      <c r="O45" s="13"/>
      <c r="T45" s="4"/>
      <c r="AB45" s="13"/>
      <c r="AG45" s="6"/>
      <c r="AO45" s="13"/>
      <c r="AT45" s="8"/>
      <c r="BB45" s="13"/>
      <c r="BG45" s="10"/>
      <c r="BO45" s="13"/>
    </row>
    <row r="46" spans="1:71" ht="15.75" customHeight="1" x14ac:dyDescent="0.25">
      <c r="G46" s="2"/>
      <c r="O46" s="13"/>
      <c r="T46" s="4"/>
      <c r="AB46" s="13"/>
      <c r="AG46" s="6"/>
      <c r="AO46" s="13"/>
      <c r="AT46" s="8"/>
      <c r="BB46" s="13"/>
      <c r="BG46" s="10"/>
      <c r="BO46" s="13"/>
    </row>
    <row r="47" spans="1:71" ht="15.75" customHeight="1" x14ac:dyDescent="0.25">
      <c r="G47" s="2"/>
      <c r="O47" s="13"/>
      <c r="T47" s="4"/>
      <c r="AB47" s="13"/>
      <c r="AG47" s="6"/>
      <c r="AO47" s="13"/>
      <c r="AT47" s="8"/>
      <c r="BB47" s="13"/>
      <c r="BG47" s="10"/>
      <c r="BO47" s="13"/>
    </row>
    <row r="48" spans="1:71" ht="15.75" customHeight="1" x14ac:dyDescent="0.25">
      <c r="G48" s="2"/>
      <c r="O48" s="13"/>
      <c r="T48" s="4"/>
      <c r="AB48" s="13"/>
      <c r="AG48" s="6"/>
      <c r="AO48" s="13"/>
      <c r="AT48" s="8"/>
      <c r="BB48" s="13"/>
      <c r="BG48" s="10"/>
      <c r="BO48" s="13"/>
    </row>
    <row r="49" spans="7:67" ht="15.75" customHeight="1" x14ac:dyDescent="0.25">
      <c r="G49" s="2"/>
      <c r="O49" s="13"/>
      <c r="T49" s="4"/>
      <c r="AB49" s="13"/>
      <c r="AG49" s="6"/>
      <c r="AO49" s="13"/>
      <c r="AT49" s="8"/>
      <c r="BB49" s="13"/>
      <c r="BG49" s="10"/>
      <c r="BO49" s="13"/>
    </row>
    <row r="50" spans="7:67" ht="15.75" customHeight="1" x14ac:dyDescent="0.25">
      <c r="G50" s="2"/>
      <c r="O50" s="13"/>
      <c r="T50" s="4"/>
      <c r="AB50" s="13"/>
      <c r="AG50" s="6"/>
      <c r="AO50" s="13"/>
      <c r="AT50" s="8"/>
      <c r="BB50" s="13"/>
      <c r="BG50" s="10"/>
      <c r="BO50" s="13"/>
    </row>
    <row r="51" spans="7:67" ht="15.75" customHeight="1" x14ac:dyDescent="0.25">
      <c r="G51" s="2"/>
      <c r="O51" s="13"/>
      <c r="T51" s="4"/>
      <c r="AB51" s="13"/>
      <c r="AG51" s="6"/>
      <c r="AO51" s="13"/>
      <c r="AT51" s="8"/>
      <c r="BB51" s="13"/>
      <c r="BG51" s="10"/>
      <c r="BO51" s="13"/>
    </row>
    <row r="52" spans="7:67" ht="15.75" customHeight="1" x14ac:dyDescent="0.25">
      <c r="G52" s="2"/>
      <c r="O52" s="13"/>
      <c r="T52" s="4"/>
      <c r="AB52" s="13"/>
      <c r="AG52" s="6"/>
      <c r="AO52" s="13"/>
      <c r="AT52" s="8"/>
      <c r="BB52" s="13"/>
      <c r="BG52" s="10"/>
      <c r="BO52" s="13"/>
    </row>
    <row r="53" spans="7:67" ht="15.75" customHeight="1" x14ac:dyDescent="0.25">
      <c r="G53" s="2"/>
      <c r="O53" s="13"/>
      <c r="T53" s="4"/>
      <c r="AB53" s="13"/>
      <c r="AG53" s="6"/>
      <c r="AO53" s="13"/>
      <c r="AT53" s="8"/>
      <c r="BB53" s="13"/>
      <c r="BG53" s="10"/>
      <c r="BO53" s="13"/>
    </row>
    <row r="54" spans="7:67" ht="15.75" customHeight="1" x14ac:dyDescent="0.25">
      <c r="G54" s="2"/>
      <c r="O54" s="13"/>
      <c r="T54" s="4"/>
      <c r="AB54" s="13"/>
      <c r="AG54" s="6"/>
      <c r="AO54" s="13"/>
      <c r="AT54" s="8"/>
      <c r="BB54" s="13"/>
      <c r="BG54" s="10"/>
      <c r="BO54" s="13"/>
    </row>
    <row r="55" spans="7:67" ht="15.75" customHeight="1" x14ac:dyDescent="0.25">
      <c r="G55" s="2"/>
      <c r="O55" s="13"/>
      <c r="T55" s="4"/>
      <c r="AB55" s="13"/>
      <c r="AG55" s="6"/>
      <c r="AO55" s="13"/>
      <c r="AT55" s="8"/>
      <c r="BB55" s="13"/>
      <c r="BG55" s="10"/>
      <c r="BO55" s="13"/>
    </row>
    <row r="56" spans="7:67" ht="15.75" customHeight="1" x14ac:dyDescent="0.25">
      <c r="G56" s="2"/>
      <c r="O56" s="13"/>
      <c r="T56" s="4"/>
      <c r="AB56" s="13"/>
      <c r="AG56" s="6"/>
      <c r="AO56" s="13"/>
      <c r="AT56" s="8"/>
      <c r="BB56" s="13"/>
      <c r="BG56" s="10"/>
      <c r="BO56" s="13"/>
    </row>
    <row r="57" spans="7:67" ht="15.75" customHeight="1" x14ac:dyDescent="0.25">
      <c r="G57" s="2"/>
      <c r="O57" s="13"/>
      <c r="T57" s="4"/>
      <c r="AB57" s="13"/>
      <c r="AG57" s="6"/>
      <c r="AO57" s="13"/>
      <c r="AT57" s="8"/>
      <c r="BB57" s="13"/>
      <c r="BG57" s="10"/>
      <c r="BO57" s="13"/>
    </row>
    <row r="58" spans="7:67" ht="15.75" customHeight="1" x14ac:dyDescent="0.25">
      <c r="G58" s="2"/>
      <c r="O58" s="13"/>
      <c r="T58" s="4"/>
      <c r="AB58" s="13"/>
      <c r="AG58" s="6"/>
      <c r="AO58" s="13"/>
      <c r="AT58" s="8"/>
      <c r="BB58" s="13"/>
      <c r="BG58" s="10"/>
      <c r="BO58" s="13"/>
    </row>
    <row r="59" spans="7:67" ht="15.75" customHeight="1" x14ac:dyDescent="0.25">
      <c r="G59" s="2"/>
      <c r="O59" s="13"/>
      <c r="T59" s="4"/>
      <c r="AB59" s="13"/>
      <c r="AG59" s="6"/>
      <c r="AO59" s="13"/>
      <c r="AT59" s="8"/>
      <c r="BB59" s="13"/>
      <c r="BG59" s="10"/>
      <c r="BO59" s="13"/>
    </row>
    <row r="60" spans="7:67" ht="15.75" customHeight="1" x14ac:dyDescent="0.25">
      <c r="G60" s="2"/>
      <c r="O60" s="13"/>
      <c r="T60" s="4"/>
      <c r="AB60" s="13"/>
      <c r="AG60" s="6"/>
      <c r="AO60" s="13"/>
      <c r="AT60" s="8"/>
      <c r="BB60" s="13"/>
      <c r="BG60" s="10"/>
      <c r="BO60" s="13"/>
    </row>
    <row r="61" spans="7:67" ht="15.75" customHeight="1" x14ac:dyDescent="0.25">
      <c r="G61" s="2"/>
      <c r="O61" s="13"/>
      <c r="T61" s="4"/>
      <c r="AB61" s="13"/>
      <c r="AG61" s="6"/>
      <c r="AO61" s="13"/>
      <c r="AT61" s="8"/>
      <c r="BB61" s="13"/>
      <c r="BG61" s="10"/>
      <c r="BO61" s="13"/>
    </row>
    <row r="62" spans="7:67" ht="15.75" customHeight="1" x14ac:dyDescent="0.25">
      <c r="G62" s="2"/>
      <c r="O62" s="13"/>
      <c r="T62" s="4"/>
      <c r="AB62" s="13"/>
      <c r="AG62" s="6"/>
      <c r="AO62" s="13"/>
      <c r="AT62" s="8"/>
      <c r="BB62" s="13"/>
      <c r="BG62" s="10"/>
      <c r="BO62" s="13"/>
    </row>
    <row r="63" spans="7:67" ht="15.75" customHeight="1" x14ac:dyDescent="0.25">
      <c r="G63" s="2"/>
      <c r="O63" s="13"/>
      <c r="T63" s="4"/>
      <c r="AB63" s="13"/>
      <c r="AG63" s="6"/>
      <c r="AO63" s="13"/>
      <c r="AT63" s="8"/>
      <c r="BB63" s="13"/>
      <c r="BG63" s="10"/>
      <c r="BO63" s="13"/>
    </row>
    <row r="64" spans="7:67" ht="15.75" customHeight="1" x14ac:dyDescent="0.25">
      <c r="G64" s="2"/>
      <c r="O64" s="13"/>
      <c r="T64" s="4"/>
      <c r="AB64" s="13"/>
      <c r="AG64" s="6"/>
      <c r="AO64" s="13"/>
      <c r="AT64" s="8"/>
      <c r="BB64" s="13"/>
      <c r="BG64" s="10"/>
      <c r="BO64" s="13"/>
    </row>
    <row r="65" spans="7:67" ht="15.75" customHeight="1" x14ac:dyDescent="0.25">
      <c r="G65" s="2"/>
      <c r="O65" s="13"/>
      <c r="T65" s="4"/>
      <c r="AB65" s="13"/>
      <c r="AG65" s="6"/>
      <c r="AO65" s="13"/>
      <c r="AT65" s="8"/>
      <c r="BB65" s="13"/>
      <c r="BG65" s="10"/>
      <c r="BO65" s="13"/>
    </row>
    <row r="66" spans="7:67" ht="15.75" customHeight="1" x14ac:dyDescent="0.25">
      <c r="G66" s="2"/>
      <c r="O66" s="13"/>
      <c r="T66" s="4"/>
      <c r="AB66" s="13"/>
      <c r="AG66" s="6"/>
      <c r="AO66" s="13"/>
      <c r="AT66" s="8"/>
      <c r="BB66" s="13"/>
      <c r="BG66" s="10"/>
      <c r="BO66" s="13"/>
    </row>
    <row r="67" spans="7:67" ht="15.75" customHeight="1" x14ac:dyDescent="0.25">
      <c r="G67" s="2"/>
      <c r="O67" s="13"/>
      <c r="T67" s="4"/>
      <c r="AB67" s="13"/>
      <c r="AG67" s="6"/>
      <c r="AO67" s="13"/>
      <c r="AT67" s="8"/>
      <c r="BB67" s="13"/>
      <c r="BG67" s="10"/>
      <c r="BO67" s="13"/>
    </row>
    <row r="68" spans="7:67" ht="15.75" customHeight="1" x14ac:dyDescent="0.25">
      <c r="G68" s="2"/>
      <c r="O68" s="13"/>
      <c r="T68" s="4"/>
      <c r="AB68" s="13"/>
      <c r="AG68" s="6"/>
      <c r="AO68" s="13"/>
      <c r="AT68" s="8"/>
      <c r="BB68" s="13"/>
      <c r="BG68" s="10"/>
      <c r="BO68" s="13"/>
    </row>
    <row r="69" spans="7:67" ht="15.75" customHeight="1" x14ac:dyDescent="0.25">
      <c r="G69" s="2"/>
      <c r="O69" s="13"/>
      <c r="T69" s="4"/>
      <c r="AB69" s="13"/>
      <c r="AG69" s="6"/>
      <c r="AO69" s="13"/>
      <c r="AT69" s="8"/>
      <c r="BB69" s="13"/>
      <c r="BG69" s="10"/>
      <c r="BO69" s="13"/>
    </row>
    <row r="70" spans="7:67" ht="15.75" customHeight="1" x14ac:dyDescent="0.25">
      <c r="G70" s="2"/>
      <c r="O70" s="13"/>
      <c r="T70" s="4"/>
      <c r="AB70" s="13"/>
      <c r="AG70" s="6"/>
      <c r="AO70" s="13"/>
      <c r="AT70" s="8"/>
      <c r="BB70" s="13"/>
      <c r="BG70" s="10"/>
      <c r="BO70" s="13"/>
    </row>
    <row r="71" spans="7:67" ht="15.75" customHeight="1" x14ac:dyDescent="0.25">
      <c r="G71" s="2"/>
      <c r="O71" s="13"/>
      <c r="T71" s="4"/>
      <c r="AB71" s="13"/>
      <c r="AG71" s="6"/>
      <c r="AO71" s="13"/>
      <c r="AT71" s="8"/>
      <c r="BB71" s="13"/>
      <c r="BG71" s="10"/>
      <c r="BO71" s="13"/>
    </row>
    <row r="72" spans="7:67" ht="15.75" customHeight="1" x14ac:dyDescent="0.25">
      <c r="G72" s="2"/>
      <c r="O72" s="13"/>
      <c r="T72" s="4"/>
      <c r="AB72" s="13"/>
      <c r="AG72" s="6"/>
      <c r="AO72" s="13"/>
      <c r="AT72" s="8"/>
      <c r="BB72" s="13"/>
      <c r="BG72" s="10"/>
      <c r="BO72" s="13"/>
    </row>
    <row r="73" spans="7:67" ht="15.75" customHeight="1" x14ac:dyDescent="0.25">
      <c r="G73" s="2"/>
      <c r="O73" s="13"/>
      <c r="T73" s="4"/>
      <c r="AB73" s="13"/>
      <c r="AG73" s="6"/>
      <c r="AO73" s="13"/>
      <c r="AT73" s="8"/>
      <c r="BB73" s="13"/>
      <c r="BG73" s="10"/>
      <c r="BO73" s="13"/>
    </row>
    <row r="74" spans="7:67" ht="15.75" customHeight="1" x14ac:dyDescent="0.25">
      <c r="G74" s="2"/>
      <c r="O74" s="13"/>
      <c r="T74" s="4"/>
      <c r="AB74" s="13"/>
      <c r="AG74" s="6"/>
      <c r="AO74" s="13"/>
      <c r="AT74" s="8"/>
      <c r="BB74" s="13"/>
      <c r="BG74" s="10"/>
      <c r="BO74" s="13"/>
    </row>
    <row r="75" spans="7:67" ht="15.75" customHeight="1" x14ac:dyDescent="0.25">
      <c r="G75" s="2"/>
      <c r="O75" s="13"/>
      <c r="T75" s="4"/>
      <c r="AB75" s="13"/>
      <c r="AG75" s="6"/>
      <c r="AO75" s="13"/>
      <c r="AT75" s="8"/>
      <c r="BB75" s="13"/>
      <c r="BG75" s="10"/>
      <c r="BO75" s="13"/>
    </row>
    <row r="76" spans="7:67" ht="15.75" customHeight="1" x14ac:dyDescent="0.25">
      <c r="G76" s="2"/>
      <c r="O76" s="13"/>
      <c r="T76" s="4"/>
      <c r="AB76" s="13"/>
      <c r="AG76" s="6"/>
      <c r="AO76" s="13"/>
      <c r="AT76" s="8"/>
      <c r="BB76" s="13"/>
      <c r="BG76" s="10"/>
      <c r="BO76" s="13"/>
    </row>
    <row r="77" spans="7:67" ht="15.75" customHeight="1" x14ac:dyDescent="0.25">
      <c r="G77" s="2"/>
      <c r="O77" s="13"/>
      <c r="T77" s="4"/>
      <c r="AB77" s="13"/>
      <c r="AG77" s="6"/>
      <c r="AO77" s="13"/>
      <c r="AT77" s="8"/>
      <c r="BB77" s="13"/>
      <c r="BG77" s="10"/>
      <c r="BO77" s="13"/>
    </row>
    <row r="78" spans="7:67" ht="15.75" customHeight="1" x14ac:dyDescent="0.25">
      <c r="G78" s="2"/>
      <c r="O78" s="13"/>
      <c r="T78" s="4"/>
      <c r="AB78" s="13"/>
      <c r="AG78" s="6"/>
      <c r="AO78" s="13"/>
      <c r="AT78" s="8"/>
      <c r="BB78" s="13"/>
      <c r="BG78" s="10"/>
      <c r="BO78" s="13"/>
    </row>
    <row r="79" spans="7:67" ht="15.75" customHeight="1" x14ac:dyDescent="0.25">
      <c r="G79" s="2"/>
      <c r="O79" s="13"/>
      <c r="T79" s="4"/>
      <c r="AB79" s="13"/>
      <c r="AG79" s="6"/>
      <c r="AO79" s="13"/>
      <c r="AT79" s="8"/>
      <c r="BB79" s="13"/>
      <c r="BG79" s="10"/>
      <c r="BO79" s="13"/>
    </row>
    <row r="80" spans="7:67" ht="15.75" customHeight="1" x14ac:dyDescent="0.25">
      <c r="G80" s="2"/>
      <c r="O80" s="13"/>
      <c r="T80" s="4"/>
      <c r="AB80" s="13"/>
      <c r="AG80" s="6"/>
      <c r="AO80" s="13"/>
      <c r="AT80" s="8"/>
      <c r="BB80" s="13"/>
      <c r="BG80" s="10"/>
      <c r="BO80" s="13"/>
    </row>
    <row r="81" spans="7:67" ht="15.75" customHeight="1" x14ac:dyDescent="0.25">
      <c r="G81" s="2"/>
      <c r="O81" s="13"/>
      <c r="T81" s="4"/>
      <c r="AB81" s="13"/>
      <c r="AG81" s="6"/>
      <c r="AO81" s="13"/>
      <c r="AT81" s="8"/>
      <c r="BB81" s="13"/>
      <c r="BG81" s="10"/>
      <c r="BO81" s="13"/>
    </row>
    <row r="82" spans="7:67" ht="15.75" customHeight="1" x14ac:dyDescent="0.25">
      <c r="G82" s="2"/>
      <c r="O82" s="13"/>
      <c r="T82" s="4"/>
      <c r="AB82" s="13"/>
      <c r="AG82" s="6"/>
      <c r="AO82" s="13"/>
      <c r="AT82" s="8"/>
      <c r="BB82" s="13"/>
      <c r="BG82" s="10"/>
      <c r="BO82" s="13"/>
    </row>
    <row r="83" spans="7:67" ht="15.75" customHeight="1" x14ac:dyDescent="0.25">
      <c r="G83" s="2"/>
      <c r="O83" s="13"/>
      <c r="T83" s="4"/>
      <c r="AB83" s="13"/>
      <c r="AG83" s="6"/>
      <c r="AO83" s="13"/>
      <c r="AT83" s="8"/>
      <c r="BB83" s="13"/>
      <c r="BG83" s="10"/>
      <c r="BO83" s="13"/>
    </row>
    <row r="84" spans="7:67" ht="15.75" customHeight="1" x14ac:dyDescent="0.25">
      <c r="G84" s="2"/>
      <c r="O84" s="13"/>
      <c r="T84" s="4"/>
      <c r="AB84" s="13"/>
      <c r="AG84" s="6"/>
      <c r="AO84" s="13"/>
      <c r="AT84" s="8"/>
      <c r="BB84" s="13"/>
      <c r="BG84" s="10"/>
      <c r="BO84" s="13"/>
    </row>
    <row r="85" spans="7:67" ht="15.75" customHeight="1" x14ac:dyDescent="0.25">
      <c r="G85" s="2"/>
      <c r="O85" s="13"/>
      <c r="T85" s="4"/>
      <c r="AB85" s="13"/>
      <c r="AG85" s="6"/>
      <c r="AO85" s="13"/>
      <c r="AT85" s="8"/>
      <c r="BB85" s="13"/>
      <c r="BG85" s="10"/>
      <c r="BO85" s="13"/>
    </row>
    <row r="86" spans="7:67" ht="15.75" customHeight="1" x14ac:dyDescent="0.25">
      <c r="G86" s="2"/>
      <c r="O86" s="13"/>
      <c r="T86" s="4"/>
      <c r="AB86" s="13"/>
      <c r="AG86" s="6"/>
      <c r="AO86" s="13"/>
      <c r="AT86" s="8"/>
      <c r="BB86" s="13"/>
      <c r="BG86" s="10"/>
      <c r="BO86" s="13"/>
    </row>
    <row r="87" spans="7:67" ht="15.75" customHeight="1" x14ac:dyDescent="0.25">
      <c r="G87" s="2"/>
      <c r="O87" s="13"/>
      <c r="T87" s="4"/>
      <c r="AB87" s="13"/>
      <c r="AG87" s="6"/>
      <c r="AO87" s="13"/>
      <c r="AT87" s="8"/>
      <c r="BB87" s="13"/>
      <c r="BG87" s="10"/>
      <c r="BO87" s="13"/>
    </row>
    <row r="88" spans="7:67" ht="15.75" customHeight="1" x14ac:dyDescent="0.25">
      <c r="G88" s="2"/>
      <c r="O88" s="13"/>
      <c r="T88" s="4"/>
      <c r="AB88" s="13"/>
      <c r="AG88" s="6"/>
      <c r="AO88" s="13"/>
      <c r="AT88" s="8"/>
      <c r="BB88" s="13"/>
      <c r="BG88" s="10"/>
      <c r="BO88" s="13"/>
    </row>
    <row r="89" spans="7:67" ht="15.75" customHeight="1" x14ac:dyDescent="0.25">
      <c r="G89" s="2"/>
      <c r="O89" s="13"/>
      <c r="T89" s="4"/>
      <c r="AB89" s="13"/>
      <c r="AG89" s="6"/>
      <c r="AO89" s="13"/>
      <c r="AT89" s="8"/>
      <c r="BB89" s="13"/>
      <c r="BG89" s="10"/>
      <c r="BO89" s="13"/>
    </row>
    <row r="90" spans="7:67" ht="15.75" customHeight="1" x14ac:dyDescent="0.25">
      <c r="G90" s="2"/>
      <c r="O90" s="13"/>
      <c r="T90" s="4"/>
      <c r="AB90" s="13"/>
      <c r="AG90" s="6"/>
      <c r="AO90" s="13"/>
      <c r="AT90" s="8"/>
      <c r="BB90" s="13"/>
      <c r="BG90" s="10"/>
      <c r="BO90" s="13"/>
    </row>
    <row r="91" spans="7:67" ht="15.75" customHeight="1" x14ac:dyDescent="0.25">
      <c r="G91" s="2"/>
      <c r="O91" s="13"/>
      <c r="T91" s="4"/>
      <c r="AB91" s="13"/>
      <c r="AG91" s="6"/>
      <c r="AO91" s="13"/>
      <c r="AT91" s="8"/>
      <c r="BB91" s="13"/>
      <c r="BG91" s="10"/>
      <c r="BO91" s="13"/>
    </row>
    <row r="92" spans="7:67" ht="15.75" customHeight="1" x14ac:dyDescent="0.25">
      <c r="G92" s="2"/>
      <c r="O92" s="13"/>
      <c r="T92" s="4"/>
      <c r="AB92" s="13"/>
      <c r="AG92" s="6"/>
      <c r="AO92" s="13"/>
      <c r="AT92" s="8"/>
      <c r="BB92" s="13"/>
      <c r="BG92" s="10"/>
      <c r="BO92" s="13"/>
    </row>
    <row r="93" spans="7:67" ht="15.75" customHeight="1" x14ac:dyDescent="0.25">
      <c r="G93" s="2"/>
      <c r="O93" s="13"/>
      <c r="T93" s="4"/>
      <c r="AB93" s="13"/>
      <c r="AG93" s="6"/>
      <c r="AO93" s="13"/>
      <c r="AT93" s="8"/>
      <c r="BB93" s="13"/>
      <c r="BG93" s="10"/>
      <c r="BO93" s="13"/>
    </row>
    <row r="94" spans="7:67" ht="15.75" customHeight="1" x14ac:dyDescent="0.25">
      <c r="G94" s="2"/>
      <c r="O94" s="13"/>
      <c r="T94" s="4"/>
      <c r="AB94" s="13"/>
      <c r="AG94" s="6"/>
      <c r="AO94" s="13"/>
      <c r="AT94" s="8"/>
      <c r="BB94" s="13"/>
      <c r="BG94" s="10"/>
      <c r="BO94" s="13"/>
    </row>
    <row r="95" spans="7:67" ht="15.75" customHeight="1" x14ac:dyDescent="0.25">
      <c r="G95" s="2"/>
      <c r="O95" s="13"/>
      <c r="T95" s="4"/>
      <c r="AB95" s="13"/>
      <c r="AG95" s="6"/>
      <c r="AO95" s="13"/>
      <c r="AT95" s="8"/>
      <c r="BB95" s="13"/>
      <c r="BG95" s="10"/>
      <c r="BO95" s="13"/>
    </row>
    <row r="96" spans="7:67" ht="15.75" customHeight="1" x14ac:dyDescent="0.25">
      <c r="G96" s="2"/>
      <c r="O96" s="13"/>
      <c r="T96" s="4"/>
      <c r="AB96" s="13"/>
      <c r="AG96" s="6"/>
      <c r="AO96" s="13"/>
      <c r="AT96" s="8"/>
      <c r="BB96" s="13"/>
      <c r="BG96" s="10"/>
      <c r="BO96" s="13"/>
    </row>
    <row r="97" spans="7:67" ht="15.75" customHeight="1" x14ac:dyDescent="0.25">
      <c r="G97" s="2"/>
      <c r="O97" s="13"/>
      <c r="T97" s="4"/>
      <c r="AB97" s="13"/>
      <c r="AG97" s="6"/>
      <c r="AO97" s="13"/>
      <c r="AT97" s="8"/>
      <c r="BB97" s="13"/>
      <c r="BG97" s="10"/>
      <c r="BO97" s="13"/>
    </row>
    <row r="98" spans="7:67" ht="15.75" customHeight="1" x14ac:dyDescent="0.25">
      <c r="G98" s="2"/>
      <c r="O98" s="13"/>
      <c r="T98" s="4"/>
      <c r="AB98" s="13"/>
      <c r="AG98" s="6"/>
      <c r="AO98" s="13"/>
      <c r="AT98" s="8"/>
      <c r="BB98" s="13"/>
      <c r="BG98" s="10"/>
      <c r="BO98" s="13"/>
    </row>
    <row r="99" spans="7:67" ht="15.75" customHeight="1" x14ac:dyDescent="0.25">
      <c r="G99" s="2"/>
      <c r="O99" s="13"/>
      <c r="T99" s="4"/>
      <c r="AB99" s="13"/>
      <c r="AG99" s="6"/>
      <c r="AO99" s="13"/>
      <c r="AT99" s="8"/>
      <c r="BB99" s="13"/>
      <c r="BG99" s="10"/>
      <c r="BO99" s="13"/>
    </row>
    <row r="100" spans="7:67" ht="15.75" customHeight="1" x14ac:dyDescent="0.25">
      <c r="G100" s="2"/>
      <c r="O100" s="13"/>
      <c r="T100" s="4"/>
      <c r="AB100" s="13"/>
      <c r="AG100" s="6"/>
      <c r="AO100" s="13"/>
      <c r="AT100" s="8"/>
      <c r="BB100" s="13"/>
      <c r="BG100" s="10"/>
      <c r="BO100" s="13"/>
    </row>
    <row r="101" spans="7:67" ht="15.75" customHeight="1" x14ac:dyDescent="0.25">
      <c r="G101" s="2"/>
      <c r="O101" s="13"/>
      <c r="T101" s="4"/>
      <c r="AB101" s="13"/>
      <c r="AG101" s="6"/>
      <c r="AO101" s="13"/>
      <c r="AT101" s="8"/>
      <c r="BB101" s="13"/>
      <c r="BG101" s="10"/>
      <c r="BO101" s="13"/>
    </row>
    <row r="102" spans="7:67" ht="15.75" customHeight="1" x14ac:dyDescent="0.25">
      <c r="G102" s="2"/>
      <c r="O102" s="13"/>
      <c r="T102" s="4"/>
      <c r="AB102" s="13"/>
      <c r="AG102" s="6"/>
      <c r="AO102" s="13"/>
      <c r="AT102" s="8"/>
      <c r="BB102" s="13"/>
      <c r="BG102" s="10"/>
      <c r="BO102" s="13"/>
    </row>
    <row r="103" spans="7:67" ht="15.75" customHeight="1" x14ac:dyDescent="0.25">
      <c r="G103" s="2"/>
      <c r="O103" s="13"/>
      <c r="T103" s="4"/>
      <c r="AB103" s="13"/>
      <c r="AG103" s="6"/>
      <c r="AO103" s="13"/>
      <c r="AT103" s="8"/>
      <c r="BB103" s="13"/>
      <c r="BG103" s="10"/>
      <c r="BO103" s="13"/>
    </row>
    <row r="104" spans="7:67" ht="15.75" customHeight="1" x14ac:dyDescent="0.25">
      <c r="G104" s="2"/>
      <c r="O104" s="13"/>
      <c r="T104" s="4"/>
      <c r="AB104" s="13"/>
      <c r="AG104" s="6"/>
      <c r="AO104" s="13"/>
      <c r="AT104" s="8"/>
      <c r="BB104" s="13"/>
      <c r="BG104" s="10"/>
      <c r="BO104" s="13"/>
    </row>
    <row r="105" spans="7:67" ht="15.75" customHeight="1" x14ac:dyDescent="0.25">
      <c r="G105" s="2"/>
      <c r="O105" s="13"/>
      <c r="T105" s="4"/>
      <c r="AB105" s="13"/>
      <c r="AG105" s="6"/>
      <c r="AO105" s="13"/>
      <c r="AT105" s="8"/>
      <c r="BB105" s="13"/>
      <c r="BG105" s="10"/>
      <c r="BO105" s="13"/>
    </row>
    <row r="106" spans="7:67" ht="15.75" customHeight="1" x14ac:dyDescent="0.25">
      <c r="G106" s="2"/>
      <c r="O106" s="13"/>
      <c r="T106" s="4"/>
      <c r="AB106" s="13"/>
      <c r="AG106" s="6"/>
      <c r="AO106" s="13"/>
      <c r="AT106" s="8"/>
      <c r="BB106" s="13"/>
      <c r="BG106" s="10"/>
      <c r="BO106" s="13"/>
    </row>
    <row r="107" spans="7:67" ht="15.75" customHeight="1" x14ac:dyDescent="0.25">
      <c r="G107" s="2"/>
      <c r="O107" s="13"/>
      <c r="T107" s="4"/>
      <c r="AB107" s="13"/>
      <c r="AG107" s="6"/>
      <c r="AO107" s="13"/>
      <c r="AT107" s="8"/>
      <c r="BB107" s="13"/>
      <c r="BG107" s="10"/>
      <c r="BO107" s="13"/>
    </row>
    <row r="108" spans="7:67" ht="15.75" customHeight="1" x14ac:dyDescent="0.25">
      <c r="G108" s="2"/>
      <c r="O108" s="13"/>
      <c r="T108" s="4"/>
      <c r="AB108" s="13"/>
      <c r="AG108" s="6"/>
      <c r="AO108" s="13"/>
      <c r="AT108" s="8"/>
      <c r="BB108" s="13"/>
      <c r="BG108" s="10"/>
      <c r="BO108" s="13"/>
    </row>
    <row r="109" spans="7:67" ht="15.75" customHeight="1" x14ac:dyDescent="0.25">
      <c r="G109" s="2"/>
      <c r="O109" s="13"/>
      <c r="T109" s="4"/>
      <c r="AB109" s="13"/>
      <c r="AG109" s="6"/>
      <c r="AO109" s="13"/>
      <c r="AT109" s="8"/>
      <c r="BB109" s="13"/>
      <c r="BG109" s="10"/>
      <c r="BO109" s="13"/>
    </row>
    <row r="110" spans="7:67" ht="15.75" customHeight="1" x14ac:dyDescent="0.25">
      <c r="G110" s="2"/>
      <c r="O110" s="13"/>
      <c r="T110" s="4"/>
      <c r="AB110" s="13"/>
      <c r="AG110" s="6"/>
      <c r="AO110" s="13"/>
      <c r="AT110" s="8"/>
      <c r="BB110" s="13"/>
      <c r="BG110" s="10"/>
      <c r="BO110" s="13"/>
    </row>
    <row r="111" spans="7:67" ht="15.75" customHeight="1" x14ac:dyDescent="0.25">
      <c r="G111" s="2"/>
      <c r="O111" s="13"/>
      <c r="T111" s="4"/>
      <c r="AB111" s="13"/>
      <c r="AG111" s="6"/>
      <c r="AO111" s="13"/>
      <c r="AT111" s="8"/>
      <c r="BB111" s="13"/>
      <c r="BG111" s="10"/>
      <c r="BO111" s="13"/>
    </row>
    <row r="112" spans="7:67" ht="15.75" customHeight="1" x14ac:dyDescent="0.25">
      <c r="G112" s="2"/>
      <c r="O112" s="13"/>
      <c r="T112" s="4"/>
      <c r="AB112" s="13"/>
      <c r="AG112" s="6"/>
      <c r="AO112" s="13"/>
      <c r="AT112" s="8"/>
      <c r="BB112" s="13"/>
      <c r="BG112" s="10"/>
      <c r="BO112" s="13"/>
    </row>
    <row r="113" spans="7:67" ht="15.75" customHeight="1" x14ac:dyDescent="0.25">
      <c r="G113" s="2"/>
      <c r="O113" s="13"/>
      <c r="T113" s="4"/>
      <c r="AB113" s="13"/>
      <c r="AG113" s="6"/>
      <c r="AO113" s="13"/>
      <c r="AT113" s="8"/>
      <c r="BB113" s="13"/>
      <c r="BG113" s="10"/>
      <c r="BO113" s="13"/>
    </row>
    <row r="114" spans="7:67" ht="15.75" customHeight="1" x14ac:dyDescent="0.25">
      <c r="G114" s="2"/>
      <c r="O114" s="13"/>
      <c r="T114" s="4"/>
      <c r="AB114" s="13"/>
      <c r="AG114" s="6"/>
      <c r="AO114" s="13"/>
      <c r="AT114" s="8"/>
      <c r="BB114" s="13"/>
      <c r="BG114" s="10"/>
      <c r="BO114" s="13"/>
    </row>
    <row r="115" spans="7:67" ht="15.75" customHeight="1" x14ac:dyDescent="0.25">
      <c r="G115" s="2"/>
      <c r="O115" s="13"/>
      <c r="T115" s="4"/>
      <c r="AB115" s="13"/>
      <c r="AG115" s="6"/>
      <c r="AO115" s="13"/>
      <c r="AT115" s="8"/>
      <c r="BB115" s="13"/>
      <c r="BG115" s="10"/>
      <c r="BO115" s="13"/>
    </row>
    <row r="116" spans="7:67" ht="15.75" customHeight="1" x14ac:dyDescent="0.25">
      <c r="G116" s="2"/>
      <c r="O116" s="13"/>
      <c r="T116" s="4"/>
      <c r="AB116" s="13"/>
      <c r="AG116" s="6"/>
      <c r="AO116" s="13"/>
      <c r="AT116" s="8"/>
      <c r="BB116" s="13"/>
      <c r="BG116" s="10"/>
      <c r="BO116" s="13"/>
    </row>
    <row r="117" spans="7:67" ht="15.75" customHeight="1" x14ac:dyDescent="0.25">
      <c r="G117" s="2"/>
      <c r="O117" s="13"/>
      <c r="T117" s="4"/>
      <c r="AB117" s="13"/>
      <c r="AG117" s="6"/>
      <c r="AO117" s="13"/>
      <c r="AT117" s="8"/>
      <c r="BB117" s="13"/>
      <c r="BG117" s="10"/>
      <c r="BO117" s="13"/>
    </row>
    <row r="118" spans="7:67" ht="15.75" customHeight="1" x14ac:dyDescent="0.25">
      <c r="G118" s="2"/>
      <c r="O118" s="13"/>
      <c r="T118" s="4"/>
      <c r="AB118" s="13"/>
      <c r="AG118" s="6"/>
      <c r="AO118" s="13"/>
      <c r="AT118" s="8"/>
      <c r="BB118" s="13"/>
      <c r="BG118" s="10"/>
      <c r="BO118" s="13"/>
    </row>
    <row r="119" spans="7:67" ht="15.75" customHeight="1" x14ac:dyDescent="0.25">
      <c r="G119" s="2"/>
      <c r="O119" s="13"/>
      <c r="T119" s="4"/>
      <c r="AB119" s="13"/>
      <c r="AG119" s="6"/>
      <c r="AO119" s="13"/>
      <c r="AT119" s="8"/>
      <c r="BB119" s="13"/>
      <c r="BG119" s="10"/>
      <c r="BO119" s="13"/>
    </row>
    <row r="120" spans="7:67" ht="15.75" customHeight="1" x14ac:dyDescent="0.25">
      <c r="G120" s="2"/>
      <c r="O120" s="13"/>
      <c r="T120" s="4"/>
      <c r="AB120" s="13"/>
      <c r="AG120" s="6"/>
      <c r="AO120" s="13"/>
      <c r="AT120" s="8"/>
      <c r="BB120" s="13"/>
      <c r="BG120" s="10"/>
      <c r="BO120" s="13"/>
    </row>
    <row r="121" spans="7:67" ht="15.75" customHeight="1" x14ac:dyDescent="0.25">
      <c r="G121" s="2"/>
      <c r="O121" s="13"/>
      <c r="T121" s="4"/>
      <c r="AB121" s="13"/>
      <c r="AG121" s="6"/>
      <c r="AO121" s="13"/>
      <c r="AT121" s="8"/>
      <c r="BB121" s="13"/>
      <c r="BG121" s="10"/>
      <c r="BO121" s="13"/>
    </row>
    <row r="122" spans="7:67" ht="15.75" customHeight="1" x14ac:dyDescent="0.25">
      <c r="G122" s="2"/>
      <c r="O122" s="13"/>
      <c r="T122" s="4"/>
      <c r="AB122" s="13"/>
      <c r="AG122" s="6"/>
      <c r="AO122" s="13"/>
      <c r="AT122" s="8"/>
      <c r="BB122" s="13"/>
      <c r="BG122" s="10"/>
      <c r="BO122" s="13"/>
    </row>
    <row r="123" spans="7:67" ht="15.75" customHeight="1" x14ac:dyDescent="0.25">
      <c r="G123" s="2"/>
      <c r="O123" s="13"/>
      <c r="T123" s="4"/>
      <c r="AB123" s="13"/>
      <c r="AG123" s="6"/>
      <c r="AO123" s="13"/>
      <c r="AT123" s="8"/>
      <c r="BB123" s="13"/>
      <c r="BG123" s="10"/>
      <c r="BO123" s="13"/>
    </row>
    <row r="124" spans="7:67" ht="15.75" customHeight="1" x14ac:dyDescent="0.25">
      <c r="G124" s="2"/>
      <c r="O124" s="13"/>
      <c r="T124" s="4"/>
      <c r="AB124" s="13"/>
      <c r="AG124" s="6"/>
      <c r="AO124" s="13"/>
      <c r="AT124" s="8"/>
      <c r="BB124" s="13"/>
      <c r="BG124" s="10"/>
      <c r="BO124" s="13"/>
    </row>
    <row r="125" spans="7:67" ht="15.75" customHeight="1" x14ac:dyDescent="0.25">
      <c r="G125" s="2"/>
      <c r="O125" s="13"/>
      <c r="T125" s="4"/>
      <c r="AB125" s="13"/>
      <c r="AG125" s="6"/>
      <c r="AO125" s="13"/>
      <c r="AT125" s="8"/>
      <c r="BB125" s="13"/>
      <c r="BG125" s="10"/>
      <c r="BO125" s="13"/>
    </row>
    <row r="126" spans="7:67" ht="15.75" customHeight="1" x14ac:dyDescent="0.25">
      <c r="G126" s="2"/>
      <c r="O126" s="13"/>
      <c r="T126" s="4"/>
      <c r="AB126" s="13"/>
      <c r="AG126" s="6"/>
      <c r="AO126" s="13"/>
      <c r="AT126" s="8"/>
      <c r="BB126" s="13"/>
      <c r="BG126" s="10"/>
      <c r="BO126" s="13"/>
    </row>
    <row r="127" spans="7:67" ht="15.75" customHeight="1" x14ac:dyDescent="0.25">
      <c r="G127" s="2"/>
      <c r="O127" s="13"/>
      <c r="T127" s="4"/>
      <c r="AB127" s="13"/>
      <c r="AG127" s="6"/>
      <c r="AO127" s="13"/>
      <c r="AT127" s="8"/>
      <c r="BB127" s="13"/>
      <c r="BG127" s="10"/>
      <c r="BO127" s="13"/>
    </row>
    <row r="128" spans="7:67" ht="15.75" customHeight="1" x14ac:dyDescent="0.25">
      <c r="G128" s="2"/>
      <c r="O128" s="13"/>
      <c r="T128" s="4"/>
      <c r="AB128" s="13"/>
      <c r="AG128" s="6"/>
      <c r="AO128" s="13"/>
      <c r="AT128" s="8"/>
      <c r="BB128" s="13"/>
      <c r="BG128" s="10"/>
      <c r="BO128" s="13"/>
    </row>
    <row r="129" spans="7:67" ht="15.75" customHeight="1" x14ac:dyDescent="0.25">
      <c r="G129" s="2"/>
      <c r="O129" s="13"/>
      <c r="T129" s="4"/>
      <c r="AB129" s="13"/>
      <c r="AG129" s="6"/>
      <c r="AO129" s="13"/>
      <c r="AT129" s="8"/>
      <c r="BB129" s="13"/>
      <c r="BG129" s="10"/>
      <c r="BO129" s="13"/>
    </row>
    <row r="130" spans="7:67" ht="15.75" customHeight="1" x14ac:dyDescent="0.25">
      <c r="G130" s="2"/>
      <c r="O130" s="13"/>
      <c r="AB130" s="13"/>
      <c r="AG130" s="6"/>
      <c r="AO130" s="13"/>
      <c r="AT130" s="8"/>
      <c r="BB130" s="13"/>
      <c r="BG130" s="10"/>
      <c r="BO130" s="13"/>
    </row>
    <row r="131" spans="7:67" ht="15.75" customHeight="1" x14ac:dyDescent="0.25">
      <c r="G131" s="2"/>
      <c r="O131" s="13"/>
      <c r="AB131" s="13"/>
      <c r="AG131" s="6"/>
      <c r="AO131" s="13"/>
      <c r="AT131" s="8"/>
      <c r="BB131" s="13"/>
      <c r="BG131" s="10"/>
      <c r="BO131" s="13"/>
    </row>
    <row r="132" spans="7:67" ht="15.75" customHeight="1" x14ac:dyDescent="0.25">
      <c r="G132" s="2"/>
      <c r="O132" s="13"/>
      <c r="AB132" s="13"/>
      <c r="AG132" s="6"/>
      <c r="AO132" s="13"/>
      <c r="AT132" s="8"/>
      <c r="BB132" s="13"/>
      <c r="BG132" s="10"/>
      <c r="BO132" s="13"/>
    </row>
    <row r="133" spans="7:67" ht="15.75" customHeight="1" x14ac:dyDescent="0.25">
      <c r="G133" s="2"/>
      <c r="O133" s="13"/>
      <c r="AB133" s="13"/>
      <c r="AG133" s="6"/>
      <c r="AO133" s="13"/>
      <c r="AT133" s="8"/>
      <c r="BB133" s="13"/>
      <c r="BG133" s="10"/>
      <c r="BO133" s="13"/>
    </row>
    <row r="134" spans="7:67" ht="15.75" customHeight="1" x14ac:dyDescent="0.25">
      <c r="G134" s="2"/>
      <c r="O134" s="13"/>
      <c r="AB134" s="13"/>
      <c r="AG134" s="6"/>
      <c r="AO134" s="13"/>
      <c r="AT134" s="8"/>
      <c r="BB134" s="13"/>
      <c r="BG134" s="10"/>
      <c r="BO134" s="13"/>
    </row>
    <row r="135" spans="7:67" ht="15.75" customHeight="1" x14ac:dyDescent="0.25">
      <c r="G135" s="2"/>
      <c r="O135" s="13"/>
      <c r="AB135" s="13"/>
      <c r="AG135" s="6"/>
      <c r="AO135" s="13"/>
      <c r="AT135" s="8"/>
      <c r="BB135" s="13"/>
      <c r="BG135" s="10"/>
      <c r="BO135" s="13"/>
    </row>
    <row r="136" spans="7:67" ht="15.75" customHeight="1" x14ac:dyDescent="0.25">
      <c r="G136" s="2"/>
      <c r="O136" s="13"/>
      <c r="AB136" s="13"/>
      <c r="AG136" s="6"/>
      <c r="AO136" s="13"/>
      <c r="AT136" s="8"/>
      <c r="BB136" s="13"/>
      <c r="BG136" s="10"/>
      <c r="BO136" s="13"/>
    </row>
    <row r="137" spans="7:67" ht="15.75" customHeight="1" x14ac:dyDescent="0.25">
      <c r="G137" s="2"/>
      <c r="O137" s="13"/>
      <c r="AB137" s="13"/>
      <c r="AG137" s="6"/>
      <c r="AO137" s="13"/>
      <c r="AT137" s="8"/>
      <c r="BB137" s="13"/>
      <c r="BG137" s="10"/>
      <c r="BO137" s="13"/>
    </row>
    <row r="138" spans="7:67" ht="15.75" customHeight="1" x14ac:dyDescent="0.25">
      <c r="G138" s="2"/>
      <c r="O138" s="13"/>
      <c r="AB138" s="13"/>
      <c r="AG138" s="6"/>
      <c r="AO138" s="13"/>
      <c r="AT138" s="8"/>
      <c r="BB138" s="13"/>
      <c r="BG138" s="10"/>
      <c r="BO138" s="13"/>
    </row>
    <row r="139" spans="7:67" ht="15.75" customHeight="1" x14ac:dyDescent="0.25">
      <c r="G139" s="2"/>
      <c r="O139" s="13"/>
      <c r="AB139" s="13"/>
      <c r="AG139" s="6"/>
      <c r="AO139" s="13"/>
      <c r="AT139" s="8"/>
      <c r="BB139" s="13"/>
      <c r="BG139" s="10"/>
      <c r="BO139" s="13"/>
    </row>
    <row r="140" spans="7:67" ht="15.75" customHeight="1" x14ac:dyDescent="0.25">
      <c r="G140" s="2"/>
      <c r="O140" s="13"/>
      <c r="AB140" s="13"/>
      <c r="AG140" s="6"/>
      <c r="AO140" s="13"/>
      <c r="AT140" s="8"/>
      <c r="BB140" s="13"/>
      <c r="BG140" s="10"/>
      <c r="BO140" s="13"/>
    </row>
    <row r="141" spans="7:67" ht="15.75" customHeight="1" x14ac:dyDescent="0.25">
      <c r="G141" s="2"/>
      <c r="O141" s="13"/>
      <c r="AB141" s="13"/>
      <c r="AG141" s="6"/>
      <c r="AO141" s="13"/>
      <c r="AT141" s="8"/>
      <c r="BB141" s="13"/>
      <c r="BG141" s="10"/>
      <c r="BO141" s="13"/>
    </row>
    <row r="142" spans="7:67" ht="15.75" customHeight="1" x14ac:dyDescent="0.25">
      <c r="G142" s="2"/>
      <c r="O142" s="13"/>
      <c r="AB142" s="13"/>
      <c r="AG142" s="6"/>
      <c r="AO142" s="13"/>
      <c r="AT142" s="8"/>
      <c r="BB142" s="13"/>
      <c r="BG142" s="10"/>
      <c r="BO142" s="13"/>
    </row>
    <row r="143" spans="7:67" ht="15.75" customHeight="1" x14ac:dyDescent="0.25">
      <c r="G143" s="2"/>
      <c r="O143" s="13"/>
      <c r="AB143" s="13"/>
      <c r="AG143" s="6"/>
      <c r="AO143" s="13"/>
      <c r="AT143" s="8"/>
      <c r="BB143" s="13"/>
      <c r="BG143" s="10"/>
      <c r="BO143" s="13"/>
    </row>
    <row r="144" spans="7:67" ht="15.75" customHeight="1" x14ac:dyDescent="0.25">
      <c r="G144" s="2"/>
      <c r="O144" s="13"/>
      <c r="AB144" s="13"/>
      <c r="AG144" s="6"/>
      <c r="AO144" s="13"/>
      <c r="AT144" s="8"/>
      <c r="BB144" s="13"/>
      <c r="BG144" s="10"/>
      <c r="BO144" s="13"/>
    </row>
    <row r="145" spans="7:67" ht="15.75" customHeight="1" x14ac:dyDescent="0.25">
      <c r="G145" s="2"/>
      <c r="O145" s="13"/>
      <c r="AB145" s="13"/>
      <c r="AG145" s="6"/>
      <c r="AO145" s="13"/>
      <c r="AT145" s="8"/>
      <c r="BB145" s="13"/>
      <c r="BG145" s="10"/>
      <c r="BO145" s="13"/>
    </row>
    <row r="146" spans="7:67" ht="15.75" customHeight="1" x14ac:dyDescent="0.25">
      <c r="G146" s="2"/>
      <c r="O146" s="13"/>
      <c r="AB146" s="13"/>
      <c r="AG146" s="6"/>
      <c r="AO146" s="13"/>
      <c r="AT146" s="8"/>
      <c r="BB146" s="13"/>
      <c r="BG146" s="10"/>
      <c r="BO146" s="13"/>
    </row>
    <row r="147" spans="7:67" ht="15.75" customHeight="1" x14ac:dyDescent="0.25">
      <c r="G147" s="2"/>
      <c r="O147" s="13"/>
      <c r="AB147" s="13"/>
      <c r="AG147" s="6"/>
      <c r="AO147" s="13"/>
      <c r="AT147" s="8"/>
      <c r="BB147" s="13"/>
      <c r="BG147" s="10"/>
      <c r="BO147" s="13"/>
    </row>
    <row r="148" spans="7:67" ht="15.75" customHeight="1" x14ac:dyDescent="0.25">
      <c r="G148" s="2"/>
      <c r="O148" s="13"/>
      <c r="AB148" s="13"/>
      <c r="AG148" s="6"/>
      <c r="AO148" s="13"/>
      <c r="AT148" s="8"/>
      <c r="BB148" s="13"/>
      <c r="BG148" s="10"/>
      <c r="BO148" s="13"/>
    </row>
    <row r="149" spans="7:67" ht="15.75" customHeight="1" x14ac:dyDescent="0.25">
      <c r="G149" s="2"/>
      <c r="O149" s="13"/>
      <c r="AB149" s="13"/>
      <c r="AG149" s="6"/>
      <c r="AO149" s="13"/>
      <c r="AT149" s="8"/>
      <c r="BB149" s="13"/>
      <c r="BG149" s="10"/>
      <c r="BO149" s="13"/>
    </row>
    <row r="150" spans="7:67" ht="15.75" customHeight="1" x14ac:dyDescent="0.25">
      <c r="G150" s="2"/>
      <c r="O150" s="13"/>
      <c r="AB150" s="13"/>
      <c r="AG150" s="6"/>
      <c r="AO150" s="13"/>
      <c r="AT150" s="8"/>
      <c r="BB150" s="13"/>
      <c r="BG150" s="10"/>
      <c r="BO150" s="13"/>
    </row>
    <row r="151" spans="7:67" ht="15.75" customHeight="1" x14ac:dyDescent="0.25">
      <c r="G151" s="2"/>
      <c r="O151" s="13"/>
      <c r="AB151" s="13"/>
      <c r="AG151" s="6"/>
      <c r="AO151" s="13"/>
      <c r="AT151" s="8"/>
      <c r="BB151" s="13"/>
      <c r="BG151" s="10"/>
      <c r="BO151" s="13"/>
    </row>
    <row r="152" spans="7:67" ht="15.75" customHeight="1" x14ac:dyDescent="0.25">
      <c r="G152" s="2"/>
      <c r="O152" s="13"/>
      <c r="AB152" s="13"/>
      <c r="AG152" s="6"/>
      <c r="AO152" s="13"/>
      <c r="AT152" s="8"/>
      <c r="BB152" s="13"/>
      <c r="BG152" s="10"/>
      <c r="BO152" s="13"/>
    </row>
    <row r="153" spans="7:67" ht="15.75" customHeight="1" x14ac:dyDescent="0.25">
      <c r="G153" s="2"/>
      <c r="O153" s="13"/>
      <c r="AB153" s="13"/>
      <c r="AG153" s="6"/>
      <c r="AO153" s="13"/>
      <c r="AT153" s="8"/>
      <c r="BB153" s="13"/>
      <c r="BG153" s="10"/>
      <c r="BO153" s="13"/>
    </row>
    <row r="154" spans="7:67" ht="15.75" customHeight="1" x14ac:dyDescent="0.25">
      <c r="G154" s="2"/>
      <c r="O154" s="13"/>
      <c r="AB154" s="13"/>
      <c r="AG154" s="6"/>
      <c r="AO154" s="13"/>
      <c r="AT154" s="8"/>
      <c r="BB154" s="13"/>
      <c r="BG154" s="10"/>
      <c r="BO154" s="13"/>
    </row>
    <row r="155" spans="7:67" ht="15.75" customHeight="1" x14ac:dyDescent="0.25">
      <c r="G155" s="2"/>
      <c r="O155" s="13"/>
      <c r="AB155" s="13"/>
      <c r="AG155" s="6"/>
      <c r="AO155" s="13"/>
      <c r="AT155" s="8"/>
      <c r="BB155" s="13"/>
      <c r="BG155" s="10"/>
      <c r="BO155" s="13"/>
    </row>
    <row r="156" spans="7:67" ht="15.75" customHeight="1" x14ac:dyDescent="0.25">
      <c r="G156" s="2"/>
      <c r="O156" s="13"/>
      <c r="AB156" s="13"/>
      <c r="AG156" s="6"/>
      <c r="AO156" s="13"/>
      <c r="AT156" s="8"/>
      <c r="BB156" s="13"/>
      <c r="BG156" s="10"/>
      <c r="BO156" s="13"/>
    </row>
    <row r="157" spans="7:67" ht="15.75" customHeight="1" x14ac:dyDescent="0.25">
      <c r="G157" s="2"/>
      <c r="O157" s="13"/>
      <c r="AB157" s="13"/>
      <c r="AG157" s="6"/>
      <c r="AO157" s="13"/>
      <c r="AT157" s="8"/>
      <c r="BB157" s="13"/>
      <c r="BG157" s="10"/>
      <c r="BO157" s="13"/>
    </row>
    <row r="158" spans="7:67" ht="15.75" customHeight="1" x14ac:dyDescent="0.25">
      <c r="G158" s="2"/>
      <c r="O158" s="13"/>
      <c r="AB158" s="13"/>
      <c r="AG158" s="6"/>
      <c r="AO158" s="13"/>
      <c r="AT158" s="8"/>
      <c r="BB158" s="13"/>
      <c r="BG158" s="10"/>
      <c r="BO158" s="13"/>
    </row>
    <row r="159" spans="7:67" ht="15.75" customHeight="1" x14ac:dyDescent="0.25">
      <c r="G159" s="2"/>
      <c r="O159" s="13"/>
      <c r="AB159" s="13"/>
      <c r="AG159" s="6"/>
      <c r="AO159" s="13"/>
      <c r="AT159" s="8"/>
      <c r="BB159" s="13"/>
      <c r="BG159" s="10"/>
      <c r="BO159" s="13"/>
    </row>
    <row r="160" spans="7:67" ht="15.75" customHeight="1" x14ac:dyDescent="0.25">
      <c r="G160" s="2"/>
      <c r="O160" s="13"/>
      <c r="AB160" s="13"/>
      <c r="AG160" s="6"/>
      <c r="AO160" s="13"/>
      <c r="AT160" s="8"/>
      <c r="BB160" s="13"/>
      <c r="BG160" s="10"/>
      <c r="BO160" s="13"/>
    </row>
    <row r="161" spans="7:67" ht="15.75" customHeight="1" x14ac:dyDescent="0.25">
      <c r="G161" s="2"/>
      <c r="O161" s="13"/>
      <c r="AB161" s="13"/>
      <c r="AG161" s="6"/>
      <c r="AO161" s="13"/>
      <c r="AT161" s="8"/>
      <c r="BB161" s="13"/>
      <c r="BG161" s="10"/>
      <c r="BO161" s="13"/>
    </row>
    <row r="162" spans="7:67" ht="15.75" customHeight="1" x14ac:dyDescent="0.25">
      <c r="O162" s="13"/>
      <c r="AB162" s="13"/>
      <c r="AO162" s="13"/>
      <c r="AT162" s="8"/>
      <c r="BB162" s="13"/>
      <c r="BG162" s="10"/>
      <c r="BO162" s="13"/>
    </row>
    <row r="163" spans="7:67" ht="15.75" customHeight="1" x14ac:dyDescent="0.25">
      <c r="O163" s="13"/>
      <c r="AB163" s="13"/>
      <c r="AO163" s="13"/>
      <c r="AT163" s="8"/>
      <c r="BB163" s="13"/>
      <c r="BG163" s="10"/>
      <c r="BO163" s="13"/>
    </row>
    <row r="164" spans="7:67" ht="15.75" customHeight="1" x14ac:dyDescent="0.25">
      <c r="O164" s="13"/>
      <c r="AB164" s="13"/>
      <c r="AO164" s="13"/>
      <c r="BG164" s="10"/>
      <c r="BO164" s="13"/>
    </row>
    <row r="165" spans="7:67" ht="15.75" customHeight="1" x14ac:dyDescent="0.25">
      <c r="O165" s="13"/>
      <c r="AB165" s="13"/>
      <c r="AO165" s="13"/>
      <c r="BG165" s="10"/>
      <c r="BO165" s="13"/>
    </row>
    <row r="166" spans="7:67" ht="15.75" customHeight="1" x14ac:dyDescent="0.25">
      <c r="O166" s="13"/>
      <c r="BG166" s="10"/>
      <c r="BO166" s="13"/>
    </row>
    <row r="167" spans="7:67" ht="15.75" customHeight="1" x14ac:dyDescent="0.25">
      <c r="O167" s="13"/>
      <c r="BG167" s="10"/>
      <c r="BO167" s="13"/>
    </row>
    <row r="168" spans="7:67" ht="15.75" customHeight="1" x14ac:dyDescent="0.25">
      <c r="O168" s="13"/>
      <c r="BG168" s="10"/>
      <c r="BO168" s="13"/>
    </row>
    <row r="169" spans="7:67" ht="15.75" customHeight="1" x14ac:dyDescent="0.25">
      <c r="O169" s="13"/>
      <c r="BG169" s="10"/>
      <c r="BO169" s="13"/>
    </row>
    <row r="170" spans="7:67" ht="15.75" customHeight="1" x14ac:dyDescent="0.25">
      <c r="O170" s="13"/>
    </row>
    <row r="171" spans="7:67" ht="15.75" customHeight="1" x14ac:dyDescent="0.25">
      <c r="O171" s="13"/>
    </row>
    <row r="172" spans="7:67" ht="15.75" customHeight="1" x14ac:dyDescent="0.25"/>
    <row r="173" spans="7:67" ht="15.75" customHeight="1" x14ac:dyDescent="0.25"/>
    <row r="174" spans="7:67" ht="15.75" customHeight="1" x14ac:dyDescent="0.25"/>
    <row r="175" spans="7:67" ht="15.75" customHeight="1" x14ac:dyDescent="0.25"/>
    <row r="176" spans="7:67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000"/>
  <sheetViews>
    <sheetView workbookViewId="0"/>
  </sheetViews>
  <sheetFormatPr defaultColWidth="14.42578125" defaultRowHeight="15" customHeight="1" x14ac:dyDescent="0.25"/>
  <cols>
    <col min="1" max="26" width="8.7109375" customWidth="1"/>
  </cols>
  <sheetData>
    <row r="1" spans="1:11" x14ac:dyDescent="0.25">
      <c r="B1" s="1556" t="s">
        <v>0</v>
      </c>
      <c r="C1" s="1557"/>
      <c r="D1" s="1558" t="s">
        <v>1</v>
      </c>
      <c r="E1" s="1557"/>
      <c r="F1" s="1559" t="s">
        <v>177</v>
      </c>
      <c r="G1" s="1557"/>
      <c r="H1" s="1556" t="s">
        <v>174</v>
      </c>
      <c r="I1" s="1557"/>
      <c r="J1" s="1558" t="s">
        <v>175</v>
      </c>
      <c r="K1" s="1557"/>
    </row>
    <row r="2" spans="1:11" x14ac:dyDescent="0.25">
      <c r="B2" s="2" t="s">
        <v>178</v>
      </c>
      <c r="C2" s="2" t="s">
        <v>179</v>
      </c>
      <c r="D2" s="4" t="s">
        <v>178</v>
      </c>
      <c r="E2" s="4" t="s">
        <v>179</v>
      </c>
      <c r="F2" s="6" t="s">
        <v>178</v>
      </c>
      <c r="G2" s="6" t="s">
        <v>179</v>
      </c>
      <c r="H2" s="2" t="s">
        <v>178</v>
      </c>
      <c r="I2" s="2" t="s">
        <v>179</v>
      </c>
      <c r="J2" s="4" t="s">
        <v>178</v>
      </c>
      <c r="K2" s="4" t="s">
        <v>179</v>
      </c>
    </row>
    <row r="3" spans="1:11" x14ac:dyDescent="0.25">
      <c r="A3" s="1" t="s">
        <v>18</v>
      </c>
      <c r="B3" s="2">
        <v>11</v>
      </c>
      <c r="C3" s="2">
        <v>16</v>
      </c>
      <c r="D3" s="4">
        <v>16</v>
      </c>
      <c r="E3" s="4">
        <v>11</v>
      </c>
      <c r="F3" s="6">
        <v>16</v>
      </c>
      <c r="G3" s="6">
        <v>13</v>
      </c>
      <c r="H3" s="2">
        <v>3</v>
      </c>
      <c r="I3" s="2">
        <v>16</v>
      </c>
      <c r="J3" s="4">
        <v>8</v>
      </c>
      <c r="K3" s="4">
        <v>16</v>
      </c>
    </row>
    <row r="4" spans="1:11" x14ac:dyDescent="0.25">
      <c r="A4" s="1" t="s">
        <v>19</v>
      </c>
      <c r="B4" s="2">
        <v>13</v>
      </c>
      <c r="C4" s="2">
        <v>16</v>
      </c>
      <c r="D4" s="4">
        <v>10</v>
      </c>
      <c r="E4" s="4">
        <v>16</v>
      </c>
      <c r="F4" s="6">
        <v>15</v>
      </c>
      <c r="G4" s="6">
        <v>10</v>
      </c>
      <c r="H4" s="2"/>
      <c r="I4" s="2"/>
      <c r="J4" s="4">
        <v>12</v>
      </c>
      <c r="K4" s="4">
        <v>16</v>
      </c>
    </row>
    <row r="5" spans="1:11" x14ac:dyDescent="0.25">
      <c r="A5" s="1" t="s">
        <v>20</v>
      </c>
      <c r="B5" s="2">
        <v>16</v>
      </c>
      <c r="C5" s="2">
        <v>3</v>
      </c>
      <c r="D5" s="4">
        <v>16</v>
      </c>
      <c r="E5" s="4">
        <v>9</v>
      </c>
      <c r="F5" s="6">
        <v>16</v>
      </c>
      <c r="G5" s="6">
        <v>12</v>
      </c>
      <c r="H5" s="2"/>
      <c r="I5" s="2"/>
      <c r="J5" s="4">
        <v>9</v>
      </c>
      <c r="K5" s="4">
        <v>16</v>
      </c>
    </row>
    <row r="6" spans="1:11" x14ac:dyDescent="0.25">
      <c r="A6" s="1" t="s">
        <v>21</v>
      </c>
      <c r="B6" s="2">
        <v>16</v>
      </c>
      <c r="C6" s="2">
        <v>8</v>
      </c>
      <c r="D6" s="4"/>
      <c r="E6" s="4"/>
      <c r="F6" s="6"/>
      <c r="G6" s="6"/>
      <c r="H6" s="2"/>
      <c r="I6" s="2"/>
      <c r="J6" s="4"/>
      <c r="K6" s="4"/>
    </row>
    <row r="7" spans="1:11" x14ac:dyDescent="0.25">
      <c r="B7" s="2">
        <f t="shared" ref="B7:K7" si="0">SUM(B3:B6)</f>
        <v>56</v>
      </c>
      <c r="C7" s="2">
        <f t="shared" si="0"/>
        <v>43</v>
      </c>
      <c r="D7" s="4">
        <f t="shared" si="0"/>
        <v>42</v>
      </c>
      <c r="E7" s="4">
        <f t="shared" si="0"/>
        <v>36</v>
      </c>
      <c r="F7" s="6">
        <f t="shared" si="0"/>
        <v>47</v>
      </c>
      <c r="G7" s="6">
        <f t="shared" si="0"/>
        <v>35</v>
      </c>
      <c r="H7" s="2">
        <f t="shared" si="0"/>
        <v>3</v>
      </c>
      <c r="I7" s="2">
        <f t="shared" si="0"/>
        <v>16</v>
      </c>
      <c r="J7" s="4">
        <f t="shared" si="0"/>
        <v>29</v>
      </c>
      <c r="K7" s="4">
        <f t="shared" si="0"/>
        <v>48</v>
      </c>
    </row>
    <row r="8" spans="1:11" x14ac:dyDescent="0.25">
      <c r="B8" s="2">
        <f>B7/C7</f>
        <v>1.3023255813953489</v>
      </c>
      <c r="C8" s="2"/>
      <c r="D8" s="4">
        <f>D7/E7</f>
        <v>1.1666666666666667</v>
      </c>
      <c r="E8" s="4"/>
      <c r="F8" s="6">
        <f>F7/G7</f>
        <v>1.3428571428571427</v>
      </c>
      <c r="G8" s="6"/>
      <c r="H8" s="2">
        <f>H7/I7</f>
        <v>0.1875</v>
      </c>
      <c r="I8" s="2"/>
      <c r="J8" s="4">
        <f>J7/K7</f>
        <v>0.60416666666666663</v>
      </c>
      <c r="K8" s="4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5">
    <mergeCell ref="B1:C1"/>
    <mergeCell ref="D1:E1"/>
    <mergeCell ref="F1:G1"/>
    <mergeCell ref="H1:I1"/>
    <mergeCell ref="J1:K1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S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25"/>
  <cols>
    <col min="1" max="1" width="10.140625" customWidth="1"/>
    <col min="2" max="2" width="8.7109375" customWidth="1"/>
    <col min="3" max="3" width="12.140625" customWidth="1"/>
    <col min="4" max="71" width="8.7109375" customWidth="1"/>
  </cols>
  <sheetData>
    <row r="1" spans="1:7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175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3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4" t="s">
        <v>5</v>
      </c>
      <c r="U1" s="4" t="s">
        <v>6</v>
      </c>
      <c r="V1" s="4" t="s">
        <v>7</v>
      </c>
      <c r="W1" s="4" t="s">
        <v>8</v>
      </c>
      <c r="X1" s="4" t="s">
        <v>9</v>
      </c>
      <c r="Y1" s="4" t="s">
        <v>10</v>
      </c>
      <c r="Z1" s="4" t="s">
        <v>11</v>
      </c>
      <c r="AA1" s="4" t="s">
        <v>12</v>
      </c>
      <c r="AB1" s="5" t="s">
        <v>13</v>
      </c>
      <c r="AC1" s="4" t="s">
        <v>14</v>
      </c>
      <c r="AD1" s="4" t="s">
        <v>15</v>
      </c>
      <c r="AE1" s="4" t="s">
        <v>16</v>
      </c>
      <c r="AF1" s="4" t="s">
        <v>17</v>
      </c>
      <c r="AG1" s="6" t="s">
        <v>5</v>
      </c>
      <c r="AH1" s="6" t="s">
        <v>6</v>
      </c>
      <c r="AI1" s="6" t="s">
        <v>7</v>
      </c>
      <c r="AJ1" s="6" t="s">
        <v>8</v>
      </c>
      <c r="AK1" s="6" t="s">
        <v>9</v>
      </c>
      <c r="AL1" s="6" t="s">
        <v>10</v>
      </c>
      <c r="AM1" s="6" t="s">
        <v>11</v>
      </c>
      <c r="AN1" s="6" t="s">
        <v>12</v>
      </c>
      <c r="AO1" s="7" t="s">
        <v>13</v>
      </c>
      <c r="AP1" s="6" t="s">
        <v>14</v>
      </c>
      <c r="AQ1" s="6" t="s">
        <v>15</v>
      </c>
      <c r="AR1" s="6" t="s">
        <v>16</v>
      </c>
      <c r="AS1" s="6" t="s">
        <v>17</v>
      </c>
      <c r="AT1" s="8" t="s">
        <v>5</v>
      </c>
      <c r="AU1" s="8" t="s">
        <v>6</v>
      </c>
      <c r="AV1" s="8" t="s">
        <v>7</v>
      </c>
      <c r="AW1" s="8" t="s">
        <v>8</v>
      </c>
      <c r="AX1" s="8" t="s">
        <v>9</v>
      </c>
      <c r="AY1" s="8" t="s">
        <v>10</v>
      </c>
      <c r="AZ1" s="8" t="s">
        <v>11</v>
      </c>
      <c r="BA1" s="8" t="s">
        <v>12</v>
      </c>
      <c r="BB1" s="9" t="s">
        <v>13</v>
      </c>
      <c r="BC1" s="8" t="s">
        <v>14</v>
      </c>
      <c r="BD1" s="8" t="s">
        <v>15</v>
      </c>
      <c r="BE1" s="8" t="s">
        <v>16</v>
      </c>
      <c r="BF1" s="8" t="s">
        <v>17</v>
      </c>
      <c r="BG1" s="10" t="s">
        <v>5</v>
      </c>
      <c r="BH1" s="10" t="s">
        <v>6</v>
      </c>
      <c r="BI1" s="10" t="s">
        <v>7</v>
      </c>
      <c r="BJ1" s="10" t="s">
        <v>8</v>
      </c>
      <c r="BK1" s="10" t="s">
        <v>9</v>
      </c>
      <c r="BL1" s="10" t="s">
        <v>10</v>
      </c>
      <c r="BM1" s="10" t="s">
        <v>11</v>
      </c>
      <c r="BN1" s="10" t="s">
        <v>12</v>
      </c>
      <c r="BO1" s="11" t="s">
        <v>13</v>
      </c>
      <c r="BP1" s="10" t="s">
        <v>14</v>
      </c>
      <c r="BQ1" s="10" t="s">
        <v>15</v>
      </c>
      <c r="BR1" s="10" t="s">
        <v>16</v>
      </c>
      <c r="BS1" s="10" t="s">
        <v>17</v>
      </c>
    </row>
    <row r="2" spans="1:71" x14ac:dyDescent="0.25">
      <c r="A2" s="12">
        <v>44623</v>
      </c>
      <c r="B2" s="2"/>
      <c r="C2" s="2"/>
      <c r="D2" s="2"/>
      <c r="E2" s="2"/>
      <c r="F2" s="2"/>
      <c r="G2" s="2"/>
      <c r="O2" s="13"/>
      <c r="T2" s="4"/>
      <c r="AB2" s="13"/>
      <c r="AG2" s="6"/>
      <c r="AO2" s="13"/>
      <c r="AT2" s="8"/>
      <c r="BB2" s="13"/>
      <c r="BG2" s="10"/>
      <c r="BO2" s="13"/>
    </row>
    <row r="3" spans="1:71" x14ac:dyDescent="0.25">
      <c r="A3" s="1" t="s">
        <v>18</v>
      </c>
      <c r="B3" s="1">
        <v>1.51</v>
      </c>
      <c r="D3" s="1">
        <v>1.35</v>
      </c>
      <c r="G3" s="2">
        <v>0</v>
      </c>
      <c r="H3" s="1">
        <v>2</v>
      </c>
      <c r="I3" s="1">
        <v>4</v>
      </c>
      <c r="J3" s="1">
        <v>0</v>
      </c>
      <c r="K3" s="1">
        <v>0</v>
      </c>
      <c r="L3" s="1">
        <v>0</v>
      </c>
      <c r="M3" s="1">
        <v>3</v>
      </c>
      <c r="N3" s="1">
        <v>1</v>
      </c>
      <c r="O3" s="13">
        <v>1</v>
      </c>
      <c r="P3" s="1">
        <v>0</v>
      </c>
      <c r="Q3" s="1">
        <v>0</v>
      </c>
      <c r="R3" s="1">
        <v>0</v>
      </c>
      <c r="S3" s="1">
        <v>0</v>
      </c>
      <c r="T3" s="4"/>
      <c r="AB3" s="13"/>
      <c r="AG3" s="6">
        <v>2</v>
      </c>
      <c r="AH3" s="1">
        <v>5</v>
      </c>
      <c r="AI3" s="1">
        <v>3</v>
      </c>
      <c r="AJ3" s="1">
        <v>1</v>
      </c>
      <c r="AK3" s="1">
        <v>0</v>
      </c>
      <c r="AL3" s="1">
        <v>2</v>
      </c>
      <c r="AM3" s="1">
        <v>3</v>
      </c>
      <c r="AN3" s="1">
        <v>0</v>
      </c>
      <c r="AO3" s="13">
        <v>1</v>
      </c>
      <c r="AP3" s="1">
        <v>0</v>
      </c>
      <c r="AQ3" s="1">
        <v>0</v>
      </c>
      <c r="AR3" s="1">
        <v>0</v>
      </c>
      <c r="AS3" s="1">
        <v>0</v>
      </c>
      <c r="AT3" s="8"/>
      <c r="BB3" s="13"/>
      <c r="BG3" s="10"/>
      <c r="BO3" s="13"/>
    </row>
    <row r="4" spans="1:71" x14ac:dyDescent="0.25">
      <c r="A4" s="14">
        <v>44624</v>
      </c>
      <c r="B4" s="6"/>
      <c r="C4" s="6"/>
      <c r="D4" s="6"/>
      <c r="E4" s="6"/>
      <c r="F4" s="6"/>
      <c r="G4" s="2"/>
      <c r="O4" s="13"/>
      <c r="T4" s="4"/>
      <c r="AB4" s="13"/>
      <c r="AG4" s="6"/>
      <c r="AO4" s="13"/>
      <c r="AT4" s="8"/>
      <c r="BB4" s="13"/>
      <c r="BG4" s="10"/>
      <c r="BO4" s="13"/>
    </row>
    <row r="5" spans="1:71" x14ac:dyDescent="0.25">
      <c r="A5" s="1" t="s">
        <v>180</v>
      </c>
      <c r="B5" s="1">
        <v>1.25</v>
      </c>
      <c r="D5" s="1">
        <v>1.69</v>
      </c>
      <c r="E5" s="1">
        <v>0.82</v>
      </c>
      <c r="G5" s="2">
        <v>0</v>
      </c>
      <c r="H5" s="1">
        <v>3</v>
      </c>
      <c r="I5" s="1">
        <v>3</v>
      </c>
      <c r="J5" s="1">
        <v>0</v>
      </c>
      <c r="K5" s="1">
        <v>0</v>
      </c>
      <c r="L5" s="1">
        <v>0</v>
      </c>
      <c r="M5" s="1">
        <v>6</v>
      </c>
      <c r="N5" s="1">
        <v>0</v>
      </c>
      <c r="O5" s="13">
        <v>2</v>
      </c>
      <c r="P5" s="1">
        <v>0</v>
      </c>
      <c r="Q5" s="1">
        <v>0</v>
      </c>
      <c r="R5" s="1">
        <v>0</v>
      </c>
      <c r="S5" s="1">
        <v>0</v>
      </c>
      <c r="T5" s="4"/>
      <c r="AB5" s="13"/>
      <c r="AG5" s="6">
        <v>0</v>
      </c>
      <c r="AH5" s="1">
        <v>5</v>
      </c>
      <c r="AI5" s="1">
        <v>3</v>
      </c>
      <c r="AJ5" s="1">
        <v>0</v>
      </c>
      <c r="AK5" s="1">
        <v>0</v>
      </c>
      <c r="AL5" s="1">
        <v>0</v>
      </c>
      <c r="AM5" s="1">
        <v>3</v>
      </c>
      <c r="AN5" s="1">
        <v>1</v>
      </c>
      <c r="AO5" s="13">
        <v>1</v>
      </c>
      <c r="AP5" s="1">
        <v>1</v>
      </c>
      <c r="AQ5" s="1">
        <v>0</v>
      </c>
      <c r="AR5" s="1">
        <v>0</v>
      </c>
      <c r="AS5" s="1">
        <v>0</v>
      </c>
      <c r="AT5" s="8">
        <v>0</v>
      </c>
      <c r="AU5" s="1">
        <v>1</v>
      </c>
      <c r="AV5" s="1">
        <v>1</v>
      </c>
      <c r="AW5" s="1">
        <v>0</v>
      </c>
      <c r="AX5" s="1">
        <v>0</v>
      </c>
      <c r="AY5" s="1">
        <v>0</v>
      </c>
      <c r="AZ5" s="1">
        <v>4</v>
      </c>
      <c r="BA5" s="1">
        <v>2</v>
      </c>
      <c r="BB5" s="13">
        <v>0</v>
      </c>
      <c r="BC5" s="1">
        <v>0</v>
      </c>
      <c r="BD5" s="1">
        <v>0</v>
      </c>
      <c r="BE5" s="1">
        <v>0</v>
      </c>
      <c r="BF5" s="1">
        <v>0</v>
      </c>
      <c r="BG5" s="10"/>
      <c r="BO5" s="13"/>
    </row>
    <row r="6" spans="1:71" x14ac:dyDescent="0.25">
      <c r="A6" s="15">
        <v>44626</v>
      </c>
      <c r="B6" s="4"/>
      <c r="C6" s="4"/>
      <c r="D6" s="4"/>
      <c r="E6" s="4"/>
      <c r="F6" s="4"/>
      <c r="G6" s="2"/>
      <c r="O6" s="13"/>
      <c r="T6" s="4"/>
      <c r="AB6" s="13"/>
      <c r="AG6" s="6"/>
      <c r="AO6" s="13"/>
      <c r="AT6" s="8"/>
      <c r="BB6" s="13"/>
      <c r="BG6" s="10"/>
      <c r="BO6" s="13"/>
    </row>
    <row r="7" spans="1:71" x14ac:dyDescent="0.25">
      <c r="A7" s="1" t="s">
        <v>20</v>
      </c>
      <c r="B7" s="1">
        <v>1.29</v>
      </c>
      <c r="C7" s="1">
        <v>1.67</v>
      </c>
      <c r="E7" s="1">
        <v>1.49</v>
      </c>
      <c r="G7" s="2">
        <v>0</v>
      </c>
      <c r="H7" s="1">
        <v>1</v>
      </c>
      <c r="I7" s="1">
        <v>1</v>
      </c>
      <c r="J7" s="1">
        <v>0</v>
      </c>
      <c r="K7" s="1">
        <v>0</v>
      </c>
      <c r="L7" s="1">
        <v>0</v>
      </c>
      <c r="M7" s="1">
        <v>1</v>
      </c>
      <c r="N7" s="1">
        <v>1</v>
      </c>
      <c r="O7" s="13">
        <v>0</v>
      </c>
      <c r="P7" s="1">
        <v>0</v>
      </c>
      <c r="Q7" s="1">
        <v>0</v>
      </c>
      <c r="R7" s="1">
        <v>0</v>
      </c>
      <c r="S7" s="1">
        <v>0</v>
      </c>
      <c r="T7" s="4">
        <v>0</v>
      </c>
      <c r="U7" s="1">
        <v>0</v>
      </c>
      <c r="V7" s="1">
        <v>1</v>
      </c>
      <c r="W7" s="1">
        <v>0</v>
      </c>
      <c r="X7" s="1">
        <v>0</v>
      </c>
      <c r="Y7" s="1">
        <v>2</v>
      </c>
      <c r="Z7" s="1">
        <v>3</v>
      </c>
      <c r="AA7" s="1">
        <v>0</v>
      </c>
      <c r="AB7" s="13">
        <v>0</v>
      </c>
      <c r="AC7" s="1">
        <v>1</v>
      </c>
      <c r="AD7" s="1">
        <v>0</v>
      </c>
      <c r="AE7" s="1">
        <v>0</v>
      </c>
      <c r="AF7" s="1">
        <v>0</v>
      </c>
      <c r="AG7" s="6"/>
      <c r="AO7" s="13"/>
      <c r="AT7" s="8">
        <v>0</v>
      </c>
      <c r="AU7" s="1">
        <v>3</v>
      </c>
      <c r="AV7" s="1">
        <v>1</v>
      </c>
      <c r="AW7" s="1">
        <v>1</v>
      </c>
      <c r="AX7" s="1">
        <v>0</v>
      </c>
      <c r="AY7" s="1">
        <v>0</v>
      </c>
      <c r="AZ7" s="1">
        <v>1</v>
      </c>
      <c r="BA7" s="1">
        <v>0</v>
      </c>
      <c r="BB7" s="13">
        <v>0</v>
      </c>
      <c r="BC7" s="1">
        <v>0</v>
      </c>
      <c r="BD7" s="1">
        <v>0</v>
      </c>
      <c r="BE7" s="1">
        <v>0</v>
      </c>
      <c r="BF7" s="1">
        <v>0</v>
      </c>
      <c r="BG7" s="10"/>
      <c r="BO7" s="13"/>
    </row>
    <row r="8" spans="1:71" x14ac:dyDescent="0.25">
      <c r="A8" s="1" t="s">
        <v>21</v>
      </c>
      <c r="B8" s="1">
        <v>1.39</v>
      </c>
      <c r="C8" s="1">
        <v>1.41</v>
      </c>
      <c r="E8" s="1">
        <v>1.18</v>
      </c>
      <c r="G8" s="2">
        <v>0</v>
      </c>
      <c r="H8" s="1">
        <v>5</v>
      </c>
      <c r="I8" s="1">
        <v>1</v>
      </c>
      <c r="J8" s="1">
        <v>2</v>
      </c>
      <c r="K8" s="1">
        <v>0</v>
      </c>
      <c r="L8" s="1">
        <v>0</v>
      </c>
      <c r="M8" s="1">
        <v>3</v>
      </c>
      <c r="N8" s="1">
        <v>1</v>
      </c>
      <c r="O8" s="13">
        <v>0</v>
      </c>
      <c r="P8" s="1">
        <v>0</v>
      </c>
      <c r="Q8" s="1">
        <v>0</v>
      </c>
      <c r="R8" s="1">
        <v>0</v>
      </c>
      <c r="S8" s="1">
        <v>0</v>
      </c>
      <c r="T8" s="4">
        <v>0</v>
      </c>
      <c r="U8" s="1">
        <v>0</v>
      </c>
      <c r="V8" s="1">
        <v>2</v>
      </c>
      <c r="W8" s="1">
        <v>0</v>
      </c>
      <c r="X8" s="1">
        <v>0</v>
      </c>
      <c r="Y8" s="1">
        <v>2</v>
      </c>
      <c r="Z8" s="1">
        <v>6</v>
      </c>
      <c r="AA8" s="1">
        <v>0</v>
      </c>
      <c r="AB8" s="13">
        <v>0</v>
      </c>
      <c r="AC8" s="1">
        <v>0</v>
      </c>
      <c r="AD8" s="1">
        <v>0</v>
      </c>
      <c r="AE8" s="1">
        <v>0</v>
      </c>
      <c r="AF8" s="1">
        <v>0</v>
      </c>
      <c r="AG8" s="6"/>
      <c r="AO8" s="13"/>
      <c r="AT8" s="8">
        <v>0</v>
      </c>
      <c r="AU8" s="1">
        <v>2</v>
      </c>
      <c r="AV8" s="1">
        <v>1</v>
      </c>
      <c r="AW8" s="1">
        <v>0</v>
      </c>
      <c r="AX8" s="1">
        <v>0</v>
      </c>
      <c r="AY8" s="1">
        <v>2</v>
      </c>
      <c r="AZ8" s="1">
        <v>2</v>
      </c>
      <c r="BA8" s="1">
        <v>4</v>
      </c>
      <c r="BB8" s="13">
        <v>1</v>
      </c>
      <c r="BC8" s="1">
        <v>0</v>
      </c>
      <c r="BD8" s="1">
        <v>0</v>
      </c>
      <c r="BE8" s="1">
        <v>0</v>
      </c>
      <c r="BF8" s="1">
        <v>0</v>
      </c>
      <c r="BG8" s="10"/>
      <c r="BO8" s="13"/>
    </row>
    <row r="9" spans="1:71" x14ac:dyDescent="0.25">
      <c r="A9" s="1" t="s">
        <v>22</v>
      </c>
      <c r="B9" s="1">
        <v>1.53</v>
      </c>
      <c r="C9" s="1">
        <v>1.54</v>
      </c>
      <c r="E9" s="1">
        <v>1.18</v>
      </c>
      <c r="G9" s="2">
        <v>0</v>
      </c>
      <c r="H9" s="1">
        <v>8</v>
      </c>
      <c r="I9" s="1">
        <v>2</v>
      </c>
      <c r="J9" s="1">
        <v>0</v>
      </c>
      <c r="K9" s="1">
        <v>0</v>
      </c>
      <c r="L9" s="1">
        <v>0</v>
      </c>
      <c r="M9" s="1">
        <v>3</v>
      </c>
      <c r="N9" s="1">
        <v>0</v>
      </c>
      <c r="O9" s="13">
        <v>0</v>
      </c>
      <c r="P9" s="1">
        <v>0</v>
      </c>
      <c r="Q9" s="1">
        <v>0</v>
      </c>
      <c r="R9" s="1">
        <v>0</v>
      </c>
      <c r="S9" s="1">
        <v>0</v>
      </c>
      <c r="T9" s="4">
        <v>0</v>
      </c>
      <c r="U9" s="1">
        <v>1</v>
      </c>
      <c r="V9" s="1">
        <v>1</v>
      </c>
      <c r="W9" s="1">
        <v>1</v>
      </c>
      <c r="X9" s="1">
        <v>1</v>
      </c>
      <c r="Y9" s="1">
        <v>2</v>
      </c>
      <c r="Z9" s="1">
        <v>9</v>
      </c>
      <c r="AA9" s="1">
        <v>0</v>
      </c>
      <c r="AB9" s="13">
        <v>0</v>
      </c>
      <c r="AC9" s="1">
        <v>1</v>
      </c>
      <c r="AD9" s="1">
        <v>0</v>
      </c>
      <c r="AE9" s="1">
        <v>0</v>
      </c>
      <c r="AF9" s="1">
        <v>0</v>
      </c>
      <c r="AG9" s="6"/>
      <c r="AO9" s="13"/>
      <c r="AT9" s="8">
        <v>0</v>
      </c>
      <c r="AU9" s="1">
        <v>3</v>
      </c>
      <c r="AV9" s="1">
        <v>4</v>
      </c>
      <c r="AW9" s="1">
        <v>0</v>
      </c>
      <c r="AX9" s="1">
        <v>0</v>
      </c>
      <c r="AY9" s="1">
        <v>0</v>
      </c>
      <c r="AZ9" s="1">
        <v>1</v>
      </c>
      <c r="BA9" s="1">
        <v>2</v>
      </c>
      <c r="BB9" s="13">
        <v>0</v>
      </c>
      <c r="BC9" s="1">
        <v>0</v>
      </c>
      <c r="BD9" s="1">
        <v>1</v>
      </c>
      <c r="BE9" s="1">
        <v>0</v>
      </c>
      <c r="BF9" s="1">
        <v>0</v>
      </c>
      <c r="BG9" s="10"/>
      <c r="BO9" s="13"/>
    </row>
    <row r="10" spans="1:71" x14ac:dyDescent="0.25">
      <c r="A10" s="1" t="s">
        <v>23</v>
      </c>
      <c r="B10" s="1">
        <v>1.29</v>
      </c>
      <c r="C10" s="1">
        <v>0.98</v>
      </c>
      <c r="E10" s="1">
        <v>0.65</v>
      </c>
      <c r="G10" s="2">
        <v>0</v>
      </c>
      <c r="H10" s="1">
        <v>4</v>
      </c>
      <c r="I10" s="1">
        <v>1</v>
      </c>
      <c r="J10" s="1">
        <v>1</v>
      </c>
      <c r="K10" s="1">
        <v>0</v>
      </c>
      <c r="L10" s="1">
        <v>0</v>
      </c>
      <c r="M10" s="1">
        <v>0</v>
      </c>
      <c r="N10" s="1">
        <v>2</v>
      </c>
      <c r="O10" s="13">
        <v>0</v>
      </c>
      <c r="P10" s="1">
        <v>0</v>
      </c>
      <c r="Q10" s="1">
        <v>0</v>
      </c>
      <c r="R10" s="1">
        <v>0</v>
      </c>
      <c r="S10" s="1">
        <v>0</v>
      </c>
      <c r="T10" s="4">
        <v>0</v>
      </c>
      <c r="U10" s="1">
        <v>0</v>
      </c>
      <c r="V10" s="1">
        <v>0</v>
      </c>
      <c r="W10" s="1">
        <v>0</v>
      </c>
      <c r="X10" s="1">
        <v>0</v>
      </c>
      <c r="Y10" s="1">
        <v>2</v>
      </c>
      <c r="Z10" s="1">
        <v>6</v>
      </c>
      <c r="AA10" s="1">
        <v>0</v>
      </c>
      <c r="AB10" s="13">
        <v>0</v>
      </c>
      <c r="AC10" s="1">
        <v>0</v>
      </c>
      <c r="AD10" s="1">
        <v>0</v>
      </c>
      <c r="AE10" s="1">
        <v>0</v>
      </c>
      <c r="AF10" s="1">
        <v>0</v>
      </c>
      <c r="AG10" s="6"/>
      <c r="AO10" s="13"/>
      <c r="AT10" s="8">
        <v>0</v>
      </c>
      <c r="AU10" s="1">
        <v>2</v>
      </c>
      <c r="AV10" s="1">
        <v>2</v>
      </c>
      <c r="AW10" s="1">
        <v>0</v>
      </c>
      <c r="AX10" s="1">
        <v>0</v>
      </c>
      <c r="AY10" s="1">
        <v>2</v>
      </c>
      <c r="AZ10" s="1">
        <v>1</v>
      </c>
      <c r="BA10" s="1">
        <v>1</v>
      </c>
      <c r="BB10" s="13">
        <v>0</v>
      </c>
      <c r="BC10" s="1">
        <v>0</v>
      </c>
      <c r="BD10" s="1">
        <v>0</v>
      </c>
      <c r="BE10" s="1">
        <v>0</v>
      </c>
      <c r="BF10" s="1">
        <v>0</v>
      </c>
      <c r="BG10" s="10"/>
      <c r="BO10" s="13"/>
    </row>
    <row r="11" spans="1:71" x14ac:dyDescent="0.25">
      <c r="A11" s="12">
        <v>44631</v>
      </c>
      <c r="B11" s="2"/>
      <c r="C11" s="2"/>
      <c r="D11" s="2"/>
      <c r="E11" s="2"/>
      <c r="F11" s="2"/>
      <c r="G11" s="2"/>
      <c r="O11" s="13"/>
      <c r="T11" s="4"/>
      <c r="AB11" s="13"/>
      <c r="AG11" s="6"/>
      <c r="AO11" s="13"/>
      <c r="AT11" s="8"/>
      <c r="BB11" s="13"/>
      <c r="BG11" s="10"/>
      <c r="BO11" s="13"/>
    </row>
    <row r="12" spans="1:71" x14ac:dyDescent="0.25">
      <c r="A12" s="1" t="s">
        <v>24</v>
      </c>
      <c r="B12" s="1">
        <v>1.43</v>
      </c>
      <c r="D12" s="1">
        <v>1.81</v>
      </c>
      <c r="G12" s="2">
        <v>1</v>
      </c>
      <c r="H12" s="1">
        <v>0</v>
      </c>
      <c r="I12" s="1">
        <v>0</v>
      </c>
      <c r="J12" s="1">
        <v>0</v>
      </c>
      <c r="K12" s="1">
        <v>0</v>
      </c>
      <c r="L12" s="1">
        <v>1</v>
      </c>
      <c r="M12" s="1">
        <v>1</v>
      </c>
      <c r="N12" s="1">
        <v>0</v>
      </c>
      <c r="O12" s="13">
        <v>0</v>
      </c>
      <c r="P12" s="1">
        <v>0</v>
      </c>
      <c r="Q12" s="1">
        <v>0</v>
      </c>
      <c r="R12" s="1">
        <v>0</v>
      </c>
      <c r="S12" s="1">
        <v>0</v>
      </c>
      <c r="T12" s="4"/>
      <c r="AB12" s="13"/>
      <c r="AG12" s="6">
        <v>1</v>
      </c>
      <c r="AH12" s="1">
        <v>4</v>
      </c>
      <c r="AI12" s="1">
        <v>0</v>
      </c>
      <c r="AJ12" s="1">
        <v>1</v>
      </c>
      <c r="AK12" s="1">
        <v>0</v>
      </c>
      <c r="AL12" s="1">
        <v>0</v>
      </c>
      <c r="AM12" s="1">
        <v>2</v>
      </c>
      <c r="AN12" s="1">
        <v>1</v>
      </c>
      <c r="AO12" s="13">
        <v>1</v>
      </c>
      <c r="AP12" s="1">
        <v>0</v>
      </c>
      <c r="AQ12" s="1">
        <v>0</v>
      </c>
      <c r="AR12" s="1">
        <v>0</v>
      </c>
      <c r="AS12" s="1">
        <v>0</v>
      </c>
      <c r="AT12" s="8"/>
      <c r="BB12" s="13"/>
      <c r="BG12" s="10"/>
      <c r="BO12" s="13"/>
    </row>
    <row r="13" spans="1:71" x14ac:dyDescent="0.25">
      <c r="A13" s="1" t="s">
        <v>25</v>
      </c>
      <c r="B13" s="1">
        <v>1.2</v>
      </c>
      <c r="D13" s="1">
        <v>1.48</v>
      </c>
      <c r="G13" s="2">
        <v>0</v>
      </c>
      <c r="H13" s="1">
        <v>2</v>
      </c>
      <c r="I13" s="1">
        <v>2</v>
      </c>
      <c r="J13" s="1">
        <v>0</v>
      </c>
      <c r="K13" s="1">
        <v>0</v>
      </c>
      <c r="L13" s="1">
        <v>0</v>
      </c>
      <c r="M13" s="1">
        <v>6</v>
      </c>
      <c r="N13" s="1">
        <v>0</v>
      </c>
      <c r="O13" s="13">
        <v>1</v>
      </c>
      <c r="P13" s="1">
        <v>0</v>
      </c>
      <c r="Q13" s="1">
        <v>0</v>
      </c>
      <c r="R13" s="1">
        <v>0</v>
      </c>
      <c r="S13" s="1">
        <v>0</v>
      </c>
      <c r="T13" s="4"/>
      <c r="AB13" s="13"/>
      <c r="AG13" s="6">
        <v>1</v>
      </c>
      <c r="AH13" s="1">
        <v>6</v>
      </c>
      <c r="AI13" s="1">
        <v>3</v>
      </c>
      <c r="AJ13" s="1">
        <v>0</v>
      </c>
      <c r="AK13" s="1">
        <v>0</v>
      </c>
      <c r="AL13" s="1">
        <v>1</v>
      </c>
      <c r="AM13" s="1">
        <v>6</v>
      </c>
      <c r="AN13" s="1">
        <v>2</v>
      </c>
      <c r="AO13" s="13">
        <v>1</v>
      </c>
      <c r="AP13" s="1">
        <v>0</v>
      </c>
      <c r="AQ13" s="1">
        <v>0</v>
      </c>
      <c r="AR13" s="1">
        <v>0</v>
      </c>
      <c r="AS13" s="1">
        <v>0</v>
      </c>
      <c r="AT13" s="8"/>
      <c r="BB13" s="13"/>
      <c r="BG13" s="10"/>
      <c r="BO13" s="13"/>
    </row>
    <row r="14" spans="1:71" x14ac:dyDescent="0.25">
      <c r="A14" s="1" t="s">
        <v>26</v>
      </c>
      <c r="B14" s="1">
        <v>1.54</v>
      </c>
      <c r="D14" s="1">
        <v>1.32</v>
      </c>
      <c r="G14" s="2">
        <v>0</v>
      </c>
      <c r="H14" s="1">
        <v>2</v>
      </c>
      <c r="I14" s="1">
        <v>3</v>
      </c>
      <c r="J14" s="1">
        <v>0</v>
      </c>
      <c r="K14" s="1">
        <v>0</v>
      </c>
      <c r="L14" s="1">
        <v>3</v>
      </c>
      <c r="M14" s="1">
        <v>5</v>
      </c>
      <c r="N14" s="1">
        <v>0</v>
      </c>
      <c r="O14" s="13">
        <v>2</v>
      </c>
      <c r="P14" s="1">
        <v>0</v>
      </c>
      <c r="Q14" s="1">
        <v>0</v>
      </c>
      <c r="R14" s="1">
        <v>0</v>
      </c>
      <c r="S14" s="1">
        <v>0</v>
      </c>
      <c r="T14" s="4"/>
      <c r="AB14" s="13"/>
      <c r="AG14" s="6">
        <v>0</v>
      </c>
      <c r="AH14" s="1">
        <v>6</v>
      </c>
      <c r="AI14" s="1">
        <v>0</v>
      </c>
      <c r="AJ14" s="1">
        <v>0</v>
      </c>
      <c r="AK14" s="1">
        <v>0</v>
      </c>
      <c r="AL14" s="1">
        <v>0</v>
      </c>
      <c r="AM14" s="1">
        <v>3</v>
      </c>
      <c r="AN14" s="1">
        <v>0</v>
      </c>
      <c r="AO14" s="13">
        <v>0</v>
      </c>
      <c r="AP14" s="1">
        <v>0</v>
      </c>
      <c r="AQ14" s="1">
        <v>0</v>
      </c>
      <c r="AR14" s="1">
        <v>0</v>
      </c>
      <c r="AS14" s="1">
        <v>0</v>
      </c>
      <c r="AT14" s="8"/>
      <c r="BB14" s="13"/>
      <c r="BG14" s="10"/>
      <c r="BO14" s="13"/>
    </row>
    <row r="15" spans="1:71" x14ac:dyDescent="0.25">
      <c r="A15" s="1" t="s">
        <v>27</v>
      </c>
      <c r="B15" s="1">
        <v>1.6</v>
      </c>
      <c r="D15" s="1">
        <v>1.97</v>
      </c>
      <c r="G15" s="2">
        <v>0</v>
      </c>
      <c r="H15" s="1">
        <v>6</v>
      </c>
      <c r="I15" s="1">
        <v>2</v>
      </c>
      <c r="J15" s="1">
        <v>0</v>
      </c>
      <c r="K15" s="1">
        <v>0</v>
      </c>
      <c r="L15" s="1">
        <v>0</v>
      </c>
      <c r="M15" s="1">
        <v>5</v>
      </c>
      <c r="N15" s="1">
        <v>2</v>
      </c>
      <c r="O15" s="13">
        <v>0</v>
      </c>
      <c r="P15" s="1">
        <v>0</v>
      </c>
      <c r="Q15" s="1">
        <v>0</v>
      </c>
      <c r="R15" s="1">
        <v>0</v>
      </c>
      <c r="S15" s="1">
        <v>0</v>
      </c>
      <c r="T15" s="4"/>
      <c r="AB15" s="13"/>
      <c r="AG15" s="6">
        <v>1</v>
      </c>
      <c r="AH15" s="1">
        <v>3</v>
      </c>
      <c r="AI15" s="1">
        <v>2</v>
      </c>
      <c r="AJ15" s="1">
        <v>1</v>
      </c>
      <c r="AK15" s="1">
        <v>0</v>
      </c>
      <c r="AL15" s="1">
        <v>2</v>
      </c>
      <c r="AM15" s="1">
        <v>3</v>
      </c>
      <c r="AN15" s="1">
        <v>0</v>
      </c>
      <c r="AO15" s="13">
        <v>1</v>
      </c>
      <c r="AP15" s="1">
        <v>3</v>
      </c>
      <c r="AQ15" s="1">
        <v>0</v>
      </c>
      <c r="AR15" s="1">
        <v>0</v>
      </c>
      <c r="AS15" s="1">
        <v>0</v>
      </c>
      <c r="AT15" s="8"/>
      <c r="BB15" s="13"/>
      <c r="BG15" s="10"/>
      <c r="BO15" s="13"/>
    </row>
    <row r="16" spans="1:71" x14ac:dyDescent="0.25">
      <c r="A16" s="1" t="s">
        <v>28</v>
      </c>
      <c r="B16" s="1">
        <v>1.1000000000000001</v>
      </c>
      <c r="D16" s="1">
        <v>2.0499999999999998</v>
      </c>
      <c r="E16" s="1">
        <v>1.1499999999999999</v>
      </c>
      <c r="G16" s="2">
        <v>0</v>
      </c>
      <c r="H16" s="1">
        <v>4</v>
      </c>
      <c r="I16" s="1">
        <v>0</v>
      </c>
      <c r="J16" s="1">
        <v>1</v>
      </c>
      <c r="K16" s="1">
        <v>0</v>
      </c>
      <c r="L16" s="1">
        <v>0</v>
      </c>
      <c r="M16" s="1">
        <v>4</v>
      </c>
      <c r="N16" s="1">
        <v>0</v>
      </c>
      <c r="O16" s="13">
        <v>1</v>
      </c>
      <c r="P16" s="1">
        <v>0</v>
      </c>
      <c r="Q16" s="1">
        <v>0</v>
      </c>
      <c r="R16" s="1">
        <v>0</v>
      </c>
      <c r="S16" s="1">
        <v>0</v>
      </c>
      <c r="T16" s="4"/>
      <c r="AB16" s="13"/>
      <c r="AG16" s="6">
        <v>0</v>
      </c>
      <c r="AH16" s="1">
        <v>5</v>
      </c>
      <c r="AI16" s="1">
        <v>2</v>
      </c>
      <c r="AJ16" s="1">
        <v>2</v>
      </c>
      <c r="AK16" s="1">
        <v>1</v>
      </c>
      <c r="AL16" s="1">
        <v>1</v>
      </c>
      <c r="AM16" s="1">
        <v>5</v>
      </c>
      <c r="AN16" s="1">
        <v>1</v>
      </c>
      <c r="AO16" s="13">
        <v>0</v>
      </c>
      <c r="AP16" s="1">
        <v>1</v>
      </c>
      <c r="AQ16" s="1">
        <v>0</v>
      </c>
      <c r="AR16" s="1">
        <v>0</v>
      </c>
      <c r="AS16" s="1">
        <v>0</v>
      </c>
      <c r="AT16" s="8">
        <v>0</v>
      </c>
      <c r="AU16" s="1">
        <v>2</v>
      </c>
      <c r="AV16" s="1">
        <v>1</v>
      </c>
      <c r="AW16" s="1">
        <v>0</v>
      </c>
      <c r="AX16" s="1">
        <v>0</v>
      </c>
      <c r="AY16" s="1">
        <v>0</v>
      </c>
      <c r="AZ16" s="1">
        <v>1</v>
      </c>
      <c r="BA16" s="1">
        <v>3</v>
      </c>
      <c r="BB16" s="13">
        <v>0</v>
      </c>
      <c r="BC16" s="1">
        <v>0</v>
      </c>
      <c r="BD16" s="1">
        <v>0</v>
      </c>
      <c r="BE16" s="1">
        <v>0</v>
      </c>
      <c r="BF16" s="1">
        <v>0</v>
      </c>
      <c r="BG16" s="10"/>
      <c r="BO16" s="13"/>
    </row>
    <row r="17" spans="1:67" x14ac:dyDescent="0.25">
      <c r="A17" s="1" t="s">
        <v>29</v>
      </c>
      <c r="B17" s="1">
        <v>0.86</v>
      </c>
      <c r="D17" s="1">
        <v>1.2</v>
      </c>
      <c r="E17" s="1">
        <v>1.1599999999999999</v>
      </c>
      <c r="G17" s="2">
        <v>1</v>
      </c>
      <c r="H17" s="1">
        <v>4</v>
      </c>
      <c r="I17" s="1">
        <v>0</v>
      </c>
      <c r="J17" s="1">
        <v>0</v>
      </c>
      <c r="K17" s="1">
        <v>0</v>
      </c>
      <c r="L17" s="1">
        <v>0</v>
      </c>
      <c r="M17" s="1">
        <v>1</v>
      </c>
      <c r="N17" s="1">
        <v>0</v>
      </c>
      <c r="O17" s="13">
        <v>0</v>
      </c>
      <c r="P17" s="1">
        <v>0</v>
      </c>
      <c r="Q17" s="1">
        <v>0</v>
      </c>
      <c r="R17" s="1">
        <v>0</v>
      </c>
      <c r="S17" s="1">
        <v>0</v>
      </c>
      <c r="T17" s="4"/>
      <c r="AB17" s="13"/>
      <c r="AG17" s="6">
        <v>1</v>
      </c>
      <c r="AH17" s="1">
        <v>3</v>
      </c>
      <c r="AI17" s="1">
        <v>3</v>
      </c>
      <c r="AJ17" s="1">
        <v>1</v>
      </c>
      <c r="AK17" s="1">
        <v>0</v>
      </c>
      <c r="AL17" s="1">
        <v>0</v>
      </c>
      <c r="AM17" s="1">
        <v>5</v>
      </c>
      <c r="AN17" s="1">
        <v>1</v>
      </c>
      <c r="AO17" s="13">
        <v>0</v>
      </c>
      <c r="AP17" s="1">
        <v>0</v>
      </c>
      <c r="AQ17" s="1">
        <v>0</v>
      </c>
      <c r="AR17" s="1">
        <v>0</v>
      </c>
      <c r="AS17" s="1">
        <v>0</v>
      </c>
      <c r="AT17" s="8">
        <v>1</v>
      </c>
      <c r="AU17" s="1">
        <v>4</v>
      </c>
      <c r="AV17" s="1">
        <v>1</v>
      </c>
      <c r="AW17" s="1">
        <v>0</v>
      </c>
      <c r="AX17" s="1">
        <v>0</v>
      </c>
      <c r="AY17" s="1">
        <v>0</v>
      </c>
      <c r="AZ17" s="1">
        <v>4</v>
      </c>
      <c r="BA17" s="1">
        <v>4</v>
      </c>
      <c r="BB17" s="13">
        <v>2</v>
      </c>
      <c r="BC17" s="1">
        <v>0</v>
      </c>
      <c r="BD17" s="1">
        <v>0</v>
      </c>
      <c r="BE17" s="1">
        <v>0</v>
      </c>
      <c r="BF17" s="1">
        <v>0</v>
      </c>
      <c r="BG17" s="10"/>
      <c r="BO17" s="13"/>
    </row>
    <row r="18" spans="1:67" x14ac:dyDescent="0.25">
      <c r="A18" s="14">
        <v>44638</v>
      </c>
      <c r="B18" s="6"/>
      <c r="C18" s="6"/>
      <c r="D18" s="6"/>
      <c r="E18" s="6"/>
      <c r="F18" s="6"/>
      <c r="G18" s="2"/>
      <c r="O18" s="13"/>
      <c r="T18" s="4"/>
      <c r="AB18" s="13"/>
      <c r="AG18" s="6"/>
      <c r="AO18" s="13"/>
      <c r="AT18" s="8"/>
      <c r="BB18" s="13"/>
      <c r="BG18" s="10"/>
      <c r="BO18" s="13"/>
    </row>
    <row r="19" spans="1:67" x14ac:dyDescent="0.25">
      <c r="A19" s="1" t="s">
        <v>30</v>
      </c>
      <c r="B19" s="1">
        <v>0.97</v>
      </c>
      <c r="D19" s="1">
        <v>1.25</v>
      </c>
      <c r="E19" s="1">
        <v>0.95</v>
      </c>
      <c r="G19" s="2">
        <v>0</v>
      </c>
      <c r="H19" s="1">
        <v>5</v>
      </c>
      <c r="I19" s="1">
        <v>1</v>
      </c>
      <c r="J19" s="1">
        <v>0</v>
      </c>
      <c r="K19" s="1">
        <v>0</v>
      </c>
      <c r="L19" s="1">
        <v>0</v>
      </c>
      <c r="M19" s="1">
        <v>1</v>
      </c>
      <c r="N19" s="1">
        <v>0</v>
      </c>
      <c r="O19" s="13">
        <v>0</v>
      </c>
      <c r="P19" s="1">
        <v>0</v>
      </c>
      <c r="Q19" s="1">
        <v>0</v>
      </c>
      <c r="R19" s="1">
        <v>0</v>
      </c>
      <c r="S19" s="1">
        <v>0</v>
      </c>
      <c r="T19" s="4"/>
      <c r="AB19" s="13"/>
      <c r="AG19" s="6">
        <v>1</v>
      </c>
      <c r="AH19" s="1">
        <v>2</v>
      </c>
      <c r="AI19" s="1">
        <v>3</v>
      </c>
      <c r="AJ19" s="1">
        <v>0</v>
      </c>
      <c r="AK19" s="1">
        <v>0</v>
      </c>
      <c r="AL19" s="1">
        <v>0</v>
      </c>
      <c r="AM19" s="1">
        <v>5</v>
      </c>
      <c r="AN19" s="1">
        <v>1</v>
      </c>
      <c r="AO19" s="13">
        <v>0</v>
      </c>
      <c r="AP19" s="1">
        <v>0</v>
      </c>
      <c r="AQ19" s="1">
        <v>0</v>
      </c>
      <c r="AR19" s="1">
        <v>0</v>
      </c>
      <c r="AS19" s="1">
        <v>0</v>
      </c>
      <c r="AT19" s="8">
        <v>1</v>
      </c>
      <c r="AU19" s="1">
        <v>4</v>
      </c>
      <c r="AV19" s="1">
        <v>3</v>
      </c>
      <c r="AW19" s="1">
        <v>1</v>
      </c>
      <c r="AX19" s="1">
        <v>0</v>
      </c>
      <c r="AY19" s="1">
        <v>5</v>
      </c>
      <c r="AZ19" s="1">
        <v>3</v>
      </c>
      <c r="BA19" s="1">
        <v>0</v>
      </c>
      <c r="BB19" s="13">
        <v>0</v>
      </c>
      <c r="BC19" s="1">
        <v>0</v>
      </c>
      <c r="BD19" s="1">
        <v>0</v>
      </c>
      <c r="BE19" s="1">
        <v>0</v>
      </c>
      <c r="BF19" s="1">
        <v>0</v>
      </c>
      <c r="BG19" s="10"/>
      <c r="BO19" s="13"/>
    </row>
    <row r="20" spans="1:67" x14ac:dyDescent="0.25">
      <c r="A20" s="1" t="s">
        <v>31</v>
      </c>
      <c r="B20" s="1">
        <v>0.94</v>
      </c>
      <c r="D20" s="1">
        <v>1.45</v>
      </c>
      <c r="E20" s="1">
        <v>0.69</v>
      </c>
      <c r="G20" s="2">
        <v>0</v>
      </c>
      <c r="H20" s="1">
        <v>1</v>
      </c>
      <c r="I20" s="1">
        <v>1</v>
      </c>
      <c r="J20" s="1">
        <v>0</v>
      </c>
      <c r="K20" s="1">
        <v>0</v>
      </c>
      <c r="L20" s="1">
        <v>2</v>
      </c>
      <c r="M20" s="1">
        <v>3</v>
      </c>
      <c r="N20" s="1">
        <v>1</v>
      </c>
      <c r="O20" s="13">
        <v>0</v>
      </c>
      <c r="P20" s="1">
        <v>0</v>
      </c>
      <c r="Q20" s="1">
        <v>0</v>
      </c>
      <c r="R20" s="1">
        <v>0</v>
      </c>
      <c r="S20" s="1">
        <v>0</v>
      </c>
      <c r="T20" s="4"/>
      <c r="AB20" s="13"/>
      <c r="AG20" s="6">
        <v>1</v>
      </c>
      <c r="AH20" s="1">
        <v>4</v>
      </c>
      <c r="AI20" s="1">
        <v>1</v>
      </c>
      <c r="AJ20" s="1">
        <v>1</v>
      </c>
      <c r="AK20" s="1">
        <v>0</v>
      </c>
      <c r="AL20" s="1">
        <v>0</v>
      </c>
      <c r="AM20" s="1">
        <v>6</v>
      </c>
      <c r="AN20" s="1">
        <v>3</v>
      </c>
      <c r="AO20" s="13">
        <v>0</v>
      </c>
      <c r="AP20" s="1">
        <v>1</v>
      </c>
      <c r="AQ20" s="1">
        <v>0</v>
      </c>
      <c r="AR20" s="1">
        <v>0</v>
      </c>
      <c r="AS20" s="1">
        <v>0</v>
      </c>
      <c r="AT20" s="8">
        <v>0</v>
      </c>
      <c r="AU20" s="1">
        <v>2</v>
      </c>
      <c r="AV20" s="1">
        <v>1</v>
      </c>
      <c r="AW20" s="1">
        <v>0</v>
      </c>
      <c r="AX20" s="1">
        <v>0</v>
      </c>
      <c r="AY20" s="1">
        <v>3</v>
      </c>
      <c r="AZ20" s="1">
        <v>0</v>
      </c>
      <c r="BA20" s="1">
        <v>1</v>
      </c>
      <c r="BB20" s="13">
        <v>0</v>
      </c>
      <c r="BC20" s="1">
        <v>0</v>
      </c>
      <c r="BD20" s="1">
        <v>0</v>
      </c>
      <c r="BE20" s="1">
        <v>0</v>
      </c>
      <c r="BF20" s="1">
        <v>0</v>
      </c>
      <c r="BG20" s="10"/>
      <c r="BO20" s="13"/>
    </row>
    <row r="21" spans="1:67" ht="15.75" customHeight="1" x14ac:dyDescent="0.25">
      <c r="A21" s="15">
        <v>44641</v>
      </c>
      <c r="B21" s="4"/>
      <c r="C21" s="4"/>
      <c r="D21" s="4"/>
      <c r="E21" s="4"/>
      <c r="F21" s="4"/>
      <c r="G21" s="2"/>
      <c r="O21" s="13"/>
      <c r="T21" s="4"/>
      <c r="AB21" s="13"/>
      <c r="AG21" s="6"/>
      <c r="AO21" s="13"/>
      <c r="AT21" s="8"/>
      <c r="BB21" s="13"/>
      <c r="BG21" s="10"/>
      <c r="BO21" s="13"/>
    </row>
    <row r="22" spans="1:67" ht="15.75" customHeight="1" x14ac:dyDescent="0.25">
      <c r="A22" s="1" t="s">
        <v>32</v>
      </c>
      <c r="B22" s="1">
        <v>1.1399999999999999</v>
      </c>
      <c r="D22" s="1">
        <v>2.31</v>
      </c>
      <c r="E22" s="1">
        <v>1.29</v>
      </c>
      <c r="G22" s="2">
        <v>0</v>
      </c>
      <c r="H22" s="1">
        <v>5</v>
      </c>
      <c r="I22" s="1">
        <v>2</v>
      </c>
      <c r="J22" s="1">
        <v>0</v>
      </c>
      <c r="K22" s="1">
        <v>0</v>
      </c>
      <c r="L22" s="1">
        <v>0</v>
      </c>
      <c r="M22" s="1">
        <v>1</v>
      </c>
      <c r="N22" s="1">
        <v>0</v>
      </c>
      <c r="O22" s="13">
        <v>0</v>
      </c>
      <c r="P22" s="1">
        <v>0</v>
      </c>
      <c r="Q22" s="1">
        <v>0</v>
      </c>
      <c r="R22" s="1">
        <v>0</v>
      </c>
      <c r="S22" s="1">
        <v>0</v>
      </c>
      <c r="T22" s="4"/>
      <c r="AB22" s="13"/>
      <c r="AG22" s="6">
        <v>0</v>
      </c>
      <c r="AH22" s="1">
        <v>9</v>
      </c>
      <c r="AI22" s="1">
        <v>5</v>
      </c>
      <c r="AJ22" s="1">
        <v>0</v>
      </c>
      <c r="AK22" s="1">
        <v>0</v>
      </c>
      <c r="AL22" s="1">
        <v>4</v>
      </c>
      <c r="AM22" s="1">
        <v>2</v>
      </c>
      <c r="AN22" s="1">
        <v>3</v>
      </c>
      <c r="AO22" s="13">
        <v>0</v>
      </c>
      <c r="AP22" s="1">
        <v>0</v>
      </c>
      <c r="AQ22" s="1">
        <v>0</v>
      </c>
      <c r="AR22" s="1">
        <v>0</v>
      </c>
      <c r="AS22" s="1">
        <v>0</v>
      </c>
      <c r="AT22" s="8">
        <v>1</v>
      </c>
      <c r="AU22" s="1">
        <v>0</v>
      </c>
      <c r="AV22" s="1">
        <v>1</v>
      </c>
      <c r="AW22" s="1">
        <v>0</v>
      </c>
      <c r="AX22" s="1">
        <v>0</v>
      </c>
      <c r="AY22" s="1">
        <v>0</v>
      </c>
      <c r="AZ22" s="1">
        <v>6</v>
      </c>
      <c r="BA22" s="1">
        <v>1</v>
      </c>
      <c r="BB22" s="13">
        <v>0</v>
      </c>
      <c r="BC22" s="1">
        <v>0</v>
      </c>
      <c r="BD22" s="1">
        <v>1</v>
      </c>
      <c r="BE22" s="1">
        <v>0</v>
      </c>
      <c r="BF22" s="1">
        <v>0</v>
      </c>
      <c r="BG22" s="10"/>
      <c r="BO22" s="13"/>
    </row>
    <row r="23" spans="1:67" ht="15.75" customHeight="1" x14ac:dyDescent="0.25">
      <c r="A23" s="12">
        <v>44643</v>
      </c>
      <c r="B23" s="2"/>
      <c r="C23" s="2"/>
      <c r="D23" s="2"/>
      <c r="E23" s="2"/>
      <c r="F23" s="2"/>
      <c r="G23" s="2"/>
      <c r="O23" s="13"/>
      <c r="T23" s="4"/>
      <c r="AB23" s="13"/>
      <c r="AG23" s="6"/>
      <c r="AO23" s="13"/>
      <c r="AT23" s="8"/>
      <c r="BB23" s="13"/>
      <c r="BG23" s="10"/>
      <c r="BO23" s="13"/>
    </row>
    <row r="24" spans="1:67" ht="15.75" customHeight="1" x14ac:dyDescent="0.25">
      <c r="A24" s="1" t="s">
        <v>33</v>
      </c>
      <c r="B24" s="1">
        <v>1.1100000000000001</v>
      </c>
      <c r="D24" s="1">
        <v>2.04</v>
      </c>
      <c r="G24" s="2">
        <v>1</v>
      </c>
      <c r="H24" s="1">
        <v>1</v>
      </c>
      <c r="I24" s="1">
        <v>0</v>
      </c>
      <c r="J24" s="1">
        <v>0</v>
      </c>
      <c r="K24" s="1">
        <v>0</v>
      </c>
      <c r="L24" s="1">
        <v>2</v>
      </c>
      <c r="M24" s="1">
        <v>2</v>
      </c>
      <c r="N24" s="1">
        <v>0</v>
      </c>
      <c r="O24" s="13">
        <v>0</v>
      </c>
      <c r="P24" s="1">
        <v>0</v>
      </c>
      <c r="Q24" s="1">
        <v>0</v>
      </c>
      <c r="R24" s="1">
        <v>0</v>
      </c>
      <c r="S24" s="1">
        <v>0</v>
      </c>
      <c r="T24" s="4"/>
      <c r="AB24" s="13"/>
      <c r="AG24" s="6">
        <v>0</v>
      </c>
      <c r="AH24" s="1">
        <v>1</v>
      </c>
      <c r="AI24" s="1">
        <v>1</v>
      </c>
      <c r="AJ24" s="1">
        <v>1</v>
      </c>
      <c r="AK24" s="1">
        <v>0</v>
      </c>
      <c r="AL24" s="1">
        <v>1</v>
      </c>
      <c r="AM24" s="1">
        <v>4</v>
      </c>
      <c r="AN24" s="1">
        <v>5</v>
      </c>
      <c r="AO24" s="13">
        <v>1</v>
      </c>
      <c r="AP24" s="1">
        <v>0</v>
      </c>
      <c r="AQ24" s="1">
        <v>0</v>
      </c>
      <c r="AR24" s="1">
        <v>0</v>
      </c>
      <c r="AS24" s="1">
        <v>0</v>
      </c>
      <c r="AT24" s="8"/>
      <c r="BB24" s="13"/>
      <c r="BG24" s="10"/>
      <c r="BO24" s="13"/>
    </row>
    <row r="25" spans="1:67" ht="15.75" customHeight="1" x14ac:dyDescent="0.25">
      <c r="A25" s="1" t="s">
        <v>34</v>
      </c>
      <c r="B25" s="1">
        <v>1.38</v>
      </c>
      <c r="D25" s="1">
        <v>1.5</v>
      </c>
      <c r="G25" s="2">
        <v>0</v>
      </c>
      <c r="H25" s="1">
        <v>1</v>
      </c>
      <c r="I25" s="1">
        <v>2</v>
      </c>
      <c r="J25" s="1">
        <v>2</v>
      </c>
      <c r="K25" s="1">
        <v>0</v>
      </c>
      <c r="L25" s="1">
        <v>0</v>
      </c>
      <c r="M25" s="1">
        <v>2</v>
      </c>
      <c r="N25" s="1">
        <v>1</v>
      </c>
      <c r="O25" s="13">
        <v>0</v>
      </c>
      <c r="P25" s="1">
        <v>1</v>
      </c>
      <c r="Q25" s="1">
        <v>0</v>
      </c>
      <c r="R25" s="1">
        <v>0</v>
      </c>
      <c r="S25" s="1">
        <v>0</v>
      </c>
      <c r="T25" s="4"/>
      <c r="AB25" s="13"/>
      <c r="AG25" s="6">
        <v>0</v>
      </c>
      <c r="AH25" s="1">
        <v>1</v>
      </c>
      <c r="AI25" s="1">
        <v>2</v>
      </c>
      <c r="AJ25" s="1">
        <v>1</v>
      </c>
      <c r="AK25" s="1">
        <v>0</v>
      </c>
      <c r="AL25" s="1">
        <v>1</v>
      </c>
      <c r="AM25" s="1">
        <v>2</v>
      </c>
      <c r="AN25" s="1">
        <v>1</v>
      </c>
      <c r="AO25" s="13">
        <v>1</v>
      </c>
      <c r="AP25" s="1">
        <v>1</v>
      </c>
      <c r="AQ25" s="1">
        <v>0</v>
      </c>
      <c r="AR25" s="1">
        <v>0</v>
      </c>
      <c r="AS25" s="1">
        <v>0</v>
      </c>
      <c r="AT25" s="8"/>
      <c r="BB25" s="13"/>
      <c r="BG25" s="10"/>
      <c r="BO25" s="13"/>
    </row>
    <row r="26" spans="1:67" ht="15.75" customHeight="1" x14ac:dyDescent="0.25">
      <c r="A26" s="14">
        <v>44645</v>
      </c>
      <c r="B26" s="6"/>
      <c r="C26" s="6"/>
      <c r="D26" s="6"/>
      <c r="E26" s="6"/>
      <c r="F26" s="6"/>
      <c r="G26" s="2"/>
      <c r="O26" s="13"/>
      <c r="T26" s="4"/>
      <c r="AB26" s="13"/>
      <c r="AG26" s="6"/>
      <c r="AO26" s="13"/>
      <c r="AT26" s="8"/>
      <c r="BB26" s="13"/>
      <c r="BG26" s="10"/>
      <c r="BO26" s="13"/>
    </row>
    <row r="27" spans="1:67" ht="15.75" customHeight="1" x14ac:dyDescent="0.25">
      <c r="A27" s="1" t="s">
        <v>35</v>
      </c>
      <c r="B27" s="1">
        <v>1.29</v>
      </c>
      <c r="D27" s="1">
        <v>1.1299999999999999</v>
      </c>
      <c r="E27" s="1">
        <v>1.06</v>
      </c>
      <c r="G27" s="2">
        <v>0</v>
      </c>
      <c r="H27" s="1">
        <v>0</v>
      </c>
      <c r="I27" s="1">
        <v>2</v>
      </c>
      <c r="J27" s="1">
        <v>0</v>
      </c>
      <c r="K27" s="1">
        <v>0</v>
      </c>
      <c r="L27" s="1">
        <v>0</v>
      </c>
      <c r="M27" s="1">
        <v>4</v>
      </c>
      <c r="N27" s="1">
        <v>0</v>
      </c>
      <c r="O27" s="13">
        <v>0</v>
      </c>
      <c r="P27" s="1">
        <v>0</v>
      </c>
      <c r="Q27" s="1">
        <v>0</v>
      </c>
      <c r="R27" s="1">
        <v>0</v>
      </c>
      <c r="S27" s="1">
        <v>0</v>
      </c>
      <c r="T27" s="4"/>
      <c r="AB27" s="13"/>
      <c r="AG27" s="6">
        <v>0</v>
      </c>
      <c r="AH27" s="1">
        <v>0</v>
      </c>
      <c r="AI27" s="1">
        <v>1</v>
      </c>
      <c r="AJ27" s="1">
        <v>0</v>
      </c>
      <c r="AK27" s="1">
        <v>0</v>
      </c>
      <c r="AL27" s="1">
        <v>0</v>
      </c>
      <c r="AM27" s="1">
        <v>3</v>
      </c>
      <c r="AN27" s="1">
        <v>1</v>
      </c>
      <c r="AO27" s="13">
        <v>0</v>
      </c>
      <c r="AP27" s="1">
        <v>0</v>
      </c>
      <c r="AQ27" s="1">
        <v>0</v>
      </c>
      <c r="AR27" s="1">
        <v>0</v>
      </c>
      <c r="AS27" s="1">
        <v>0</v>
      </c>
      <c r="AT27" s="8">
        <v>0</v>
      </c>
      <c r="AU27" s="1">
        <v>1</v>
      </c>
      <c r="AV27" s="1">
        <v>0</v>
      </c>
      <c r="AW27" s="1">
        <v>0</v>
      </c>
      <c r="AX27" s="1">
        <v>0</v>
      </c>
      <c r="AY27" s="1">
        <v>0</v>
      </c>
      <c r="AZ27" s="1">
        <v>2</v>
      </c>
      <c r="BA27" s="1">
        <v>0</v>
      </c>
      <c r="BB27" s="13">
        <v>1</v>
      </c>
      <c r="BC27" s="1">
        <v>0</v>
      </c>
      <c r="BD27" s="1">
        <v>0</v>
      </c>
      <c r="BE27" s="1">
        <v>0</v>
      </c>
      <c r="BF27" s="1">
        <v>0</v>
      </c>
      <c r="BG27" s="10"/>
      <c r="BO27" s="13"/>
    </row>
    <row r="28" spans="1:67" ht="15.75" customHeight="1" x14ac:dyDescent="0.25">
      <c r="A28" s="1" t="s">
        <v>36</v>
      </c>
      <c r="B28" s="1">
        <v>1.49</v>
      </c>
      <c r="D28" s="1">
        <v>1.8</v>
      </c>
      <c r="E28" s="1">
        <v>0.98</v>
      </c>
      <c r="G28" s="2">
        <v>0</v>
      </c>
      <c r="H28" s="1">
        <v>0</v>
      </c>
      <c r="I28" s="1">
        <v>1</v>
      </c>
      <c r="J28" s="1">
        <v>0</v>
      </c>
      <c r="K28" s="1">
        <v>0</v>
      </c>
      <c r="L28" s="1">
        <v>2</v>
      </c>
      <c r="M28" s="1">
        <v>4</v>
      </c>
      <c r="N28" s="1">
        <v>2</v>
      </c>
      <c r="O28" s="13">
        <v>2</v>
      </c>
      <c r="P28" s="1">
        <v>0</v>
      </c>
      <c r="Q28" s="1">
        <v>0</v>
      </c>
      <c r="R28" s="1">
        <v>0</v>
      </c>
      <c r="S28" s="1">
        <v>0</v>
      </c>
      <c r="T28" s="4"/>
      <c r="AB28" s="13"/>
      <c r="AG28" s="6">
        <v>0</v>
      </c>
      <c r="AH28" s="1">
        <v>4</v>
      </c>
      <c r="AI28" s="1">
        <v>1</v>
      </c>
      <c r="AJ28" s="1">
        <v>0</v>
      </c>
      <c r="AK28" s="1">
        <v>0</v>
      </c>
      <c r="AL28" s="1">
        <v>1</v>
      </c>
      <c r="AM28" s="1">
        <v>3</v>
      </c>
      <c r="AN28" s="1">
        <v>1</v>
      </c>
      <c r="AO28" s="13">
        <v>1</v>
      </c>
      <c r="AP28" s="1">
        <v>0</v>
      </c>
      <c r="AQ28" s="1">
        <v>0</v>
      </c>
      <c r="AR28" s="1">
        <v>0</v>
      </c>
      <c r="AS28" s="1">
        <v>0</v>
      </c>
      <c r="AT28" s="8">
        <v>0</v>
      </c>
      <c r="AU28" s="1">
        <v>2</v>
      </c>
      <c r="AV28" s="1">
        <v>0</v>
      </c>
      <c r="AW28" s="1">
        <v>0</v>
      </c>
      <c r="AX28" s="1">
        <v>0</v>
      </c>
      <c r="AY28" s="1">
        <v>0</v>
      </c>
      <c r="AZ28" s="1">
        <v>3</v>
      </c>
      <c r="BA28" s="1">
        <v>0</v>
      </c>
      <c r="BB28" s="13">
        <v>0</v>
      </c>
      <c r="BC28" s="1">
        <v>0</v>
      </c>
      <c r="BD28" s="1">
        <v>0</v>
      </c>
      <c r="BE28" s="1">
        <v>0</v>
      </c>
      <c r="BF28" s="1">
        <v>0</v>
      </c>
      <c r="BG28" s="10"/>
      <c r="BO28" s="13"/>
    </row>
    <row r="29" spans="1:67" ht="15.75" customHeight="1" x14ac:dyDescent="0.25">
      <c r="A29" s="15">
        <v>44651</v>
      </c>
      <c r="B29" s="4"/>
      <c r="C29" s="4"/>
      <c r="D29" s="4"/>
      <c r="E29" s="4"/>
      <c r="F29" s="4"/>
      <c r="G29" s="2"/>
      <c r="O29" s="13"/>
      <c r="T29" s="4"/>
      <c r="AB29" s="13"/>
      <c r="AG29" s="6"/>
      <c r="AO29" s="13"/>
      <c r="AT29" s="8"/>
      <c r="BB29" s="13"/>
      <c r="BG29" s="10"/>
      <c r="BO29" s="13"/>
    </row>
    <row r="30" spans="1:67" ht="15.75" customHeight="1" x14ac:dyDescent="0.25">
      <c r="A30" s="1" t="s">
        <v>37</v>
      </c>
      <c r="B30" s="1">
        <v>1.1100000000000001</v>
      </c>
      <c r="D30" s="1">
        <v>2.06</v>
      </c>
      <c r="G30" s="2">
        <v>0</v>
      </c>
      <c r="H30" s="1">
        <v>0</v>
      </c>
      <c r="I30" s="1">
        <v>1</v>
      </c>
      <c r="J30" s="1">
        <v>0</v>
      </c>
      <c r="K30" s="1">
        <v>0</v>
      </c>
      <c r="L30" s="1">
        <v>0</v>
      </c>
      <c r="M30" s="1">
        <v>7</v>
      </c>
      <c r="N30" s="1">
        <v>0</v>
      </c>
      <c r="O30" s="13">
        <v>1</v>
      </c>
      <c r="P30" s="1">
        <v>0</v>
      </c>
      <c r="Q30" s="1">
        <v>0</v>
      </c>
      <c r="R30" s="1">
        <v>0</v>
      </c>
      <c r="S30" s="1">
        <v>0</v>
      </c>
      <c r="T30" s="4"/>
      <c r="AB30" s="13"/>
      <c r="AG30" s="6">
        <v>2</v>
      </c>
      <c r="AH30" s="1">
        <v>5</v>
      </c>
      <c r="AI30" s="1">
        <v>5</v>
      </c>
      <c r="AJ30" s="1">
        <v>2</v>
      </c>
      <c r="AK30" s="1">
        <v>0</v>
      </c>
      <c r="AL30" s="1">
        <v>1</v>
      </c>
      <c r="AM30" s="1">
        <v>2</v>
      </c>
      <c r="AN30" s="1">
        <v>3</v>
      </c>
      <c r="AO30" s="13">
        <v>0</v>
      </c>
      <c r="AP30" s="1">
        <v>1</v>
      </c>
      <c r="AQ30" s="1">
        <v>0</v>
      </c>
      <c r="AR30" s="1">
        <v>1</v>
      </c>
      <c r="AS30" s="1">
        <v>0</v>
      </c>
      <c r="AT30" s="8"/>
      <c r="BB30" s="13"/>
      <c r="BG30" s="10"/>
      <c r="BO30" s="13"/>
    </row>
    <row r="31" spans="1:67" ht="15.75" customHeight="1" x14ac:dyDescent="0.25">
      <c r="A31" s="1" t="s">
        <v>38</v>
      </c>
      <c r="B31" s="1">
        <v>1.01</v>
      </c>
      <c r="D31" s="1">
        <v>1.63</v>
      </c>
      <c r="G31" s="2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1</v>
      </c>
      <c r="N31" s="1">
        <v>0</v>
      </c>
      <c r="O31" s="13">
        <v>0</v>
      </c>
      <c r="P31" s="1">
        <v>0</v>
      </c>
      <c r="Q31" s="1">
        <v>0</v>
      </c>
      <c r="R31" s="1">
        <v>0</v>
      </c>
      <c r="S31" s="1">
        <v>0</v>
      </c>
      <c r="T31" s="4"/>
      <c r="AB31" s="13"/>
      <c r="AG31" s="6">
        <v>1</v>
      </c>
      <c r="AH31" s="1">
        <v>1</v>
      </c>
      <c r="AI31" s="1">
        <v>0</v>
      </c>
      <c r="AJ31" s="1">
        <v>1</v>
      </c>
      <c r="AK31" s="1">
        <v>0</v>
      </c>
      <c r="AL31" s="1">
        <v>0</v>
      </c>
      <c r="AM31" s="1">
        <v>2</v>
      </c>
      <c r="AN31" s="1">
        <v>1</v>
      </c>
      <c r="AO31" s="13">
        <v>1</v>
      </c>
      <c r="AP31" s="1">
        <v>0</v>
      </c>
      <c r="AQ31" s="1">
        <v>0</v>
      </c>
      <c r="AR31" s="1">
        <v>0</v>
      </c>
      <c r="AS31" s="1">
        <v>0</v>
      </c>
      <c r="AT31" s="8"/>
      <c r="BB31" s="13"/>
      <c r="BG31" s="10"/>
      <c r="BO31" s="13"/>
    </row>
    <row r="32" spans="1:67" ht="15.75" customHeight="1" x14ac:dyDescent="0.25">
      <c r="A32" s="1" t="s">
        <v>39</v>
      </c>
      <c r="B32" s="1">
        <v>1.47</v>
      </c>
      <c r="D32" s="1">
        <v>1.73</v>
      </c>
      <c r="G32" s="2">
        <v>1</v>
      </c>
      <c r="H32" s="1">
        <v>3</v>
      </c>
      <c r="I32" s="1">
        <v>1</v>
      </c>
      <c r="J32" s="1">
        <v>0</v>
      </c>
      <c r="K32" s="1">
        <v>0</v>
      </c>
      <c r="L32" s="1">
        <v>0</v>
      </c>
      <c r="M32" s="1">
        <v>3</v>
      </c>
      <c r="N32" s="1">
        <v>0</v>
      </c>
      <c r="O32" s="13">
        <v>0</v>
      </c>
      <c r="P32" s="1">
        <v>0</v>
      </c>
      <c r="Q32" s="1">
        <v>0</v>
      </c>
      <c r="R32" s="1">
        <v>0</v>
      </c>
      <c r="S32" s="1">
        <v>0</v>
      </c>
      <c r="T32" s="4"/>
      <c r="AB32" s="13"/>
      <c r="AG32" s="6">
        <v>0</v>
      </c>
      <c r="AH32" s="1">
        <v>2</v>
      </c>
      <c r="AI32" s="1">
        <v>2</v>
      </c>
      <c r="AJ32" s="1">
        <v>0</v>
      </c>
      <c r="AK32" s="1">
        <v>0</v>
      </c>
      <c r="AL32" s="1">
        <v>0</v>
      </c>
      <c r="AM32" s="1">
        <v>5</v>
      </c>
      <c r="AN32" s="1">
        <v>0</v>
      </c>
      <c r="AO32" s="13">
        <v>1</v>
      </c>
      <c r="AP32" s="1">
        <v>0</v>
      </c>
      <c r="AQ32" s="1">
        <v>0</v>
      </c>
      <c r="AR32" s="1">
        <v>0</v>
      </c>
      <c r="AS32" s="1">
        <v>0</v>
      </c>
      <c r="AT32" s="8"/>
      <c r="BB32" s="13"/>
      <c r="BG32" s="10"/>
      <c r="BO32" s="13"/>
    </row>
    <row r="33" spans="1:67" ht="15.75" customHeight="1" x14ac:dyDescent="0.25">
      <c r="A33" s="12">
        <v>44652</v>
      </c>
      <c r="B33" s="2"/>
      <c r="C33" s="2"/>
      <c r="D33" s="2"/>
      <c r="E33" s="2"/>
      <c r="F33" s="2"/>
      <c r="G33" s="2"/>
      <c r="O33" s="13"/>
      <c r="T33" s="4"/>
      <c r="AB33" s="13"/>
      <c r="AG33" s="6"/>
      <c r="AO33" s="13"/>
      <c r="AT33" s="8"/>
      <c r="BB33" s="13"/>
      <c r="BG33" s="10"/>
      <c r="BO33" s="13"/>
    </row>
    <row r="34" spans="1:67" ht="15.75" customHeight="1" x14ac:dyDescent="0.25">
      <c r="A34" s="1" t="s">
        <v>40</v>
      </c>
      <c r="B34" s="1">
        <v>1.38</v>
      </c>
      <c r="D34" s="1">
        <v>1.54</v>
      </c>
      <c r="G34" s="2">
        <v>1</v>
      </c>
      <c r="H34" s="1">
        <v>2</v>
      </c>
      <c r="I34" s="1">
        <v>1</v>
      </c>
      <c r="J34" s="1">
        <v>0</v>
      </c>
      <c r="K34" s="1">
        <v>0</v>
      </c>
      <c r="L34" s="1">
        <v>0</v>
      </c>
      <c r="M34" s="1">
        <v>3</v>
      </c>
      <c r="N34" s="1">
        <v>1</v>
      </c>
      <c r="O34" s="13">
        <v>0</v>
      </c>
      <c r="P34" s="1">
        <v>0</v>
      </c>
      <c r="Q34" s="1">
        <v>0</v>
      </c>
      <c r="R34" s="1">
        <v>0</v>
      </c>
      <c r="S34" s="1">
        <v>0</v>
      </c>
      <c r="T34" s="4"/>
      <c r="AB34" s="13"/>
      <c r="AG34" s="6">
        <v>0</v>
      </c>
      <c r="AH34" s="1">
        <v>4</v>
      </c>
      <c r="AI34" s="1">
        <v>2</v>
      </c>
      <c r="AJ34" s="1">
        <v>0</v>
      </c>
      <c r="AK34" s="1">
        <v>0</v>
      </c>
      <c r="AL34" s="1">
        <v>3</v>
      </c>
      <c r="AM34" s="1">
        <v>2</v>
      </c>
      <c r="AN34" s="1">
        <v>1</v>
      </c>
      <c r="AO34" s="13">
        <v>1</v>
      </c>
      <c r="AP34" s="1">
        <v>0</v>
      </c>
      <c r="AQ34" s="1">
        <v>0</v>
      </c>
      <c r="AR34" s="1">
        <v>0</v>
      </c>
      <c r="AS34" s="1">
        <v>0</v>
      </c>
      <c r="AT34" s="8"/>
      <c r="BB34" s="13"/>
      <c r="BG34" s="10"/>
      <c r="BO34" s="13"/>
    </row>
    <row r="35" spans="1:67" ht="15.75" customHeight="1" x14ac:dyDescent="0.25">
      <c r="A35" s="14">
        <v>44655</v>
      </c>
      <c r="B35" s="6"/>
      <c r="C35" s="6"/>
      <c r="D35" s="6"/>
      <c r="E35" s="6"/>
      <c r="F35" s="6"/>
      <c r="G35" s="2"/>
      <c r="O35" s="13"/>
      <c r="T35" s="4"/>
      <c r="AB35" s="13"/>
      <c r="AG35" s="6"/>
      <c r="AO35" s="13"/>
      <c r="AT35" s="8"/>
      <c r="BB35" s="13"/>
      <c r="BG35" s="10"/>
      <c r="BO35" s="13"/>
    </row>
    <row r="36" spans="1:67" ht="15.75" customHeight="1" x14ac:dyDescent="0.25">
      <c r="A36" s="1" t="s">
        <v>41</v>
      </c>
      <c r="B36" s="1">
        <v>1.25</v>
      </c>
      <c r="D36" s="1">
        <v>1.44</v>
      </c>
      <c r="E36" s="1">
        <v>1.29</v>
      </c>
      <c r="G36" s="2">
        <v>0</v>
      </c>
      <c r="H36" s="1">
        <v>4</v>
      </c>
      <c r="I36" s="1">
        <v>1</v>
      </c>
      <c r="J36" s="1">
        <v>0</v>
      </c>
      <c r="K36" s="1">
        <v>0</v>
      </c>
      <c r="L36" s="1">
        <v>0</v>
      </c>
      <c r="M36" s="1">
        <v>2</v>
      </c>
      <c r="N36" s="1">
        <v>0</v>
      </c>
      <c r="O36" s="13">
        <v>0</v>
      </c>
      <c r="P36" s="1">
        <v>0</v>
      </c>
      <c r="Q36" s="1">
        <v>0</v>
      </c>
      <c r="R36" s="1">
        <v>0</v>
      </c>
      <c r="S36" s="1">
        <v>0</v>
      </c>
      <c r="T36" s="4"/>
      <c r="AB36" s="13"/>
      <c r="AG36" s="6">
        <v>0</v>
      </c>
      <c r="AH36" s="1">
        <v>4</v>
      </c>
      <c r="AI36" s="1">
        <v>0</v>
      </c>
      <c r="AJ36" s="1">
        <v>1</v>
      </c>
      <c r="AK36" s="1">
        <v>0</v>
      </c>
      <c r="AL36" s="1">
        <v>0</v>
      </c>
      <c r="AM36" s="1">
        <v>3</v>
      </c>
      <c r="AN36" s="1">
        <v>0</v>
      </c>
      <c r="AO36" s="13">
        <v>1</v>
      </c>
      <c r="AP36" s="1">
        <v>1</v>
      </c>
      <c r="AQ36" s="1">
        <v>0</v>
      </c>
      <c r="AR36" s="1">
        <v>0</v>
      </c>
      <c r="AS36" s="1">
        <v>0</v>
      </c>
      <c r="AT36" s="8">
        <v>1</v>
      </c>
      <c r="AU36" s="1">
        <v>3</v>
      </c>
      <c r="AV36" s="1">
        <v>3</v>
      </c>
      <c r="AW36" s="1">
        <v>0</v>
      </c>
      <c r="AX36" s="1">
        <v>0</v>
      </c>
      <c r="AY36" s="1">
        <v>3</v>
      </c>
      <c r="AZ36" s="1">
        <v>4</v>
      </c>
      <c r="BA36" s="1">
        <v>3</v>
      </c>
      <c r="BB36" s="13">
        <v>1</v>
      </c>
      <c r="BC36" s="1">
        <v>0</v>
      </c>
      <c r="BD36" s="1">
        <v>0</v>
      </c>
      <c r="BE36" s="1">
        <v>0</v>
      </c>
      <c r="BF36" s="1">
        <v>0</v>
      </c>
      <c r="BG36" s="10"/>
      <c r="BO36" s="13"/>
    </row>
    <row r="37" spans="1:67" ht="15.75" customHeight="1" x14ac:dyDescent="0.25">
      <c r="A37" s="1" t="s">
        <v>42</v>
      </c>
      <c r="B37" s="1">
        <v>1.61</v>
      </c>
      <c r="D37" s="1">
        <v>1.41</v>
      </c>
      <c r="E37" s="1">
        <v>1.0900000000000001</v>
      </c>
      <c r="G37" s="2">
        <v>1</v>
      </c>
      <c r="H37" s="1">
        <v>2</v>
      </c>
      <c r="I37" s="1">
        <v>2</v>
      </c>
      <c r="J37" s="1">
        <v>1</v>
      </c>
      <c r="K37" s="1">
        <v>0</v>
      </c>
      <c r="L37" s="1">
        <v>0</v>
      </c>
      <c r="M37" s="1">
        <v>5</v>
      </c>
      <c r="N37" s="1">
        <v>1</v>
      </c>
      <c r="O37" s="13">
        <v>0</v>
      </c>
      <c r="P37" s="1">
        <v>0</v>
      </c>
      <c r="Q37" s="1">
        <v>0</v>
      </c>
      <c r="R37" s="1">
        <v>0</v>
      </c>
      <c r="S37" s="1">
        <v>0</v>
      </c>
      <c r="T37" s="4"/>
      <c r="AB37" s="13"/>
      <c r="AG37" s="6">
        <v>0</v>
      </c>
      <c r="AH37" s="1">
        <v>1</v>
      </c>
      <c r="AI37" s="1">
        <v>0</v>
      </c>
      <c r="AJ37" s="1">
        <v>0</v>
      </c>
      <c r="AK37" s="1">
        <v>0</v>
      </c>
      <c r="AL37" s="1">
        <v>0</v>
      </c>
      <c r="AM37" s="1">
        <v>2</v>
      </c>
      <c r="AN37" s="1">
        <v>2</v>
      </c>
      <c r="AO37" s="13">
        <v>0</v>
      </c>
      <c r="AP37" s="1">
        <v>0</v>
      </c>
      <c r="AQ37" s="1">
        <v>0</v>
      </c>
      <c r="AR37" s="1">
        <v>0</v>
      </c>
      <c r="AS37" s="1">
        <v>0</v>
      </c>
      <c r="AT37" s="8">
        <v>0</v>
      </c>
      <c r="AU37" s="1">
        <v>0</v>
      </c>
      <c r="AV37" s="1">
        <v>1</v>
      </c>
      <c r="AW37" s="1">
        <v>1</v>
      </c>
      <c r="AX37" s="1">
        <v>0</v>
      </c>
      <c r="AY37" s="1">
        <v>1</v>
      </c>
      <c r="AZ37" s="1">
        <v>1</v>
      </c>
      <c r="BA37" s="1">
        <v>1</v>
      </c>
      <c r="BB37" s="13">
        <v>1</v>
      </c>
      <c r="BC37" s="1">
        <v>0</v>
      </c>
      <c r="BD37" s="1">
        <v>0</v>
      </c>
      <c r="BE37" s="1">
        <v>0</v>
      </c>
      <c r="BF37" s="1">
        <v>0</v>
      </c>
      <c r="BG37" s="10"/>
      <c r="BO37" s="13"/>
    </row>
    <row r="38" spans="1:67" ht="15.75" customHeight="1" x14ac:dyDescent="0.25">
      <c r="A38" s="1" t="s">
        <v>43</v>
      </c>
      <c r="B38" s="1">
        <v>0.52</v>
      </c>
      <c r="D38" s="1">
        <v>1.36</v>
      </c>
      <c r="E38" s="1">
        <v>0.23</v>
      </c>
      <c r="G38" s="2">
        <v>1</v>
      </c>
      <c r="H38" s="1">
        <v>2</v>
      </c>
      <c r="I38" s="1">
        <v>0</v>
      </c>
      <c r="J38" s="1">
        <v>0</v>
      </c>
      <c r="K38" s="1">
        <v>0</v>
      </c>
      <c r="L38" s="1">
        <v>0</v>
      </c>
      <c r="M38" s="1">
        <v>4</v>
      </c>
      <c r="N38" s="1">
        <v>0</v>
      </c>
      <c r="O38" s="13">
        <v>0</v>
      </c>
      <c r="P38" s="1">
        <v>0</v>
      </c>
      <c r="Q38" s="1">
        <v>0</v>
      </c>
      <c r="R38" s="1">
        <v>0</v>
      </c>
      <c r="S38" s="1">
        <v>0</v>
      </c>
      <c r="T38" s="4"/>
      <c r="AB38" s="13"/>
      <c r="AG38" s="6">
        <v>0</v>
      </c>
      <c r="AH38" s="1">
        <v>4</v>
      </c>
      <c r="AI38" s="1">
        <v>0</v>
      </c>
      <c r="AJ38" s="1">
        <v>1</v>
      </c>
      <c r="AK38" s="1">
        <v>0</v>
      </c>
      <c r="AL38" s="1">
        <v>0</v>
      </c>
      <c r="AM38" s="1">
        <v>1</v>
      </c>
      <c r="AN38" s="1">
        <v>0</v>
      </c>
      <c r="AO38" s="13">
        <v>0</v>
      </c>
      <c r="AP38" s="1">
        <v>1</v>
      </c>
      <c r="AQ38" s="1">
        <v>0</v>
      </c>
      <c r="AR38" s="1">
        <v>0</v>
      </c>
      <c r="AS38" s="1">
        <v>0</v>
      </c>
      <c r="AT38" s="8">
        <v>0</v>
      </c>
      <c r="AU38" s="1">
        <v>1</v>
      </c>
      <c r="AV38" s="1">
        <v>0</v>
      </c>
      <c r="AW38" s="1">
        <v>0</v>
      </c>
      <c r="AX38" s="1">
        <v>0</v>
      </c>
      <c r="AY38" s="1">
        <v>1</v>
      </c>
      <c r="AZ38" s="1">
        <v>0</v>
      </c>
      <c r="BA38" s="1">
        <v>0</v>
      </c>
      <c r="BB38" s="13">
        <v>0</v>
      </c>
      <c r="BC38" s="1">
        <v>0</v>
      </c>
      <c r="BD38" s="1">
        <v>0</v>
      </c>
      <c r="BE38" s="1">
        <v>0</v>
      </c>
      <c r="BF38" s="1">
        <v>0</v>
      </c>
      <c r="BG38" s="10"/>
      <c r="BO38" s="13"/>
    </row>
    <row r="39" spans="1:67" ht="15.75" customHeight="1" x14ac:dyDescent="0.25">
      <c r="A39" s="15">
        <v>44659</v>
      </c>
      <c r="B39" s="4"/>
      <c r="C39" s="4"/>
      <c r="D39" s="4"/>
      <c r="E39" s="4"/>
      <c r="F39" s="4"/>
      <c r="G39" s="2"/>
      <c r="O39" s="13"/>
      <c r="T39" s="4"/>
      <c r="AB39" s="13"/>
      <c r="AG39" s="6"/>
      <c r="AO39" s="13"/>
      <c r="AT39" s="8"/>
      <c r="BB39" s="13"/>
      <c r="BG39" s="10"/>
      <c r="BO39" s="13"/>
    </row>
    <row r="40" spans="1:67" ht="15.75" customHeight="1" x14ac:dyDescent="0.25">
      <c r="A40" s="1" t="s">
        <v>44</v>
      </c>
      <c r="B40" s="1">
        <v>0.88</v>
      </c>
      <c r="D40" s="1">
        <v>1.27</v>
      </c>
      <c r="G40" s="2">
        <v>0</v>
      </c>
      <c r="H40" s="1">
        <v>4</v>
      </c>
      <c r="I40" s="1">
        <v>0</v>
      </c>
      <c r="J40" s="1">
        <v>0</v>
      </c>
      <c r="K40" s="1">
        <v>0</v>
      </c>
      <c r="L40" s="1">
        <v>1</v>
      </c>
      <c r="M40" s="1">
        <v>1</v>
      </c>
      <c r="N40" s="1">
        <v>1</v>
      </c>
      <c r="O40" s="13">
        <v>0</v>
      </c>
      <c r="P40" s="1">
        <v>0</v>
      </c>
      <c r="Q40" s="1">
        <v>0</v>
      </c>
      <c r="R40" s="1">
        <v>0</v>
      </c>
      <c r="S40" s="1">
        <v>0</v>
      </c>
      <c r="T40" s="4"/>
      <c r="AB40" s="13"/>
      <c r="AG40" s="6">
        <v>1</v>
      </c>
      <c r="AH40" s="1">
        <v>4</v>
      </c>
      <c r="AI40" s="1">
        <v>1</v>
      </c>
      <c r="AJ40" s="1">
        <v>0</v>
      </c>
      <c r="AK40" s="1">
        <v>0</v>
      </c>
      <c r="AL40" s="1">
        <v>1</v>
      </c>
      <c r="AM40" s="1">
        <v>5</v>
      </c>
      <c r="AN40" s="1">
        <v>1</v>
      </c>
      <c r="AO40" s="13">
        <v>0</v>
      </c>
      <c r="AP40" s="1">
        <v>0</v>
      </c>
      <c r="AQ40" s="1">
        <v>0</v>
      </c>
      <c r="AR40" s="1">
        <v>0</v>
      </c>
      <c r="AS40" s="1">
        <v>0</v>
      </c>
      <c r="AT40" s="8"/>
      <c r="BB40" s="13"/>
      <c r="BG40" s="10"/>
      <c r="BO40" s="13"/>
    </row>
    <row r="41" spans="1:67" ht="15.75" customHeight="1" x14ac:dyDescent="0.25">
      <c r="A41" s="1" t="s">
        <v>45</v>
      </c>
      <c r="B41" s="1">
        <v>1.1299999999999999</v>
      </c>
      <c r="D41" s="1">
        <v>1.87</v>
      </c>
      <c r="E41" s="1">
        <v>1.54</v>
      </c>
      <c r="G41" s="2">
        <v>0</v>
      </c>
      <c r="H41" s="1">
        <v>2</v>
      </c>
      <c r="I41" s="1">
        <v>0</v>
      </c>
      <c r="J41" s="1">
        <v>0</v>
      </c>
      <c r="K41" s="1">
        <v>0</v>
      </c>
      <c r="L41" s="1">
        <v>0</v>
      </c>
      <c r="M41" s="1">
        <v>1</v>
      </c>
      <c r="N41" s="1">
        <v>0</v>
      </c>
      <c r="O41" s="13">
        <v>0</v>
      </c>
      <c r="P41" s="1">
        <v>0</v>
      </c>
      <c r="Q41" s="1">
        <v>0</v>
      </c>
      <c r="R41" s="1">
        <v>0</v>
      </c>
      <c r="S41" s="1">
        <v>0</v>
      </c>
      <c r="T41" s="4"/>
      <c r="AB41" s="13"/>
      <c r="AG41" s="6">
        <v>0</v>
      </c>
      <c r="AH41" s="1">
        <v>0</v>
      </c>
      <c r="AI41" s="1">
        <v>1</v>
      </c>
      <c r="AJ41" s="1">
        <v>0</v>
      </c>
      <c r="AK41" s="1">
        <v>0</v>
      </c>
      <c r="AL41" s="1">
        <v>0</v>
      </c>
      <c r="AM41" s="1">
        <v>2</v>
      </c>
      <c r="AN41" s="1">
        <v>0</v>
      </c>
      <c r="AO41" s="13">
        <v>0</v>
      </c>
      <c r="AP41" s="1">
        <v>0</v>
      </c>
      <c r="AQ41" s="1">
        <v>0</v>
      </c>
      <c r="AR41" s="1">
        <v>0</v>
      </c>
      <c r="AS41" s="1">
        <v>0</v>
      </c>
      <c r="AT41" s="8">
        <v>2</v>
      </c>
      <c r="AU41" s="1">
        <v>3</v>
      </c>
      <c r="AV41" s="1">
        <v>0</v>
      </c>
      <c r="AW41" s="1">
        <v>0</v>
      </c>
      <c r="AX41" s="1">
        <v>0</v>
      </c>
      <c r="AY41" s="1">
        <v>0</v>
      </c>
      <c r="AZ41" s="1">
        <v>1</v>
      </c>
      <c r="BA41" s="1">
        <v>0</v>
      </c>
      <c r="BB41" s="13">
        <v>0</v>
      </c>
      <c r="BC41" s="1">
        <v>0</v>
      </c>
      <c r="BD41" s="1">
        <v>0</v>
      </c>
      <c r="BE41" s="1">
        <v>0</v>
      </c>
      <c r="BF41" s="1">
        <v>0</v>
      </c>
      <c r="BG41" s="10"/>
      <c r="BO41" s="13"/>
    </row>
    <row r="42" spans="1:67" ht="15.75" customHeight="1" x14ac:dyDescent="0.25">
      <c r="A42" s="1" t="s">
        <v>46</v>
      </c>
      <c r="B42" s="1">
        <v>1.01</v>
      </c>
      <c r="D42" s="1">
        <v>1.0900000000000001</v>
      </c>
      <c r="G42" s="2">
        <v>0</v>
      </c>
      <c r="H42" s="1">
        <v>1</v>
      </c>
      <c r="I42" s="1">
        <v>0</v>
      </c>
      <c r="J42" s="1">
        <v>0</v>
      </c>
      <c r="K42" s="1">
        <v>0</v>
      </c>
      <c r="L42" s="1">
        <v>0</v>
      </c>
      <c r="M42" s="1">
        <v>1</v>
      </c>
      <c r="N42" s="1">
        <v>0</v>
      </c>
      <c r="O42" s="13">
        <v>0</v>
      </c>
      <c r="P42" s="1">
        <v>0</v>
      </c>
      <c r="Q42" s="1">
        <v>0</v>
      </c>
      <c r="R42" s="1">
        <v>0</v>
      </c>
      <c r="S42" s="1">
        <v>0</v>
      </c>
      <c r="T42" s="4"/>
      <c r="AB42" s="13"/>
      <c r="AG42" s="6">
        <v>0</v>
      </c>
      <c r="AH42" s="1">
        <v>1</v>
      </c>
      <c r="AI42" s="1">
        <v>0</v>
      </c>
      <c r="AJ42" s="1">
        <v>0</v>
      </c>
      <c r="AK42" s="1">
        <v>0</v>
      </c>
      <c r="AL42" s="1">
        <v>0</v>
      </c>
      <c r="AM42" s="1">
        <v>3</v>
      </c>
      <c r="AN42" s="1">
        <v>1</v>
      </c>
      <c r="AO42" s="13">
        <v>0</v>
      </c>
      <c r="AP42" s="1">
        <v>0</v>
      </c>
      <c r="AQ42" s="1">
        <v>0</v>
      </c>
      <c r="AR42" s="1">
        <v>0</v>
      </c>
      <c r="AS42" s="1">
        <v>0</v>
      </c>
      <c r="AT42" s="8"/>
      <c r="BB42" s="13"/>
      <c r="BG42" s="10"/>
      <c r="BO42" s="13"/>
    </row>
    <row r="43" spans="1:67" ht="15.75" customHeight="1" x14ac:dyDescent="0.25">
      <c r="A43" s="12">
        <v>44664</v>
      </c>
      <c r="B43" s="2"/>
      <c r="C43" s="2"/>
      <c r="D43" s="2"/>
      <c r="E43" s="2"/>
      <c r="F43" s="2"/>
      <c r="G43" s="2"/>
      <c r="O43" s="13"/>
      <c r="T43" s="4"/>
      <c r="AB43" s="13"/>
      <c r="AG43" s="6"/>
      <c r="AO43" s="13"/>
      <c r="AT43" s="8"/>
      <c r="BB43" s="13"/>
      <c r="BG43" s="10"/>
      <c r="BO43" s="13"/>
    </row>
    <row r="44" spans="1:67" ht="15.75" customHeight="1" x14ac:dyDescent="0.25">
      <c r="A44" s="1" t="s">
        <v>47</v>
      </c>
      <c r="B44" s="1">
        <v>0.9</v>
      </c>
      <c r="C44" s="1">
        <v>0.83</v>
      </c>
      <c r="G44" s="2">
        <v>1</v>
      </c>
      <c r="H44" s="1">
        <v>5</v>
      </c>
      <c r="I44" s="1">
        <v>2</v>
      </c>
      <c r="J44" s="1">
        <v>0</v>
      </c>
      <c r="K44" s="1">
        <v>0</v>
      </c>
      <c r="L44" s="1">
        <v>0</v>
      </c>
      <c r="M44" s="1">
        <v>2</v>
      </c>
      <c r="N44" s="1">
        <v>2</v>
      </c>
      <c r="O44" s="13">
        <v>0</v>
      </c>
      <c r="P44" s="1">
        <v>0</v>
      </c>
      <c r="Q44" s="1">
        <v>0</v>
      </c>
      <c r="R44" s="1">
        <v>0</v>
      </c>
      <c r="S44" s="1">
        <v>0</v>
      </c>
      <c r="T44" s="4">
        <v>0</v>
      </c>
      <c r="U44" s="1">
        <v>0</v>
      </c>
      <c r="V44" s="1">
        <v>0</v>
      </c>
      <c r="W44" s="1">
        <v>0</v>
      </c>
      <c r="X44" s="1">
        <v>0</v>
      </c>
      <c r="Y44" s="1">
        <v>1</v>
      </c>
      <c r="Z44" s="1">
        <v>5</v>
      </c>
      <c r="AA44" s="1">
        <v>1</v>
      </c>
      <c r="AB44" s="13">
        <v>0</v>
      </c>
      <c r="AC44" s="1">
        <v>0</v>
      </c>
      <c r="AD44" s="1">
        <v>0</v>
      </c>
      <c r="AE44" s="1">
        <v>0</v>
      </c>
      <c r="AF44" s="1">
        <v>0</v>
      </c>
      <c r="AG44" s="6"/>
      <c r="AO44" s="13"/>
      <c r="AT44" s="8"/>
      <c r="BB44" s="13"/>
      <c r="BG44" s="10"/>
      <c r="BO44" s="13"/>
    </row>
    <row r="45" spans="1:67" ht="15.75" customHeight="1" x14ac:dyDescent="0.25">
      <c r="A45" s="14">
        <v>44665</v>
      </c>
      <c r="B45" s="6"/>
      <c r="C45" s="6"/>
      <c r="D45" s="6"/>
      <c r="E45" s="6"/>
      <c r="F45" s="6"/>
      <c r="G45" s="2"/>
      <c r="O45" s="13"/>
      <c r="T45" s="4"/>
      <c r="AB45" s="13"/>
      <c r="AG45" s="6"/>
      <c r="AO45" s="13"/>
      <c r="AT45" s="8"/>
      <c r="BB45" s="13"/>
      <c r="BG45" s="10"/>
      <c r="BO45" s="13"/>
    </row>
    <row r="46" spans="1:67" ht="15.75" customHeight="1" x14ac:dyDescent="0.25">
      <c r="A46" s="1" t="s">
        <v>48</v>
      </c>
      <c r="B46" s="1">
        <v>0.76</v>
      </c>
      <c r="D46" s="1">
        <v>1.06</v>
      </c>
      <c r="G46" s="2">
        <v>0</v>
      </c>
      <c r="H46" s="1">
        <v>2</v>
      </c>
      <c r="I46" s="1">
        <v>1</v>
      </c>
      <c r="J46" s="1">
        <v>0</v>
      </c>
      <c r="K46" s="1">
        <v>0</v>
      </c>
      <c r="L46" s="1">
        <v>0</v>
      </c>
      <c r="M46" s="1">
        <v>3</v>
      </c>
      <c r="N46" s="1">
        <v>2</v>
      </c>
      <c r="O46" s="13">
        <v>0</v>
      </c>
      <c r="P46" s="1">
        <v>0</v>
      </c>
      <c r="Q46" s="1">
        <v>0</v>
      </c>
      <c r="R46" s="1">
        <v>0</v>
      </c>
      <c r="S46" s="1">
        <v>0</v>
      </c>
      <c r="T46" s="4"/>
      <c r="AB46" s="13"/>
      <c r="AG46" s="6">
        <v>0</v>
      </c>
      <c r="AH46" s="1">
        <v>2</v>
      </c>
      <c r="AI46" s="1">
        <v>2</v>
      </c>
      <c r="AJ46" s="1">
        <v>0</v>
      </c>
      <c r="AK46" s="1">
        <v>0</v>
      </c>
      <c r="AL46" s="1">
        <v>0</v>
      </c>
      <c r="AM46" s="1">
        <v>2</v>
      </c>
      <c r="AN46" s="1">
        <v>0</v>
      </c>
      <c r="AO46" s="13">
        <v>1</v>
      </c>
      <c r="AP46" s="1">
        <v>0</v>
      </c>
      <c r="AQ46" s="1">
        <v>0</v>
      </c>
      <c r="AR46" s="1">
        <v>0</v>
      </c>
      <c r="AS46" s="1">
        <v>0</v>
      </c>
      <c r="AT46" s="8"/>
      <c r="BB46" s="13"/>
      <c r="BG46" s="10"/>
      <c r="BO46" s="13"/>
    </row>
    <row r="47" spans="1:67" ht="15.75" customHeight="1" x14ac:dyDescent="0.25">
      <c r="A47" s="1" t="s">
        <v>49</v>
      </c>
      <c r="B47" s="1">
        <v>0.9</v>
      </c>
      <c r="D47" s="1">
        <v>1.35</v>
      </c>
      <c r="G47" s="2">
        <v>0</v>
      </c>
      <c r="H47" s="1">
        <v>6</v>
      </c>
      <c r="I47" s="1">
        <v>1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3">
        <v>0</v>
      </c>
      <c r="P47" s="1">
        <v>0</v>
      </c>
      <c r="Q47" s="1">
        <v>0</v>
      </c>
      <c r="R47" s="1">
        <v>0</v>
      </c>
      <c r="S47" s="1">
        <v>0</v>
      </c>
      <c r="T47" s="4"/>
      <c r="AB47" s="13"/>
      <c r="AG47" s="6">
        <v>0</v>
      </c>
      <c r="AH47" s="1">
        <v>3</v>
      </c>
      <c r="AI47" s="1">
        <v>0</v>
      </c>
      <c r="AJ47" s="1">
        <v>0</v>
      </c>
      <c r="AK47" s="1">
        <v>0</v>
      </c>
      <c r="AL47" s="1">
        <v>0</v>
      </c>
      <c r="AM47" s="1">
        <v>3</v>
      </c>
      <c r="AN47" s="1">
        <v>1</v>
      </c>
      <c r="AO47" s="13">
        <v>0</v>
      </c>
      <c r="AP47" s="1">
        <v>0</v>
      </c>
      <c r="AQ47" s="1">
        <v>0</v>
      </c>
      <c r="AR47" s="1">
        <v>0</v>
      </c>
      <c r="AS47" s="1">
        <v>0</v>
      </c>
      <c r="AT47" s="8"/>
      <c r="BB47" s="13"/>
      <c r="BG47" s="10"/>
      <c r="BO47" s="13"/>
    </row>
    <row r="48" spans="1:67" ht="15.75" customHeight="1" x14ac:dyDescent="0.25">
      <c r="A48" s="15">
        <v>44666</v>
      </c>
      <c r="B48" s="4"/>
      <c r="C48" s="4"/>
      <c r="D48" s="4"/>
      <c r="E48" s="4"/>
      <c r="F48" s="4"/>
      <c r="G48" s="2"/>
      <c r="O48" s="13"/>
      <c r="T48" s="4"/>
      <c r="AB48" s="13"/>
      <c r="AG48" s="6"/>
      <c r="AO48" s="13"/>
      <c r="AT48" s="8"/>
      <c r="BB48" s="13"/>
      <c r="BG48" s="10"/>
      <c r="BO48" s="13"/>
    </row>
    <row r="49" spans="1:67" ht="15.75" customHeight="1" x14ac:dyDescent="0.25">
      <c r="A49" s="1" t="s">
        <v>50</v>
      </c>
      <c r="B49" s="1">
        <v>0.87</v>
      </c>
      <c r="D49" s="1">
        <v>1.39</v>
      </c>
      <c r="E49" s="1">
        <v>1.17</v>
      </c>
      <c r="G49" s="2">
        <v>0</v>
      </c>
      <c r="H49" s="1">
        <v>1</v>
      </c>
      <c r="I49" s="1">
        <v>1</v>
      </c>
      <c r="J49" s="1">
        <v>0</v>
      </c>
      <c r="K49" s="1">
        <v>0</v>
      </c>
      <c r="L49" s="1">
        <v>2</v>
      </c>
      <c r="M49" s="1">
        <v>3</v>
      </c>
      <c r="N49" s="1">
        <v>0</v>
      </c>
      <c r="O49" s="13">
        <v>1</v>
      </c>
      <c r="P49" s="1">
        <v>0</v>
      </c>
      <c r="Q49" s="1">
        <v>0</v>
      </c>
      <c r="R49" s="1">
        <v>0</v>
      </c>
      <c r="S49" s="1">
        <v>0</v>
      </c>
      <c r="T49" s="4"/>
      <c r="AB49" s="13"/>
      <c r="AG49" s="6">
        <v>0</v>
      </c>
      <c r="AH49" s="1">
        <v>3</v>
      </c>
      <c r="AI49" s="1">
        <v>2</v>
      </c>
      <c r="AJ49" s="1">
        <v>0</v>
      </c>
      <c r="AK49" s="1">
        <v>0</v>
      </c>
      <c r="AL49" s="1">
        <v>0</v>
      </c>
      <c r="AM49" s="1">
        <v>3</v>
      </c>
      <c r="AN49" s="1">
        <v>1</v>
      </c>
      <c r="AO49" s="13">
        <v>1</v>
      </c>
      <c r="AP49" s="1">
        <v>0</v>
      </c>
      <c r="AQ49" s="1">
        <v>0</v>
      </c>
      <c r="AR49" s="1">
        <v>0</v>
      </c>
      <c r="AS49" s="1">
        <v>0</v>
      </c>
      <c r="AT49" s="8">
        <v>0</v>
      </c>
      <c r="AU49" s="1">
        <v>2</v>
      </c>
      <c r="AV49" s="1">
        <v>1</v>
      </c>
      <c r="AW49" s="1">
        <v>1</v>
      </c>
      <c r="AX49" s="1">
        <v>0</v>
      </c>
      <c r="AY49" s="1">
        <v>1</v>
      </c>
      <c r="AZ49" s="1">
        <v>1</v>
      </c>
      <c r="BA49" s="1">
        <v>0</v>
      </c>
      <c r="BB49" s="13">
        <v>0</v>
      </c>
      <c r="BC49" s="1">
        <v>0</v>
      </c>
      <c r="BD49" s="1">
        <v>0</v>
      </c>
      <c r="BE49" s="1">
        <v>1</v>
      </c>
      <c r="BF49" s="1">
        <v>0</v>
      </c>
      <c r="BG49" s="10"/>
      <c r="BO49" s="13"/>
    </row>
    <row r="50" spans="1:67" ht="15.75" customHeight="1" x14ac:dyDescent="0.25">
      <c r="A50" s="1" t="s">
        <v>51</v>
      </c>
      <c r="B50" s="1">
        <v>0.4</v>
      </c>
      <c r="D50" s="1">
        <v>1.41</v>
      </c>
      <c r="E50" s="1">
        <v>0.71</v>
      </c>
      <c r="G50" s="2">
        <v>0</v>
      </c>
      <c r="H50" s="1">
        <v>2</v>
      </c>
      <c r="I50" s="1">
        <v>0</v>
      </c>
      <c r="J50" s="1">
        <v>1</v>
      </c>
      <c r="K50" s="1">
        <v>0</v>
      </c>
      <c r="L50" s="1">
        <v>0</v>
      </c>
      <c r="M50" s="1">
        <v>1</v>
      </c>
      <c r="N50" s="1">
        <v>0</v>
      </c>
      <c r="O50" s="13">
        <v>0</v>
      </c>
      <c r="P50" s="1">
        <v>0</v>
      </c>
      <c r="Q50" s="1">
        <v>1</v>
      </c>
      <c r="R50" s="1">
        <v>0</v>
      </c>
      <c r="S50" s="1">
        <v>0</v>
      </c>
      <c r="T50" s="4"/>
      <c r="AB50" s="13"/>
      <c r="AG50" s="6">
        <v>0</v>
      </c>
      <c r="AH50" s="1">
        <v>2</v>
      </c>
      <c r="AI50" s="1">
        <v>3</v>
      </c>
      <c r="AJ50" s="1">
        <v>0</v>
      </c>
      <c r="AK50" s="1">
        <v>0</v>
      </c>
      <c r="AL50" s="1">
        <v>0</v>
      </c>
      <c r="AM50" s="1">
        <v>3</v>
      </c>
      <c r="AN50" s="1">
        <v>1</v>
      </c>
      <c r="AO50" s="13">
        <v>0</v>
      </c>
      <c r="AP50" s="1">
        <v>2</v>
      </c>
      <c r="AQ50" s="1">
        <v>0</v>
      </c>
      <c r="AR50" s="1">
        <v>0</v>
      </c>
      <c r="AS50" s="1">
        <v>0</v>
      </c>
      <c r="AT50" s="8">
        <v>0</v>
      </c>
      <c r="AU50" s="1">
        <v>1</v>
      </c>
      <c r="AV50" s="1">
        <v>0</v>
      </c>
      <c r="AW50" s="1">
        <v>0</v>
      </c>
      <c r="AX50" s="1">
        <v>0</v>
      </c>
      <c r="AY50" s="1">
        <v>3</v>
      </c>
      <c r="AZ50" s="1">
        <v>3</v>
      </c>
      <c r="BA50" s="1">
        <v>2</v>
      </c>
      <c r="BB50" s="13">
        <v>1</v>
      </c>
      <c r="BC50" s="1">
        <v>0</v>
      </c>
      <c r="BD50" s="1">
        <v>0</v>
      </c>
      <c r="BE50" s="1">
        <v>0</v>
      </c>
      <c r="BF50" s="1">
        <v>0</v>
      </c>
      <c r="BG50" s="10"/>
      <c r="BO50" s="13"/>
    </row>
    <row r="51" spans="1:67" ht="15.75" customHeight="1" x14ac:dyDescent="0.25">
      <c r="A51" s="12">
        <v>44669</v>
      </c>
      <c r="B51" s="2"/>
      <c r="C51" s="2"/>
      <c r="D51" s="2"/>
      <c r="E51" s="2"/>
      <c r="F51" s="2"/>
      <c r="G51" s="2"/>
      <c r="O51" s="13"/>
      <c r="T51" s="4"/>
      <c r="AB51" s="13"/>
      <c r="AG51" s="6"/>
      <c r="AO51" s="13"/>
      <c r="AT51" s="8"/>
      <c r="BB51" s="13"/>
      <c r="BG51" s="10"/>
      <c r="BO51" s="13"/>
    </row>
    <row r="52" spans="1:67" ht="15.75" customHeight="1" x14ac:dyDescent="0.25">
      <c r="A52" s="1" t="s">
        <v>52</v>
      </c>
      <c r="B52" s="1">
        <v>0.68</v>
      </c>
      <c r="C52" s="1">
        <v>0.97</v>
      </c>
      <c r="D52" s="1">
        <v>0.94</v>
      </c>
      <c r="E52" s="1">
        <v>0.68</v>
      </c>
      <c r="G52" s="2">
        <v>1</v>
      </c>
      <c r="H52" s="1">
        <v>2</v>
      </c>
      <c r="I52" s="1">
        <v>0</v>
      </c>
      <c r="J52" s="1">
        <v>0</v>
      </c>
      <c r="K52" s="1">
        <v>0</v>
      </c>
      <c r="L52" s="1">
        <v>0</v>
      </c>
      <c r="M52" s="1">
        <v>3</v>
      </c>
      <c r="N52" s="1">
        <v>1</v>
      </c>
      <c r="O52" s="13">
        <v>0</v>
      </c>
      <c r="P52" s="1">
        <v>0</v>
      </c>
      <c r="Q52" s="1">
        <v>0</v>
      </c>
      <c r="R52" s="1">
        <v>0</v>
      </c>
      <c r="S52" s="1">
        <v>0</v>
      </c>
      <c r="T52" s="4">
        <v>0</v>
      </c>
      <c r="U52" s="1">
        <v>1</v>
      </c>
      <c r="V52" s="1">
        <v>1</v>
      </c>
      <c r="W52" s="1">
        <v>0</v>
      </c>
      <c r="X52" s="1">
        <v>0</v>
      </c>
      <c r="Y52" s="1">
        <v>0</v>
      </c>
      <c r="Z52" s="1">
        <v>4</v>
      </c>
      <c r="AA52" s="1">
        <v>0</v>
      </c>
      <c r="AB52" s="13">
        <v>0</v>
      </c>
      <c r="AC52" s="1">
        <v>0</v>
      </c>
      <c r="AD52" s="1">
        <v>0</v>
      </c>
      <c r="AE52" s="1">
        <v>0</v>
      </c>
      <c r="AF52" s="1">
        <v>0</v>
      </c>
      <c r="AG52" s="6">
        <v>0</v>
      </c>
      <c r="AH52" s="1">
        <v>2</v>
      </c>
      <c r="AI52" s="1">
        <v>0</v>
      </c>
      <c r="AJ52" s="1">
        <v>1</v>
      </c>
      <c r="AK52" s="1">
        <v>0</v>
      </c>
      <c r="AL52" s="1">
        <v>0</v>
      </c>
      <c r="AM52" s="1">
        <v>2</v>
      </c>
      <c r="AN52" s="1">
        <v>0</v>
      </c>
      <c r="AO52" s="13">
        <v>1</v>
      </c>
      <c r="AP52" s="1">
        <v>0</v>
      </c>
      <c r="AQ52" s="1">
        <v>0</v>
      </c>
      <c r="AR52" s="1">
        <v>0</v>
      </c>
      <c r="AS52" s="1">
        <v>0</v>
      </c>
      <c r="AT52" s="8">
        <v>1</v>
      </c>
      <c r="AU52" s="1">
        <v>0</v>
      </c>
      <c r="AV52" s="1">
        <v>0</v>
      </c>
      <c r="AW52" s="1">
        <v>0</v>
      </c>
      <c r="AX52" s="1">
        <v>0</v>
      </c>
      <c r="AY52" s="1">
        <v>0</v>
      </c>
      <c r="AZ52" s="1">
        <v>3</v>
      </c>
      <c r="BA52" s="1">
        <v>0</v>
      </c>
      <c r="BB52" s="13">
        <v>0</v>
      </c>
      <c r="BC52" s="1">
        <v>0</v>
      </c>
      <c r="BD52" s="1">
        <v>0</v>
      </c>
      <c r="BE52" s="1">
        <v>0</v>
      </c>
      <c r="BF52" s="1">
        <v>0</v>
      </c>
      <c r="BG52" s="10"/>
      <c r="BO52" s="13"/>
    </row>
    <row r="53" spans="1:67" ht="15.75" customHeight="1" x14ac:dyDescent="0.25">
      <c r="A53" s="1" t="s">
        <v>53</v>
      </c>
      <c r="B53" s="1">
        <v>1.1200000000000001</v>
      </c>
      <c r="C53" s="1">
        <v>1.04</v>
      </c>
      <c r="D53" s="1">
        <v>1.1200000000000001</v>
      </c>
      <c r="G53" s="2">
        <v>0</v>
      </c>
      <c r="H53" s="1">
        <v>6</v>
      </c>
      <c r="I53" s="1">
        <v>1</v>
      </c>
      <c r="J53" s="1">
        <v>1</v>
      </c>
      <c r="K53" s="1">
        <v>0</v>
      </c>
      <c r="L53" s="1">
        <v>0</v>
      </c>
      <c r="M53" s="1">
        <v>1</v>
      </c>
      <c r="N53" s="1">
        <v>2</v>
      </c>
      <c r="O53" s="13">
        <v>1</v>
      </c>
      <c r="P53" s="1">
        <v>0</v>
      </c>
      <c r="Q53" s="1">
        <v>0</v>
      </c>
      <c r="R53" s="1">
        <v>0</v>
      </c>
      <c r="S53" s="1">
        <v>0</v>
      </c>
      <c r="T53" s="4">
        <v>0</v>
      </c>
      <c r="U53" s="1">
        <v>0</v>
      </c>
      <c r="V53" s="1">
        <v>3</v>
      </c>
      <c r="W53" s="1">
        <v>0</v>
      </c>
      <c r="X53" s="1">
        <v>0</v>
      </c>
      <c r="Y53" s="1">
        <v>0</v>
      </c>
      <c r="Z53" s="1">
        <v>5</v>
      </c>
      <c r="AA53" s="1">
        <v>1</v>
      </c>
      <c r="AB53" s="13">
        <v>0</v>
      </c>
      <c r="AC53" s="1">
        <v>0</v>
      </c>
      <c r="AD53" s="1">
        <v>0</v>
      </c>
      <c r="AE53" s="1">
        <v>0</v>
      </c>
      <c r="AF53" s="1">
        <v>0</v>
      </c>
      <c r="AG53" s="6">
        <v>2</v>
      </c>
      <c r="AH53" s="1">
        <v>3</v>
      </c>
      <c r="AI53" s="1">
        <v>1</v>
      </c>
      <c r="AJ53" s="1">
        <v>0</v>
      </c>
      <c r="AK53" s="1">
        <v>0</v>
      </c>
      <c r="AL53" s="1">
        <v>0</v>
      </c>
      <c r="AM53" s="1">
        <v>2</v>
      </c>
      <c r="AN53" s="1">
        <v>0</v>
      </c>
      <c r="AO53" s="13">
        <v>0</v>
      </c>
      <c r="AP53" s="1">
        <v>1</v>
      </c>
      <c r="AQ53" s="1">
        <v>0</v>
      </c>
      <c r="AR53" s="1">
        <v>0</v>
      </c>
      <c r="AS53" s="1">
        <v>0</v>
      </c>
      <c r="AT53" s="8"/>
      <c r="BB53" s="13"/>
      <c r="BG53" s="10"/>
      <c r="BO53" s="13"/>
    </row>
    <row r="54" spans="1:67" ht="15.75" customHeight="1" x14ac:dyDescent="0.25">
      <c r="A54" s="1" t="s">
        <v>54</v>
      </c>
      <c r="B54" s="1">
        <v>1.37</v>
      </c>
      <c r="C54" s="1">
        <v>1.98</v>
      </c>
      <c r="D54" s="1">
        <v>1.74</v>
      </c>
      <c r="G54" s="2">
        <v>0</v>
      </c>
      <c r="H54" s="1">
        <v>1</v>
      </c>
      <c r="I54" s="1">
        <v>2</v>
      </c>
      <c r="J54" s="1">
        <v>0</v>
      </c>
      <c r="K54" s="1">
        <v>0</v>
      </c>
      <c r="L54" s="1">
        <v>1</v>
      </c>
      <c r="M54" s="1">
        <v>2</v>
      </c>
      <c r="N54" s="1">
        <v>1</v>
      </c>
      <c r="O54" s="13">
        <v>0</v>
      </c>
      <c r="P54" s="1">
        <v>0</v>
      </c>
      <c r="Q54" s="1">
        <v>0</v>
      </c>
      <c r="R54" s="1">
        <v>0</v>
      </c>
      <c r="S54" s="1">
        <v>0</v>
      </c>
      <c r="T54" s="4">
        <v>0</v>
      </c>
      <c r="U54" s="1">
        <v>1</v>
      </c>
      <c r="V54" s="1">
        <v>2</v>
      </c>
      <c r="W54" s="1">
        <v>1</v>
      </c>
      <c r="X54" s="1">
        <v>0</v>
      </c>
      <c r="Y54" s="1">
        <v>2</v>
      </c>
      <c r="Z54" s="1">
        <v>2</v>
      </c>
      <c r="AA54" s="1">
        <v>2</v>
      </c>
      <c r="AB54" s="13">
        <v>0</v>
      </c>
      <c r="AC54" s="1">
        <v>1</v>
      </c>
      <c r="AD54" s="1">
        <v>1</v>
      </c>
      <c r="AE54" s="1">
        <v>0</v>
      </c>
      <c r="AF54" s="1">
        <v>0</v>
      </c>
      <c r="AG54" s="6">
        <v>0</v>
      </c>
      <c r="AH54" s="1">
        <v>2</v>
      </c>
      <c r="AI54" s="1">
        <v>0</v>
      </c>
      <c r="AJ54" s="1">
        <v>0</v>
      </c>
      <c r="AK54" s="1">
        <v>0</v>
      </c>
      <c r="AL54" s="1">
        <v>0</v>
      </c>
      <c r="AM54" s="1">
        <v>1</v>
      </c>
      <c r="AN54" s="1">
        <v>0</v>
      </c>
      <c r="AO54" s="13">
        <v>0</v>
      </c>
      <c r="AP54" s="1">
        <v>0</v>
      </c>
      <c r="AQ54" s="1">
        <v>0</v>
      </c>
      <c r="AR54" s="1">
        <v>0</v>
      </c>
      <c r="AS54" s="1">
        <v>0</v>
      </c>
      <c r="AT54" s="8"/>
      <c r="BB54" s="13"/>
      <c r="BG54" s="10"/>
      <c r="BO54" s="13"/>
    </row>
    <row r="55" spans="1:67" ht="15.75" customHeight="1" x14ac:dyDescent="0.25">
      <c r="A55" s="14">
        <v>44671</v>
      </c>
      <c r="B55" s="6"/>
      <c r="C55" s="6"/>
      <c r="D55" s="6"/>
      <c r="E55" s="6"/>
      <c r="F55" s="6"/>
      <c r="G55" s="2"/>
      <c r="O55" s="13"/>
      <c r="T55" s="4"/>
      <c r="AB55" s="13"/>
      <c r="AG55" s="6"/>
      <c r="AO55" s="13"/>
      <c r="AT55" s="8"/>
      <c r="BB55" s="13"/>
      <c r="BG55" s="10"/>
      <c r="BO55" s="13"/>
    </row>
    <row r="56" spans="1:67" ht="15.75" customHeight="1" x14ac:dyDescent="0.25">
      <c r="A56" s="1" t="s">
        <v>55</v>
      </c>
      <c r="B56" s="1">
        <v>0.47</v>
      </c>
      <c r="C56" s="1">
        <v>0.81</v>
      </c>
      <c r="D56" s="1">
        <v>1.45</v>
      </c>
      <c r="G56" s="2">
        <v>0</v>
      </c>
      <c r="H56" s="1">
        <v>2</v>
      </c>
      <c r="I56" s="1">
        <v>0</v>
      </c>
      <c r="J56" s="1">
        <v>0</v>
      </c>
      <c r="K56" s="1">
        <v>0</v>
      </c>
      <c r="L56" s="1">
        <v>0</v>
      </c>
      <c r="M56" s="1">
        <v>2</v>
      </c>
      <c r="N56" s="1">
        <v>2</v>
      </c>
      <c r="O56" s="13">
        <v>0</v>
      </c>
      <c r="P56" s="1">
        <v>0</v>
      </c>
      <c r="Q56" s="1">
        <v>0</v>
      </c>
      <c r="R56" s="1">
        <v>0</v>
      </c>
      <c r="S56" s="1">
        <v>0</v>
      </c>
      <c r="T56" s="4">
        <v>0</v>
      </c>
      <c r="U56" s="1">
        <v>0</v>
      </c>
      <c r="V56" s="1">
        <v>1</v>
      </c>
      <c r="W56" s="1">
        <v>0</v>
      </c>
      <c r="X56" s="1">
        <v>0</v>
      </c>
      <c r="Y56" s="1">
        <v>0</v>
      </c>
      <c r="Z56" s="1">
        <v>5</v>
      </c>
      <c r="AA56" s="1">
        <v>0</v>
      </c>
      <c r="AB56" s="13">
        <v>0</v>
      </c>
      <c r="AC56" s="1">
        <v>0</v>
      </c>
      <c r="AD56" s="1">
        <v>0</v>
      </c>
      <c r="AE56" s="1">
        <v>0</v>
      </c>
      <c r="AF56" s="1">
        <v>0</v>
      </c>
      <c r="AG56" s="6">
        <v>0</v>
      </c>
      <c r="AH56" s="1">
        <v>6</v>
      </c>
      <c r="AI56" s="1">
        <v>3</v>
      </c>
      <c r="AJ56" s="1">
        <v>0</v>
      </c>
      <c r="AK56" s="1">
        <v>0</v>
      </c>
      <c r="AL56" s="1">
        <v>0</v>
      </c>
      <c r="AM56" s="1">
        <v>9</v>
      </c>
      <c r="AN56" s="1">
        <v>3</v>
      </c>
      <c r="AO56" s="13">
        <v>1</v>
      </c>
      <c r="AP56" s="1">
        <v>0</v>
      </c>
      <c r="AQ56" s="1">
        <v>0</v>
      </c>
      <c r="AR56" s="1">
        <v>0</v>
      </c>
      <c r="AS56" s="1">
        <v>0</v>
      </c>
      <c r="AT56" s="8"/>
      <c r="BB56" s="13"/>
      <c r="BG56" s="10"/>
      <c r="BO56" s="13"/>
    </row>
    <row r="57" spans="1:67" ht="15.75" customHeight="1" x14ac:dyDescent="0.25">
      <c r="A57" s="1" t="s">
        <v>56</v>
      </c>
      <c r="B57" s="1">
        <v>0.98</v>
      </c>
      <c r="D57" s="1">
        <v>1.21</v>
      </c>
      <c r="G57" s="2">
        <v>1</v>
      </c>
      <c r="H57" s="1">
        <v>1</v>
      </c>
      <c r="I57" s="1">
        <v>0</v>
      </c>
      <c r="J57" s="1">
        <v>0</v>
      </c>
      <c r="K57" s="1">
        <v>0</v>
      </c>
      <c r="L57" s="1">
        <v>0</v>
      </c>
      <c r="M57" s="1">
        <v>2</v>
      </c>
      <c r="N57" s="1">
        <v>1</v>
      </c>
      <c r="O57" s="13">
        <v>0</v>
      </c>
      <c r="P57" s="1">
        <v>0</v>
      </c>
      <c r="Q57" s="1">
        <v>0</v>
      </c>
      <c r="R57" s="1">
        <v>0</v>
      </c>
      <c r="S57" s="1">
        <v>0</v>
      </c>
      <c r="T57" s="4"/>
      <c r="AB57" s="13"/>
      <c r="AG57" s="6">
        <v>0</v>
      </c>
      <c r="AH57" s="1">
        <v>2</v>
      </c>
      <c r="AI57" s="1">
        <v>0</v>
      </c>
      <c r="AJ57" s="1">
        <v>1</v>
      </c>
      <c r="AK57" s="1">
        <v>0</v>
      </c>
      <c r="AL57" s="1">
        <v>0</v>
      </c>
      <c r="AM57" s="1">
        <v>3</v>
      </c>
      <c r="AN57" s="1">
        <v>0</v>
      </c>
      <c r="AO57" s="13">
        <v>0</v>
      </c>
      <c r="AP57" s="1">
        <v>0</v>
      </c>
      <c r="AQ57" s="1">
        <v>0</v>
      </c>
      <c r="AR57" s="1">
        <v>0</v>
      </c>
      <c r="AS57" s="1">
        <v>0</v>
      </c>
      <c r="AT57" s="8"/>
      <c r="BB57" s="13"/>
      <c r="BG57" s="10"/>
      <c r="BO57" s="13"/>
    </row>
    <row r="58" spans="1:67" ht="15.75" customHeight="1" x14ac:dyDescent="0.25">
      <c r="A58" s="15">
        <v>44673</v>
      </c>
      <c r="B58" s="4"/>
      <c r="C58" s="4"/>
      <c r="D58" s="4"/>
      <c r="E58" s="4"/>
      <c r="F58" s="4"/>
      <c r="G58" s="2"/>
      <c r="O58" s="13"/>
      <c r="T58" s="4"/>
      <c r="AB58" s="13"/>
      <c r="AG58" s="6"/>
      <c r="AO58" s="13"/>
      <c r="AT58" s="8"/>
      <c r="BB58" s="13"/>
      <c r="BG58" s="10"/>
      <c r="BO58" s="13"/>
    </row>
    <row r="59" spans="1:67" ht="15.75" customHeight="1" x14ac:dyDescent="0.25">
      <c r="A59" s="1" t="s">
        <v>57</v>
      </c>
      <c r="B59" s="1">
        <v>0.87</v>
      </c>
      <c r="C59" s="1">
        <v>1.36</v>
      </c>
      <c r="D59" s="1">
        <v>1.48</v>
      </c>
      <c r="G59" s="2">
        <v>1</v>
      </c>
      <c r="H59" s="1">
        <v>2</v>
      </c>
      <c r="I59" s="1">
        <v>1</v>
      </c>
      <c r="J59" s="1">
        <v>0</v>
      </c>
      <c r="K59" s="1">
        <v>0</v>
      </c>
      <c r="L59" s="1">
        <v>0</v>
      </c>
      <c r="M59" s="1">
        <v>1</v>
      </c>
      <c r="N59" s="1">
        <v>0</v>
      </c>
      <c r="O59" s="13">
        <v>1</v>
      </c>
      <c r="P59" s="1">
        <v>0</v>
      </c>
      <c r="Q59" s="1">
        <v>0</v>
      </c>
      <c r="R59" s="1">
        <v>0</v>
      </c>
      <c r="S59" s="1">
        <v>0</v>
      </c>
      <c r="T59" s="4">
        <v>0</v>
      </c>
      <c r="U59" s="1">
        <v>2</v>
      </c>
      <c r="V59" s="1">
        <v>1</v>
      </c>
      <c r="W59" s="1">
        <v>0</v>
      </c>
      <c r="X59" s="1">
        <v>0</v>
      </c>
      <c r="Y59" s="1">
        <v>2</v>
      </c>
      <c r="Z59" s="1">
        <v>7</v>
      </c>
      <c r="AA59" s="1">
        <v>0</v>
      </c>
      <c r="AB59" s="13">
        <v>0</v>
      </c>
      <c r="AC59" s="1">
        <v>0</v>
      </c>
      <c r="AD59" s="1">
        <v>1</v>
      </c>
      <c r="AE59" s="1">
        <v>0</v>
      </c>
      <c r="AF59" s="1">
        <v>0</v>
      </c>
      <c r="AG59" s="6">
        <v>0</v>
      </c>
      <c r="AH59" s="1">
        <v>1</v>
      </c>
      <c r="AI59" s="1">
        <v>1</v>
      </c>
      <c r="AJ59" s="1">
        <v>0</v>
      </c>
      <c r="AK59" s="1">
        <v>0</v>
      </c>
      <c r="AL59" s="1">
        <v>0</v>
      </c>
      <c r="AM59" s="1">
        <v>2</v>
      </c>
      <c r="AN59" s="1">
        <v>0</v>
      </c>
      <c r="AO59" s="13">
        <v>1</v>
      </c>
      <c r="AP59" s="1">
        <v>0</v>
      </c>
      <c r="AQ59" s="1">
        <v>1</v>
      </c>
      <c r="AR59" s="1">
        <v>0</v>
      </c>
      <c r="AS59" s="1">
        <v>0</v>
      </c>
      <c r="AT59" s="8"/>
      <c r="BB59" s="13"/>
      <c r="BG59" s="10"/>
      <c r="BO59" s="13"/>
    </row>
    <row r="60" spans="1:67" ht="15.75" customHeight="1" x14ac:dyDescent="0.25">
      <c r="A60" s="1" t="s">
        <v>58</v>
      </c>
      <c r="B60" s="1">
        <v>1.1599999999999999</v>
      </c>
      <c r="C60" s="1">
        <v>1.4</v>
      </c>
      <c r="D60" s="1">
        <v>1.83</v>
      </c>
      <c r="E60" s="1">
        <v>0.77</v>
      </c>
      <c r="G60" s="2">
        <v>1</v>
      </c>
      <c r="H60" s="1">
        <v>2</v>
      </c>
      <c r="I60" s="1">
        <v>1</v>
      </c>
      <c r="J60" s="1">
        <v>0</v>
      </c>
      <c r="K60" s="1">
        <v>0</v>
      </c>
      <c r="L60" s="1">
        <v>0</v>
      </c>
      <c r="M60" s="1">
        <v>3</v>
      </c>
      <c r="N60" s="1">
        <v>1</v>
      </c>
      <c r="O60" s="13">
        <v>0</v>
      </c>
      <c r="P60" s="1">
        <v>0</v>
      </c>
      <c r="Q60" s="1">
        <v>0</v>
      </c>
      <c r="R60" s="1">
        <v>0</v>
      </c>
      <c r="S60" s="1">
        <v>0</v>
      </c>
      <c r="T60" s="4">
        <v>1</v>
      </c>
      <c r="U60" s="1">
        <v>0</v>
      </c>
      <c r="V60" s="1">
        <v>0</v>
      </c>
      <c r="W60" s="1">
        <v>0</v>
      </c>
      <c r="X60" s="1">
        <v>0</v>
      </c>
      <c r="Y60" s="1">
        <v>1</v>
      </c>
      <c r="Z60" s="1">
        <v>3</v>
      </c>
      <c r="AA60" s="1">
        <v>0</v>
      </c>
      <c r="AB60" s="13">
        <v>1</v>
      </c>
      <c r="AC60" s="1">
        <v>0</v>
      </c>
      <c r="AD60" s="1">
        <v>0</v>
      </c>
      <c r="AE60" s="1">
        <v>0</v>
      </c>
      <c r="AF60" s="1">
        <v>0</v>
      </c>
      <c r="AG60" s="6">
        <v>1</v>
      </c>
      <c r="AH60" s="1">
        <v>1</v>
      </c>
      <c r="AI60" s="1">
        <v>0</v>
      </c>
      <c r="AJ60" s="1">
        <v>1</v>
      </c>
      <c r="AK60" s="1">
        <v>0</v>
      </c>
      <c r="AL60" s="1">
        <v>4</v>
      </c>
      <c r="AM60" s="1">
        <v>5</v>
      </c>
      <c r="AN60" s="1">
        <v>1</v>
      </c>
      <c r="AO60" s="13">
        <v>1</v>
      </c>
      <c r="AP60" s="1">
        <v>1</v>
      </c>
      <c r="AQ60" s="1">
        <v>0</v>
      </c>
      <c r="AR60" s="1">
        <v>0</v>
      </c>
      <c r="AS60" s="1">
        <v>0</v>
      </c>
      <c r="AT60" s="8">
        <v>0</v>
      </c>
      <c r="AU60" s="1">
        <v>1</v>
      </c>
      <c r="AV60" s="1">
        <v>0</v>
      </c>
      <c r="AW60" s="1">
        <v>0</v>
      </c>
      <c r="AX60" s="1">
        <v>0</v>
      </c>
      <c r="AY60" s="1">
        <v>0</v>
      </c>
      <c r="AZ60" s="1">
        <v>0</v>
      </c>
      <c r="BA60" s="1">
        <v>0</v>
      </c>
      <c r="BB60" s="13">
        <v>0</v>
      </c>
      <c r="BC60" s="1">
        <v>0</v>
      </c>
      <c r="BD60" s="1">
        <v>0</v>
      </c>
      <c r="BE60" s="1">
        <v>0</v>
      </c>
      <c r="BF60" s="1">
        <v>0</v>
      </c>
      <c r="BG60" s="10"/>
      <c r="BO60" s="13"/>
    </row>
    <row r="61" spans="1:67" ht="15.75" customHeight="1" x14ac:dyDescent="0.25">
      <c r="A61" s="1" t="s">
        <v>59</v>
      </c>
      <c r="B61" s="1">
        <v>0.74</v>
      </c>
      <c r="C61" s="1">
        <v>0.89</v>
      </c>
      <c r="D61" s="1">
        <v>1.44</v>
      </c>
      <c r="E61" s="1">
        <v>1.0900000000000001</v>
      </c>
      <c r="G61" s="2">
        <v>0</v>
      </c>
      <c r="H61" s="1">
        <v>4</v>
      </c>
      <c r="I61" s="1">
        <v>1</v>
      </c>
      <c r="J61" s="1">
        <v>0</v>
      </c>
      <c r="K61" s="1">
        <v>0</v>
      </c>
      <c r="L61" s="1">
        <v>0</v>
      </c>
      <c r="M61" s="1">
        <v>4</v>
      </c>
      <c r="N61" s="1">
        <v>1</v>
      </c>
      <c r="O61" s="13">
        <v>1</v>
      </c>
      <c r="P61" s="1">
        <v>0</v>
      </c>
      <c r="Q61" s="1">
        <v>0</v>
      </c>
      <c r="R61" s="1">
        <v>0</v>
      </c>
      <c r="S61" s="1">
        <v>0</v>
      </c>
      <c r="T61" s="4">
        <v>0</v>
      </c>
      <c r="U61" s="1">
        <v>2</v>
      </c>
      <c r="V61" s="1">
        <v>0</v>
      </c>
      <c r="W61" s="1">
        <v>0</v>
      </c>
      <c r="X61" s="1">
        <v>0</v>
      </c>
      <c r="Y61" s="1">
        <v>0</v>
      </c>
      <c r="Z61" s="1">
        <v>3</v>
      </c>
      <c r="AA61" s="1">
        <v>0</v>
      </c>
      <c r="AB61" s="13">
        <v>0</v>
      </c>
      <c r="AC61" s="1">
        <v>0</v>
      </c>
      <c r="AD61" s="1">
        <v>0</v>
      </c>
      <c r="AE61" s="1">
        <v>0</v>
      </c>
      <c r="AF61" s="1">
        <v>0</v>
      </c>
      <c r="AG61" s="6">
        <v>0</v>
      </c>
      <c r="AH61" s="1">
        <v>6</v>
      </c>
      <c r="AI61" s="1">
        <v>4</v>
      </c>
      <c r="AJ61" s="1">
        <v>1</v>
      </c>
      <c r="AK61" s="1">
        <v>0</v>
      </c>
      <c r="AL61" s="1">
        <v>0</v>
      </c>
      <c r="AM61" s="1">
        <v>6</v>
      </c>
      <c r="AN61" s="1">
        <v>1</v>
      </c>
      <c r="AO61" s="13">
        <v>0</v>
      </c>
      <c r="AP61" s="1">
        <v>0</v>
      </c>
      <c r="AQ61" s="1">
        <v>0</v>
      </c>
      <c r="AR61" s="1">
        <v>0</v>
      </c>
      <c r="AS61" s="1">
        <v>0</v>
      </c>
      <c r="AT61" s="8">
        <v>0</v>
      </c>
      <c r="AU61" s="1">
        <v>1</v>
      </c>
      <c r="AV61" s="1">
        <v>2</v>
      </c>
      <c r="AW61" s="1">
        <v>0</v>
      </c>
      <c r="AX61" s="1">
        <v>0</v>
      </c>
      <c r="AY61" s="1">
        <v>2</v>
      </c>
      <c r="AZ61" s="1">
        <v>4</v>
      </c>
      <c r="BA61" s="1">
        <v>3</v>
      </c>
      <c r="BB61" s="13">
        <v>1</v>
      </c>
      <c r="BC61" s="1">
        <v>0</v>
      </c>
      <c r="BD61" s="1">
        <v>0</v>
      </c>
      <c r="BE61" s="1">
        <v>0</v>
      </c>
      <c r="BF61" s="1">
        <v>0</v>
      </c>
      <c r="BG61" s="10"/>
      <c r="BO61" s="13"/>
    </row>
    <row r="62" spans="1:67" ht="15.75" customHeight="1" x14ac:dyDescent="0.25">
      <c r="A62" s="12">
        <v>44679</v>
      </c>
      <c r="B62" s="2"/>
      <c r="C62" s="2"/>
      <c r="D62" s="2"/>
      <c r="E62" s="2"/>
      <c r="F62" s="2"/>
      <c r="G62" s="2"/>
      <c r="O62" s="13"/>
      <c r="T62" s="4"/>
      <c r="AB62" s="13"/>
      <c r="AG62" s="6"/>
      <c r="AO62" s="13"/>
      <c r="AT62" s="8"/>
      <c r="BB62" s="13"/>
      <c r="BG62" s="10"/>
      <c r="BO62" s="13"/>
    </row>
    <row r="63" spans="1:67" ht="15.75" customHeight="1" x14ac:dyDescent="0.25">
      <c r="A63" s="1" t="s">
        <v>60</v>
      </c>
      <c r="B63" s="1">
        <v>0.37</v>
      </c>
      <c r="D63" s="1">
        <v>0.68</v>
      </c>
      <c r="E63" s="1">
        <v>0.84</v>
      </c>
      <c r="G63" s="2">
        <v>0</v>
      </c>
      <c r="H63" s="1">
        <v>3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3">
        <v>0</v>
      </c>
      <c r="P63" s="1">
        <v>0</v>
      </c>
      <c r="Q63" s="1">
        <v>0</v>
      </c>
      <c r="R63" s="1">
        <v>0</v>
      </c>
      <c r="S63" s="1">
        <v>0</v>
      </c>
      <c r="T63" s="4"/>
      <c r="AB63" s="13"/>
      <c r="AG63" s="6">
        <v>0</v>
      </c>
      <c r="AH63" s="1">
        <v>0</v>
      </c>
      <c r="AI63" s="1">
        <v>0</v>
      </c>
      <c r="AJ63" s="1">
        <v>0</v>
      </c>
      <c r="AK63" s="1">
        <v>0</v>
      </c>
      <c r="AL63" s="1">
        <v>0</v>
      </c>
      <c r="AM63" s="1">
        <v>1</v>
      </c>
      <c r="AN63" s="1">
        <v>0</v>
      </c>
      <c r="AO63" s="13">
        <v>0</v>
      </c>
      <c r="AP63" s="1">
        <v>0</v>
      </c>
      <c r="AQ63" s="1">
        <v>0</v>
      </c>
      <c r="AR63" s="1">
        <v>0</v>
      </c>
      <c r="AS63" s="1">
        <v>0</v>
      </c>
      <c r="AT63" s="8">
        <v>0</v>
      </c>
      <c r="AU63" s="1">
        <v>0</v>
      </c>
      <c r="AV63" s="1">
        <v>1</v>
      </c>
      <c r="AW63" s="1">
        <v>0</v>
      </c>
      <c r="AX63" s="1">
        <v>0</v>
      </c>
      <c r="AY63" s="1">
        <v>0</v>
      </c>
      <c r="AZ63" s="1">
        <v>3</v>
      </c>
      <c r="BA63" s="1">
        <v>1</v>
      </c>
      <c r="BB63" s="13">
        <v>0</v>
      </c>
      <c r="BC63" s="1">
        <v>0</v>
      </c>
      <c r="BD63" s="1">
        <v>1</v>
      </c>
      <c r="BE63" s="1">
        <v>0</v>
      </c>
      <c r="BF63" s="1">
        <v>0</v>
      </c>
      <c r="BG63" s="10"/>
      <c r="BO63" s="13"/>
    </row>
    <row r="64" spans="1:67" ht="15.75" customHeight="1" x14ac:dyDescent="0.25">
      <c r="A64" s="14">
        <v>44680</v>
      </c>
      <c r="B64" s="6"/>
      <c r="C64" s="6"/>
      <c r="D64" s="6"/>
      <c r="E64" s="6"/>
      <c r="F64" s="6"/>
      <c r="G64" s="2"/>
      <c r="O64" s="13"/>
      <c r="T64" s="4"/>
      <c r="AB64" s="13"/>
      <c r="AG64" s="6"/>
      <c r="AO64" s="13"/>
      <c r="AT64" s="8"/>
      <c r="BB64" s="13"/>
      <c r="BG64" s="10"/>
      <c r="BO64" s="13"/>
    </row>
    <row r="65" spans="1:67" ht="15.75" customHeight="1" x14ac:dyDescent="0.25">
      <c r="A65" s="1" t="s">
        <v>61</v>
      </c>
      <c r="B65" s="1">
        <v>1.32</v>
      </c>
      <c r="C65" s="1">
        <v>0.93</v>
      </c>
      <c r="E65" s="1">
        <v>0.18</v>
      </c>
      <c r="G65" s="2">
        <v>1</v>
      </c>
      <c r="H65" s="1">
        <v>3</v>
      </c>
      <c r="I65" s="1">
        <v>1</v>
      </c>
      <c r="J65" s="1">
        <v>1</v>
      </c>
      <c r="K65" s="1">
        <v>0</v>
      </c>
      <c r="L65" s="1">
        <v>0</v>
      </c>
      <c r="M65" s="1">
        <v>5</v>
      </c>
      <c r="N65" s="1">
        <v>0</v>
      </c>
      <c r="O65" s="13">
        <v>1</v>
      </c>
      <c r="P65" s="1">
        <v>0</v>
      </c>
      <c r="Q65" s="1">
        <v>0</v>
      </c>
      <c r="R65" s="1">
        <v>0</v>
      </c>
      <c r="S65" s="1">
        <v>0</v>
      </c>
      <c r="T65" s="4">
        <v>0</v>
      </c>
      <c r="U65" s="1">
        <v>2</v>
      </c>
      <c r="V65" s="1">
        <v>0</v>
      </c>
      <c r="W65" s="1">
        <v>0</v>
      </c>
      <c r="X65" s="1">
        <v>0</v>
      </c>
      <c r="Y65" s="1">
        <v>0</v>
      </c>
      <c r="Z65" s="1">
        <v>4</v>
      </c>
      <c r="AA65" s="1">
        <v>0</v>
      </c>
      <c r="AB65" s="13">
        <v>0</v>
      </c>
      <c r="AC65" s="1">
        <v>0</v>
      </c>
      <c r="AD65" s="1">
        <v>0</v>
      </c>
      <c r="AE65" s="1">
        <v>0</v>
      </c>
      <c r="AF65" s="1">
        <v>0</v>
      </c>
      <c r="AG65" s="6"/>
      <c r="AO65" s="13"/>
      <c r="AT65" s="8">
        <v>0</v>
      </c>
      <c r="AU65" s="1">
        <v>0</v>
      </c>
      <c r="AV65" s="1">
        <v>1</v>
      </c>
      <c r="AW65" s="1">
        <v>0</v>
      </c>
      <c r="AX65" s="1">
        <v>0</v>
      </c>
      <c r="AY65" s="1">
        <v>0</v>
      </c>
      <c r="AZ65" s="1">
        <v>1</v>
      </c>
      <c r="BA65" s="1">
        <v>1</v>
      </c>
      <c r="BB65" s="13">
        <v>0</v>
      </c>
      <c r="BC65" s="1">
        <v>0</v>
      </c>
      <c r="BD65" s="1">
        <v>0</v>
      </c>
      <c r="BE65" s="1">
        <v>0</v>
      </c>
      <c r="BF65" s="1">
        <v>0</v>
      </c>
      <c r="BG65" s="10"/>
      <c r="BO65" s="13"/>
    </row>
    <row r="66" spans="1:67" ht="15.75" customHeight="1" x14ac:dyDescent="0.25">
      <c r="A66" s="15">
        <v>44682</v>
      </c>
      <c r="B66" s="4"/>
      <c r="C66" s="4"/>
      <c r="D66" s="4"/>
      <c r="E66" s="4"/>
      <c r="F66" s="4"/>
      <c r="G66" s="2"/>
      <c r="O66" s="13"/>
      <c r="T66" s="4"/>
      <c r="AB66" s="13"/>
      <c r="AG66" s="6"/>
      <c r="AO66" s="13"/>
      <c r="AT66" s="8"/>
      <c r="BB66" s="13"/>
      <c r="BG66" s="10"/>
      <c r="BO66" s="13"/>
    </row>
    <row r="67" spans="1:67" ht="15.75" customHeight="1" x14ac:dyDescent="0.25">
      <c r="A67" s="1" t="s">
        <v>62</v>
      </c>
      <c r="B67" s="1">
        <v>1</v>
      </c>
      <c r="C67" s="1">
        <v>0.92</v>
      </c>
      <c r="D67" s="1">
        <v>0.84</v>
      </c>
      <c r="E67" s="1">
        <v>1.1200000000000001</v>
      </c>
      <c r="G67" s="2">
        <v>1</v>
      </c>
      <c r="H67" s="1">
        <v>4</v>
      </c>
      <c r="I67" s="1">
        <v>0</v>
      </c>
      <c r="J67" s="1">
        <v>0</v>
      </c>
      <c r="K67" s="1">
        <v>0</v>
      </c>
      <c r="L67" s="1">
        <v>2</v>
      </c>
      <c r="M67" s="1">
        <v>3</v>
      </c>
      <c r="N67" s="1">
        <v>1</v>
      </c>
      <c r="O67" s="13">
        <v>0</v>
      </c>
      <c r="P67" s="1">
        <v>0</v>
      </c>
      <c r="Q67" s="1">
        <v>0</v>
      </c>
      <c r="R67" s="1">
        <v>0</v>
      </c>
      <c r="S67" s="1">
        <v>0</v>
      </c>
      <c r="T67" s="4">
        <v>0</v>
      </c>
      <c r="U67" s="1">
        <v>0</v>
      </c>
      <c r="V67" s="1">
        <v>1</v>
      </c>
      <c r="W67" s="1">
        <v>0</v>
      </c>
      <c r="X67" s="1">
        <v>0</v>
      </c>
      <c r="Y67" s="1">
        <v>0</v>
      </c>
      <c r="Z67" s="1">
        <v>5</v>
      </c>
      <c r="AA67" s="1">
        <v>2</v>
      </c>
      <c r="AB67" s="13">
        <v>0</v>
      </c>
      <c r="AC67" s="1">
        <v>0</v>
      </c>
      <c r="AD67" s="1">
        <v>0</v>
      </c>
      <c r="AE67" s="1">
        <v>0</v>
      </c>
      <c r="AF67" s="1">
        <v>0</v>
      </c>
      <c r="AG67" s="6">
        <v>1</v>
      </c>
      <c r="AH67" s="1">
        <v>3</v>
      </c>
      <c r="AI67" s="1">
        <v>0</v>
      </c>
      <c r="AJ67" s="1">
        <v>0</v>
      </c>
      <c r="AK67" s="1">
        <v>0</v>
      </c>
      <c r="AL67" s="1">
        <v>1</v>
      </c>
      <c r="AM67" s="1">
        <v>3</v>
      </c>
      <c r="AN67" s="1">
        <v>1</v>
      </c>
      <c r="AO67" s="13">
        <v>1</v>
      </c>
      <c r="AP67" s="1">
        <v>0</v>
      </c>
      <c r="AQ67" s="1">
        <v>0</v>
      </c>
      <c r="AR67" s="1">
        <v>0</v>
      </c>
      <c r="AS67" s="1">
        <v>0</v>
      </c>
      <c r="AT67" s="8">
        <v>1</v>
      </c>
      <c r="AU67" s="1">
        <v>4</v>
      </c>
      <c r="AV67" s="1">
        <v>1</v>
      </c>
      <c r="AW67" s="1">
        <v>0</v>
      </c>
      <c r="AX67" s="1">
        <v>0</v>
      </c>
      <c r="AY67" s="1">
        <v>0</v>
      </c>
      <c r="AZ67" s="1">
        <v>0</v>
      </c>
      <c r="BA67" s="1">
        <v>0</v>
      </c>
      <c r="BB67" s="13">
        <v>0</v>
      </c>
      <c r="BC67" s="1">
        <v>0</v>
      </c>
      <c r="BD67" s="1">
        <v>0</v>
      </c>
      <c r="BE67" s="1">
        <v>0</v>
      </c>
      <c r="BF67" s="1">
        <v>0</v>
      </c>
      <c r="BG67" s="10"/>
      <c r="BO67" s="13"/>
    </row>
    <row r="68" spans="1:67" ht="15.75" customHeight="1" x14ac:dyDescent="0.25">
      <c r="A68" s="1" t="s">
        <v>63</v>
      </c>
      <c r="B68" s="1">
        <v>1.07</v>
      </c>
      <c r="C68" s="1">
        <v>0.96</v>
      </c>
      <c r="D68" s="1">
        <v>1.45</v>
      </c>
      <c r="E68" s="1">
        <v>0.78</v>
      </c>
      <c r="G68" s="2">
        <v>0</v>
      </c>
      <c r="H68" s="1">
        <v>3</v>
      </c>
      <c r="I68" s="1">
        <v>2</v>
      </c>
      <c r="J68" s="1">
        <v>0</v>
      </c>
      <c r="K68" s="1">
        <v>0</v>
      </c>
      <c r="L68" s="1">
        <v>0</v>
      </c>
      <c r="M68" s="1">
        <v>3</v>
      </c>
      <c r="N68" s="1">
        <v>2</v>
      </c>
      <c r="O68" s="13">
        <v>0</v>
      </c>
      <c r="P68" s="1">
        <v>0</v>
      </c>
      <c r="Q68" s="1">
        <v>0</v>
      </c>
      <c r="R68" s="1">
        <v>0</v>
      </c>
      <c r="S68" s="1">
        <v>0</v>
      </c>
      <c r="T68" s="4">
        <v>1</v>
      </c>
      <c r="U68" s="1">
        <v>1</v>
      </c>
      <c r="V68" s="1">
        <v>0</v>
      </c>
      <c r="W68" s="1">
        <v>0</v>
      </c>
      <c r="X68" s="1">
        <v>0</v>
      </c>
      <c r="Y68" s="1">
        <v>0</v>
      </c>
      <c r="Z68" s="1">
        <v>1</v>
      </c>
      <c r="AA68" s="1">
        <v>2</v>
      </c>
      <c r="AB68" s="13">
        <v>1</v>
      </c>
      <c r="AC68" s="1">
        <v>0</v>
      </c>
      <c r="AD68" s="1">
        <v>0</v>
      </c>
      <c r="AE68" s="1">
        <v>0</v>
      </c>
      <c r="AF68" s="1">
        <v>0</v>
      </c>
      <c r="AG68" s="6">
        <v>0</v>
      </c>
      <c r="AH68" s="1">
        <v>3</v>
      </c>
      <c r="AI68" s="1">
        <v>2</v>
      </c>
      <c r="AJ68" s="1">
        <v>0</v>
      </c>
      <c r="AK68" s="1">
        <v>0</v>
      </c>
      <c r="AL68" s="1">
        <v>2</v>
      </c>
      <c r="AM68" s="1">
        <v>3</v>
      </c>
      <c r="AN68" s="1">
        <v>3</v>
      </c>
      <c r="AO68" s="13">
        <v>0</v>
      </c>
      <c r="AP68" s="1">
        <v>1</v>
      </c>
      <c r="AQ68" s="1">
        <v>0</v>
      </c>
      <c r="AR68" s="1">
        <v>0</v>
      </c>
      <c r="AS68" s="1">
        <v>0</v>
      </c>
      <c r="AT68" s="8">
        <v>0</v>
      </c>
      <c r="AU68" s="1">
        <v>1</v>
      </c>
      <c r="AV68" s="1">
        <v>1</v>
      </c>
      <c r="AW68" s="1">
        <v>0</v>
      </c>
      <c r="AX68" s="1">
        <v>0</v>
      </c>
      <c r="AY68" s="1">
        <v>0</v>
      </c>
      <c r="AZ68" s="1">
        <v>1</v>
      </c>
      <c r="BA68" s="1">
        <v>2</v>
      </c>
      <c r="BB68" s="13">
        <v>0</v>
      </c>
      <c r="BC68" s="1">
        <v>0</v>
      </c>
      <c r="BD68" s="1">
        <v>0</v>
      </c>
      <c r="BE68" s="1">
        <v>0</v>
      </c>
      <c r="BF68" s="1">
        <v>0</v>
      </c>
      <c r="BG68" s="10"/>
      <c r="BO68" s="13"/>
    </row>
    <row r="69" spans="1:67" ht="15.75" customHeight="1" x14ac:dyDescent="0.25">
      <c r="A69" s="1" t="s">
        <v>64</v>
      </c>
      <c r="B69" s="1">
        <v>1.03</v>
      </c>
      <c r="C69" s="1">
        <v>1.39</v>
      </c>
      <c r="D69" s="1">
        <v>1.2</v>
      </c>
      <c r="E69" s="1">
        <v>1.4</v>
      </c>
      <c r="G69" s="2">
        <v>1</v>
      </c>
      <c r="H69" s="1">
        <v>4</v>
      </c>
      <c r="I69" s="1">
        <v>1</v>
      </c>
      <c r="J69" s="1">
        <v>0</v>
      </c>
      <c r="K69" s="1">
        <v>0</v>
      </c>
      <c r="L69" s="1">
        <v>2</v>
      </c>
      <c r="M69" s="1">
        <v>1</v>
      </c>
      <c r="N69" s="1">
        <v>0</v>
      </c>
      <c r="O69" s="13">
        <v>0</v>
      </c>
      <c r="P69" s="1">
        <v>0</v>
      </c>
      <c r="Q69" s="1">
        <v>0</v>
      </c>
      <c r="R69" s="1">
        <v>0</v>
      </c>
      <c r="S69" s="1">
        <v>0</v>
      </c>
      <c r="T69" s="4">
        <v>0</v>
      </c>
      <c r="U69" s="1">
        <v>2</v>
      </c>
      <c r="V69" s="1">
        <v>0</v>
      </c>
      <c r="W69" s="1">
        <v>0</v>
      </c>
      <c r="X69" s="1">
        <v>0</v>
      </c>
      <c r="Y69" s="1">
        <v>0</v>
      </c>
      <c r="Z69" s="1">
        <v>6</v>
      </c>
      <c r="AA69" s="1">
        <v>0</v>
      </c>
      <c r="AB69" s="13">
        <v>1</v>
      </c>
      <c r="AC69" s="1">
        <v>0</v>
      </c>
      <c r="AD69" s="1">
        <v>0</v>
      </c>
      <c r="AE69" s="1">
        <v>0</v>
      </c>
      <c r="AF69" s="1">
        <v>0</v>
      </c>
      <c r="AG69" s="6">
        <v>0</v>
      </c>
      <c r="AH69" s="1">
        <v>1</v>
      </c>
      <c r="AI69" s="1">
        <v>1</v>
      </c>
      <c r="AJ69" s="1">
        <v>0</v>
      </c>
      <c r="AK69" s="1">
        <v>0</v>
      </c>
      <c r="AL69" s="1">
        <v>0</v>
      </c>
      <c r="AM69" s="1">
        <v>4</v>
      </c>
      <c r="AN69" s="1">
        <v>4</v>
      </c>
      <c r="AO69" s="13">
        <v>1</v>
      </c>
      <c r="AP69" s="1">
        <v>0</v>
      </c>
      <c r="AQ69" s="1">
        <v>0</v>
      </c>
      <c r="AR69" s="1">
        <v>0</v>
      </c>
      <c r="AS69" s="1">
        <v>0</v>
      </c>
      <c r="AT69" s="8">
        <v>1</v>
      </c>
      <c r="AU69" s="1">
        <v>4</v>
      </c>
      <c r="AV69" s="1">
        <v>4</v>
      </c>
      <c r="AW69" s="1">
        <v>0</v>
      </c>
      <c r="AX69" s="1">
        <v>0</v>
      </c>
      <c r="AY69" s="1">
        <v>0</v>
      </c>
      <c r="AZ69" s="1">
        <v>1</v>
      </c>
      <c r="BA69" s="1">
        <v>0</v>
      </c>
      <c r="BB69" s="13">
        <v>1</v>
      </c>
      <c r="BC69" s="1">
        <v>0</v>
      </c>
      <c r="BD69" s="1">
        <v>0</v>
      </c>
      <c r="BE69" s="1">
        <v>0</v>
      </c>
      <c r="BF69" s="1">
        <v>0</v>
      </c>
      <c r="BG69" s="10"/>
      <c r="BO69" s="13"/>
    </row>
    <row r="70" spans="1:67" ht="15.75" customHeight="1" x14ac:dyDescent="0.25">
      <c r="A70" s="12">
        <v>44687</v>
      </c>
      <c r="B70" s="2"/>
      <c r="C70" s="2"/>
      <c r="D70" s="2"/>
      <c r="E70" s="2"/>
      <c r="F70" s="2"/>
      <c r="G70" s="2"/>
      <c r="O70" s="13"/>
      <c r="T70" s="4"/>
      <c r="AB70" s="13"/>
      <c r="AG70" s="6"/>
      <c r="AO70" s="13"/>
      <c r="AT70" s="8"/>
      <c r="BB70" s="13"/>
      <c r="BG70" s="10"/>
      <c r="BO70" s="13"/>
    </row>
    <row r="71" spans="1:67" ht="15.75" customHeight="1" x14ac:dyDescent="0.25">
      <c r="A71" s="1" t="s">
        <v>65</v>
      </c>
      <c r="B71" s="1">
        <v>0.9</v>
      </c>
      <c r="C71" s="1">
        <v>1.31</v>
      </c>
      <c r="D71" s="1">
        <v>1.3</v>
      </c>
      <c r="G71" s="2">
        <v>2</v>
      </c>
      <c r="H71" s="1">
        <v>5</v>
      </c>
      <c r="I71" s="1">
        <v>0</v>
      </c>
      <c r="J71" s="1">
        <v>0</v>
      </c>
      <c r="K71" s="1">
        <v>0</v>
      </c>
      <c r="L71" s="1">
        <v>0</v>
      </c>
      <c r="M71" s="1">
        <v>2</v>
      </c>
      <c r="N71" s="1">
        <v>1</v>
      </c>
      <c r="O71" s="13">
        <v>0</v>
      </c>
      <c r="P71" s="1">
        <v>0</v>
      </c>
      <c r="Q71" s="1">
        <v>0</v>
      </c>
      <c r="R71" s="1">
        <v>0</v>
      </c>
      <c r="S71" s="1">
        <v>0</v>
      </c>
      <c r="T71" s="4">
        <v>0</v>
      </c>
      <c r="U71" s="1">
        <v>0</v>
      </c>
      <c r="V71" s="1">
        <v>2</v>
      </c>
      <c r="W71" s="1">
        <v>0</v>
      </c>
      <c r="X71" s="1">
        <v>0</v>
      </c>
      <c r="Y71" s="1">
        <v>0</v>
      </c>
      <c r="Z71" s="1">
        <v>12</v>
      </c>
      <c r="AA71" s="1">
        <v>2</v>
      </c>
      <c r="AB71" s="13">
        <v>2</v>
      </c>
      <c r="AC71" s="1">
        <v>2</v>
      </c>
      <c r="AD71" s="1">
        <v>0</v>
      </c>
      <c r="AE71" s="1">
        <v>0</v>
      </c>
      <c r="AF71" s="1">
        <v>0</v>
      </c>
      <c r="AG71" s="6">
        <v>1</v>
      </c>
      <c r="AH71" s="1">
        <v>2</v>
      </c>
      <c r="AI71" s="1">
        <v>3</v>
      </c>
      <c r="AJ71" s="1">
        <v>0</v>
      </c>
      <c r="AK71" s="1">
        <v>0</v>
      </c>
      <c r="AL71" s="1">
        <v>0</v>
      </c>
      <c r="AM71" s="1">
        <v>5</v>
      </c>
      <c r="AN71" s="1">
        <v>1</v>
      </c>
      <c r="AO71" s="13">
        <v>3</v>
      </c>
      <c r="AP71" s="1">
        <v>0</v>
      </c>
      <c r="AQ71" s="1">
        <v>0</v>
      </c>
      <c r="AR71" s="1">
        <v>0</v>
      </c>
      <c r="AS71" s="1">
        <v>0</v>
      </c>
      <c r="AT71" s="8"/>
      <c r="BB71" s="13"/>
      <c r="BG71" s="10"/>
      <c r="BO71" s="13"/>
    </row>
    <row r="72" spans="1:67" ht="15.75" customHeight="1" x14ac:dyDescent="0.25">
      <c r="A72" s="1" t="s">
        <v>66</v>
      </c>
      <c r="B72" s="1">
        <v>0.83</v>
      </c>
      <c r="C72" s="1">
        <v>0.99</v>
      </c>
      <c r="D72" s="1">
        <v>1.32</v>
      </c>
      <c r="G72" s="2">
        <v>1</v>
      </c>
      <c r="H72" s="1">
        <v>2</v>
      </c>
      <c r="I72" s="1">
        <v>0</v>
      </c>
      <c r="J72" s="1">
        <v>0</v>
      </c>
      <c r="K72" s="1">
        <v>0</v>
      </c>
      <c r="L72" s="1">
        <v>5</v>
      </c>
      <c r="M72" s="1">
        <v>1</v>
      </c>
      <c r="N72" s="1">
        <v>1</v>
      </c>
      <c r="O72" s="13">
        <v>0</v>
      </c>
      <c r="P72" s="1">
        <v>0</v>
      </c>
      <c r="Q72" s="1">
        <v>0</v>
      </c>
      <c r="R72" s="1">
        <v>0</v>
      </c>
      <c r="S72" s="1">
        <v>0</v>
      </c>
      <c r="T72" s="4">
        <v>0</v>
      </c>
      <c r="U72" s="1">
        <v>1</v>
      </c>
      <c r="V72" s="1">
        <v>2</v>
      </c>
      <c r="W72" s="1">
        <v>0</v>
      </c>
      <c r="X72" s="1">
        <v>0</v>
      </c>
      <c r="Y72" s="1">
        <v>0</v>
      </c>
      <c r="Z72" s="1">
        <v>7</v>
      </c>
      <c r="AA72" s="1">
        <v>0</v>
      </c>
      <c r="AB72" s="13">
        <v>0</v>
      </c>
      <c r="AC72" s="1">
        <v>0</v>
      </c>
      <c r="AD72" s="1">
        <v>0</v>
      </c>
      <c r="AE72" s="1">
        <v>0</v>
      </c>
      <c r="AF72" s="1">
        <v>0</v>
      </c>
      <c r="AG72" s="6">
        <v>1</v>
      </c>
      <c r="AH72" s="1">
        <v>0</v>
      </c>
      <c r="AI72" s="1">
        <v>0</v>
      </c>
      <c r="AJ72" s="1">
        <v>2</v>
      </c>
      <c r="AK72" s="1">
        <v>0</v>
      </c>
      <c r="AL72" s="1">
        <v>1</v>
      </c>
      <c r="AM72" s="1">
        <v>6</v>
      </c>
      <c r="AN72" s="1">
        <v>3</v>
      </c>
      <c r="AO72" s="13">
        <v>0</v>
      </c>
      <c r="AP72" s="1">
        <v>0</v>
      </c>
      <c r="AQ72" s="1">
        <v>0</v>
      </c>
      <c r="AR72" s="1">
        <v>0</v>
      </c>
      <c r="AS72" s="1">
        <v>0</v>
      </c>
      <c r="AT72" s="8"/>
      <c r="BB72" s="13"/>
      <c r="BG72" s="10"/>
      <c r="BO72" s="13"/>
    </row>
    <row r="73" spans="1:67" ht="15.75" customHeight="1" x14ac:dyDescent="0.25">
      <c r="A73" s="14">
        <v>44701</v>
      </c>
      <c r="B73" s="6"/>
      <c r="C73" s="6"/>
      <c r="D73" s="6"/>
      <c r="E73" s="6"/>
      <c r="F73" s="6"/>
      <c r="G73" s="2"/>
      <c r="O73" s="13"/>
      <c r="T73" s="4"/>
      <c r="AB73" s="13"/>
      <c r="AG73" s="6"/>
      <c r="AO73" s="13"/>
      <c r="AT73" s="8"/>
      <c r="BB73" s="13"/>
      <c r="BG73" s="10"/>
      <c r="BO73" s="13"/>
    </row>
    <row r="74" spans="1:67" ht="15.75" customHeight="1" x14ac:dyDescent="0.25">
      <c r="A74" s="1" t="s">
        <v>67</v>
      </c>
      <c r="B74" s="1">
        <v>1.42</v>
      </c>
      <c r="C74" s="1">
        <v>1.32</v>
      </c>
      <c r="E74" s="1">
        <v>1.28</v>
      </c>
      <c r="G74" s="2">
        <v>0</v>
      </c>
      <c r="H74" s="1">
        <v>1</v>
      </c>
      <c r="I74" s="1">
        <v>4</v>
      </c>
      <c r="J74" s="1">
        <v>0</v>
      </c>
      <c r="K74" s="1">
        <v>0</v>
      </c>
      <c r="L74" s="1">
        <v>0</v>
      </c>
      <c r="M74" s="1">
        <v>3</v>
      </c>
      <c r="N74" s="1">
        <v>0</v>
      </c>
      <c r="O74" s="13">
        <v>1</v>
      </c>
      <c r="P74" s="1">
        <v>0</v>
      </c>
      <c r="Q74" s="1">
        <v>0</v>
      </c>
      <c r="R74" s="1">
        <v>0</v>
      </c>
      <c r="S74" s="1">
        <v>0</v>
      </c>
      <c r="T74" s="4">
        <v>0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3</v>
      </c>
      <c r="AA74" s="1">
        <v>1</v>
      </c>
      <c r="AB74" s="13">
        <v>0</v>
      </c>
      <c r="AC74" s="1">
        <v>0</v>
      </c>
      <c r="AD74" s="1">
        <v>0</v>
      </c>
      <c r="AE74" s="1">
        <v>0</v>
      </c>
      <c r="AF74" s="1">
        <v>0</v>
      </c>
      <c r="AG74" s="6"/>
      <c r="AO74" s="13"/>
      <c r="AT74" s="8">
        <v>1</v>
      </c>
      <c r="AU74" s="1">
        <v>4</v>
      </c>
      <c r="AV74" s="1">
        <v>0</v>
      </c>
      <c r="AW74" s="1">
        <v>0</v>
      </c>
      <c r="AX74" s="1">
        <v>0</v>
      </c>
      <c r="AY74" s="1">
        <v>0</v>
      </c>
      <c r="AZ74" s="1">
        <v>1</v>
      </c>
      <c r="BA74" s="1">
        <v>3</v>
      </c>
      <c r="BB74" s="13">
        <v>0</v>
      </c>
      <c r="BC74" s="1">
        <v>0</v>
      </c>
      <c r="BD74" s="1">
        <v>0</v>
      </c>
      <c r="BE74" s="1">
        <v>0</v>
      </c>
      <c r="BF74" s="1">
        <v>0</v>
      </c>
      <c r="BG74" s="10"/>
      <c r="BO74" s="13"/>
    </row>
    <row r="75" spans="1:67" ht="15.75" customHeight="1" x14ac:dyDescent="0.25">
      <c r="A75" s="15">
        <v>44704</v>
      </c>
      <c r="B75" s="4"/>
      <c r="C75" s="4"/>
      <c r="D75" s="4"/>
      <c r="E75" s="4"/>
      <c r="F75" s="4"/>
      <c r="G75" s="2"/>
      <c r="O75" s="13"/>
      <c r="T75" s="4"/>
      <c r="AB75" s="13"/>
      <c r="AG75" s="6"/>
      <c r="AO75" s="13"/>
      <c r="AT75" s="8"/>
      <c r="BB75" s="13"/>
      <c r="BG75" s="10"/>
      <c r="BO75" s="13"/>
    </row>
    <row r="76" spans="1:67" ht="15.75" customHeight="1" x14ac:dyDescent="0.25">
      <c r="A76" s="1" t="s">
        <v>68</v>
      </c>
      <c r="B76" s="1">
        <v>1.62</v>
      </c>
      <c r="C76" s="1">
        <v>1.35</v>
      </c>
      <c r="E76" s="1">
        <v>0.7</v>
      </c>
      <c r="G76" s="2">
        <v>0</v>
      </c>
      <c r="H76" s="1">
        <v>4</v>
      </c>
      <c r="I76" s="1">
        <v>4</v>
      </c>
      <c r="J76" s="1">
        <v>0</v>
      </c>
      <c r="K76" s="1">
        <v>0</v>
      </c>
      <c r="L76" s="1">
        <v>0</v>
      </c>
      <c r="M76" s="1">
        <v>4</v>
      </c>
      <c r="N76" s="1">
        <v>1</v>
      </c>
      <c r="O76" s="13">
        <v>1</v>
      </c>
      <c r="P76" s="1">
        <v>0</v>
      </c>
      <c r="Q76" s="1">
        <v>0</v>
      </c>
      <c r="R76" s="1">
        <v>0</v>
      </c>
      <c r="S76" s="1">
        <v>0</v>
      </c>
      <c r="T76" s="4">
        <v>0</v>
      </c>
      <c r="U76" s="1">
        <v>0</v>
      </c>
      <c r="V76" s="1">
        <v>1</v>
      </c>
      <c r="W76" s="1">
        <v>2</v>
      </c>
      <c r="X76" s="1">
        <v>0</v>
      </c>
      <c r="Y76" s="1">
        <v>1</v>
      </c>
      <c r="Z76" s="1">
        <v>3</v>
      </c>
      <c r="AA76" s="1">
        <v>1</v>
      </c>
      <c r="AB76" s="13">
        <v>2</v>
      </c>
      <c r="AC76" s="1">
        <v>1</v>
      </c>
      <c r="AD76" s="1">
        <v>2</v>
      </c>
      <c r="AE76" s="1">
        <v>0</v>
      </c>
      <c r="AF76" s="1">
        <v>0</v>
      </c>
      <c r="AG76" s="6"/>
      <c r="AO76" s="13"/>
      <c r="AT76" s="8">
        <v>1</v>
      </c>
      <c r="AU76" s="1">
        <v>2</v>
      </c>
      <c r="AV76" s="1">
        <v>0</v>
      </c>
      <c r="AW76" s="1">
        <v>0</v>
      </c>
      <c r="AX76" s="1">
        <v>0</v>
      </c>
      <c r="AY76" s="1">
        <v>0</v>
      </c>
      <c r="AZ76" s="1">
        <v>1</v>
      </c>
      <c r="BA76" s="1">
        <v>2</v>
      </c>
      <c r="BB76" s="13">
        <v>0</v>
      </c>
      <c r="BC76" s="1">
        <v>0</v>
      </c>
      <c r="BD76" s="1">
        <v>0</v>
      </c>
      <c r="BE76" s="1">
        <v>0</v>
      </c>
      <c r="BF76" s="1">
        <v>0</v>
      </c>
      <c r="BG76" s="10"/>
      <c r="BO76" s="13"/>
    </row>
    <row r="77" spans="1:67" ht="15.75" customHeight="1" x14ac:dyDescent="0.25">
      <c r="A77" s="1" t="s">
        <v>69</v>
      </c>
      <c r="B77" s="1">
        <v>1.1000000000000001</v>
      </c>
      <c r="C77" s="1">
        <v>1.02</v>
      </c>
      <c r="E77" s="1">
        <v>0.99</v>
      </c>
      <c r="G77" s="2">
        <v>0</v>
      </c>
      <c r="H77" s="1">
        <v>4</v>
      </c>
      <c r="I77" s="1">
        <v>2</v>
      </c>
      <c r="J77" s="1">
        <v>0</v>
      </c>
      <c r="K77" s="1">
        <v>0</v>
      </c>
      <c r="L77" s="1">
        <v>0</v>
      </c>
      <c r="M77" s="1">
        <v>3</v>
      </c>
      <c r="N77" s="1">
        <v>3</v>
      </c>
      <c r="O77" s="13">
        <v>0</v>
      </c>
      <c r="P77" s="1">
        <v>0</v>
      </c>
      <c r="Q77" s="1">
        <v>0</v>
      </c>
      <c r="R77" s="1">
        <v>0</v>
      </c>
      <c r="S77" s="1">
        <v>0</v>
      </c>
      <c r="T77" s="4">
        <v>0</v>
      </c>
      <c r="U77" s="1">
        <v>0</v>
      </c>
      <c r="V77" s="1">
        <v>0</v>
      </c>
      <c r="W77" s="1">
        <v>1</v>
      </c>
      <c r="X77" s="1">
        <v>0</v>
      </c>
      <c r="Y77" s="1">
        <v>1</v>
      </c>
      <c r="Z77" s="1">
        <v>9</v>
      </c>
      <c r="AA77" s="1">
        <v>2</v>
      </c>
      <c r="AB77" s="13">
        <v>0</v>
      </c>
      <c r="AC77" s="1">
        <v>2</v>
      </c>
      <c r="AD77" s="1">
        <v>0</v>
      </c>
      <c r="AE77" s="1">
        <v>0</v>
      </c>
      <c r="AF77" s="1">
        <v>0</v>
      </c>
      <c r="AG77" s="6"/>
      <c r="AO77" s="13"/>
      <c r="AT77" s="8">
        <v>1</v>
      </c>
      <c r="AU77" s="1">
        <v>3</v>
      </c>
      <c r="AV77" s="1">
        <v>1</v>
      </c>
      <c r="AW77" s="1">
        <v>0</v>
      </c>
      <c r="AX77" s="1">
        <v>0</v>
      </c>
      <c r="AY77" s="1">
        <v>0</v>
      </c>
      <c r="AZ77" s="1">
        <v>4</v>
      </c>
      <c r="BA77" s="1">
        <v>1</v>
      </c>
      <c r="BB77" s="13">
        <v>1</v>
      </c>
      <c r="BC77" s="1">
        <v>1</v>
      </c>
      <c r="BD77" s="1">
        <v>0</v>
      </c>
      <c r="BE77" s="1">
        <v>0</v>
      </c>
      <c r="BF77" s="1">
        <v>0</v>
      </c>
      <c r="BG77" s="10"/>
      <c r="BO77" s="13"/>
    </row>
    <row r="78" spans="1:67" ht="15.75" customHeight="1" x14ac:dyDescent="0.25">
      <c r="A78" s="1" t="s">
        <v>70</v>
      </c>
      <c r="B78" s="1">
        <v>1.06</v>
      </c>
      <c r="C78" s="1">
        <v>1.1100000000000001</v>
      </c>
      <c r="E78" s="1">
        <v>1.37</v>
      </c>
      <c r="G78" s="2">
        <v>0</v>
      </c>
      <c r="H78" s="1">
        <v>2</v>
      </c>
      <c r="I78" s="1">
        <v>0</v>
      </c>
      <c r="J78" s="1">
        <v>0</v>
      </c>
      <c r="K78" s="1">
        <v>0</v>
      </c>
      <c r="L78" s="1">
        <v>0</v>
      </c>
      <c r="M78" s="1">
        <v>3</v>
      </c>
      <c r="N78" s="1">
        <v>1</v>
      </c>
      <c r="O78" s="13">
        <v>1</v>
      </c>
      <c r="P78" s="1">
        <v>0</v>
      </c>
      <c r="Q78" s="1">
        <v>0</v>
      </c>
      <c r="R78" s="1">
        <v>0</v>
      </c>
      <c r="S78" s="1">
        <v>0</v>
      </c>
      <c r="T78" s="4">
        <v>0</v>
      </c>
      <c r="U78" s="1">
        <v>0</v>
      </c>
      <c r="V78" s="1">
        <v>1</v>
      </c>
      <c r="W78" s="1">
        <v>0</v>
      </c>
      <c r="X78" s="1">
        <v>0</v>
      </c>
      <c r="Y78" s="1">
        <v>0</v>
      </c>
      <c r="Z78" s="1">
        <v>6</v>
      </c>
      <c r="AA78" s="1">
        <v>0</v>
      </c>
      <c r="AB78" s="13">
        <v>1</v>
      </c>
      <c r="AC78" s="1">
        <v>0</v>
      </c>
      <c r="AD78" s="1">
        <v>0</v>
      </c>
      <c r="AE78" s="1">
        <v>0</v>
      </c>
      <c r="AF78" s="1">
        <v>0</v>
      </c>
      <c r="AG78" s="6"/>
      <c r="AO78" s="13"/>
      <c r="AT78" s="8">
        <v>0</v>
      </c>
      <c r="AU78" s="1">
        <v>5</v>
      </c>
      <c r="AV78" s="1">
        <v>3</v>
      </c>
      <c r="AW78" s="1">
        <v>0</v>
      </c>
      <c r="AX78" s="1">
        <v>0</v>
      </c>
      <c r="AY78" s="1">
        <v>0</v>
      </c>
      <c r="AZ78" s="1">
        <v>1</v>
      </c>
      <c r="BA78" s="1">
        <v>5</v>
      </c>
      <c r="BB78" s="13">
        <v>1</v>
      </c>
      <c r="BC78" s="1">
        <v>1</v>
      </c>
      <c r="BD78" s="1">
        <v>0</v>
      </c>
      <c r="BE78" s="1">
        <v>0</v>
      </c>
      <c r="BF78" s="1">
        <v>0</v>
      </c>
      <c r="BG78" s="10"/>
      <c r="BO78" s="13"/>
    </row>
    <row r="79" spans="1:67" ht="15.75" customHeight="1" x14ac:dyDescent="0.25">
      <c r="A79" s="12">
        <v>44705</v>
      </c>
      <c r="B79" s="2"/>
      <c r="C79" s="2"/>
      <c r="D79" s="2"/>
      <c r="E79" s="2"/>
      <c r="F79" s="2"/>
      <c r="G79" s="2"/>
      <c r="O79" s="13"/>
      <c r="T79" s="4"/>
      <c r="AB79" s="13"/>
      <c r="AG79" s="6"/>
      <c r="AO79" s="13"/>
      <c r="AT79" s="8"/>
      <c r="BB79" s="13"/>
      <c r="BG79" s="10"/>
      <c r="BO79" s="13"/>
    </row>
    <row r="80" spans="1:67" ht="15.75" customHeight="1" x14ac:dyDescent="0.25">
      <c r="A80" s="1" t="s">
        <v>71</v>
      </c>
      <c r="B80" s="1">
        <v>1.1399999999999999</v>
      </c>
      <c r="C80" s="1">
        <v>1.1100000000000001</v>
      </c>
      <c r="E80" s="1">
        <v>0.6</v>
      </c>
      <c r="G80" s="2">
        <v>2</v>
      </c>
      <c r="H80" s="1">
        <v>5</v>
      </c>
      <c r="I80" s="1">
        <v>3</v>
      </c>
      <c r="J80" s="1">
        <v>0</v>
      </c>
      <c r="K80" s="1">
        <v>0</v>
      </c>
      <c r="L80" s="1">
        <v>0</v>
      </c>
      <c r="M80" s="1">
        <v>2</v>
      </c>
      <c r="N80" s="1">
        <v>0</v>
      </c>
      <c r="O80" s="13">
        <v>0</v>
      </c>
      <c r="P80" s="1">
        <v>0</v>
      </c>
      <c r="Q80" s="1">
        <v>0</v>
      </c>
      <c r="R80" s="1">
        <v>0</v>
      </c>
      <c r="S80" s="1">
        <v>0</v>
      </c>
      <c r="T80" s="4">
        <v>0</v>
      </c>
      <c r="U80" s="1">
        <v>1</v>
      </c>
      <c r="V80" s="1">
        <v>1</v>
      </c>
      <c r="W80" s="1">
        <v>1</v>
      </c>
      <c r="X80" s="1">
        <v>0</v>
      </c>
      <c r="Y80" s="1">
        <v>0</v>
      </c>
      <c r="Z80" s="1">
        <v>5</v>
      </c>
      <c r="AA80" s="1">
        <v>0</v>
      </c>
      <c r="AB80" s="13">
        <v>0</v>
      </c>
      <c r="AC80" s="1">
        <v>0</v>
      </c>
      <c r="AD80" s="1">
        <v>0</v>
      </c>
      <c r="AE80" s="1">
        <v>0</v>
      </c>
      <c r="AF80" s="1">
        <v>0</v>
      </c>
      <c r="AG80" s="6"/>
      <c r="AO80" s="13"/>
      <c r="AT80" s="8">
        <v>0</v>
      </c>
      <c r="AU80" s="1">
        <v>1</v>
      </c>
      <c r="AV80" s="1">
        <v>1</v>
      </c>
      <c r="AW80" s="1">
        <v>0</v>
      </c>
      <c r="AX80" s="1">
        <v>0</v>
      </c>
      <c r="AY80" s="1">
        <v>0</v>
      </c>
      <c r="AZ80" s="1">
        <v>2</v>
      </c>
      <c r="BA80" s="1">
        <v>1</v>
      </c>
      <c r="BB80" s="13">
        <v>0</v>
      </c>
      <c r="BC80" s="1">
        <v>0</v>
      </c>
      <c r="BD80" s="1">
        <v>0</v>
      </c>
      <c r="BE80" s="1">
        <v>0</v>
      </c>
      <c r="BF80" s="1">
        <v>0</v>
      </c>
      <c r="BG80" s="10"/>
      <c r="BO80" s="13"/>
    </row>
    <row r="81" spans="1:67" ht="15.75" customHeight="1" x14ac:dyDescent="0.25">
      <c r="A81" s="1" t="s">
        <v>72</v>
      </c>
      <c r="B81" s="1">
        <v>1.0900000000000001</v>
      </c>
      <c r="C81" s="1">
        <v>0.97</v>
      </c>
      <c r="D81" s="1">
        <v>1</v>
      </c>
      <c r="E81" s="1">
        <v>0.83</v>
      </c>
      <c r="G81" s="2">
        <v>1</v>
      </c>
      <c r="H81" s="1">
        <v>4</v>
      </c>
      <c r="I81" s="1">
        <v>1</v>
      </c>
      <c r="J81" s="1">
        <v>0</v>
      </c>
      <c r="K81" s="1">
        <v>0</v>
      </c>
      <c r="L81" s="1">
        <v>1</v>
      </c>
      <c r="M81" s="1">
        <v>5</v>
      </c>
      <c r="N81" s="1">
        <v>2</v>
      </c>
      <c r="O81" s="13">
        <v>0</v>
      </c>
      <c r="P81" s="1">
        <v>0</v>
      </c>
      <c r="Q81" s="1">
        <v>0</v>
      </c>
      <c r="R81" s="1">
        <v>0</v>
      </c>
      <c r="S81" s="1">
        <v>0</v>
      </c>
      <c r="T81" s="4">
        <v>0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  <c r="AA81" s="1">
        <v>2</v>
      </c>
      <c r="AB81" s="13">
        <v>0</v>
      </c>
      <c r="AC81" s="1">
        <v>0</v>
      </c>
      <c r="AD81" s="1">
        <v>0</v>
      </c>
      <c r="AE81" s="1">
        <v>0</v>
      </c>
      <c r="AF81" s="1">
        <v>0</v>
      </c>
      <c r="AG81" s="6">
        <v>1</v>
      </c>
      <c r="AH81" s="1">
        <v>0</v>
      </c>
      <c r="AI81" s="1">
        <v>0</v>
      </c>
      <c r="AJ81" s="1">
        <v>0</v>
      </c>
      <c r="AK81" s="1">
        <v>0</v>
      </c>
      <c r="AL81" s="1">
        <v>2</v>
      </c>
      <c r="AM81" s="1">
        <v>2</v>
      </c>
      <c r="AN81" s="1">
        <v>0</v>
      </c>
      <c r="AO81" s="13">
        <v>0</v>
      </c>
      <c r="AP81" s="1">
        <v>0</v>
      </c>
      <c r="AQ81" s="1">
        <v>0</v>
      </c>
      <c r="AR81" s="1">
        <v>0</v>
      </c>
      <c r="AS81" s="1">
        <v>0</v>
      </c>
      <c r="AT81" s="8">
        <v>0</v>
      </c>
      <c r="AU81" s="1">
        <v>1</v>
      </c>
      <c r="AV81" s="1">
        <v>0</v>
      </c>
      <c r="AW81" s="1">
        <v>0</v>
      </c>
      <c r="AX81" s="1">
        <v>0</v>
      </c>
      <c r="AY81" s="1">
        <v>0</v>
      </c>
      <c r="AZ81" s="1">
        <v>2</v>
      </c>
      <c r="BA81" s="1">
        <v>1</v>
      </c>
      <c r="BB81" s="13">
        <v>0</v>
      </c>
      <c r="BC81" s="1">
        <v>0</v>
      </c>
      <c r="BD81" s="1">
        <v>0</v>
      </c>
      <c r="BE81" s="1">
        <v>0</v>
      </c>
      <c r="BF81" s="1">
        <v>0</v>
      </c>
      <c r="BG81" s="10"/>
      <c r="BO81" s="13"/>
    </row>
    <row r="82" spans="1:67" ht="15.75" customHeight="1" x14ac:dyDescent="0.25">
      <c r="A82" s="1" t="s">
        <v>73</v>
      </c>
      <c r="B82" s="1">
        <v>0.62</v>
      </c>
      <c r="C82" s="1">
        <v>0.67</v>
      </c>
      <c r="D82" s="1">
        <v>1.0900000000000001</v>
      </c>
      <c r="E82" s="1">
        <v>0.45</v>
      </c>
      <c r="G82" s="2">
        <v>0</v>
      </c>
      <c r="H82" s="1">
        <v>2</v>
      </c>
      <c r="I82" s="1">
        <v>1</v>
      </c>
      <c r="J82" s="1">
        <v>0</v>
      </c>
      <c r="K82" s="1">
        <v>0</v>
      </c>
      <c r="L82" s="1">
        <v>0</v>
      </c>
      <c r="M82" s="1">
        <v>1</v>
      </c>
      <c r="N82" s="1">
        <v>0</v>
      </c>
      <c r="O82" s="13">
        <v>0</v>
      </c>
      <c r="P82" s="1">
        <v>0</v>
      </c>
      <c r="Q82" s="1">
        <v>0</v>
      </c>
      <c r="R82" s="1">
        <v>0</v>
      </c>
      <c r="S82" s="1">
        <v>0</v>
      </c>
      <c r="T82" s="4">
        <v>0</v>
      </c>
      <c r="U82" s="1">
        <v>1</v>
      </c>
      <c r="V82" s="1">
        <v>0</v>
      </c>
      <c r="W82" s="1">
        <v>1</v>
      </c>
      <c r="X82" s="1">
        <v>0</v>
      </c>
      <c r="Y82" s="1">
        <v>0</v>
      </c>
      <c r="Z82" s="1">
        <v>2</v>
      </c>
      <c r="AA82" s="1">
        <v>0</v>
      </c>
      <c r="AB82" s="13">
        <v>0</v>
      </c>
      <c r="AC82" s="1">
        <v>1</v>
      </c>
      <c r="AD82" s="1">
        <v>0</v>
      </c>
      <c r="AE82" s="1">
        <v>0</v>
      </c>
      <c r="AF82" s="1">
        <v>0</v>
      </c>
      <c r="AG82" s="6">
        <v>0</v>
      </c>
      <c r="AH82" s="1">
        <v>1</v>
      </c>
      <c r="AI82" s="1">
        <v>2</v>
      </c>
      <c r="AJ82" s="1">
        <v>0</v>
      </c>
      <c r="AK82" s="1">
        <v>0</v>
      </c>
      <c r="AL82" s="1">
        <v>0</v>
      </c>
      <c r="AM82" s="1">
        <v>3</v>
      </c>
      <c r="AN82" s="1">
        <v>0</v>
      </c>
      <c r="AO82" s="13">
        <v>0</v>
      </c>
      <c r="AP82" s="1">
        <v>0</v>
      </c>
      <c r="AQ82" s="1">
        <v>0</v>
      </c>
      <c r="AR82" s="1">
        <v>0</v>
      </c>
      <c r="AS82" s="1">
        <v>0</v>
      </c>
      <c r="AT82" s="8">
        <v>0</v>
      </c>
      <c r="AU82" s="1">
        <v>1</v>
      </c>
      <c r="AV82" s="1">
        <v>0</v>
      </c>
      <c r="AW82" s="1">
        <v>0</v>
      </c>
      <c r="AX82" s="1">
        <v>0</v>
      </c>
      <c r="AY82" s="1">
        <v>0</v>
      </c>
      <c r="AZ82" s="1">
        <v>3</v>
      </c>
      <c r="BA82" s="1">
        <v>0</v>
      </c>
      <c r="BB82" s="13">
        <v>0</v>
      </c>
      <c r="BC82" s="1">
        <v>0</v>
      </c>
      <c r="BD82" s="1">
        <v>0</v>
      </c>
      <c r="BE82" s="1">
        <v>0</v>
      </c>
      <c r="BF82" s="1">
        <v>0</v>
      </c>
      <c r="BG82" s="10"/>
      <c r="BO82" s="13"/>
    </row>
    <row r="83" spans="1:67" ht="15.75" customHeight="1" x14ac:dyDescent="0.25">
      <c r="A83" s="1" t="s">
        <v>74</v>
      </c>
      <c r="B83" s="1">
        <v>1.4</v>
      </c>
      <c r="C83" s="1">
        <v>1.46</v>
      </c>
      <c r="D83" s="1">
        <v>2.5299999999999998</v>
      </c>
      <c r="E83" s="1">
        <v>0.68</v>
      </c>
      <c r="G83" s="2">
        <v>0</v>
      </c>
      <c r="H83" s="1">
        <v>3</v>
      </c>
      <c r="I83" s="1">
        <v>1</v>
      </c>
      <c r="J83" s="1">
        <v>0</v>
      </c>
      <c r="K83" s="1">
        <v>0</v>
      </c>
      <c r="L83" s="1">
        <v>0</v>
      </c>
      <c r="M83" s="1">
        <v>3</v>
      </c>
      <c r="N83" s="1">
        <v>1</v>
      </c>
      <c r="O83" s="13">
        <v>1</v>
      </c>
      <c r="P83" s="1">
        <v>0</v>
      </c>
      <c r="Q83" s="1">
        <v>0</v>
      </c>
      <c r="R83" s="1">
        <v>0</v>
      </c>
      <c r="S83" s="1">
        <v>0</v>
      </c>
      <c r="T83" s="4">
        <v>0</v>
      </c>
      <c r="U83" s="1">
        <v>2</v>
      </c>
      <c r="V83" s="1">
        <v>1</v>
      </c>
      <c r="W83" s="1">
        <v>0</v>
      </c>
      <c r="X83" s="1">
        <v>0</v>
      </c>
      <c r="Y83" s="1">
        <v>0</v>
      </c>
      <c r="Z83" s="1">
        <v>3</v>
      </c>
      <c r="AA83" s="1">
        <v>1</v>
      </c>
      <c r="AB83" s="13">
        <v>0</v>
      </c>
      <c r="AC83" s="1">
        <v>0</v>
      </c>
      <c r="AD83" s="1">
        <v>0</v>
      </c>
      <c r="AE83" s="1">
        <v>0</v>
      </c>
      <c r="AF83" s="1">
        <v>0</v>
      </c>
      <c r="AG83" s="6">
        <v>0</v>
      </c>
      <c r="AH83" s="1">
        <v>5</v>
      </c>
      <c r="AI83" s="1">
        <v>2</v>
      </c>
      <c r="AJ83" s="1">
        <v>1</v>
      </c>
      <c r="AK83" s="1">
        <v>1</v>
      </c>
      <c r="AL83" s="1">
        <v>1</v>
      </c>
      <c r="AM83" s="1">
        <v>10</v>
      </c>
      <c r="AN83" s="1">
        <v>4</v>
      </c>
      <c r="AO83" s="13">
        <v>3</v>
      </c>
      <c r="AP83" s="1">
        <v>0</v>
      </c>
      <c r="AQ83" s="1">
        <v>1</v>
      </c>
      <c r="AR83" s="1">
        <v>0</v>
      </c>
      <c r="AS83" s="1">
        <v>0</v>
      </c>
      <c r="AT83" s="8">
        <v>0</v>
      </c>
      <c r="AU83" s="1">
        <v>1</v>
      </c>
      <c r="AV83" s="1">
        <v>1</v>
      </c>
      <c r="AW83" s="1">
        <v>0</v>
      </c>
      <c r="AX83" s="1">
        <v>0</v>
      </c>
      <c r="AY83" s="1">
        <v>0</v>
      </c>
      <c r="AZ83" s="1">
        <v>0</v>
      </c>
      <c r="BA83" s="1">
        <v>0</v>
      </c>
      <c r="BB83" s="13">
        <v>1</v>
      </c>
      <c r="BC83" s="1">
        <v>0</v>
      </c>
      <c r="BD83" s="1">
        <v>1</v>
      </c>
      <c r="BE83" s="1">
        <v>0</v>
      </c>
      <c r="BF83" s="1">
        <v>0</v>
      </c>
      <c r="BG83" s="10"/>
      <c r="BO83" s="13"/>
    </row>
    <row r="84" spans="1:67" ht="15.75" customHeight="1" x14ac:dyDescent="0.25">
      <c r="A84" s="1" t="s">
        <v>75</v>
      </c>
      <c r="B84" s="1">
        <v>0.55000000000000004</v>
      </c>
      <c r="C84" s="1">
        <v>0.9</v>
      </c>
      <c r="D84" s="1">
        <v>0.68</v>
      </c>
      <c r="E84" s="1">
        <v>0.41</v>
      </c>
      <c r="G84" s="2">
        <v>0</v>
      </c>
      <c r="H84" s="1">
        <v>1</v>
      </c>
      <c r="I84" s="1">
        <v>0</v>
      </c>
      <c r="J84" s="1">
        <v>0</v>
      </c>
      <c r="K84" s="1">
        <v>0</v>
      </c>
      <c r="L84" s="1">
        <v>0</v>
      </c>
      <c r="M84" s="1">
        <v>4</v>
      </c>
      <c r="N84" s="1">
        <v>0</v>
      </c>
      <c r="O84" s="13">
        <v>0</v>
      </c>
      <c r="P84" s="1">
        <v>0</v>
      </c>
      <c r="Q84" s="1">
        <v>0</v>
      </c>
      <c r="R84" s="1">
        <v>0</v>
      </c>
      <c r="S84" s="1">
        <v>0</v>
      </c>
      <c r="T84" s="4">
        <v>0</v>
      </c>
      <c r="U84" s="1">
        <v>0</v>
      </c>
      <c r="V84" s="1">
        <v>1</v>
      </c>
      <c r="W84" s="1">
        <v>0</v>
      </c>
      <c r="X84" s="1">
        <v>0</v>
      </c>
      <c r="Y84" s="1">
        <v>0</v>
      </c>
      <c r="Z84" s="1">
        <v>4</v>
      </c>
      <c r="AA84" s="1">
        <v>0</v>
      </c>
      <c r="AB84" s="13">
        <v>0</v>
      </c>
      <c r="AC84" s="1">
        <v>0</v>
      </c>
      <c r="AD84" s="1">
        <v>0</v>
      </c>
      <c r="AE84" s="1">
        <v>0</v>
      </c>
      <c r="AF84" s="1">
        <v>0</v>
      </c>
      <c r="AG84" s="6">
        <v>0</v>
      </c>
      <c r="AH84" s="1">
        <v>1</v>
      </c>
      <c r="AI84" s="1">
        <v>0</v>
      </c>
      <c r="AJ84" s="1">
        <v>0</v>
      </c>
      <c r="AK84" s="1">
        <v>0</v>
      </c>
      <c r="AL84" s="1">
        <v>0</v>
      </c>
      <c r="AM84" s="1">
        <v>0</v>
      </c>
      <c r="AN84" s="1">
        <v>1</v>
      </c>
      <c r="AO84" s="13">
        <v>0</v>
      </c>
      <c r="AP84" s="1">
        <v>0</v>
      </c>
      <c r="AQ84" s="1">
        <v>0</v>
      </c>
      <c r="AR84" s="1">
        <v>0</v>
      </c>
      <c r="AS84" s="1">
        <v>0</v>
      </c>
      <c r="AT84" s="8">
        <v>0</v>
      </c>
      <c r="AU84" s="1">
        <v>1</v>
      </c>
      <c r="AV84" s="1">
        <v>0</v>
      </c>
      <c r="AW84" s="1">
        <v>0</v>
      </c>
      <c r="AX84" s="1">
        <v>0</v>
      </c>
      <c r="AY84" s="1">
        <v>2</v>
      </c>
      <c r="AZ84" s="1">
        <v>1</v>
      </c>
      <c r="BA84" s="1">
        <v>0</v>
      </c>
      <c r="BB84" s="13">
        <v>0</v>
      </c>
      <c r="BC84" s="1">
        <v>0</v>
      </c>
      <c r="BD84" s="1">
        <v>0</v>
      </c>
      <c r="BE84" s="1">
        <v>0</v>
      </c>
      <c r="BF84" s="1">
        <v>0</v>
      </c>
      <c r="BG84" s="10"/>
      <c r="BO84" s="13"/>
    </row>
    <row r="85" spans="1:67" ht="15.75" customHeight="1" x14ac:dyDescent="0.25">
      <c r="A85" s="1" t="s">
        <v>76</v>
      </c>
      <c r="B85" s="1">
        <v>1.46</v>
      </c>
      <c r="C85" s="1">
        <v>1.0900000000000001</v>
      </c>
      <c r="D85" s="1">
        <v>1.21</v>
      </c>
      <c r="E85" s="1">
        <v>0.84</v>
      </c>
      <c r="G85" s="2">
        <v>0</v>
      </c>
      <c r="H85" s="1">
        <v>5</v>
      </c>
      <c r="I85" s="1">
        <v>1</v>
      </c>
      <c r="J85" s="1">
        <v>1</v>
      </c>
      <c r="K85" s="1">
        <v>0</v>
      </c>
      <c r="L85" s="1">
        <v>0</v>
      </c>
      <c r="M85" s="1">
        <v>4</v>
      </c>
      <c r="N85" s="1">
        <v>0</v>
      </c>
      <c r="O85" s="13">
        <v>0</v>
      </c>
      <c r="P85" s="1">
        <v>1</v>
      </c>
      <c r="Q85" s="1">
        <v>0</v>
      </c>
      <c r="R85" s="1">
        <v>0</v>
      </c>
      <c r="S85" s="1">
        <v>0</v>
      </c>
      <c r="T85" s="4">
        <v>0</v>
      </c>
      <c r="U85" s="1">
        <v>2</v>
      </c>
      <c r="V85" s="1">
        <v>1</v>
      </c>
      <c r="W85" s="1">
        <v>0</v>
      </c>
      <c r="X85" s="1">
        <v>0</v>
      </c>
      <c r="Y85" s="1">
        <v>0</v>
      </c>
      <c r="Z85" s="1">
        <v>4</v>
      </c>
      <c r="AA85" s="1">
        <v>0</v>
      </c>
      <c r="AB85" s="13">
        <v>1</v>
      </c>
      <c r="AC85" s="1">
        <v>0</v>
      </c>
      <c r="AD85" s="1">
        <v>0</v>
      </c>
      <c r="AE85" s="1">
        <v>0</v>
      </c>
      <c r="AF85" s="1">
        <v>0</v>
      </c>
      <c r="AG85" s="6">
        <v>0</v>
      </c>
      <c r="AH85" s="1">
        <v>2</v>
      </c>
      <c r="AI85" s="1">
        <v>1</v>
      </c>
      <c r="AJ85" s="1">
        <v>0</v>
      </c>
      <c r="AK85" s="1">
        <v>0</v>
      </c>
      <c r="AL85" s="1">
        <v>3</v>
      </c>
      <c r="AM85" s="1">
        <v>4</v>
      </c>
      <c r="AN85" s="1">
        <v>2</v>
      </c>
      <c r="AO85" s="13">
        <v>1</v>
      </c>
      <c r="AP85" s="1">
        <v>0</v>
      </c>
      <c r="AQ85" s="1">
        <v>0</v>
      </c>
      <c r="AR85" s="1">
        <v>0</v>
      </c>
      <c r="AS85" s="1">
        <v>0</v>
      </c>
      <c r="AT85" s="8">
        <v>0</v>
      </c>
      <c r="AU85" s="1">
        <v>4</v>
      </c>
      <c r="AV85" s="1">
        <v>0</v>
      </c>
      <c r="AW85" s="1">
        <v>0</v>
      </c>
      <c r="AX85" s="1">
        <v>0</v>
      </c>
      <c r="AY85" s="1">
        <v>3</v>
      </c>
      <c r="AZ85" s="1">
        <v>0</v>
      </c>
      <c r="BA85" s="1">
        <v>0</v>
      </c>
      <c r="BB85" s="13">
        <v>0</v>
      </c>
      <c r="BC85" s="1">
        <v>0</v>
      </c>
      <c r="BD85" s="1">
        <v>0</v>
      </c>
      <c r="BE85" s="1">
        <v>0</v>
      </c>
      <c r="BF85" s="1">
        <v>0</v>
      </c>
      <c r="BG85" s="10"/>
      <c r="BO85" s="13"/>
    </row>
    <row r="86" spans="1:67" ht="15.75" customHeight="1" x14ac:dyDescent="0.25">
      <c r="A86" s="14">
        <v>44706</v>
      </c>
      <c r="B86" s="6"/>
      <c r="C86" s="6"/>
      <c r="D86" s="6"/>
      <c r="E86" s="6"/>
      <c r="F86" s="6"/>
      <c r="G86" s="2"/>
      <c r="O86" s="13"/>
      <c r="T86" s="4"/>
      <c r="AB86" s="13"/>
      <c r="AG86" s="6"/>
      <c r="AO86" s="13"/>
      <c r="AT86" s="8"/>
      <c r="BB86" s="13"/>
      <c r="BG86" s="10"/>
      <c r="BO86" s="13"/>
    </row>
    <row r="87" spans="1:67" ht="15.75" customHeight="1" x14ac:dyDescent="0.25">
      <c r="A87" s="1" t="s">
        <v>77</v>
      </c>
      <c r="B87" s="1">
        <v>0.59</v>
      </c>
      <c r="C87" s="1">
        <v>1.31</v>
      </c>
      <c r="E87" s="1">
        <v>0.63</v>
      </c>
      <c r="G87" s="2">
        <v>0</v>
      </c>
      <c r="H87" s="1">
        <v>2</v>
      </c>
      <c r="I87" s="1">
        <v>0</v>
      </c>
      <c r="J87" s="1">
        <v>0</v>
      </c>
      <c r="K87" s="1">
        <v>0</v>
      </c>
      <c r="L87" s="1">
        <v>0</v>
      </c>
      <c r="M87" s="1">
        <v>2</v>
      </c>
      <c r="N87" s="1">
        <v>0</v>
      </c>
      <c r="O87" s="13">
        <v>1</v>
      </c>
      <c r="P87" s="1">
        <v>0</v>
      </c>
      <c r="Q87" s="1">
        <v>0</v>
      </c>
      <c r="R87" s="1">
        <v>0</v>
      </c>
      <c r="S87" s="1">
        <v>0</v>
      </c>
      <c r="T87" s="4">
        <v>0</v>
      </c>
      <c r="U87" s="1">
        <v>1</v>
      </c>
      <c r="V87" s="1">
        <v>1</v>
      </c>
      <c r="W87" s="1">
        <v>0</v>
      </c>
      <c r="X87" s="1">
        <v>0</v>
      </c>
      <c r="Y87" s="1">
        <v>0</v>
      </c>
      <c r="Z87" s="1">
        <v>8</v>
      </c>
      <c r="AA87" s="1">
        <v>1</v>
      </c>
      <c r="AB87" s="13">
        <v>0</v>
      </c>
      <c r="AC87" s="1">
        <v>0</v>
      </c>
      <c r="AD87" s="1">
        <v>1</v>
      </c>
      <c r="AE87" s="1">
        <v>0</v>
      </c>
      <c r="AF87" s="1">
        <v>0</v>
      </c>
      <c r="AG87" s="6"/>
      <c r="AO87" s="13"/>
      <c r="AT87" s="8">
        <v>0</v>
      </c>
      <c r="AU87" s="1">
        <v>0</v>
      </c>
      <c r="AV87" s="1">
        <v>0</v>
      </c>
      <c r="AW87" s="1">
        <v>0</v>
      </c>
      <c r="AX87" s="1">
        <v>0</v>
      </c>
      <c r="AY87" s="1">
        <v>0</v>
      </c>
      <c r="AZ87" s="1">
        <v>0</v>
      </c>
      <c r="BA87" s="1">
        <v>1</v>
      </c>
      <c r="BB87" s="13">
        <v>0</v>
      </c>
      <c r="BC87" s="1">
        <v>0</v>
      </c>
      <c r="BD87" s="1">
        <v>0</v>
      </c>
      <c r="BE87" s="1">
        <v>0</v>
      </c>
      <c r="BF87" s="1">
        <v>0</v>
      </c>
      <c r="BG87" s="10"/>
      <c r="BO87" s="13"/>
    </row>
    <row r="88" spans="1:67" ht="15.75" customHeight="1" x14ac:dyDescent="0.25">
      <c r="A88" s="1" t="s">
        <v>78</v>
      </c>
      <c r="B88" s="1">
        <v>0.79</v>
      </c>
      <c r="C88" s="1">
        <v>1.37</v>
      </c>
      <c r="E88" s="1">
        <v>0.76</v>
      </c>
      <c r="G88" s="2">
        <v>0</v>
      </c>
      <c r="H88" s="1">
        <v>3</v>
      </c>
      <c r="I88" s="1">
        <v>0</v>
      </c>
      <c r="J88" s="1">
        <v>0</v>
      </c>
      <c r="K88" s="1">
        <v>0</v>
      </c>
      <c r="L88" s="1">
        <v>0</v>
      </c>
      <c r="M88" s="1">
        <v>1</v>
      </c>
      <c r="N88" s="1">
        <v>0</v>
      </c>
      <c r="O88" s="13">
        <v>0</v>
      </c>
      <c r="P88" s="1">
        <v>0</v>
      </c>
      <c r="Q88" s="1">
        <v>0</v>
      </c>
      <c r="R88" s="1">
        <v>0</v>
      </c>
      <c r="S88" s="1">
        <v>0</v>
      </c>
      <c r="T88" s="4">
        <v>0</v>
      </c>
      <c r="U88" s="1">
        <v>1</v>
      </c>
      <c r="V88" s="1">
        <v>1</v>
      </c>
      <c r="W88" s="1">
        <v>1</v>
      </c>
      <c r="X88" s="1">
        <v>0</v>
      </c>
      <c r="Y88" s="1">
        <v>1</v>
      </c>
      <c r="Z88" s="1">
        <v>6</v>
      </c>
      <c r="AA88" s="1">
        <v>2</v>
      </c>
      <c r="AB88" s="13">
        <v>0</v>
      </c>
      <c r="AC88" s="1">
        <v>0</v>
      </c>
      <c r="AD88" s="1">
        <v>0</v>
      </c>
      <c r="AE88" s="1">
        <v>0</v>
      </c>
      <c r="AF88" s="1">
        <v>0</v>
      </c>
      <c r="AG88" s="6"/>
      <c r="AO88" s="13"/>
      <c r="AT88" s="8">
        <v>0</v>
      </c>
      <c r="AU88" s="1">
        <v>2</v>
      </c>
      <c r="AV88" s="1">
        <v>0</v>
      </c>
      <c r="AW88" s="1">
        <v>0</v>
      </c>
      <c r="AX88" s="1">
        <v>0</v>
      </c>
      <c r="AY88" s="1">
        <v>0</v>
      </c>
      <c r="AZ88" s="1">
        <v>2</v>
      </c>
      <c r="BA88" s="1">
        <v>0</v>
      </c>
      <c r="BB88" s="13">
        <v>0</v>
      </c>
      <c r="BC88" s="1">
        <v>0</v>
      </c>
      <c r="BD88" s="1">
        <v>0</v>
      </c>
      <c r="BE88" s="1">
        <v>0</v>
      </c>
      <c r="BF88" s="1">
        <v>0</v>
      </c>
      <c r="BG88" s="10"/>
      <c r="BO88" s="13"/>
    </row>
    <row r="89" spans="1:67" ht="15.75" customHeight="1" x14ac:dyDescent="0.25">
      <c r="A89" s="15">
        <v>44708</v>
      </c>
      <c r="B89" s="4"/>
      <c r="C89" s="4"/>
      <c r="D89" s="4"/>
      <c r="E89" s="4"/>
      <c r="F89" s="4"/>
      <c r="G89" s="2"/>
      <c r="O89" s="13"/>
      <c r="T89" s="4"/>
      <c r="AB89" s="13"/>
      <c r="AG89" s="6"/>
      <c r="AO89" s="13"/>
      <c r="AT89" s="8"/>
      <c r="BB89" s="13"/>
      <c r="BG89" s="10"/>
      <c r="BO89" s="13"/>
    </row>
    <row r="90" spans="1:67" ht="15.75" customHeight="1" x14ac:dyDescent="0.25">
      <c r="A90" s="1" t="s">
        <v>79</v>
      </c>
      <c r="B90" s="1">
        <v>0.56999999999999995</v>
      </c>
      <c r="C90" s="1">
        <v>0.05</v>
      </c>
      <c r="E90" s="1">
        <v>0.45</v>
      </c>
      <c r="G90" s="2">
        <v>0</v>
      </c>
      <c r="H90" s="1">
        <v>2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3">
        <v>0</v>
      </c>
      <c r="P90" s="1">
        <v>0</v>
      </c>
      <c r="Q90" s="1">
        <v>0</v>
      </c>
      <c r="R90" s="1">
        <v>0</v>
      </c>
      <c r="S90" s="1">
        <v>0</v>
      </c>
      <c r="T90" s="4">
        <v>0</v>
      </c>
      <c r="U90" s="1">
        <v>0</v>
      </c>
      <c r="V90" s="1">
        <v>0</v>
      </c>
      <c r="W90" s="1">
        <v>0</v>
      </c>
      <c r="X90" s="1">
        <v>0</v>
      </c>
      <c r="Y90" s="1">
        <v>0</v>
      </c>
      <c r="Z90" s="1">
        <v>0</v>
      </c>
      <c r="AA90" s="1">
        <v>0</v>
      </c>
      <c r="AB90" s="13">
        <v>0</v>
      </c>
      <c r="AC90" s="1">
        <v>0</v>
      </c>
      <c r="AD90" s="1">
        <v>0</v>
      </c>
      <c r="AE90" s="1">
        <v>0</v>
      </c>
      <c r="AF90" s="1">
        <v>0</v>
      </c>
      <c r="AG90" s="6"/>
      <c r="AO90" s="13"/>
      <c r="AT90" s="8">
        <v>1</v>
      </c>
      <c r="AU90" s="1">
        <v>0</v>
      </c>
      <c r="AV90" s="1">
        <v>0</v>
      </c>
      <c r="AW90" s="1">
        <v>0</v>
      </c>
      <c r="AX90" s="1">
        <v>0</v>
      </c>
      <c r="AY90" s="1">
        <v>0</v>
      </c>
      <c r="AZ90" s="1">
        <v>1</v>
      </c>
      <c r="BA90" s="1">
        <v>1</v>
      </c>
      <c r="BB90" s="13">
        <v>0</v>
      </c>
      <c r="BC90" s="1">
        <v>0</v>
      </c>
      <c r="BD90" s="1">
        <v>0</v>
      </c>
      <c r="BE90" s="1">
        <v>0</v>
      </c>
      <c r="BF90" s="1">
        <v>0</v>
      </c>
      <c r="BG90" s="10"/>
      <c r="BO90" s="13"/>
    </row>
    <row r="91" spans="1:67" ht="15.75" customHeight="1" x14ac:dyDescent="0.25">
      <c r="A91" s="1" t="s">
        <v>80</v>
      </c>
      <c r="B91" s="1">
        <v>1.21</v>
      </c>
      <c r="C91" s="1">
        <v>1.42</v>
      </c>
      <c r="E91" s="1">
        <v>1.05</v>
      </c>
      <c r="G91" s="2">
        <v>0</v>
      </c>
      <c r="H91" s="1">
        <v>3</v>
      </c>
      <c r="I91" s="1">
        <v>2</v>
      </c>
      <c r="J91" s="1">
        <v>0</v>
      </c>
      <c r="K91" s="1">
        <v>0</v>
      </c>
      <c r="L91" s="1">
        <v>0</v>
      </c>
      <c r="M91" s="1">
        <v>3</v>
      </c>
      <c r="N91" s="1">
        <v>2</v>
      </c>
      <c r="O91" s="13">
        <v>0</v>
      </c>
      <c r="P91" s="1">
        <v>0</v>
      </c>
      <c r="Q91" s="1">
        <v>0</v>
      </c>
      <c r="R91" s="1">
        <v>0</v>
      </c>
      <c r="S91" s="1">
        <v>0</v>
      </c>
      <c r="T91" s="4">
        <v>0</v>
      </c>
      <c r="U91" s="1">
        <v>0</v>
      </c>
      <c r="V91" s="1">
        <v>1</v>
      </c>
      <c r="W91" s="1">
        <v>0</v>
      </c>
      <c r="X91" s="1">
        <v>0</v>
      </c>
      <c r="Y91" s="1">
        <v>0</v>
      </c>
      <c r="Z91" s="1">
        <v>6</v>
      </c>
      <c r="AA91" s="1">
        <v>1</v>
      </c>
      <c r="AB91" s="13">
        <v>1</v>
      </c>
      <c r="AC91" s="1">
        <v>0</v>
      </c>
      <c r="AD91" s="1">
        <v>0</v>
      </c>
      <c r="AE91" s="1">
        <v>0</v>
      </c>
      <c r="AF91" s="1">
        <v>0</v>
      </c>
      <c r="AG91" s="6"/>
      <c r="AO91" s="13"/>
      <c r="AT91" s="8">
        <v>0</v>
      </c>
      <c r="AU91" s="1">
        <v>0</v>
      </c>
      <c r="AV91" s="1">
        <v>0</v>
      </c>
      <c r="AW91" s="1">
        <v>1</v>
      </c>
      <c r="AX91" s="1">
        <v>0</v>
      </c>
      <c r="AY91" s="1">
        <v>0</v>
      </c>
      <c r="AZ91" s="1">
        <v>3</v>
      </c>
      <c r="BA91" s="1">
        <v>0</v>
      </c>
      <c r="BB91" s="13">
        <v>0</v>
      </c>
      <c r="BC91" s="1">
        <v>1</v>
      </c>
      <c r="BD91" s="1">
        <v>0</v>
      </c>
      <c r="BE91" s="1">
        <v>0</v>
      </c>
      <c r="BF91" s="1">
        <v>0</v>
      </c>
      <c r="BG91" s="10"/>
      <c r="BO91" s="13"/>
    </row>
    <row r="92" spans="1:67" ht="15.75" customHeight="1" x14ac:dyDescent="0.25">
      <c r="A92" s="12">
        <v>44718</v>
      </c>
      <c r="B92" s="2"/>
      <c r="C92" s="2"/>
      <c r="D92" s="2"/>
      <c r="E92" s="2"/>
      <c r="F92" s="2"/>
      <c r="G92" s="2"/>
      <c r="O92" s="13"/>
      <c r="T92" s="4"/>
      <c r="AB92" s="13"/>
      <c r="AG92" s="6"/>
      <c r="AO92" s="13"/>
      <c r="AT92" s="8"/>
      <c r="BB92" s="13"/>
      <c r="BG92" s="10"/>
      <c r="BO92" s="13"/>
    </row>
    <row r="93" spans="1:67" ht="15.75" customHeight="1" x14ac:dyDescent="0.25">
      <c r="A93" s="1" t="s">
        <v>81</v>
      </c>
      <c r="B93" s="1">
        <v>0.91</v>
      </c>
      <c r="C93" s="1">
        <v>0.81</v>
      </c>
      <c r="E93" s="1">
        <v>1.1499999999999999</v>
      </c>
      <c r="G93" s="2">
        <v>0</v>
      </c>
      <c r="H93" s="1">
        <v>6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3">
        <v>0</v>
      </c>
      <c r="P93" s="1">
        <v>0</v>
      </c>
      <c r="Q93" s="1">
        <v>0</v>
      </c>
      <c r="R93" s="1">
        <v>0</v>
      </c>
      <c r="S93" s="1">
        <v>0</v>
      </c>
      <c r="T93" s="4">
        <v>0</v>
      </c>
      <c r="U93" s="1">
        <v>2</v>
      </c>
      <c r="V93" s="1">
        <v>1</v>
      </c>
      <c r="W93" s="1">
        <v>0</v>
      </c>
      <c r="X93" s="1">
        <v>0</v>
      </c>
      <c r="Y93" s="1">
        <v>0</v>
      </c>
      <c r="Z93" s="1">
        <v>6</v>
      </c>
      <c r="AA93" s="1">
        <v>1</v>
      </c>
      <c r="AB93" s="13">
        <v>0</v>
      </c>
      <c r="AC93" s="1">
        <v>0</v>
      </c>
      <c r="AD93" s="1">
        <v>0</v>
      </c>
      <c r="AE93" s="1">
        <v>0</v>
      </c>
      <c r="AF93" s="1">
        <v>0</v>
      </c>
      <c r="AG93" s="6"/>
      <c r="AO93" s="13"/>
      <c r="AT93" s="8">
        <v>0</v>
      </c>
      <c r="AU93" s="1">
        <v>5</v>
      </c>
      <c r="AV93" s="1">
        <v>2</v>
      </c>
      <c r="AW93" s="1">
        <v>0</v>
      </c>
      <c r="AX93" s="1">
        <v>0</v>
      </c>
      <c r="AY93" s="1">
        <v>1</v>
      </c>
      <c r="AZ93" s="1">
        <v>5</v>
      </c>
      <c r="BA93" s="1">
        <v>0</v>
      </c>
      <c r="BB93" s="13">
        <v>0</v>
      </c>
      <c r="BC93" s="1">
        <v>0</v>
      </c>
      <c r="BD93" s="1">
        <v>0</v>
      </c>
      <c r="BE93" s="1">
        <v>0</v>
      </c>
      <c r="BF93" s="1">
        <v>0</v>
      </c>
      <c r="BG93" s="10"/>
      <c r="BO93" s="13"/>
    </row>
    <row r="94" spans="1:67" ht="15.75" customHeight="1" x14ac:dyDescent="0.25">
      <c r="A94" s="1" t="s">
        <v>82</v>
      </c>
      <c r="B94" s="1">
        <v>1.1100000000000001</v>
      </c>
      <c r="C94" s="1">
        <v>1.0900000000000001</v>
      </c>
      <c r="E94" s="1">
        <v>1.26</v>
      </c>
      <c r="G94" s="2">
        <v>0</v>
      </c>
      <c r="H94" s="1">
        <v>0</v>
      </c>
      <c r="I94" s="1">
        <v>1</v>
      </c>
      <c r="J94" s="1">
        <v>0</v>
      </c>
      <c r="K94" s="1">
        <v>0</v>
      </c>
      <c r="L94" s="1">
        <v>0</v>
      </c>
      <c r="M94" s="1">
        <v>2</v>
      </c>
      <c r="N94" s="1">
        <v>2</v>
      </c>
      <c r="O94" s="13">
        <v>0</v>
      </c>
      <c r="P94" s="1">
        <v>0</v>
      </c>
      <c r="Q94" s="1">
        <v>0</v>
      </c>
      <c r="R94" s="1">
        <v>0</v>
      </c>
      <c r="S94" s="1">
        <v>0</v>
      </c>
      <c r="T94" s="4">
        <v>0</v>
      </c>
      <c r="U94" s="1">
        <v>0</v>
      </c>
      <c r="V94" s="1">
        <v>0</v>
      </c>
      <c r="W94" s="1">
        <v>0</v>
      </c>
      <c r="X94" s="1">
        <v>0</v>
      </c>
      <c r="Y94" s="1">
        <v>2</v>
      </c>
      <c r="Z94" s="1">
        <v>3</v>
      </c>
      <c r="AA94" s="1">
        <v>1</v>
      </c>
      <c r="AB94" s="13">
        <v>1</v>
      </c>
      <c r="AC94" s="1">
        <v>0</v>
      </c>
      <c r="AD94" s="1">
        <v>0</v>
      </c>
      <c r="AE94" s="1">
        <v>0</v>
      </c>
      <c r="AF94" s="1">
        <v>0</v>
      </c>
      <c r="AG94" s="6"/>
      <c r="AO94" s="13"/>
      <c r="AT94" s="8">
        <v>0</v>
      </c>
      <c r="AU94" s="1">
        <v>1</v>
      </c>
      <c r="AV94" s="1">
        <v>0</v>
      </c>
      <c r="AW94" s="1">
        <v>0</v>
      </c>
      <c r="AX94" s="1">
        <v>0</v>
      </c>
      <c r="AY94" s="1">
        <v>2</v>
      </c>
      <c r="AZ94" s="1">
        <v>4</v>
      </c>
      <c r="BA94" s="1">
        <v>1</v>
      </c>
      <c r="BB94" s="13">
        <v>1</v>
      </c>
      <c r="BC94" s="1">
        <v>0</v>
      </c>
      <c r="BD94" s="1">
        <v>0</v>
      </c>
      <c r="BE94" s="1">
        <v>0</v>
      </c>
      <c r="BF94" s="1">
        <v>0</v>
      </c>
      <c r="BG94" s="10"/>
      <c r="BO94" s="13"/>
    </row>
    <row r="95" spans="1:67" ht="15.75" customHeight="1" x14ac:dyDescent="0.25">
      <c r="A95" s="1" t="s">
        <v>83</v>
      </c>
      <c r="B95" s="1">
        <v>0.59</v>
      </c>
      <c r="C95" s="1">
        <v>0.6</v>
      </c>
      <c r="E95" s="1">
        <v>0.43</v>
      </c>
      <c r="G95" s="2">
        <v>0</v>
      </c>
      <c r="H95" s="1">
        <v>4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1</v>
      </c>
      <c r="O95" s="13">
        <v>0</v>
      </c>
      <c r="P95" s="1">
        <v>0</v>
      </c>
      <c r="Q95" s="1">
        <v>0</v>
      </c>
      <c r="R95" s="1">
        <v>0</v>
      </c>
      <c r="S95" s="1">
        <v>0</v>
      </c>
      <c r="T95" s="4">
        <v>0</v>
      </c>
      <c r="U95" s="1">
        <v>1</v>
      </c>
      <c r="V95" s="1">
        <v>1</v>
      </c>
      <c r="W95" s="1">
        <v>0</v>
      </c>
      <c r="X95" s="1">
        <v>0</v>
      </c>
      <c r="Y95" s="1">
        <v>0</v>
      </c>
      <c r="Z95" s="1">
        <v>3</v>
      </c>
      <c r="AA95" s="1">
        <v>0</v>
      </c>
      <c r="AB95" s="13">
        <v>0</v>
      </c>
      <c r="AC95" s="1">
        <v>0</v>
      </c>
      <c r="AD95" s="1">
        <v>0</v>
      </c>
      <c r="AE95" s="1">
        <v>0</v>
      </c>
      <c r="AF95" s="1">
        <v>0</v>
      </c>
      <c r="AG95" s="6"/>
      <c r="AO95" s="13"/>
      <c r="AT95" s="8">
        <v>0</v>
      </c>
      <c r="AU95" s="1">
        <v>0</v>
      </c>
      <c r="AV95" s="1">
        <v>0</v>
      </c>
      <c r="AW95" s="1">
        <v>0</v>
      </c>
      <c r="AX95" s="1">
        <v>0</v>
      </c>
      <c r="AY95" s="1">
        <v>0</v>
      </c>
      <c r="AZ95" s="1">
        <v>2</v>
      </c>
      <c r="BA95" s="1">
        <v>0</v>
      </c>
      <c r="BB95" s="13">
        <v>0</v>
      </c>
      <c r="BC95" s="1">
        <v>0</v>
      </c>
      <c r="BD95" s="1">
        <v>0</v>
      </c>
      <c r="BE95" s="1">
        <v>0</v>
      </c>
      <c r="BF95" s="1">
        <v>0</v>
      </c>
      <c r="BG95" s="10"/>
      <c r="BO95" s="13"/>
    </row>
    <row r="96" spans="1:67" ht="15.75" customHeight="1" x14ac:dyDescent="0.25">
      <c r="A96" s="14">
        <v>44722</v>
      </c>
      <c r="B96" s="6"/>
      <c r="C96" s="6"/>
      <c r="D96" s="6"/>
      <c r="E96" s="6"/>
      <c r="F96" s="6"/>
      <c r="G96" s="2"/>
      <c r="O96" s="13"/>
      <c r="T96" s="4"/>
      <c r="AB96" s="13"/>
      <c r="AG96" s="6"/>
      <c r="AO96" s="13"/>
      <c r="AT96" s="8"/>
      <c r="BB96" s="13"/>
      <c r="BG96" s="10"/>
      <c r="BO96" s="13"/>
    </row>
    <row r="97" spans="1:71" ht="15.75" customHeight="1" x14ac:dyDescent="0.25">
      <c r="A97" s="1" t="s">
        <v>85</v>
      </c>
      <c r="B97" s="1">
        <v>0.63</v>
      </c>
      <c r="C97" s="1">
        <v>1.41</v>
      </c>
      <c r="E97" s="1">
        <v>0.82</v>
      </c>
      <c r="G97" s="2">
        <v>0</v>
      </c>
      <c r="H97" s="1">
        <v>3</v>
      </c>
      <c r="I97" s="1">
        <v>0</v>
      </c>
      <c r="J97" s="1">
        <v>0</v>
      </c>
      <c r="K97" s="1">
        <v>0</v>
      </c>
      <c r="L97" s="1">
        <v>0</v>
      </c>
      <c r="M97" s="1">
        <v>2</v>
      </c>
      <c r="N97" s="1">
        <v>0</v>
      </c>
      <c r="O97" s="13">
        <v>1</v>
      </c>
      <c r="P97" s="1">
        <v>0</v>
      </c>
      <c r="Q97" s="1">
        <v>0</v>
      </c>
      <c r="R97" s="1">
        <v>0</v>
      </c>
      <c r="S97" s="1">
        <v>0</v>
      </c>
      <c r="T97" s="4">
        <v>0</v>
      </c>
      <c r="U97" s="1">
        <v>0</v>
      </c>
      <c r="V97" s="1">
        <v>3</v>
      </c>
      <c r="W97" s="1">
        <v>1</v>
      </c>
      <c r="X97" s="1">
        <v>0</v>
      </c>
      <c r="Y97" s="1">
        <v>0</v>
      </c>
      <c r="Z97" s="1">
        <v>11</v>
      </c>
      <c r="AA97" s="1">
        <v>0</v>
      </c>
      <c r="AB97" s="13">
        <v>0</v>
      </c>
      <c r="AC97" s="1">
        <v>0</v>
      </c>
      <c r="AD97" s="1">
        <v>0</v>
      </c>
      <c r="AE97" s="1">
        <v>0</v>
      </c>
      <c r="AF97" s="1">
        <v>0</v>
      </c>
      <c r="AG97" s="6"/>
      <c r="AO97" s="13"/>
      <c r="AT97" s="8">
        <v>0</v>
      </c>
      <c r="AU97" s="1">
        <v>1</v>
      </c>
      <c r="AV97" s="1">
        <v>1</v>
      </c>
      <c r="AW97" s="1">
        <v>0</v>
      </c>
      <c r="AX97" s="1">
        <v>0</v>
      </c>
      <c r="AY97" s="1">
        <v>0</v>
      </c>
      <c r="AZ97" s="1">
        <v>4</v>
      </c>
      <c r="BA97" s="1">
        <v>0</v>
      </c>
      <c r="BB97" s="13">
        <v>0</v>
      </c>
      <c r="BC97" s="1">
        <v>0</v>
      </c>
      <c r="BD97" s="1">
        <v>0</v>
      </c>
      <c r="BE97" s="1">
        <v>0</v>
      </c>
      <c r="BF97" s="1">
        <v>0</v>
      </c>
      <c r="BG97" s="10"/>
      <c r="BO97" s="13"/>
    </row>
    <row r="98" spans="1:71" ht="15.75" customHeight="1" x14ac:dyDescent="0.25">
      <c r="A98" s="15">
        <v>44727</v>
      </c>
      <c r="B98" s="4"/>
      <c r="C98" s="4"/>
      <c r="D98" s="4"/>
      <c r="E98" s="4"/>
      <c r="F98" s="4"/>
      <c r="G98" s="2"/>
      <c r="O98" s="13"/>
      <c r="T98" s="4"/>
      <c r="AB98" s="13"/>
      <c r="AG98" s="6"/>
      <c r="AO98" s="13"/>
      <c r="AT98" s="8"/>
      <c r="BB98" s="13"/>
      <c r="BG98" s="10"/>
      <c r="BO98" s="13"/>
    </row>
    <row r="99" spans="1:71" ht="15.75" customHeight="1" x14ac:dyDescent="0.25">
      <c r="A99" s="1" t="s">
        <v>86</v>
      </c>
      <c r="B99" s="1">
        <v>0.92</v>
      </c>
      <c r="C99" s="1">
        <v>1.5</v>
      </c>
      <c r="E99" s="1">
        <v>1.25</v>
      </c>
      <c r="G99" s="2">
        <v>0</v>
      </c>
      <c r="H99" s="1">
        <v>0</v>
      </c>
      <c r="I99" s="1">
        <v>2</v>
      </c>
      <c r="J99" s="1">
        <v>0</v>
      </c>
      <c r="K99" s="1">
        <v>0</v>
      </c>
      <c r="L99" s="1">
        <v>0</v>
      </c>
      <c r="M99" s="1">
        <v>3</v>
      </c>
      <c r="N99" s="1">
        <v>0</v>
      </c>
      <c r="O99" s="13">
        <v>0</v>
      </c>
      <c r="P99" s="1">
        <v>0</v>
      </c>
      <c r="Q99" s="1">
        <v>0</v>
      </c>
      <c r="R99" s="1">
        <v>0</v>
      </c>
      <c r="S99" s="1">
        <v>0</v>
      </c>
      <c r="T99" s="4">
        <v>0</v>
      </c>
      <c r="U99" s="1">
        <v>2</v>
      </c>
      <c r="V99" s="1">
        <v>0</v>
      </c>
      <c r="W99" s="1">
        <v>1</v>
      </c>
      <c r="X99" s="1">
        <v>0</v>
      </c>
      <c r="Y99" s="1">
        <v>0</v>
      </c>
      <c r="Z99" s="1">
        <v>6</v>
      </c>
      <c r="AA99" s="1">
        <v>2</v>
      </c>
      <c r="AB99" s="13">
        <v>0</v>
      </c>
      <c r="AC99" s="1">
        <v>0</v>
      </c>
      <c r="AD99" s="1">
        <v>0</v>
      </c>
      <c r="AE99" s="1">
        <v>0</v>
      </c>
      <c r="AF99" s="1">
        <v>0</v>
      </c>
      <c r="AG99" s="6"/>
      <c r="AO99" s="13"/>
      <c r="AT99" s="8">
        <v>0</v>
      </c>
      <c r="AU99" s="1">
        <v>4</v>
      </c>
      <c r="AV99" s="1">
        <v>2</v>
      </c>
      <c r="AW99" s="1">
        <v>0</v>
      </c>
      <c r="AX99" s="1">
        <v>0</v>
      </c>
      <c r="AY99" s="1">
        <v>2</v>
      </c>
      <c r="AZ99" s="1">
        <v>3</v>
      </c>
      <c r="BA99" s="1">
        <v>1</v>
      </c>
      <c r="BB99" s="13">
        <v>0</v>
      </c>
      <c r="BC99" s="1">
        <v>1</v>
      </c>
      <c r="BD99" s="1">
        <v>0</v>
      </c>
      <c r="BE99" s="1">
        <v>0</v>
      </c>
      <c r="BF99" s="1">
        <v>0</v>
      </c>
      <c r="BG99" s="10"/>
      <c r="BO99" s="13"/>
    </row>
    <row r="100" spans="1:71" ht="15.75" customHeight="1" x14ac:dyDescent="0.25">
      <c r="A100" s="1" t="s">
        <v>87</v>
      </c>
      <c r="B100" s="1">
        <v>1.1399999999999999</v>
      </c>
      <c r="C100" s="1">
        <v>1</v>
      </c>
      <c r="E100" s="1">
        <v>1.18</v>
      </c>
      <c r="G100" s="2">
        <v>0</v>
      </c>
      <c r="H100" s="1">
        <v>2</v>
      </c>
      <c r="I100" s="1">
        <v>1</v>
      </c>
      <c r="J100" s="1">
        <v>0</v>
      </c>
      <c r="K100" s="1">
        <v>0</v>
      </c>
      <c r="L100" s="1">
        <v>0</v>
      </c>
      <c r="M100" s="1">
        <v>4</v>
      </c>
      <c r="N100" s="1">
        <v>1</v>
      </c>
      <c r="O100" s="13">
        <v>0</v>
      </c>
      <c r="P100" s="1">
        <v>0</v>
      </c>
      <c r="Q100" s="1">
        <v>0</v>
      </c>
      <c r="R100" s="1">
        <v>0</v>
      </c>
      <c r="S100" s="1">
        <v>0</v>
      </c>
      <c r="T100" s="4">
        <v>0</v>
      </c>
      <c r="U100" s="1">
        <v>2</v>
      </c>
      <c r="V100" s="1">
        <v>1</v>
      </c>
      <c r="W100" s="1">
        <v>0</v>
      </c>
      <c r="X100" s="1">
        <v>0</v>
      </c>
      <c r="Y100" s="1">
        <v>2</v>
      </c>
      <c r="Z100" s="1">
        <v>3</v>
      </c>
      <c r="AA100" s="1">
        <v>2</v>
      </c>
      <c r="AB100" s="13">
        <v>1</v>
      </c>
      <c r="AC100" s="1">
        <v>0</v>
      </c>
      <c r="AD100" s="1">
        <v>0</v>
      </c>
      <c r="AE100" s="1">
        <v>0</v>
      </c>
      <c r="AF100" s="1">
        <v>0</v>
      </c>
      <c r="AG100" s="6"/>
      <c r="AO100" s="13"/>
      <c r="AT100" s="8">
        <v>1</v>
      </c>
      <c r="AU100" s="1">
        <v>2</v>
      </c>
      <c r="AV100" s="1">
        <v>1</v>
      </c>
      <c r="AW100" s="1">
        <v>1</v>
      </c>
      <c r="AX100" s="1">
        <v>0</v>
      </c>
      <c r="AY100" s="1">
        <v>0</v>
      </c>
      <c r="AZ100" s="1">
        <v>1</v>
      </c>
      <c r="BA100" s="1">
        <v>3</v>
      </c>
      <c r="BB100" s="13">
        <v>0</v>
      </c>
      <c r="BC100" s="1">
        <v>0</v>
      </c>
      <c r="BD100" s="1">
        <v>0</v>
      </c>
      <c r="BE100" s="1">
        <v>0</v>
      </c>
      <c r="BF100" s="1">
        <v>0</v>
      </c>
      <c r="BG100" s="10"/>
      <c r="BO100" s="13"/>
    </row>
    <row r="101" spans="1:71" ht="15.75" customHeight="1" x14ac:dyDescent="0.25">
      <c r="A101" s="12">
        <v>44728</v>
      </c>
      <c r="B101" s="2"/>
      <c r="C101" s="2"/>
      <c r="D101" s="2"/>
      <c r="E101" s="2"/>
      <c r="F101" s="2"/>
      <c r="G101" s="2"/>
      <c r="O101" s="13"/>
      <c r="T101" s="4"/>
      <c r="AB101" s="13"/>
      <c r="AG101" s="6"/>
      <c r="AO101" s="13"/>
      <c r="AT101" s="8"/>
      <c r="BB101" s="13"/>
      <c r="BG101" s="10"/>
      <c r="BO101" s="13"/>
    </row>
    <row r="102" spans="1:71" ht="15.75" customHeight="1" x14ac:dyDescent="0.25">
      <c r="A102" s="1" t="s">
        <v>88</v>
      </c>
      <c r="B102" s="1">
        <v>0.99</v>
      </c>
      <c r="C102" s="1">
        <v>0.96</v>
      </c>
      <c r="E102" s="1">
        <v>0.91</v>
      </c>
      <c r="G102" s="2">
        <v>0</v>
      </c>
      <c r="H102" s="1">
        <v>4</v>
      </c>
      <c r="I102" s="1">
        <v>0</v>
      </c>
      <c r="J102" s="1">
        <v>0</v>
      </c>
      <c r="K102" s="1">
        <v>0</v>
      </c>
      <c r="L102" s="1">
        <v>1</v>
      </c>
      <c r="M102" s="1">
        <v>1</v>
      </c>
      <c r="N102" s="1">
        <v>0</v>
      </c>
      <c r="O102" s="13">
        <v>0</v>
      </c>
      <c r="P102" s="1">
        <v>0</v>
      </c>
      <c r="Q102" s="1">
        <v>0</v>
      </c>
      <c r="R102" s="1">
        <v>0</v>
      </c>
      <c r="S102" s="1">
        <v>0</v>
      </c>
      <c r="T102" s="4">
        <v>0</v>
      </c>
      <c r="U102" s="1">
        <v>1</v>
      </c>
      <c r="V102" s="1">
        <v>3</v>
      </c>
      <c r="W102" s="1">
        <v>0</v>
      </c>
      <c r="X102" s="1">
        <v>0</v>
      </c>
      <c r="Y102" s="1">
        <v>0</v>
      </c>
      <c r="Z102" s="1">
        <v>3</v>
      </c>
      <c r="AA102" s="1">
        <v>2</v>
      </c>
      <c r="AB102" s="13">
        <v>0</v>
      </c>
      <c r="AC102" s="1">
        <v>1</v>
      </c>
      <c r="AD102" s="1">
        <v>0</v>
      </c>
      <c r="AE102" s="1">
        <v>0</v>
      </c>
      <c r="AF102" s="1">
        <v>0</v>
      </c>
      <c r="AG102" s="6"/>
      <c r="AO102" s="13"/>
      <c r="AT102" s="8">
        <v>0</v>
      </c>
      <c r="AU102" s="1">
        <v>2</v>
      </c>
      <c r="AV102" s="1">
        <v>0</v>
      </c>
      <c r="AW102" s="1">
        <v>0</v>
      </c>
      <c r="AX102" s="1">
        <v>0</v>
      </c>
      <c r="AY102" s="1">
        <v>0</v>
      </c>
      <c r="AZ102" s="1">
        <v>1</v>
      </c>
      <c r="BA102" s="1">
        <v>0</v>
      </c>
      <c r="BB102" s="13">
        <v>0</v>
      </c>
      <c r="BC102" s="1">
        <v>0</v>
      </c>
      <c r="BD102" s="1">
        <v>0</v>
      </c>
      <c r="BE102" s="1">
        <v>0</v>
      </c>
      <c r="BF102" s="1">
        <v>0</v>
      </c>
      <c r="BG102" s="10"/>
      <c r="BO102" s="13"/>
    </row>
    <row r="103" spans="1:71" ht="15.75" customHeight="1" x14ac:dyDescent="0.25">
      <c r="A103" s="1" t="s">
        <v>89</v>
      </c>
      <c r="B103" s="1">
        <v>0.16</v>
      </c>
      <c r="C103" s="1">
        <v>0.52</v>
      </c>
      <c r="E103" s="1">
        <v>0.64</v>
      </c>
      <c r="G103" s="2">
        <v>0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1</v>
      </c>
      <c r="N103" s="1">
        <v>0</v>
      </c>
      <c r="O103" s="13">
        <v>0</v>
      </c>
      <c r="P103" s="1">
        <v>0</v>
      </c>
      <c r="Q103" s="1">
        <v>0</v>
      </c>
      <c r="R103" s="1">
        <v>0</v>
      </c>
      <c r="S103" s="1">
        <v>0</v>
      </c>
      <c r="T103" s="4">
        <v>0</v>
      </c>
      <c r="U103" s="1">
        <v>1</v>
      </c>
      <c r="V103" s="1">
        <v>0</v>
      </c>
      <c r="W103" s="1">
        <v>0</v>
      </c>
      <c r="X103" s="1">
        <v>0</v>
      </c>
      <c r="Y103" s="1">
        <v>0</v>
      </c>
      <c r="Z103" s="1">
        <v>3</v>
      </c>
      <c r="AA103" s="1">
        <v>0</v>
      </c>
      <c r="AB103" s="13">
        <v>0</v>
      </c>
      <c r="AC103" s="1">
        <v>0</v>
      </c>
      <c r="AD103" s="1">
        <v>0</v>
      </c>
      <c r="AE103" s="1">
        <v>0</v>
      </c>
      <c r="AF103" s="1">
        <v>0</v>
      </c>
      <c r="AG103" s="6"/>
      <c r="AO103" s="13"/>
      <c r="AT103" s="8">
        <v>1</v>
      </c>
      <c r="AU103" s="1">
        <v>1</v>
      </c>
      <c r="AV103" s="1">
        <v>1</v>
      </c>
      <c r="AW103" s="1">
        <v>0</v>
      </c>
      <c r="AX103" s="1">
        <v>0</v>
      </c>
      <c r="AY103" s="1">
        <v>0</v>
      </c>
      <c r="AZ103" s="1">
        <v>4</v>
      </c>
      <c r="BA103" s="1">
        <v>1</v>
      </c>
      <c r="BB103" s="13">
        <v>1</v>
      </c>
      <c r="BC103" s="1">
        <v>0</v>
      </c>
      <c r="BD103" s="1">
        <v>0</v>
      </c>
      <c r="BE103" s="1">
        <v>0</v>
      </c>
      <c r="BF103" s="1">
        <v>0</v>
      </c>
      <c r="BG103" s="10"/>
      <c r="BO103" s="13"/>
    </row>
    <row r="104" spans="1:71" ht="15.75" customHeight="1" x14ac:dyDescent="0.25">
      <c r="B104" s="1">
        <f t="shared" ref="B104:BS104" si="0">AVERAGE(B3:B103)</f>
        <v>1.049154929577464</v>
      </c>
      <c r="C104" s="1">
        <f t="shared" si="0"/>
        <v>1.1105000000000003</v>
      </c>
      <c r="D104" s="1">
        <f t="shared" si="0"/>
        <v>1.4472916666666666</v>
      </c>
      <c r="E104" s="1">
        <f t="shared" si="0"/>
        <v>0.92020833333333318</v>
      </c>
      <c r="F104" s="1" t="e">
        <f t="shared" si="0"/>
        <v>#DIV/0!</v>
      </c>
      <c r="G104" s="1">
        <f t="shared" si="0"/>
        <v>0.29577464788732394</v>
      </c>
      <c r="H104" s="1">
        <f t="shared" si="0"/>
        <v>2.732394366197183</v>
      </c>
      <c r="I104" s="1">
        <f t="shared" si="0"/>
        <v>1.0140845070422535</v>
      </c>
      <c r="J104" s="1">
        <f t="shared" si="0"/>
        <v>0.15492957746478872</v>
      </c>
      <c r="K104" s="1">
        <f t="shared" si="0"/>
        <v>0</v>
      </c>
      <c r="L104" s="1">
        <f t="shared" si="0"/>
        <v>0.352112676056338</v>
      </c>
      <c r="M104" s="1">
        <f t="shared" si="0"/>
        <v>2.4788732394366195</v>
      </c>
      <c r="N104" s="1">
        <f t="shared" si="0"/>
        <v>0.647887323943662</v>
      </c>
      <c r="O104" s="1">
        <f t="shared" si="0"/>
        <v>0.29577464788732394</v>
      </c>
      <c r="P104" s="1">
        <f t="shared" si="0"/>
        <v>2.8169014084507043E-2</v>
      </c>
      <c r="Q104" s="1">
        <f t="shared" si="0"/>
        <v>1.4084507042253521E-2</v>
      </c>
      <c r="R104" s="1">
        <f t="shared" si="0"/>
        <v>0</v>
      </c>
      <c r="S104" s="1">
        <f t="shared" si="0"/>
        <v>0</v>
      </c>
      <c r="T104" s="1">
        <f t="shared" si="0"/>
        <v>0.05</v>
      </c>
      <c r="U104" s="1">
        <f t="shared" si="0"/>
        <v>0.75</v>
      </c>
      <c r="V104" s="1">
        <f t="shared" si="0"/>
        <v>0.875</v>
      </c>
      <c r="W104" s="1">
        <f t="shared" si="0"/>
        <v>0.25</v>
      </c>
      <c r="X104" s="1">
        <f t="shared" si="0"/>
        <v>2.5000000000000001E-2</v>
      </c>
      <c r="Y104" s="1">
        <f t="shared" si="0"/>
        <v>0.52500000000000002</v>
      </c>
      <c r="Z104" s="1">
        <f t="shared" si="0"/>
        <v>4.75</v>
      </c>
      <c r="AA104" s="1">
        <f t="shared" si="0"/>
        <v>0.72499999999999998</v>
      </c>
      <c r="AB104" s="1">
        <f t="shared" si="0"/>
        <v>0.3</v>
      </c>
      <c r="AC104" s="1">
        <f t="shared" si="0"/>
        <v>0.25</v>
      </c>
      <c r="AD104" s="1">
        <f t="shared" si="0"/>
        <v>0.125</v>
      </c>
      <c r="AE104" s="1">
        <f t="shared" si="0"/>
        <v>0</v>
      </c>
      <c r="AF104" s="1">
        <f t="shared" si="0"/>
        <v>0</v>
      </c>
      <c r="AG104" s="1">
        <f t="shared" si="0"/>
        <v>0.39583333333333331</v>
      </c>
      <c r="AH104" s="1">
        <f t="shared" si="0"/>
        <v>2.8125</v>
      </c>
      <c r="AI104" s="1">
        <f t="shared" si="0"/>
        <v>1.4166666666666667</v>
      </c>
      <c r="AJ104" s="1">
        <f t="shared" si="0"/>
        <v>0.4375</v>
      </c>
      <c r="AK104" s="1">
        <f t="shared" si="0"/>
        <v>4.1666666666666664E-2</v>
      </c>
      <c r="AL104" s="1">
        <f t="shared" si="0"/>
        <v>0.66666666666666663</v>
      </c>
      <c r="AM104" s="1">
        <f t="shared" si="0"/>
        <v>3.4166666666666665</v>
      </c>
      <c r="AN104" s="1">
        <f t="shared" si="0"/>
        <v>1.1875</v>
      </c>
      <c r="AO104" s="1">
        <f t="shared" si="0"/>
        <v>0.5625</v>
      </c>
      <c r="AP104" s="1">
        <f t="shared" si="0"/>
        <v>0.3125</v>
      </c>
      <c r="AQ104" s="1">
        <f t="shared" si="0"/>
        <v>4.1666666666666664E-2</v>
      </c>
      <c r="AR104" s="1">
        <f t="shared" si="0"/>
        <v>2.0833333333333332E-2</v>
      </c>
      <c r="AS104" s="1">
        <f t="shared" si="0"/>
        <v>0</v>
      </c>
      <c r="AT104" s="1">
        <f t="shared" si="0"/>
        <v>0.3125</v>
      </c>
      <c r="AU104" s="1">
        <f t="shared" si="0"/>
        <v>1.8333333333333333</v>
      </c>
      <c r="AV104" s="1">
        <f t="shared" si="0"/>
        <v>0.91666666666666663</v>
      </c>
      <c r="AW104" s="1">
        <f t="shared" si="0"/>
        <v>0.125</v>
      </c>
      <c r="AX104" s="1">
        <f t="shared" si="0"/>
        <v>0</v>
      </c>
      <c r="AY104" s="1">
        <f t="shared" si="0"/>
        <v>0.6875</v>
      </c>
      <c r="AZ104" s="1">
        <f t="shared" si="0"/>
        <v>2</v>
      </c>
      <c r="BA104" s="1">
        <f t="shared" si="0"/>
        <v>1.0833333333333333</v>
      </c>
      <c r="BB104" s="1">
        <f t="shared" si="0"/>
        <v>0.29166666666666669</v>
      </c>
      <c r="BC104" s="1">
        <f t="shared" si="0"/>
        <v>8.3333333333333329E-2</v>
      </c>
      <c r="BD104" s="1">
        <f t="shared" si="0"/>
        <v>8.3333333333333329E-2</v>
      </c>
      <c r="BE104" s="1">
        <f t="shared" si="0"/>
        <v>2.0833333333333332E-2</v>
      </c>
      <c r="BF104" s="1">
        <f t="shared" si="0"/>
        <v>0</v>
      </c>
      <c r="BG104" s="1" t="e">
        <f t="shared" si="0"/>
        <v>#DIV/0!</v>
      </c>
      <c r="BH104" s="1" t="e">
        <f t="shared" si="0"/>
        <v>#DIV/0!</v>
      </c>
      <c r="BI104" s="1" t="e">
        <f t="shared" si="0"/>
        <v>#DIV/0!</v>
      </c>
      <c r="BJ104" s="1" t="e">
        <f t="shared" si="0"/>
        <v>#DIV/0!</v>
      </c>
      <c r="BK104" s="1" t="e">
        <f t="shared" si="0"/>
        <v>#DIV/0!</v>
      </c>
      <c r="BL104" s="1" t="e">
        <f t="shared" si="0"/>
        <v>#DIV/0!</v>
      </c>
      <c r="BM104" s="1" t="e">
        <f t="shared" si="0"/>
        <v>#DIV/0!</v>
      </c>
      <c r="BN104" s="1" t="e">
        <f t="shared" si="0"/>
        <v>#DIV/0!</v>
      </c>
      <c r="BO104" s="1" t="e">
        <f t="shared" si="0"/>
        <v>#DIV/0!</v>
      </c>
      <c r="BP104" s="1" t="e">
        <f t="shared" si="0"/>
        <v>#DIV/0!</v>
      </c>
      <c r="BQ104" s="1" t="e">
        <f t="shared" si="0"/>
        <v>#DIV/0!</v>
      </c>
      <c r="BR104" s="1" t="e">
        <f t="shared" si="0"/>
        <v>#DIV/0!</v>
      </c>
      <c r="BS104" s="1" t="e">
        <f t="shared" si="0"/>
        <v>#DIV/0!</v>
      </c>
    </row>
    <row r="105" spans="1:71" ht="15.75" customHeight="1" x14ac:dyDescent="0.25">
      <c r="A105" s="1" t="s">
        <v>181</v>
      </c>
      <c r="B105" s="1">
        <f t="shared" ref="B105:F105" si="1">AVERAGE(B76:B103)</f>
        <v>0.93571428571428561</v>
      </c>
      <c r="C105" s="1">
        <f t="shared" si="1"/>
        <v>1.0342857142857145</v>
      </c>
      <c r="D105" s="1">
        <f t="shared" si="1"/>
        <v>1.3019999999999998</v>
      </c>
      <c r="E105" s="1">
        <f t="shared" si="1"/>
        <v>0.82857142857142851</v>
      </c>
      <c r="F105" s="1" t="e">
        <f t="shared" si="1"/>
        <v>#DIV/0!</v>
      </c>
      <c r="G105" s="2">
        <f t="shared" ref="G105:BS105" si="2">SUM(G3:G103)</f>
        <v>21</v>
      </c>
      <c r="H105" s="2">
        <f t="shared" si="2"/>
        <v>194</v>
      </c>
      <c r="I105" s="2">
        <f t="shared" si="2"/>
        <v>72</v>
      </c>
      <c r="J105" s="2">
        <f t="shared" si="2"/>
        <v>11</v>
      </c>
      <c r="K105" s="2">
        <f t="shared" si="2"/>
        <v>0</v>
      </c>
      <c r="L105" s="2">
        <f t="shared" si="2"/>
        <v>25</v>
      </c>
      <c r="M105" s="2">
        <f t="shared" si="2"/>
        <v>176</v>
      </c>
      <c r="N105" s="2">
        <f t="shared" si="2"/>
        <v>46</v>
      </c>
      <c r="O105" s="2">
        <f t="shared" si="2"/>
        <v>21</v>
      </c>
      <c r="P105" s="2">
        <f t="shared" si="2"/>
        <v>2</v>
      </c>
      <c r="Q105" s="2">
        <f t="shared" si="2"/>
        <v>1</v>
      </c>
      <c r="R105" s="2">
        <f t="shared" si="2"/>
        <v>0</v>
      </c>
      <c r="S105" s="2">
        <f t="shared" si="2"/>
        <v>0</v>
      </c>
      <c r="T105" s="2">
        <f t="shared" si="2"/>
        <v>2</v>
      </c>
      <c r="U105" s="2">
        <f t="shared" si="2"/>
        <v>30</v>
      </c>
      <c r="V105" s="2">
        <f t="shared" si="2"/>
        <v>35</v>
      </c>
      <c r="W105" s="2">
        <f t="shared" si="2"/>
        <v>10</v>
      </c>
      <c r="X105" s="2">
        <f t="shared" si="2"/>
        <v>1</v>
      </c>
      <c r="Y105" s="2">
        <f t="shared" si="2"/>
        <v>21</v>
      </c>
      <c r="Z105" s="2">
        <f t="shared" si="2"/>
        <v>190</v>
      </c>
      <c r="AA105" s="2">
        <f t="shared" si="2"/>
        <v>29</v>
      </c>
      <c r="AB105" s="2">
        <f t="shared" si="2"/>
        <v>12</v>
      </c>
      <c r="AC105" s="2">
        <f t="shared" si="2"/>
        <v>10</v>
      </c>
      <c r="AD105" s="2">
        <f t="shared" si="2"/>
        <v>5</v>
      </c>
      <c r="AE105" s="2">
        <f t="shared" si="2"/>
        <v>0</v>
      </c>
      <c r="AF105" s="2">
        <f t="shared" si="2"/>
        <v>0</v>
      </c>
      <c r="AG105" s="2">
        <f t="shared" si="2"/>
        <v>19</v>
      </c>
      <c r="AH105" s="2">
        <f t="shared" si="2"/>
        <v>135</v>
      </c>
      <c r="AI105" s="2">
        <f t="shared" si="2"/>
        <v>68</v>
      </c>
      <c r="AJ105" s="2">
        <f t="shared" si="2"/>
        <v>21</v>
      </c>
      <c r="AK105" s="2">
        <f t="shared" si="2"/>
        <v>2</v>
      </c>
      <c r="AL105" s="2">
        <f t="shared" si="2"/>
        <v>32</v>
      </c>
      <c r="AM105" s="2">
        <f t="shared" si="2"/>
        <v>164</v>
      </c>
      <c r="AN105" s="2">
        <f t="shared" si="2"/>
        <v>57</v>
      </c>
      <c r="AO105" s="2">
        <f t="shared" si="2"/>
        <v>27</v>
      </c>
      <c r="AP105" s="2">
        <f t="shared" si="2"/>
        <v>15</v>
      </c>
      <c r="AQ105" s="2">
        <f t="shared" si="2"/>
        <v>2</v>
      </c>
      <c r="AR105" s="2">
        <f t="shared" si="2"/>
        <v>1</v>
      </c>
      <c r="AS105" s="2">
        <f t="shared" si="2"/>
        <v>0</v>
      </c>
      <c r="AT105" s="2">
        <f t="shared" si="2"/>
        <v>15</v>
      </c>
      <c r="AU105" s="2">
        <f t="shared" si="2"/>
        <v>88</v>
      </c>
      <c r="AV105" s="2">
        <f t="shared" si="2"/>
        <v>44</v>
      </c>
      <c r="AW105" s="2">
        <f t="shared" si="2"/>
        <v>6</v>
      </c>
      <c r="AX105" s="2">
        <f t="shared" si="2"/>
        <v>0</v>
      </c>
      <c r="AY105" s="2">
        <f t="shared" si="2"/>
        <v>33</v>
      </c>
      <c r="AZ105" s="2">
        <f t="shared" si="2"/>
        <v>96</v>
      </c>
      <c r="BA105" s="2">
        <f t="shared" si="2"/>
        <v>52</v>
      </c>
      <c r="BB105" s="2">
        <f t="shared" si="2"/>
        <v>14</v>
      </c>
      <c r="BC105" s="2">
        <f t="shared" si="2"/>
        <v>4</v>
      </c>
      <c r="BD105" s="2">
        <f t="shared" si="2"/>
        <v>4</v>
      </c>
      <c r="BE105" s="2">
        <f t="shared" si="2"/>
        <v>1</v>
      </c>
      <c r="BF105" s="2">
        <f t="shared" si="2"/>
        <v>0</v>
      </c>
      <c r="BG105" s="2">
        <f t="shared" si="2"/>
        <v>0</v>
      </c>
      <c r="BH105" s="2">
        <f t="shared" si="2"/>
        <v>0</v>
      </c>
      <c r="BI105" s="2">
        <f t="shared" si="2"/>
        <v>0</v>
      </c>
      <c r="BJ105" s="2">
        <f t="shared" si="2"/>
        <v>0</v>
      </c>
      <c r="BK105" s="2">
        <f t="shared" si="2"/>
        <v>0</v>
      </c>
      <c r="BL105" s="2">
        <f t="shared" si="2"/>
        <v>0</v>
      </c>
      <c r="BM105" s="2">
        <f t="shared" si="2"/>
        <v>0</v>
      </c>
      <c r="BN105" s="2">
        <f t="shared" si="2"/>
        <v>0</v>
      </c>
      <c r="BO105" s="2">
        <f t="shared" si="2"/>
        <v>0</v>
      </c>
      <c r="BP105" s="2">
        <f t="shared" si="2"/>
        <v>0</v>
      </c>
      <c r="BQ105" s="2">
        <f t="shared" si="2"/>
        <v>0</v>
      </c>
      <c r="BR105" s="2">
        <f t="shared" si="2"/>
        <v>0</v>
      </c>
      <c r="BS105" s="2">
        <f t="shared" si="2"/>
        <v>0</v>
      </c>
    </row>
    <row r="106" spans="1:71" ht="15.75" customHeight="1" x14ac:dyDescent="0.25">
      <c r="G106" s="2"/>
      <c r="O106" s="13"/>
      <c r="T106" s="4"/>
      <c r="AB106" s="13"/>
      <c r="AG106" s="6"/>
      <c r="AO106" s="13"/>
      <c r="AT106" s="8"/>
      <c r="BB106" s="13"/>
      <c r="BG106" s="10"/>
      <c r="BO106" s="13"/>
    </row>
    <row r="107" spans="1:71" ht="15.75" customHeight="1" x14ac:dyDescent="0.25">
      <c r="G107" s="2"/>
      <c r="O107" s="13"/>
      <c r="T107" s="4"/>
      <c r="AB107" s="13"/>
      <c r="AG107" s="6"/>
      <c r="AO107" s="13"/>
      <c r="AT107" s="8"/>
      <c r="BB107" s="13"/>
      <c r="BG107" s="10"/>
      <c r="BO107" s="13"/>
    </row>
    <row r="108" spans="1:71" ht="15.75" customHeight="1" x14ac:dyDescent="0.25">
      <c r="B108" s="1">
        <f t="shared" ref="B108:F108" si="3">SUM(B3:B103)</f>
        <v>74.489999999999952</v>
      </c>
      <c r="C108" s="1">
        <f t="shared" si="3"/>
        <v>44.420000000000009</v>
      </c>
      <c r="D108" s="1">
        <f t="shared" si="3"/>
        <v>69.47</v>
      </c>
      <c r="E108" s="1">
        <f t="shared" si="3"/>
        <v>44.169999999999995</v>
      </c>
      <c r="F108" s="1">
        <f t="shared" si="3"/>
        <v>0</v>
      </c>
      <c r="G108" s="2"/>
      <c r="O108" s="13"/>
      <c r="T108" s="4"/>
      <c r="AB108" s="13"/>
      <c r="AG108" s="6"/>
      <c r="AO108" s="13"/>
      <c r="AT108" s="8"/>
      <c r="BB108" s="13"/>
      <c r="BG108" s="10"/>
      <c r="BO108" s="13"/>
    </row>
    <row r="109" spans="1:71" ht="15.75" customHeight="1" x14ac:dyDescent="0.25">
      <c r="A109" s="1" t="s">
        <v>159</v>
      </c>
      <c r="B109" s="1">
        <f t="shared" ref="B109:F109" si="4">COUNT(B3:B103)</f>
        <v>71</v>
      </c>
      <c r="C109" s="1">
        <f t="shared" si="4"/>
        <v>40</v>
      </c>
      <c r="D109" s="1">
        <f t="shared" si="4"/>
        <v>48</v>
      </c>
      <c r="E109" s="1">
        <f t="shared" si="4"/>
        <v>48</v>
      </c>
      <c r="F109" s="1">
        <f t="shared" si="4"/>
        <v>0</v>
      </c>
      <c r="G109" s="2"/>
      <c r="O109" s="13"/>
      <c r="T109" s="4"/>
      <c r="AB109" s="13"/>
      <c r="AG109" s="6"/>
      <c r="AO109" s="13"/>
      <c r="AT109" s="8"/>
      <c r="BB109" s="13"/>
      <c r="BG109" s="10"/>
      <c r="BO109" s="13"/>
    </row>
    <row r="110" spans="1:71" ht="15.75" customHeight="1" x14ac:dyDescent="0.25">
      <c r="G110" s="2"/>
      <c r="O110" s="13"/>
      <c r="T110" s="4"/>
      <c r="AB110" s="13"/>
      <c r="AG110" s="6"/>
      <c r="AO110" s="13"/>
      <c r="AT110" s="8"/>
      <c r="BB110" s="13"/>
      <c r="BG110" s="10"/>
      <c r="BO110" s="13"/>
    </row>
    <row r="111" spans="1:71" ht="15.75" customHeight="1" x14ac:dyDescent="0.25">
      <c r="G111" s="2"/>
      <c r="O111" s="13"/>
      <c r="T111" s="4"/>
      <c r="AB111" s="13"/>
      <c r="AG111" s="6"/>
      <c r="AO111" s="13"/>
      <c r="AT111" s="8"/>
      <c r="BB111" s="13"/>
      <c r="BG111" s="10"/>
      <c r="BO111" s="13"/>
    </row>
    <row r="112" spans="1:71" ht="15.75" customHeight="1" x14ac:dyDescent="0.25">
      <c r="G112" s="2"/>
      <c r="O112" s="13"/>
      <c r="T112" s="4"/>
      <c r="AB112" s="13"/>
      <c r="AG112" s="6"/>
      <c r="AO112" s="13"/>
      <c r="AT112" s="8"/>
      <c r="BB112" s="13"/>
      <c r="BG112" s="10"/>
      <c r="BO112" s="13"/>
    </row>
    <row r="113" spans="4:67" ht="15.75" customHeight="1" x14ac:dyDescent="0.25">
      <c r="D113" s="1">
        <f>SUM(B109:E109)</f>
        <v>207</v>
      </c>
      <c r="G113" s="2"/>
      <c r="O113" s="13"/>
      <c r="T113" s="4"/>
      <c r="AB113" s="13"/>
      <c r="AG113" s="6"/>
      <c r="AO113" s="13"/>
      <c r="AT113" s="8"/>
      <c r="BB113" s="13"/>
      <c r="BG113" s="10"/>
      <c r="BO113" s="13"/>
    </row>
    <row r="114" spans="4:67" ht="15.75" customHeight="1" x14ac:dyDescent="0.25">
      <c r="G114" s="2"/>
      <c r="O114" s="13"/>
      <c r="T114" s="4"/>
      <c r="AB114" s="13"/>
      <c r="AG114" s="6"/>
      <c r="AO114" s="13"/>
      <c r="AT114" s="8"/>
      <c r="BB114" s="13"/>
      <c r="BG114" s="10"/>
      <c r="BO114" s="13"/>
    </row>
    <row r="115" spans="4:67" ht="15.75" customHeight="1" x14ac:dyDescent="0.25">
      <c r="G115" s="2"/>
      <c r="O115" s="13"/>
      <c r="T115" s="4"/>
      <c r="AB115" s="13"/>
      <c r="AG115" s="6"/>
      <c r="AO115" s="13"/>
      <c r="AT115" s="8"/>
      <c r="BB115" s="13"/>
      <c r="BG115" s="10"/>
      <c r="BO115" s="13"/>
    </row>
    <row r="116" spans="4:67" ht="15.75" customHeight="1" x14ac:dyDescent="0.25">
      <c r="G116" s="2"/>
      <c r="O116" s="13"/>
      <c r="T116" s="4"/>
      <c r="AB116" s="13"/>
      <c r="AG116" s="6"/>
      <c r="AO116" s="13"/>
      <c r="AT116" s="8"/>
      <c r="BB116" s="13"/>
      <c r="BG116" s="10"/>
      <c r="BO116" s="13"/>
    </row>
    <row r="117" spans="4:67" ht="15.75" customHeight="1" x14ac:dyDescent="0.25">
      <c r="G117" s="2"/>
      <c r="O117" s="13"/>
      <c r="T117" s="4"/>
      <c r="AB117" s="13"/>
      <c r="AG117" s="6"/>
      <c r="AO117" s="13"/>
      <c r="AT117" s="8"/>
      <c r="BB117" s="13"/>
      <c r="BG117" s="10"/>
      <c r="BO117" s="13"/>
    </row>
    <row r="118" spans="4:67" ht="15.75" customHeight="1" x14ac:dyDescent="0.25">
      <c r="G118" s="2"/>
      <c r="O118" s="13"/>
      <c r="T118" s="4"/>
      <c r="AB118" s="13"/>
      <c r="AG118" s="6"/>
      <c r="AO118" s="13"/>
      <c r="AT118" s="8"/>
      <c r="BB118" s="13"/>
      <c r="BG118" s="10"/>
      <c r="BO118" s="13"/>
    </row>
    <row r="119" spans="4:67" ht="15.75" customHeight="1" x14ac:dyDescent="0.25">
      <c r="G119" s="2"/>
      <c r="O119" s="13"/>
      <c r="T119" s="4"/>
      <c r="AG119" s="6"/>
      <c r="BG119" s="10"/>
      <c r="BO119" s="13"/>
    </row>
    <row r="120" spans="4:67" ht="15.75" customHeight="1" x14ac:dyDescent="0.25">
      <c r="G120" s="2"/>
      <c r="O120" s="13"/>
      <c r="T120" s="4"/>
      <c r="AG120" s="6"/>
      <c r="BG120" s="10"/>
      <c r="BO120" s="13"/>
    </row>
    <row r="121" spans="4:67" ht="15.75" customHeight="1" x14ac:dyDescent="0.25">
      <c r="G121" s="2"/>
      <c r="O121" s="13"/>
      <c r="T121" s="4"/>
      <c r="AG121" s="6"/>
      <c r="BG121" s="10"/>
      <c r="BO121" s="13"/>
    </row>
    <row r="122" spans="4:67" ht="15.75" customHeight="1" x14ac:dyDescent="0.25">
      <c r="G122" s="2"/>
      <c r="O122" s="13"/>
      <c r="T122" s="4"/>
      <c r="AG122" s="6"/>
      <c r="BO122" s="13"/>
    </row>
    <row r="123" spans="4:67" ht="15.75" customHeight="1" x14ac:dyDescent="0.25">
      <c r="G123" s="2"/>
      <c r="O123" s="13"/>
      <c r="T123" s="4"/>
    </row>
    <row r="124" spans="4:67" ht="15.75" customHeight="1" x14ac:dyDescent="0.25">
      <c r="G124" s="2"/>
      <c r="O124" s="13"/>
      <c r="T124" s="4"/>
    </row>
    <row r="125" spans="4:67" ht="15.75" customHeight="1" x14ac:dyDescent="0.25"/>
    <row r="126" spans="4:67" ht="15.75" customHeight="1" x14ac:dyDescent="0.25"/>
    <row r="127" spans="4:67" ht="15.75" customHeight="1" x14ac:dyDescent="0.25"/>
    <row r="128" spans="4:67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S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25"/>
  <cols>
    <col min="1" max="1" width="10.140625" customWidth="1"/>
    <col min="2" max="2" width="8.7109375" customWidth="1"/>
    <col min="3" max="3" width="10.7109375" customWidth="1"/>
    <col min="4" max="71" width="8.7109375" customWidth="1"/>
  </cols>
  <sheetData>
    <row r="1" spans="1:71" x14ac:dyDescent="0.25">
      <c r="B1" s="1" t="s">
        <v>84</v>
      </c>
      <c r="C1" s="1" t="s">
        <v>1</v>
      </c>
      <c r="D1" s="1" t="s">
        <v>182</v>
      </c>
      <c r="E1" s="1" t="s">
        <v>183</v>
      </c>
      <c r="F1" s="1" t="s">
        <v>175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3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4" t="s">
        <v>5</v>
      </c>
      <c r="U1" s="4" t="s">
        <v>6</v>
      </c>
      <c r="V1" s="4" t="s">
        <v>7</v>
      </c>
      <c r="W1" s="4" t="s">
        <v>8</v>
      </c>
      <c r="X1" s="4" t="s">
        <v>9</v>
      </c>
      <c r="Y1" s="4" t="s">
        <v>10</v>
      </c>
      <c r="Z1" s="4" t="s">
        <v>11</v>
      </c>
      <c r="AA1" s="4" t="s">
        <v>12</v>
      </c>
      <c r="AB1" s="5" t="s">
        <v>13</v>
      </c>
      <c r="AC1" s="4" t="s">
        <v>14</v>
      </c>
      <c r="AD1" s="4" t="s">
        <v>15</v>
      </c>
      <c r="AE1" s="4" t="s">
        <v>16</v>
      </c>
      <c r="AF1" s="4" t="s">
        <v>17</v>
      </c>
      <c r="AG1" s="6" t="s">
        <v>5</v>
      </c>
      <c r="AH1" s="6" t="s">
        <v>6</v>
      </c>
      <c r="AI1" s="6" t="s">
        <v>7</v>
      </c>
      <c r="AJ1" s="6" t="s">
        <v>8</v>
      </c>
      <c r="AK1" s="6" t="s">
        <v>9</v>
      </c>
      <c r="AL1" s="6" t="s">
        <v>10</v>
      </c>
      <c r="AM1" s="6" t="s">
        <v>11</v>
      </c>
      <c r="AN1" s="6" t="s">
        <v>12</v>
      </c>
      <c r="AO1" s="7" t="s">
        <v>13</v>
      </c>
      <c r="AP1" s="6" t="s">
        <v>14</v>
      </c>
      <c r="AQ1" s="6" t="s">
        <v>15</v>
      </c>
      <c r="AR1" s="6" t="s">
        <v>16</v>
      </c>
      <c r="AS1" s="6" t="s">
        <v>17</v>
      </c>
      <c r="AT1" s="8" t="s">
        <v>5</v>
      </c>
      <c r="AU1" s="8" t="s">
        <v>6</v>
      </c>
      <c r="AV1" s="8" t="s">
        <v>7</v>
      </c>
      <c r="AW1" s="8" t="s">
        <v>8</v>
      </c>
      <c r="AX1" s="8" t="s">
        <v>9</v>
      </c>
      <c r="AY1" s="8" t="s">
        <v>10</v>
      </c>
      <c r="AZ1" s="8" t="s">
        <v>11</v>
      </c>
      <c r="BA1" s="8" t="s">
        <v>12</v>
      </c>
      <c r="BB1" s="9" t="s">
        <v>13</v>
      </c>
      <c r="BC1" s="8" t="s">
        <v>14</v>
      </c>
      <c r="BD1" s="8" t="s">
        <v>15</v>
      </c>
      <c r="BE1" s="8" t="s">
        <v>16</v>
      </c>
      <c r="BF1" s="8" t="s">
        <v>17</v>
      </c>
      <c r="BG1" s="10" t="s">
        <v>5</v>
      </c>
      <c r="BH1" s="10" t="s">
        <v>6</v>
      </c>
      <c r="BI1" s="10" t="s">
        <v>7</v>
      </c>
      <c r="BJ1" s="10" t="s">
        <v>8</v>
      </c>
      <c r="BK1" s="10" t="s">
        <v>9</v>
      </c>
      <c r="BL1" s="10" t="s">
        <v>10</v>
      </c>
      <c r="BM1" s="10" t="s">
        <v>11</v>
      </c>
      <c r="BN1" s="10" t="s">
        <v>12</v>
      </c>
      <c r="BO1" s="11" t="s">
        <v>13</v>
      </c>
      <c r="BP1" s="10" t="s">
        <v>14</v>
      </c>
      <c r="BQ1" s="10" t="s">
        <v>15</v>
      </c>
      <c r="BR1" s="10" t="s">
        <v>16</v>
      </c>
      <c r="BS1" s="10" t="s">
        <v>17</v>
      </c>
    </row>
    <row r="2" spans="1:71" x14ac:dyDescent="0.25">
      <c r="A2" s="12">
        <v>44943</v>
      </c>
      <c r="B2" s="2"/>
      <c r="C2" s="2"/>
      <c r="D2" s="2"/>
      <c r="E2" s="2"/>
      <c r="F2" s="2"/>
      <c r="G2" s="2"/>
      <c r="O2" s="13"/>
      <c r="T2" s="4"/>
      <c r="AB2" s="13"/>
      <c r="AG2" s="6"/>
      <c r="AO2" s="13"/>
      <c r="AT2" s="8"/>
      <c r="BB2" s="13"/>
      <c r="BG2" s="10"/>
      <c r="BO2" s="13"/>
    </row>
    <row r="3" spans="1:71" x14ac:dyDescent="0.25">
      <c r="A3" s="1" t="s">
        <v>18</v>
      </c>
      <c r="B3" s="1">
        <v>1.66</v>
      </c>
      <c r="C3" s="1">
        <v>1.36</v>
      </c>
      <c r="G3" s="2">
        <v>0</v>
      </c>
      <c r="H3" s="1">
        <v>1</v>
      </c>
      <c r="I3" s="1">
        <v>1</v>
      </c>
      <c r="J3" s="1">
        <v>0</v>
      </c>
      <c r="K3" s="1">
        <v>0</v>
      </c>
      <c r="L3" s="1">
        <v>0</v>
      </c>
      <c r="M3" s="1">
        <v>2</v>
      </c>
      <c r="N3" s="1">
        <v>0</v>
      </c>
      <c r="O3" s="13">
        <v>0</v>
      </c>
      <c r="P3" s="1">
        <v>0</v>
      </c>
      <c r="Q3" s="1">
        <v>0</v>
      </c>
      <c r="R3" s="1">
        <v>0</v>
      </c>
      <c r="S3" s="1">
        <v>0</v>
      </c>
      <c r="T3" s="4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1</v>
      </c>
      <c r="AA3" s="1">
        <v>0</v>
      </c>
      <c r="AB3" s="13">
        <v>0</v>
      </c>
      <c r="AC3" s="1">
        <v>0</v>
      </c>
      <c r="AD3" s="1">
        <v>0</v>
      </c>
      <c r="AE3" s="1">
        <v>0</v>
      </c>
      <c r="AF3" s="1">
        <v>0</v>
      </c>
      <c r="AG3" s="6"/>
      <c r="AO3" s="13"/>
      <c r="AT3" s="8"/>
      <c r="BB3" s="13"/>
      <c r="BG3" s="10"/>
      <c r="BO3" s="13"/>
    </row>
    <row r="4" spans="1:71" x14ac:dyDescent="0.25">
      <c r="A4" s="14">
        <v>44944</v>
      </c>
      <c r="B4" s="6"/>
      <c r="C4" s="6"/>
      <c r="D4" s="6"/>
      <c r="E4" s="6"/>
      <c r="F4" s="6"/>
      <c r="G4" s="2"/>
      <c r="O4" s="13"/>
      <c r="T4" s="4"/>
      <c r="AB4" s="13"/>
      <c r="AG4" s="6"/>
      <c r="AO4" s="13"/>
      <c r="AT4" s="8"/>
      <c r="BB4" s="13"/>
      <c r="BG4" s="10"/>
      <c r="BO4" s="13"/>
    </row>
    <row r="5" spans="1:71" x14ac:dyDescent="0.25">
      <c r="A5" s="1" t="s">
        <v>19</v>
      </c>
      <c r="B5" s="1">
        <v>0.74</v>
      </c>
      <c r="C5" s="1">
        <v>0.89</v>
      </c>
      <c r="D5" s="1">
        <v>1.61</v>
      </c>
      <c r="G5" s="2">
        <v>0</v>
      </c>
      <c r="H5" s="1">
        <v>0</v>
      </c>
      <c r="I5" s="1">
        <v>2</v>
      </c>
      <c r="J5" s="1">
        <v>0</v>
      </c>
      <c r="K5" s="1">
        <v>0</v>
      </c>
      <c r="L5" s="1">
        <v>0</v>
      </c>
      <c r="M5" s="1">
        <v>2</v>
      </c>
      <c r="N5" s="1">
        <v>0</v>
      </c>
      <c r="O5" s="13">
        <v>0</v>
      </c>
      <c r="P5" s="1">
        <v>0</v>
      </c>
      <c r="Q5" s="1">
        <v>0</v>
      </c>
      <c r="R5" s="1">
        <v>0</v>
      </c>
      <c r="S5" s="1">
        <v>0</v>
      </c>
      <c r="T5" s="4">
        <v>0</v>
      </c>
      <c r="U5" s="1">
        <v>1</v>
      </c>
      <c r="V5" s="1">
        <v>0</v>
      </c>
      <c r="W5" s="1">
        <v>1</v>
      </c>
      <c r="X5" s="1">
        <v>0</v>
      </c>
      <c r="Y5" s="1">
        <v>0</v>
      </c>
      <c r="Z5" s="1">
        <v>0</v>
      </c>
      <c r="AA5" s="1">
        <v>0</v>
      </c>
      <c r="AB5" s="13">
        <v>0</v>
      </c>
      <c r="AC5" s="1">
        <v>0</v>
      </c>
      <c r="AD5" s="1">
        <v>0</v>
      </c>
      <c r="AE5" s="1">
        <v>0</v>
      </c>
      <c r="AF5" s="1">
        <v>0</v>
      </c>
      <c r="AG5" s="6">
        <v>0</v>
      </c>
      <c r="AH5" s="1">
        <v>2</v>
      </c>
      <c r="AI5" s="1">
        <v>0</v>
      </c>
      <c r="AJ5" s="1">
        <v>0</v>
      </c>
      <c r="AK5" s="1">
        <v>1</v>
      </c>
      <c r="AL5" s="1">
        <v>3</v>
      </c>
      <c r="AM5" s="1">
        <v>3</v>
      </c>
      <c r="AN5" s="1">
        <v>0</v>
      </c>
      <c r="AO5" s="13">
        <v>1</v>
      </c>
      <c r="AP5" s="1">
        <v>0</v>
      </c>
      <c r="AQ5" s="1">
        <v>0</v>
      </c>
      <c r="AR5" s="1">
        <v>1</v>
      </c>
      <c r="AS5" s="1">
        <v>0</v>
      </c>
      <c r="AT5" s="8"/>
      <c r="BB5" s="13"/>
      <c r="BG5" s="10"/>
      <c r="BO5" s="13"/>
    </row>
    <row r="6" spans="1:71" x14ac:dyDescent="0.25">
      <c r="A6" s="1" t="s">
        <v>20</v>
      </c>
      <c r="B6" s="1">
        <v>0.83</v>
      </c>
      <c r="C6" s="1">
        <v>1.42</v>
      </c>
      <c r="D6" s="1">
        <v>0.71</v>
      </c>
      <c r="G6" s="2">
        <v>0</v>
      </c>
      <c r="H6" s="1">
        <v>0</v>
      </c>
      <c r="I6" s="1">
        <v>3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3">
        <v>0</v>
      </c>
      <c r="P6" s="1">
        <v>0</v>
      </c>
      <c r="Q6" s="1">
        <v>0</v>
      </c>
      <c r="R6" s="1">
        <v>0</v>
      </c>
      <c r="S6" s="1">
        <v>0</v>
      </c>
      <c r="T6" s="4">
        <v>0</v>
      </c>
      <c r="U6" s="1">
        <v>0</v>
      </c>
      <c r="V6" s="1">
        <v>2</v>
      </c>
      <c r="W6" s="1">
        <v>0</v>
      </c>
      <c r="X6" s="1">
        <v>0</v>
      </c>
      <c r="Y6" s="1">
        <v>0</v>
      </c>
      <c r="Z6" s="1">
        <v>1</v>
      </c>
      <c r="AA6" s="1">
        <v>2</v>
      </c>
      <c r="AB6" s="13">
        <v>0</v>
      </c>
      <c r="AC6" s="1">
        <v>0</v>
      </c>
      <c r="AD6" s="1">
        <v>0</v>
      </c>
      <c r="AE6" s="1">
        <v>0</v>
      </c>
      <c r="AF6" s="1">
        <v>0</v>
      </c>
      <c r="AG6" s="6">
        <v>0</v>
      </c>
      <c r="AH6" s="1">
        <v>0</v>
      </c>
      <c r="AI6" s="1">
        <v>1</v>
      </c>
      <c r="AJ6" s="1">
        <v>0</v>
      </c>
      <c r="AK6" s="1">
        <v>0</v>
      </c>
      <c r="AL6" s="1">
        <v>0</v>
      </c>
      <c r="AM6" s="1">
        <v>1</v>
      </c>
      <c r="AN6" s="1">
        <v>1</v>
      </c>
      <c r="AO6" s="13">
        <v>0</v>
      </c>
      <c r="AP6" s="1">
        <v>0</v>
      </c>
      <c r="AQ6" s="1">
        <v>0</v>
      </c>
      <c r="AR6" s="1">
        <v>0</v>
      </c>
      <c r="AS6" s="1">
        <v>0</v>
      </c>
      <c r="AT6" s="8"/>
      <c r="BB6" s="13"/>
      <c r="BG6" s="10"/>
      <c r="BO6" s="13"/>
    </row>
    <row r="7" spans="1:71" x14ac:dyDescent="0.25">
      <c r="A7" s="1" t="s">
        <v>21</v>
      </c>
      <c r="B7" s="1">
        <v>1.23</v>
      </c>
      <c r="C7" s="1">
        <v>0.8</v>
      </c>
      <c r="D7" s="1">
        <v>0.98</v>
      </c>
      <c r="G7" s="2">
        <v>0</v>
      </c>
      <c r="H7" s="1">
        <v>3</v>
      </c>
      <c r="I7" s="1">
        <v>0</v>
      </c>
      <c r="J7" s="1">
        <v>1</v>
      </c>
      <c r="K7" s="1">
        <v>0</v>
      </c>
      <c r="L7" s="1">
        <v>0</v>
      </c>
      <c r="M7" s="1">
        <v>1</v>
      </c>
      <c r="N7" s="1">
        <v>0</v>
      </c>
      <c r="O7" s="13">
        <v>0</v>
      </c>
      <c r="P7" s="1">
        <v>0</v>
      </c>
      <c r="Q7" s="1">
        <v>0</v>
      </c>
      <c r="R7" s="1">
        <v>0</v>
      </c>
      <c r="S7" s="1">
        <v>0</v>
      </c>
      <c r="T7" s="4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4</v>
      </c>
      <c r="AA7" s="1">
        <v>0</v>
      </c>
      <c r="AB7" s="13">
        <v>0</v>
      </c>
      <c r="AC7" s="1">
        <v>0</v>
      </c>
      <c r="AD7" s="1">
        <v>0</v>
      </c>
      <c r="AE7" s="1">
        <v>0</v>
      </c>
      <c r="AF7" s="1">
        <v>0</v>
      </c>
      <c r="AG7" s="6">
        <v>0</v>
      </c>
      <c r="AH7" s="1">
        <v>1</v>
      </c>
      <c r="AI7" s="1">
        <v>0</v>
      </c>
      <c r="AJ7" s="1">
        <v>1</v>
      </c>
      <c r="AK7" s="1">
        <v>0</v>
      </c>
      <c r="AL7" s="1">
        <v>0</v>
      </c>
      <c r="AM7" s="1">
        <v>2</v>
      </c>
      <c r="AN7" s="1">
        <v>0</v>
      </c>
      <c r="AO7" s="13">
        <v>0</v>
      </c>
      <c r="AP7" s="1">
        <v>0</v>
      </c>
      <c r="AQ7" s="1">
        <v>0</v>
      </c>
      <c r="AR7" s="1">
        <v>0</v>
      </c>
      <c r="AS7" s="1">
        <v>0</v>
      </c>
      <c r="AT7" s="8"/>
      <c r="BB7" s="13"/>
      <c r="BG7" s="10"/>
      <c r="BO7" s="13"/>
    </row>
    <row r="8" spans="1:71" x14ac:dyDescent="0.25">
      <c r="A8" s="15">
        <v>44945</v>
      </c>
      <c r="B8" s="4"/>
      <c r="C8" s="4"/>
      <c r="D8" s="4"/>
      <c r="E8" s="4"/>
      <c r="F8" s="4"/>
      <c r="G8" s="2"/>
      <c r="O8" s="13"/>
      <c r="T8" s="4"/>
      <c r="AB8" s="13"/>
      <c r="AG8" s="6"/>
      <c r="AO8" s="13"/>
      <c r="AT8" s="8"/>
      <c r="BB8" s="13"/>
      <c r="BG8" s="10"/>
      <c r="BO8" s="13"/>
    </row>
    <row r="9" spans="1:71" x14ac:dyDescent="0.25">
      <c r="A9" s="1" t="s">
        <v>22</v>
      </c>
      <c r="B9" s="1">
        <v>0.4</v>
      </c>
      <c r="C9" s="1">
        <v>0.75</v>
      </c>
      <c r="D9" s="1">
        <v>1.35</v>
      </c>
      <c r="G9" s="2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3">
        <v>0</v>
      </c>
      <c r="P9" s="1">
        <v>0</v>
      </c>
      <c r="Q9" s="1">
        <v>0</v>
      </c>
      <c r="R9" s="1">
        <v>0</v>
      </c>
      <c r="S9" s="1">
        <v>0</v>
      </c>
      <c r="T9" s="4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1</v>
      </c>
      <c r="AA9" s="1">
        <v>0</v>
      </c>
      <c r="AB9" s="13">
        <v>1</v>
      </c>
      <c r="AC9" s="1">
        <v>0</v>
      </c>
      <c r="AD9" s="1">
        <v>0</v>
      </c>
      <c r="AE9" s="1">
        <v>0</v>
      </c>
      <c r="AF9" s="1">
        <v>0</v>
      </c>
      <c r="AG9" s="6">
        <v>0</v>
      </c>
      <c r="AH9" s="1">
        <v>2</v>
      </c>
      <c r="AI9" s="1">
        <v>1</v>
      </c>
      <c r="AJ9" s="1">
        <v>0</v>
      </c>
      <c r="AK9" s="1">
        <v>0</v>
      </c>
      <c r="AL9" s="1">
        <v>5</v>
      </c>
      <c r="AM9" s="1">
        <v>3</v>
      </c>
      <c r="AN9" s="1">
        <v>3</v>
      </c>
      <c r="AO9" s="13">
        <v>0</v>
      </c>
      <c r="AP9" s="1">
        <v>0</v>
      </c>
      <c r="AQ9" s="1">
        <v>0</v>
      </c>
      <c r="AR9" s="1">
        <v>0</v>
      </c>
      <c r="AS9" s="1">
        <v>0</v>
      </c>
      <c r="AT9" s="8"/>
      <c r="BB9" s="13"/>
      <c r="BG9" s="10"/>
      <c r="BO9" s="13"/>
    </row>
    <row r="10" spans="1:71" x14ac:dyDescent="0.25">
      <c r="A10" s="1" t="s">
        <v>23</v>
      </c>
      <c r="B10" s="1">
        <v>0.88</v>
      </c>
      <c r="C10" s="1">
        <v>1.53</v>
      </c>
      <c r="D10" s="1">
        <v>1.41</v>
      </c>
      <c r="G10" s="2">
        <v>0</v>
      </c>
      <c r="H10" s="1">
        <v>0</v>
      </c>
      <c r="I10" s="1">
        <v>1</v>
      </c>
      <c r="J10" s="1">
        <v>0</v>
      </c>
      <c r="K10" s="1">
        <v>0</v>
      </c>
      <c r="L10" s="1">
        <v>0</v>
      </c>
      <c r="M10" s="1">
        <v>1</v>
      </c>
      <c r="N10" s="1">
        <v>0</v>
      </c>
      <c r="O10" s="13">
        <v>0</v>
      </c>
      <c r="P10" s="1">
        <v>1</v>
      </c>
      <c r="Q10" s="1">
        <v>0</v>
      </c>
      <c r="R10" s="1">
        <v>0</v>
      </c>
      <c r="S10" s="1">
        <v>0</v>
      </c>
      <c r="T10" s="4">
        <v>0</v>
      </c>
      <c r="U10" s="1">
        <v>0</v>
      </c>
      <c r="V10" s="1">
        <v>1</v>
      </c>
      <c r="W10" s="1">
        <v>0</v>
      </c>
      <c r="X10" s="1">
        <v>0</v>
      </c>
      <c r="Y10" s="1">
        <v>2</v>
      </c>
      <c r="Z10" s="1">
        <v>4</v>
      </c>
      <c r="AA10" s="1">
        <v>0</v>
      </c>
      <c r="AB10" s="13">
        <v>0</v>
      </c>
      <c r="AC10" s="1">
        <v>1</v>
      </c>
      <c r="AD10" s="1">
        <v>0</v>
      </c>
      <c r="AE10" s="1">
        <v>0</v>
      </c>
      <c r="AF10" s="1">
        <v>0</v>
      </c>
      <c r="AG10" s="6">
        <v>0</v>
      </c>
      <c r="AH10" s="1">
        <v>2</v>
      </c>
      <c r="AI10" s="1">
        <v>0</v>
      </c>
      <c r="AJ10" s="1">
        <v>0</v>
      </c>
      <c r="AK10" s="1">
        <v>0</v>
      </c>
      <c r="AL10" s="1">
        <v>0</v>
      </c>
      <c r="AM10" s="1">
        <v>1</v>
      </c>
      <c r="AN10" s="1">
        <v>0</v>
      </c>
      <c r="AO10" s="13">
        <v>0</v>
      </c>
      <c r="AP10" s="1">
        <v>0</v>
      </c>
      <c r="AQ10" s="1">
        <v>0</v>
      </c>
      <c r="AR10" s="1">
        <v>0</v>
      </c>
      <c r="AS10" s="1">
        <v>0</v>
      </c>
      <c r="AT10" s="8"/>
      <c r="BB10" s="13"/>
      <c r="BG10" s="10"/>
      <c r="BO10" s="13"/>
    </row>
    <row r="11" spans="1:71" x14ac:dyDescent="0.25">
      <c r="A11" s="1" t="s">
        <v>184</v>
      </c>
      <c r="B11" s="1">
        <v>0.94</v>
      </c>
      <c r="C11" s="1">
        <v>1.0900000000000001</v>
      </c>
      <c r="D11" s="1">
        <v>1.38</v>
      </c>
      <c r="G11" s="2">
        <v>0</v>
      </c>
      <c r="H11" s="1">
        <v>2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3">
        <v>0</v>
      </c>
      <c r="P11" s="1">
        <v>0</v>
      </c>
      <c r="Q11" s="1">
        <v>0</v>
      </c>
      <c r="R11" s="1">
        <v>0</v>
      </c>
      <c r="S11" s="1">
        <v>0</v>
      </c>
      <c r="T11" s="4">
        <v>0</v>
      </c>
      <c r="U11" s="1">
        <v>1</v>
      </c>
      <c r="V11" s="1">
        <v>1</v>
      </c>
      <c r="W11" s="1">
        <v>0</v>
      </c>
      <c r="X11" s="1">
        <v>0</v>
      </c>
      <c r="Y11" s="1">
        <v>0</v>
      </c>
      <c r="Z11" s="1">
        <v>5</v>
      </c>
      <c r="AA11" s="1">
        <v>0</v>
      </c>
      <c r="AB11" s="13">
        <v>0</v>
      </c>
      <c r="AC11" s="1">
        <v>0</v>
      </c>
      <c r="AD11" s="1">
        <v>0</v>
      </c>
      <c r="AE11" s="1">
        <v>0</v>
      </c>
      <c r="AF11" s="1">
        <v>0</v>
      </c>
      <c r="AG11" s="6">
        <v>0</v>
      </c>
      <c r="AH11" s="1">
        <v>2</v>
      </c>
      <c r="AI11" s="1">
        <v>0</v>
      </c>
      <c r="AJ11" s="1">
        <v>0</v>
      </c>
      <c r="AK11" s="1">
        <v>0</v>
      </c>
      <c r="AL11" s="1">
        <v>1</v>
      </c>
      <c r="AM11" s="1">
        <v>2</v>
      </c>
      <c r="AN11" s="1">
        <v>0</v>
      </c>
      <c r="AO11" s="13">
        <v>0</v>
      </c>
      <c r="AP11" s="1">
        <v>0</v>
      </c>
      <c r="AQ11" s="1">
        <v>0</v>
      </c>
      <c r="AR11" s="1">
        <v>0</v>
      </c>
      <c r="AS11" s="1">
        <v>0</v>
      </c>
      <c r="AT11" s="8"/>
      <c r="BB11" s="13"/>
      <c r="BG11" s="10"/>
      <c r="BO11" s="13"/>
    </row>
    <row r="12" spans="1:71" x14ac:dyDescent="0.25">
      <c r="A12" s="1" t="s">
        <v>25</v>
      </c>
      <c r="B12" s="1">
        <v>0.98</v>
      </c>
      <c r="C12" s="1">
        <v>0.96</v>
      </c>
      <c r="D12" s="1">
        <v>0.87</v>
      </c>
      <c r="G12" s="2">
        <v>2</v>
      </c>
      <c r="H12" s="1">
        <v>1</v>
      </c>
      <c r="I12" s="1">
        <v>1</v>
      </c>
      <c r="J12" s="1">
        <v>0</v>
      </c>
      <c r="K12" s="1">
        <v>0</v>
      </c>
      <c r="L12" s="1">
        <v>0</v>
      </c>
      <c r="M12" s="1">
        <v>3</v>
      </c>
      <c r="N12" s="1">
        <v>0</v>
      </c>
      <c r="O12" s="13">
        <v>0</v>
      </c>
      <c r="P12" s="1">
        <v>0</v>
      </c>
      <c r="Q12" s="1">
        <v>0</v>
      </c>
      <c r="R12" s="1">
        <v>0</v>
      </c>
      <c r="S12" s="1">
        <v>0</v>
      </c>
      <c r="T12" s="4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3</v>
      </c>
      <c r="AA12" s="1">
        <v>0</v>
      </c>
      <c r="AB12" s="13">
        <v>0</v>
      </c>
      <c r="AC12" s="1">
        <v>0</v>
      </c>
      <c r="AD12" s="1">
        <v>0</v>
      </c>
      <c r="AE12" s="1">
        <v>0</v>
      </c>
      <c r="AF12" s="1">
        <v>0</v>
      </c>
      <c r="AG12" s="6">
        <v>1</v>
      </c>
      <c r="AH12" s="1">
        <v>2</v>
      </c>
      <c r="AI12" s="1">
        <v>0</v>
      </c>
      <c r="AJ12" s="1">
        <v>0</v>
      </c>
      <c r="AK12" s="1">
        <v>0</v>
      </c>
      <c r="AL12" s="1">
        <v>0</v>
      </c>
      <c r="AM12" s="1">
        <v>1</v>
      </c>
      <c r="AN12" s="1">
        <v>2</v>
      </c>
      <c r="AO12" s="13">
        <v>0</v>
      </c>
      <c r="AP12" s="1">
        <v>0</v>
      </c>
      <c r="AQ12" s="1">
        <v>0</v>
      </c>
      <c r="AR12" s="1">
        <v>0</v>
      </c>
      <c r="AS12" s="1">
        <v>0</v>
      </c>
      <c r="AT12" s="8"/>
      <c r="BB12" s="13"/>
      <c r="BG12" s="10"/>
      <c r="BO12" s="13"/>
    </row>
    <row r="13" spans="1:71" x14ac:dyDescent="0.25">
      <c r="A13" s="1" t="s">
        <v>26</v>
      </c>
      <c r="B13" s="1">
        <v>0.95</v>
      </c>
      <c r="C13" s="1">
        <v>0.85</v>
      </c>
      <c r="D13" s="1">
        <v>1.44</v>
      </c>
      <c r="G13" s="2">
        <v>0</v>
      </c>
      <c r="H13" s="1">
        <v>2</v>
      </c>
      <c r="I13" s="1">
        <v>1</v>
      </c>
      <c r="J13" s="1">
        <v>0</v>
      </c>
      <c r="K13" s="1">
        <v>0</v>
      </c>
      <c r="L13" s="1">
        <v>0</v>
      </c>
      <c r="M13" s="1">
        <v>3</v>
      </c>
      <c r="N13" s="1">
        <v>1</v>
      </c>
      <c r="O13" s="13">
        <v>1</v>
      </c>
      <c r="P13" s="1">
        <v>0</v>
      </c>
      <c r="Q13" s="1">
        <v>0</v>
      </c>
      <c r="R13" s="1">
        <v>0</v>
      </c>
      <c r="S13" s="1">
        <v>0</v>
      </c>
      <c r="T13" s="4">
        <v>0</v>
      </c>
      <c r="U13" s="1">
        <v>2</v>
      </c>
      <c r="V13" s="1">
        <v>1</v>
      </c>
      <c r="W13" s="1">
        <v>0</v>
      </c>
      <c r="X13" s="1">
        <v>0</v>
      </c>
      <c r="Y13" s="1">
        <v>0</v>
      </c>
      <c r="Z13" s="1">
        <v>2</v>
      </c>
      <c r="AA13" s="1">
        <v>0</v>
      </c>
      <c r="AB13" s="13">
        <v>0</v>
      </c>
      <c r="AC13" s="1">
        <v>0</v>
      </c>
      <c r="AD13" s="1">
        <v>0</v>
      </c>
      <c r="AE13" s="1">
        <v>0</v>
      </c>
      <c r="AF13" s="1">
        <v>0</v>
      </c>
      <c r="AG13" s="6">
        <v>0</v>
      </c>
      <c r="AH13" s="1">
        <v>4</v>
      </c>
      <c r="AI13" s="1">
        <v>0</v>
      </c>
      <c r="AJ13" s="1">
        <v>0</v>
      </c>
      <c r="AK13" s="1">
        <v>0</v>
      </c>
      <c r="AL13" s="1">
        <v>0</v>
      </c>
      <c r="AM13" s="1">
        <v>3</v>
      </c>
      <c r="AN13" s="1">
        <v>1</v>
      </c>
      <c r="AO13" s="13">
        <v>0</v>
      </c>
      <c r="AP13" s="1">
        <v>0</v>
      </c>
      <c r="AQ13" s="1">
        <v>0</v>
      </c>
      <c r="AR13" s="1">
        <v>0</v>
      </c>
      <c r="AS13" s="1">
        <v>0</v>
      </c>
      <c r="AT13" s="8"/>
      <c r="BB13" s="13"/>
      <c r="BG13" s="10"/>
      <c r="BO13" s="13"/>
    </row>
    <row r="14" spans="1:71" x14ac:dyDescent="0.25">
      <c r="A14" s="12">
        <v>44950</v>
      </c>
      <c r="B14" s="2"/>
      <c r="C14" s="2"/>
      <c r="D14" s="2"/>
      <c r="E14" s="2"/>
      <c r="F14" s="2"/>
      <c r="G14" s="2"/>
      <c r="O14" s="13"/>
      <c r="T14" s="4"/>
      <c r="AB14" s="13"/>
      <c r="AG14" s="6"/>
      <c r="AO14" s="13"/>
      <c r="AT14" s="8"/>
      <c r="BB14" s="13"/>
      <c r="BG14" s="10"/>
      <c r="BO14" s="13"/>
    </row>
    <row r="15" spans="1:71" x14ac:dyDescent="0.25">
      <c r="A15" s="1" t="s">
        <v>27</v>
      </c>
      <c r="B15" s="1">
        <v>0.78</v>
      </c>
      <c r="C15" s="1">
        <v>1.17</v>
      </c>
      <c r="D15" s="1">
        <v>1.05</v>
      </c>
      <c r="G15" s="2">
        <v>1</v>
      </c>
      <c r="H15" s="1">
        <v>2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3">
        <v>0</v>
      </c>
      <c r="P15" s="1">
        <v>0</v>
      </c>
      <c r="Q15" s="1">
        <v>0</v>
      </c>
      <c r="R15" s="1">
        <v>0</v>
      </c>
      <c r="S15" s="1">
        <v>0</v>
      </c>
      <c r="T15" s="4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4</v>
      </c>
      <c r="AA15" s="1">
        <v>0</v>
      </c>
      <c r="AB15" s="13">
        <v>0</v>
      </c>
      <c r="AC15" s="1">
        <v>0</v>
      </c>
      <c r="AD15" s="1">
        <v>0</v>
      </c>
      <c r="AE15" s="1">
        <v>0</v>
      </c>
      <c r="AF15" s="1">
        <v>0</v>
      </c>
      <c r="AG15" s="6">
        <v>0</v>
      </c>
      <c r="AH15" s="1">
        <v>2</v>
      </c>
      <c r="AI15" s="1">
        <v>0</v>
      </c>
      <c r="AJ15" s="1">
        <v>0</v>
      </c>
      <c r="AK15" s="1">
        <v>0</v>
      </c>
      <c r="AL15" s="1">
        <v>1</v>
      </c>
      <c r="AM15" s="1">
        <v>0</v>
      </c>
      <c r="AN15" s="1">
        <v>2</v>
      </c>
      <c r="AO15" s="13">
        <v>0</v>
      </c>
      <c r="AP15" s="1">
        <v>0</v>
      </c>
      <c r="AQ15" s="1">
        <v>0</v>
      </c>
      <c r="AR15" s="1">
        <v>0</v>
      </c>
      <c r="AS15" s="1">
        <v>0</v>
      </c>
      <c r="AT15" s="8"/>
      <c r="BB15" s="13"/>
      <c r="BG15" s="10"/>
      <c r="BO15" s="13"/>
    </row>
    <row r="16" spans="1:71" x14ac:dyDescent="0.25">
      <c r="A16" s="1" t="s">
        <v>28</v>
      </c>
      <c r="B16" s="1">
        <v>1.1499999999999999</v>
      </c>
      <c r="C16" s="1">
        <v>1.28</v>
      </c>
      <c r="D16" s="1">
        <v>2.16</v>
      </c>
      <c r="G16" s="2">
        <v>0</v>
      </c>
      <c r="H16" s="1">
        <v>1</v>
      </c>
      <c r="I16" s="1">
        <v>0</v>
      </c>
      <c r="J16" s="1">
        <v>0</v>
      </c>
      <c r="K16" s="1">
        <v>0</v>
      </c>
      <c r="L16" s="1">
        <v>2</v>
      </c>
      <c r="M16" s="1">
        <v>0</v>
      </c>
      <c r="N16" s="1">
        <v>0</v>
      </c>
      <c r="O16" s="13">
        <v>0</v>
      </c>
      <c r="P16" s="1">
        <v>0</v>
      </c>
      <c r="Q16" s="1">
        <v>0</v>
      </c>
      <c r="R16" s="1">
        <v>0</v>
      </c>
      <c r="S16" s="1">
        <v>0</v>
      </c>
      <c r="T16" s="4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2</v>
      </c>
      <c r="AA16" s="1">
        <v>1</v>
      </c>
      <c r="AB16" s="13">
        <v>0</v>
      </c>
      <c r="AC16" s="1">
        <v>0</v>
      </c>
      <c r="AD16" s="1">
        <v>0</v>
      </c>
      <c r="AE16" s="1">
        <v>0</v>
      </c>
      <c r="AF16" s="1">
        <v>0</v>
      </c>
      <c r="AG16" s="6">
        <v>1</v>
      </c>
      <c r="AH16" s="1">
        <v>1</v>
      </c>
      <c r="AI16" s="1">
        <v>1</v>
      </c>
      <c r="AJ16" s="1">
        <v>1</v>
      </c>
      <c r="AK16" s="1">
        <v>0</v>
      </c>
      <c r="AL16" s="1">
        <v>3</v>
      </c>
      <c r="AM16" s="1">
        <v>1</v>
      </c>
      <c r="AN16" s="1">
        <v>0</v>
      </c>
      <c r="AO16" s="13">
        <v>0</v>
      </c>
      <c r="AP16" s="1">
        <v>0</v>
      </c>
      <c r="AQ16" s="1">
        <v>0</v>
      </c>
      <c r="AR16" s="1">
        <v>0</v>
      </c>
      <c r="AS16" s="1">
        <v>0</v>
      </c>
      <c r="AT16" s="8"/>
      <c r="BB16" s="13"/>
      <c r="BG16" s="10"/>
      <c r="BO16" s="13"/>
    </row>
    <row r="17" spans="1:67" x14ac:dyDescent="0.25">
      <c r="A17" s="1" t="s">
        <v>29</v>
      </c>
      <c r="B17" s="1">
        <v>2.25</v>
      </c>
      <c r="C17" s="1">
        <v>1.44</v>
      </c>
      <c r="D17" s="1">
        <v>1.73</v>
      </c>
      <c r="G17" s="2">
        <v>1</v>
      </c>
      <c r="H17" s="1">
        <v>3</v>
      </c>
      <c r="I17" s="1">
        <v>0</v>
      </c>
      <c r="J17" s="1">
        <v>1</v>
      </c>
      <c r="K17" s="1">
        <v>0</v>
      </c>
      <c r="L17" s="1">
        <v>0</v>
      </c>
      <c r="M17" s="1">
        <v>2</v>
      </c>
      <c r="N17" s="1">
        <v>0</v>
      </c>
      <c r="O17" s="13">
        <v>0</v>
      </c>
      <c r="P17" s="1">
        <v>0</v>
      </c>
      <c r="Q17" s="1">
        <v>0</v>
      </c>
      <c r="R17" s="1">
        <v>0</v>
      </c>
      <c r="S17" s="1">
        <v>0</v>
      </c>
      <c r="T17" s="4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2</v>
      </c>
      <c r="AA17" s="1">
        <v>0</v>
      </c>
      <c r="AB17" s="13">
        <v>1</v>
      </c>
      <c r="AC17" s="1">
        <v>0</v>
      </c>
      <c r="AD17" s="1">
        <v>0</v>
      </c>
      <c r="AE17" s="1">
        <v>0</v>
      </c>
      <c r="AF17" s="1">
        <v>0</v>
      </c>
      <c r="AG17" s="6">
        <v>0</v>
      </c>
      <c r="AH17" s="1">
        <v>1</v>
      </c>
      <c r="AI17" s="1">
        <v>1</v>
      </c>
      <c r="AJ17" s="1">
        <v>0</v>
      </c>
      <c r="AK17" s="1">
        <v>0</v>
      </c>
      <c r="AL17" s="1">
        <v>0</v>
      </c>
      <c r="AM17" s="1">
        <v>2</v>
      </c>
      <c r="AN17" s="1">
        <v>0</v>
      </c>
      <c r="AO17" s="13">
        <v>0</v>
      </c>
      <c r="AP17" s="1">
        <v>0</v>
      </c>
      <c r="AQ17" s="1">
        <v>0</v>
      </c>
      <c r="AR17" s="1">
        <v>0</v>
      </c>
      <c r="AS17" s="1">
        <v>0</v>
      </c>
      <c r="AT17" s="8"/>
      <c r="BB17" s="13"/>
      <c r="BG17" s="10"/>
      <c r="BO17" s="13"/>
    </row>
    <row r="18" spans="1:67" x14ac:dyDescent="0.25">
      <c r="A18" s="1" t="s">
        <v>30</v>
      </c>
      <c r="B18" s="1">
        <v>2.27</v>
      </c>
      <c r="C18" s="1">
        <v>1.25</v>
      </c>
      <c r="D18" s="1">
        <v>0.97</v>
      </c>
      <c r="G18" s="2">
        <v>2</v>
      </c>
      <c r="H18" s="1">
        <v>4</v>
      </c>
      <c r="I18" s="1">
        <v>0</v>
      </c>
      <c r="J18" s="1">
        <v>1</v>
      </c>
      <c r="K18" s="1">
        <v>1</v>
      </c>
      <c r="L18" s="1">
        <v>0</v>
      </c>
      <c r="M18" s="1">
        <v>1</v>
      </c>
      <c r="N18" s="1">
        <v>0</v>
      </c>
      <c r="O18" s="13">
        <v>0</v>
      </c>
      <c r="P18" s="1">
        <v>0</v>
      </c>
      <c r="Q18" s="1">
        <v>0</v>
      </c>
      <c r="R18" s="1">
        <v>0</v>
      </c>
      <c r="S18" s="1">
        <v>0</v>
      </c>
      <c r="T18" s="4">
        <v>0</v>
      </c>
      <c r="U18" s="1">
        <v>1</v>
      </c>
      <c r="V18" s="1">
        <v>0</v>
      </c>
      <c r="W18" s="1">
        <v>0</v>
      </c>
      <c r="X18" s="1">
        <v>0</v>
      </c>
      <c r="Y18" s="1">
        <v>0</v>
      </c>
      <c r="Z18" s="1">
        <v>4</v>
      </c>
      <c r="AA18" s="1">
        <v>0</v>
      </c>
      <c r="AB18" s="13">
        <v>0</v>
      </c>
      <c r="AC18" s="1">
        <v>0</v>
      </c>
      <c r="AD18" s="1">
        <v>0</v>
      </c>
      <c r="AE18" s="1">
        <v>0</v>
      </c>
      <c r="AF18" s="1">
        <v>0</v>
      </c>
      <c r="AG18" s="6">
        <v>0</v>
      </c>
      <c r="AH18" s="1">
        <v>1</v>
      </c>
      <c r="AI18" s="1">
        <v>1</v>
      </c>
      <c r="AJ18" s="1">
        <v>0</v>
      </c>
      <c r="AK18" s="1">
        <v>0</v>
      </c>
      <c r="AL18" s="1">
        <v>0</v>
      </c>
      <c r="AM18" s="1">
        <v>1</v>
      </c>
      <c r="AN18" s="1">
        <v>3</v>
      </c>
      <c r="AO18" s="13">
        <v>0</v>
      </c>
      <c r="AP18" s="1">
        <v>0</v>
      </c>
      <c r="AQ18" s="1">
        <v>0</v>
      </c>
      <c r="AR18" s="1">
        <v>0</v>
      </c>
      <c r="AS18" s="1">
        <v>0</v>
      </c>
      <c r="AT18" s="8"/>
      <c r="BB18" s="13"/>
      <c r="BG18" s="10"/>
      <c r="BO18" s="13"/>
    </row>
    <row r="19" spans="1:67" x14ac:dyDescent="0.25">
      <c r="A19" s="14">
        <v>44951</v>
      </c>
      <c r="B19" s="6"/>
      <c r="C19" s="6"/>
      <c r="D19" s="6"/>
      <c r="E19" s="6"/>
      <c r="F19" s="6"/>
      <c r="G19" s="2"/>
      <c r="O19" s="13"/>
      <c r="T19" s="4"/>
      <c r="AB19" s="13"/>
      <c r="AG19" s="6"/>
      <c r="AO19" s="13"/>
      <c r="AT19" s="8"/>
      <c r="BB19" s="13"/>
      <c r="BG19" s="10"/>
      <c r="BO19" s="13"/>
    </row>
    <row r="20" spans="1:67" x14ac:dyDescent="0.25">
      <c r="A20" s="1" t="s">
        <v>31</v>
      </c>
      <c r="B20" s="1">
        <v>0.89</v>
      </c>
      <c r="C20" s="1">
        <v>1.02</v>
      </c>
      <c r="D20" s="1">
        <v>1.38</v>
      </c>
      <c r="G20" s="2">
        <v>2</v>
      </c>
      <c r="H20" s="1">
        <v>3</v>
      </c>
      <c r="I20" s="1">
        <v>0</v>
      </c>
      <c r="J20" s="1">
        <v>0</v>
      </c>
      <c r="K20" s="1">
        <v>0</v>
      </c>
      <c r="L20" s="1">
        <v>0</v>
      </c>
      <c r="M20" s="1">
        <v>3</v>
      </c>
      <c r="N20" s="1">
        <v>0</v>
      </c>
      <c r="O20" s="13">
        <v>0</v>
      </c>
      <c r="P20" s="1">
        <v>0</v>
      </c>
      <c r="Q20" s="1">
        <v>0</v>
      </c>
      <c r="R20" s="1">
        <v>0</v>
      </c>
      <c r="S20" s="1">
        <v>0</v>
      </c>
      <c r="T20" s="4">
        <v>0</v>
      </c>
      <c r="U20" s="1">
        <v>1</v>
      </c>
      <c r="V20" s="1">
        <v>1</v>
      </c>
      <c r="W20" s="1">
        <v>0</v>
      </c>
      <c r="X20" s="1">
        <v>0</v>
      </c>
      <c r="Y20" s="1">
        <v>0</v>
      </c>
      <c r="Z20" s="1">
        <v>1</v>
      </c>
      <c r="AA20" s="1">
        <v>0</v>
      </c>
      <c r="AB20" s="13">
        <v>1</v>
      </c>
      <c r="AC20" s="1">
        <v>0</v>
      </c>
      <c r="AD20" s="1">
        <v>0</v>
      </c>
      <c r="AE20" s="1">
        <v>0</v>
      </c>
      <c r="AF20" s="1">
        <v>0</v>
      </c>
      <c r="AG20" s="6">
        <v>1</v>
      </c>
      <c r="AH20" s="1">
        <v>2</v>
      </c>
      <c r="AI20" s="1">
        <v>1</v>
      </c>
      <c r="AJ20" s="1">
        <v>0</v>
      </c>
      <c r="AK20" s="1">
        <v>0</v>
      </c>
      <c r="AL20" s="1">
        <v>0</v>
      </c>
      <c r="AM20" s="1">
        <v>2</v>
      </c>
      <c r="AN20" s="1">
        <v>0</v>
      </c>
      <c r="AO20" s="13">
        <v>1</v>
      </c>
      <c r="AP20" s="1">
        <v>0</v>
      </c>
      <c r="AQ20" s="1">
        <v>0</v>
      </c>
      <c r="AR20" s="1">
        <v>0</v>
      </c>
      <c r="AS20" s="1">
        <v>0</v>
      </c>
      <c r="AT20" s="8"/>
      <c r="BB20" s="13"/>
      <c r="BG20" s="10"/>
      <c r="BO20" s="13"/>
    </row>
    <row r="21" spans="1:67" ht="15.75" customHeight="1" x14ac:dyDescent="0.25">
      <c r="A21" s="1" t="s">
        <v>32</v>
      </c>
      <c r="B21" s="1">
        <v>0.98</v>
      </c>
      <c r="C21" s="1">
        <v>1.3</v>
      </c>
      <c r="D21" s="1">
        <v>1.54</v>
      </c>
      <c r="G21" s="2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1</v>
      </c>
      <c r="N21" s="1">
        <v>0</v>
      </c>
      <c r="O21" s="13">
        <v>0</v>
      </c>
      <c r="P21" s="1">
        <v>0</v>
      </c>
      <c r="Q21" s="1">
        <v>0</v>
      </c>
      <c r="R21" s="1">
        <v>0</v>
      </c>
      <c r="S21" s="1">
        <v>0</v>
      </c>
      <c r="T21" s="4">
        <v>0</v>
      </c>
      <c r="U21" s="1">
        <v>1</v>
      </c>
      <c r="V21" s="1">
        <v>1</v>
      </c>
      <c r="W21" s="1">
        <v>0</v>
      </c>
      <c r="X21" s="1">
        <v>0</v>
      </c>
      <c r="Y21" s="1">
        <v>0</v>
      </c>
      <c r="Z21" s="1">
        <v>2</v>
      </c>
      <c r="AA21" s="1">
        <v>0</v>
      </c>
      <c r="AB21" s="13">
        <v>0</v>
      </c>
      <c r="AC21" s="1">
        <v>0</v>
      </c>
      <c r="AD21" s="1">
        <v>0</v>
      </c>
      <c r="AE21" s="1">
        <v>0</v>
      </c>
      <c r="AF21" s="1">
        <v>0</v>
      </c>
      <c r="AG21" s="6">
        <v>0</v>
      </c>
      <c r="AH21" s="1">
        <v>2</v>
      </c>
      <c r="AI21" s="1">
        <v>1</v>
      </c>
      <c r="AJ21" s="1">
        <v>0</v>
      </c>
      <c r="AK21" s="1">
        <v>0</v>
      </c>
      <c r="AL21" s="1">
        <v>4</v>
      </c>
      <c r="AM21" s="1">
        <v>2</v>
      </c>
      <c r="AN21" s="1">
        <v>0</v>
      </c>
      <c r="AO21" s="13">
        <v>0</v>
      </c>
      <c r="AP21" s="1">
        <v>0</v>
      </c>
      <c r="AQ21" s="1">
        <v>0</v>
      </c>
      <c r="AR21" s="1">
        <v>0</v>
      </c>
      <c r="AS21" s="1">
        <v>0</v>
      </c>
      <c r="AT21" s="8"/>
      <c r="BB21" s="13"/>
      <c r="BG21" s="10"/>
      <c r="BO21" s="13"/>
    </row>
    <row r="22" spans="1:67" ht="15.75" customHeight="1" x14ac:dyDescent="0.25">
      <c r="A22" s="15">
        <v>44952</v>
      </c>
      <c r="B22" s="4"/>
      <c r="C22" s="4"/>
      <c r="D22" s="4"/>
      <c r="E22" s="4"/>
      <c r="F22" s="4"/>
      <c r="G22" s="2"/>
      <c r="O22" s="13"/>
      <c r="T22" s="4"/>
      <c r="AB22" s="13"/>
      <c r="AG22" s="6"/>
      <c r="AO22" s="13"/>
      <c r="AT22" s="8"/>
      <c r="BB22" s="13"/>
      <c r="BG22" s="10"/>
      <c r="BO22" s="13"/>
    </row>
    <row r="23" spans="1:67" ht="15.75" customHeight="1" x14ac:dyDescent="0.25">
      <c r="A23" s="1" t="s">
        <v>33</v>
      </c>
      <c r="B23" s="1">
        <v>0.59</v>
      </c>
      <c r="C23" s="1">
        <v>0.84</v>
      </c>
      <c r="D23" s="1">
        <v>2.08</v>
      </c>
      <c r="G23" s="2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1</v>
      </c>
      <c r="N23" s="1">
        <v>0</v>
      </c>
      <c r="O23" s="13">
        <v>0</v>
      </c>
      <c r="P23" s="1">
        <v>0</v>
      </c>
      <c r="Q23" s="1">
        <v>0</v>
      </c>
      <c r="R23" s="1">
        <v>0</v>
      </c>
      <c r="S23" s="1">
        <v>0</v>
      </c>
      <c r="T23" s="4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2</v>
      </c>
      <c r="AA23" s="1">
        <v>0</v>
      </c>
      <c r="AB23" s="13">
        <v>0</v>
      </c>
      <c r="AC23" s="1">
        <v>0</v>
      </c>
      <c r="AD23" s="1">
        <v>0</v>
      </c>
      <c r="AE23" s="1">
        <v>0</v>
      </c>
      <c r="AF23" s="1">
        <v>0</v>
      </c>
      <c r="AG23" s="6">
        <v>0</v>
      </c>
      <c r="AH23" s="1">
        <v>5</v>
      </c>
      <c r="AI23" s="1">
        <v>2</v>
      </c>
      <c r="AJ23" s="1">
        <v>0</v>
      </c>
      <c r="AK23" s="1">
        <v>0</v>
      </c>
      <c r="AL23" s="1">
        <v>0</v>
      </c>
      <c r="AM23" s="1">
        <v>5</v>
      </c>
      <c r="AN23" s="1">
        <v>0</v>
      </c>
      <c r="AO23" s="13">
        <v>1</v>
      </c>
      <c r="AP23" s="1">
        <v>2</v>
      </c>
      <c r="AQ23" s="1">
        <v>0</v>
      </c>
      <c r="AR23" s="1">
        <v>0</v>
      </c>
      <c r="AS23" s="1">
        <v>0</v>
      </c>
      <c r="AT23" s="8"/>
      <c r="BB23" s="13"/>
      <c r="BG23" s="10"/>
      <c r="BO23" s="13"/>
    </row>
    <row r="24" spans="1:67" ht="15.75" customHeight="1" x14ac:dyDescent="0.25">
      <c r="A24" s="1" t="s">
        <v>34</v>
      </c>
      <c r="B24" s="1">
        <v>1.65</v>
      </c>
      <c r="C24" s="1">
        <v>1.22</v>
      </c>
      <c r="D24" s="1">
        <v>2.1</v>
      </c>
      <c r="G24" s="2">
        <v>2</v>
      </c>
      <c r="H24" s="1">
        <v>3</v>
      </c>
      <c r="I24" s="1">
        <v>1</v>
      </c>
      <c r="J24" s="1">
        <v>0</v>
      </c>
      <c r="K24" s="1">
        <v>0</v>
      </c>
      <c r="L24" s="1">
        <v>0</v>
      </c>
      <c r="M24" s="1">
        <v>2</v>
      </c>
      <c r="N24" s="1">
        <v>0</v>
      </c>
      <c r="O24" s="13">
        <v>0</v>
      </c>
      <c r="P24" s="1">
        <v>0</v>
      </c>
      <c r="Q24" s="1">
        <v>0</v>
      </c>
      <c r="R24" s="1">
        <v>0</v>
      </c>
      <c r="S24" s="1">
        <v>0</v>
      </c>
      <c r="T24" s="4">
        <v>0</v>
      </c>
      <c r="U24" s="1">
        <v>0</v>
      </c>
      <c r="V24" s="1">
        <v>1</v>
      </c>
      <c r="W24" s="1">
        <v>0</v>
      </c>
      <c r="X24" s="1">
        <v>0</v>
      </c>
      <c r="Y24" s="1">
        <v>0</v>
      </c>
      <c r="Z24" s="1">
        <v>2</v>
      </c>
      <c r="AA24" s="1">
        <v>0</v>
      </c>
      <c r="AB24" s="13">
        <v>2</v>
      </c>
      <c r="AC24" s="1">
        <v>0</v>
      </c>
      <c r="AD24" s="1">
        <v>0</v>
      </c>
      <c r="AE24" s="1">
        <v>0</v>
      </c>
      <c r="AF24" s="1">
        <v>0</v>
      </c>
      <c r="AG24" s="6">
        <v>1</v>
      </c>
      <c r="AH24" s="1">
        <v>4</v>
      </c>
      <c r="AI24" s="1">
        <v>0</v>
      </c>
      <c r="AJ24" s="1">
        <v>1</v>
      </c>
      <c r="AK24" s="1">
        <v>0</v>
      </c>
      <c r="AL24" s="1">
        <v>0</v>
      </c>
      <c r="AM24" s="1">
        <v>0</v>
      </c>
      <c r="AN24" s="1">
        <v>2</v>
      </c>
      <c r="AO24" s="13">
        <v>0</v>
      </c>
      <c r="AP24" s="1">
        <v>0</v>
      </c>
      <c r="AQ24" s="1">
        <v>0</v>
      </c>
      <c r="AR24" s="1">
        <v>0</v>
      </c>
      <c r="AS24" s="1">
        <v>0</v>
      </c>
      <c r="AT24" s="8"/>
      <c r="BB24" s="13"/>
      <c r="BG24" s="10"/>
      <c r="BO24" s="13"/>
    </row>
    <row r="25" spans="1:67" ht="15.75" customHeight="1" x14ac:dyDescent="0.25">
      <c r="A25" s="12">
        <v>44957</v>
      </c>
      <c r="B25" s="2"/>
      <c r="C25" s="2"/>
      <c r="D25" s="2"/>
      <c r="E25" s="2"/>
      <c r="F25" s="2"/>
      <c r="G25" s="2"/>
      <c r="O25" s="13"/>
      <c r="T25" s="4"/>
      <c r="AB25" s="13"/>
      <c r="AG25" s="6"/>
      <c r="AO25" s="13"/>
      <c r="AT25" s="8"/>
      <c r="BB25" s="13"/>
      <c r="BG25" s="10"/>
      <c r="BO25" s="13"/>
    </row>
    <row r="26" spans="1:67" ht="15.75" customHeight="1" x14ac:dyDescent="0.25">
      <c r="A26" s="1" t="s">
        <v>35</v>
      </c>
      <c r="B26" s="1">
        <v>0.65</v>
      </c>
      <c r="C26" s="1">
        <v>0.4</v>
      </c>
      <c r="D26" s="1">
        <v>1.5</v>
      </c>
      <c r="G26" s="2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1</v>
      </c>
      <c r="N26" s="1">
        <v>0</v>
      </c>
      <c r="O26" s="13">
        <v>0</v>
      </c>
      <c r="P26" s="1">
        <v>0</v>
      </c>
      <c r="Q26" s="1">
        <v>0</v>
      </c>
      <c r="R26" s="1">
        <v>0</v>
      </c>
      <c r="S26" s="1">
        <v>0</v>
      </c>
      <c r="T26" s="4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1</v>
      </c>
      <c r="AA26" s="1">
        <v>0</v>
      </c>
      <c r="AB26" s="13">
        <v>0</v>
      </c>
      <c r="AC26" s="1">
        <v>0</v>
      </c>
      <c r="AD26" s="1">
        <v>0</v>
      </c>
      <c r="AE26" s="1">
        <v>0</v>
      </c>
      <c r="AF26" s="1">
        <v>0</v>
      </c>
      <c r="AG26" s="6">
        <v>0</v>
      </c>
      <c r="AH26" s="1">
        <v>2</v>
      </c>
      <c r="AI26" s="1">
        <v>3</v>
      </c>
      <c r="AJ26" s="1">
        <v>0</v>
      </c>
      <c r="AK26" s="1">
        <v>0</v>
      </c>
      <c r="AL26" s="1">
        <v>0</v>
      </c>
      <c r="AM26" s="1">
        <v>2</v>
      </c>
      <c r="AN26" s="1">
        <v>0</v>
      </c>
      <c r="AO26" s="13">
        <v>1</v>
      </c>
      <c r="AP26" s="1">
        <v>1</v>
      </c>
      <c r="AQ26" s="1">
        <v>0</v>
      </c>
      <c r="AR26" s="1">
        <v>0</v>
      </c>
      <c r="AS26" s="1">
        <v>0</v>
      </c>
      <c r="AT26" s="8"/>
      <c r="BB26" s="13"/>
      <c r="BG26" s="10"/>
      <c r="BO26" s="13"/>
    </row>
    <row r="27" spans="1:67" ht="15.75" customHeight="1" x14ac:dyDescent="0.25">
      <c r="A27" s="1" t="s">
        <v>36</v>
      </c>
      <c r="B27" s="1">
        <v>1.46</v>
      </c>
      <c r="C27" s="1">
        <v>0.89</v>
      </c>
      <c r="D27" s="1">
        <v>1.64</v>
      </c>
      <c r="G27" s="2">
        <v>0</v>
      </c>
      <c r="H27" s="1">
        <v>3</v>
      </c>
      <c r="I27" s="1">
        <v>0</v>
      </c>
      <c r="J27" s="1">
        <v>0</v>
      </c>
      <c r="K27" s="1">
        <v>0</v>
      </c>
      <c r="L27" s="1">
        <v>0</v>
      </c>
      <c r="M27" s="1">
        <v>2</v>
      </c>
      <c r="N27" s="1">
        <v>0</v>
      </c>
      <c r="O27" s="13">
        <v>0</v>
      </c>
      <c r="P27" s="1">
        <v>0</v>
      </c>
      <c r="Q27" s="1">
        <v>0</v>
      </c>
      <c r="R27" s="1">
        <v>0</v>
      </c>
      <c r="S27" s="1">
        <v>0</v>
      </c>
      <c r="T27" s="4">
        <v>0</v>
      </c>
      <c r="U27" s="1">
        <v>0</v>
      </c>
      <c r="V27" s="1">
        <v>1</v>
      </c>
      <c r="W27" s="1">
        <v>0</v>
      </c>
      <c r="X27" s="1">
        <v>0</v>
      </c>
      <c r="Y27" s="1">
        <v>0</v>
      </c>
      <c r="Z27" s="1">
        <v>4</v>
      </c>
      <c r="AA27" s="1">
        <v>0</v>
      </c>
      <c r="AB27" s="13">
        <v>0</v>
      </c>
      <c r="AC27" s="1">
        <v>0</v>
      </c>
      <c r="AD27" s="1">
        <v>0</v>
      </c>
      <c r="AE27" s="1">
        <v>0</v>
      </c>
      <c r="AF27" s="1">
        <v>0</v>
      </c>
      <c r="AG27" s="6">
        <v>0</v>
      </c>
      <c r="AH27" s="1">
        <v>1</v>
      </c>
      <c r="AI27" s="1">
        <v>3</v>
      </c>
      <c r="AJ27" s="1">
        <v>0</v>
      </c>
      <c r="AK27" s="1">
        <v>0</v>
      </c>
      <c r="AL27" s="1">
        <v>0</v>
      </c>
      <c r="AM27" s="1">
        <v>1</v>
      </c>
      <c r="AN27" s="1">
        <v>1</v>
      </c>
      <c r="AO27" s="13">
        <v>1</v>
      </c>
      <c r="AP27" s="1">
        <v>0</v>
      </c>
      <c r="AQ27" s="1">
        <v>0</v>
      </c>
      <c r="AR27" s="1">
        <v>0</v>
      </c>
      <c r="AS27" s="1">
        <v>0</v>
      </c>
      <c r="AT27" s="8"/>
      <c r="BB27" s="13"/>
      <c r="BG27" s="10"/>
      <c r="BO27" s="13"/>
    </row>
    <row r="28" spans="1:67" ht="15.75" customHeight="1" x14ac:dyDescent="0.25">
      <c r="A28" s="1" t="s">
        <v>37</v>
      </c>
      <c r="B28" s="1">
        <v>0.83</v>
      </c>
      <c r="C28" s="1">
        <v>0.91</v>
      </c>
      <c r="D28" s="1">
        <v>1.38</v>
      </c>
      <c r="G28" s="2">
        <v>0</v>
      </c>
      <c r="H28" s="1">
        <v>1</v>
      </c>
      <c r="I28" s="1">
        <v>0</v>
      </c>
      <c r="J28" s="1">
        <v>0</v>
      </c>
      <c r="K28" s="1">
        <v>0</v>
      </c>
      <c r="L28" s="1">
        <v>3</v>
      </c>
      <c r="M28" s="1">
        <v>1</v>
      </c>
      <c r="N28" s="1">
        <v>1</v>
      </c>
      <c r="O28" s="13">
        <v>0</v>
      </c>
      <c r="P28" s="1">
        <v>0</v>
      </c>
      <c r="Q28" s="1">
        <v>0</v>
      </c>
      <c r="R28" s="1">
        <v>0</v>
      </c>
      <c r="S28" s="1">
        <v>0</v>
      </c>
      <c r="T28" s="4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2</v>
      </c>
      <c r="AA28" s="1">
        <v>0</v>
      </c>
      <c r="AB28" s="13">
        <v>0</v>
      </c>
      <c r="AC28" s="1">
        <v>0</v>
      </c>
      <c r="AD28" s="1">
        <v>0</v>
      </c>
      <c r="AE28" s="1">
        <v>0</v>
      </c>
      <c r="AF28" s="1">
        <v>0</v>
      </c>
      <c r="AG28" s="6">
        <v>0</v>
      </c>
      <c r="AH28" s="1">
        <v>1</v>
      </c>
      <c r="AI28" s="1">
        <v>1</v>
      </c>
      <c r="AJ28" s="1">
        <v>0</v>
      </c>
      <c r="AK28" s="1">
        <v>0</v>
      </c>
      <c r="AL28" s="1">
        <v>0</v>
      </c>
      <c r="AM28" s="1">
        <v>2</v>
      </c>
      <c r="AN28" s="1">
        <v>2</v>
      </c>
      <c r="AO28" s="13">
        <v>0</v>
      </c>
      <c r="AP28" s="1">
        <v>0</v>
      </c>
      <c r="AQ28" s="1">
        <v>0</v>
      </c>
      <c r="AR28" s="1">
        <v>0</v>
      </c>
      <c r="AS28" s="1">
        <v>0</v>
      </c>
      <c r="AT28" s="8"/>
      <c r="BB28" s="13"/>
      <c r="BG28" s="10"/>
      <c r="BO28" s="13"/>
    </row>
    <row r="29" spans="1:67" ht="15.75" customHeight="1" x14ac:dyDescent="0.25">
      <c r="A29" s="1" t="s">
        <v>38</v>
      </c>
      <c r="B29" s="1">
        <v>0.64</v>
      </c>
      <c r="C29" s="1">
        <v>0.59</v>
      </c>
      <c r="D29" s="1">
        <v>1.37</v>
      </c>
      <c r="G29" s="2">
        <v>0</v>
      </c>
      <c r="H29" s="1">
        <v>1</v>
      </c>
      <c r="I29" s="1">
        <v>0</v>
      </c>
      <c r="J29" s="1">
        <v>0</v>
      </c>
      <c r="K29" s="1">
        <v>0</v>
      </c>
      <c r="L29" s="1">
        <v>0</v>
      </c>
      <c r="M29" s="1">
        <v>1</v>
      </c>
      <c r="N29" s="1">
        <v>1</v>
      </c>
      <c r="O29" s="13">
        <v>0</v>
      </c>
      <c r="P29" s="1">
        <v>0</v>
      </c>
      <c r="Q29" s="1">
        <v>0</v>
      </c>
      <c r="R29" s="1">
        <v>0</v>
      </c>
      <c r="S29" s="1">
        <v>0</v>
      </c>
      <c r="T29" s="4">
        <v>0</v>
      </c>
      <c r="U29" s="1">
        <v>0</v>
      </c>
      <c r="V29" s="1">
        <v>1</v>
      </c>
      <c r="W29" s="1">
        <v>0</v>
      </c>
      <c r="X29" s="1">
        <v>0</v>
      </c>
      <c r="Y29" s="1">
        <v>0</v>
      </c>
      <c r="Z29" s="1">
        <v>1</v>
      </c>
      <c r="AA29" s="1">
        <v>0</v>
      </c>
      <c r="AB29" s="13">
        <v>0</v>
      </c>
      <c r="AC29" s="1">
        <v>0</v>
      </c>
      <c r="AD29" s="1">
        <v>0</v>
      </c>
      <c r="AE29" s="1">
        <v>0</v>
      </c>
      <c r="AF29" s="1">
        <v>0</v>
      </c>
      <c r="AG29" s="6">
        <v>0</v>
      </c>
      <c r="AH29" s="1">
        <v>1</v>
      </c>
      <c r="AI29" s="1">
        <v>1</v>
      </c>
      <c r="AJ29" s="1">
        <v>0</v>
      </c>
      <c r="AK29" s="1">
        <v>0</v>
      </c>
      <c r="AL29" s="1">
        <v>0</v>
      </c>
      <c r="AM29" s="1">
        <v>2</v>
      </c>
      <c r="AN29" s="1">
        <v>0</v>
      </c>
      <c r="AO29" s="13">
        <v>0</v>
      </c>
      <c r="AP29" s="1">
        <v>1</v>
      </c>
      <c r="AQ29" s="1">
        <v>0</v>
      </c>
      <c r="AR29" s="1">
        <v>0</v>
      </c>
      <c r="AS29" s="1">
        <v>0</v>
      </c>
      <c r="AT29" s="8"/>
      <c r="BB29" s="13"/>
      <c r="BG29" s="10"/>
      <c r="BO29" s="13"/>
    </row>
    <row r="30" spans="1:67" ht="15.75" customHeight="1" x14ac:dyDescent="0.25">
      <c r="A30" s="1" t="s">
        <v>39</v>
      </c>
      <c r="B30" s="1">
        <v>0.7</v>
      </c>
      <c r="C30" s="1">
        <v>1.01</v>
      </c>
      <c r="D30" s="1">
        <v>1.1399999999999999</v>
      </c>
      <c r="G30" s="2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3">
        <v>0</v>
      </c>
      <c r="P30" s="1">
        <v>0</v>
      </c>
      <c r="Q30" s="1">
        <v>0</v>
      </c>
      <c r="R30" s="1">
        <v>0</v>
      </c>
      <c r="S30" s="1">
        <v>0</v>
      </c>
      <c r="T30" s="4">
        <v>0</v>
      </c>
      <c r="U30" s="1">
        <v>0</v>
      </c>
      <c r="V30" s="1">
        <v>0</v>
      </c>
      <c r="W30" s="1">
        <v>1</v>
      </c>
      <c r="X30" s="1">
        <v>0</v>
      </c>
      <c r="Y30" s="1">
        <v>0</v>
      </c>
      <c r="Z30" s="1">
        <v>3</v>
      </c>
      <c r="AA30" s="1">
        <v>0</v>
      </c>
      <c r="AB30" s="13">
        <v>0</v>
      </c>
      <c r="AC30" s="1">
        <v>0</v>
      </c>
      <c r="AD30" s="1">
        <v>1</v>
      </c>
      <c r="AE30" s="1">
        <v>0</v>
      </c>
      <c r="AF30" s="1">
        <v>0</v>
      </c>
      <c r="AG30" s="6">
        <v>0</v>
      </c>
      <c r="AH30" s="1">
        <v>2</v>
      </c>
      <c r="AI30" s="1">
        <v>2</v>
      </c>
      <c r="AJ30" s="1">
        <v>0</v>
      </c>
      <c r="AK30" s="1">
        <v>0</v>
      </c>
      <c r="AL30" s="1">
        <v>2</v>
      </c>
      <c r="AM30" s="1">
        <v>3</v>
      </c>
      <c r="AN30" s="1">
        <v>1</v>
      </c>
      <c r="AO30" s="13">
        <v>0</v>
      </c>
      <c r="AP30" s="1">
        <v>0</v>
      </c>
      <c r="AQ30" s="1">
        <v>0</v>
      </c>
      <c r="AR30" s="1">
        <v>0</v>
      </c>
      <c r="AS30" s="1">
        <v>0</v>
      </c>
      <c r="AT30" s="8"/>
      <c r="BB30" s="13"/>
      <c r="BG30" s="10"/>
      <c r="BO30" s="13"/>
    </row>
    <row r="31" spans="1:67" ht="15.75" customHeight="1" x14ac:dyDescent="0.25">
      <c r="A31" s="1" t="s">
        <v>40</v>
      </c>
      <c r="B31" s="1">
        <v>1.22</v>
      </c>
      <c r="C31" s="1">
        <v>1.1000000000000001</v>
      </c>
      <c r="D31" s="1">
        <v>0.94</v>
      </c>
      <c r="G31" s="2">
        <v>1</v>
      </c>
      <c r="H31" s="1">
        <v>4</v>
      </c>
      <c r="I31" s="1">
        <v>3</v>
      </c>
      <c r="J31" s="1">
        <v>0</v>
      </c>
      <c r="K31" s="1">
        <v>0</v>
      </c>
      <c r="L31" s="1">
        <v>0</v>
      </c>
      <c r="M31" s="1">
        <v>1</v>
      </c>
      <c r="N31" s="1">
        <v>1</v>
      </c>
      <c r="O31" s="13">
        <v>0</v>
      </c>
      <c r="P31" s="1">
        <v>0</v>
      </c>
      <c r="Q31" s="1">
        <v>0</v>
      </c>
      <c r="R31" s="1">
        <v>0</v>
      </c>
      <c r="S31" s="1">
        <v>0</v>
      </c>
      <c r="T31" s="4">
        <v>0</v>
      </c>
      <c r="U31" s="1">
        <v>0</v>
      </c>
      <c r="V31" s="1">
        <v>1</v>
      </c>
      <c r="W31" s="1">
        <v>0</v>
      </c>
      <c r="X31" s="1">
        <v>0</v>
      </c>
      <c r="Y31" s="1">
        <v>0</v>
      </c>
      <c r="Z31" s="1">
        <v>6</v>
      </c>
      <c r="AA31" s="1">
        <v>0</v>
      </c>
      <c r="AB31" s="13">
        <v>0</v>
      </c>
      <c r="AC31" s="1">
        <v>0</v>
      </c>
      <c r="AD31" s="1">
        <v>0</v>
      </c>
      <c r="AE31" s="1">
        <v>0</v>
      </c>
      <c r="AF31" s="1">
        <v>0</v>
      </c>
      <c r="AG31" s="6">
        <v>1</v>
      </c>
      <c r="AH31" s="1">
        <v>3</v>
      </c>
      <c r="AI31" s="1">
        <v>0</v>
      </c>
      <c r="AJ31" s="1">
        <v>0</v>
      </c>
      <c r="AK31" s="1">
        <v>0</v>
      </c>
      <c r="AL31" s="1">
        <v>2</v>
      </c>
      <c r="AM31" s="1">
        <v>2</v>
      </c>
      <c r="AN31" s="1">
        <v>0</v>
      </c>
      <c r="AO31" s="13">
        <v>0</v>
      </c>
      <c r="AP31" s="1">
        <v>0</v>
      </c>
      <c r="AQ31" s="1">
        <v>0</v>
      </c>
      <c r="AR31" s="1">
        <v>0</v>
      </c>
      <c r="AS31" s="1">
        <v>0</v>
      </c>
      <c r="AT31" s="8"/>
      <c r="BB31" s="13"/>
      <c r="BG31" s="10"/>
      <c r="BO31" s="13"/>
    </row>
    <row r="32" spans="1:67" ht="15.75" customHeight="1" x14ac:dyDescent="0.25">
      <c r="A32" s="15">
        <v>44958</v>
      </c>
      <c r="B32" s="4"/>
      <c r="C32" s="4"/>
      <c r="D32" s="4"/>
      <c r="E32" s="4"/>
      <c r="F32" s="4"/>
      <c r="G32" s="2"/>
      <c r="O32" s="13"/>
      <c r="T32" s="4"/>
      <c r="AB32" s="13"/>
      <c r="AG32" s="6"/>
      <c r="AO32" s="13"/>
      <c r="AT32" s="8"/>
      <c r="BB32" s="13"/>
      <c r="BG32" s="10"/>
      <c r="BO32" s="13"/>
    </row>
    <row r="33" spans="1:67" ht="15.75" customHeight="1" x14ac:dyDescent="0.25">
      <c r="A33" s="1" t="s">
        <v>41</v>
      </c>
      <c r="B33" s="1">
        <v>1.27</v>
      </c>
      <c r="C33" s="1">
        <v>0.73</v>
      </c>
      <c r="D33" s="1">
        <v>1.19</v>
      </c>
      <c r="G33" s="2">
        <v>0</v>
      </c>
      <c r="H33" s="1">
        <v>2</v>
      </c>
      <c r="I33" s="1">
        <v>0</v>
      </c>
      <c r="J33" s="1">
        <v>0</v>
      </c>
      <c r="K33" s="1">
        <v>0</v>
      </c>
      <c r="L33" s="1">
        <v>1</v>
      </c>
      <c r="M33" s="1">
        <v>1</v>
      </c>
      <c r="N33" s="1">
        <v>0</v>
      </c>
      <c r="O33" s="13">
        <v>0</v>
      </c>
      <c r="P33" s="1">
        <v>0</v>
      </c>
      <c r="Q33" s="1">
        <v>0</v>
      </c>
      <c r="R33" s="1">
        <v>0</v>
      </c>
      <c r="S33" s="1">
        <v>0</v>
      </c>
      <c r="T33" s="4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3">
        <v>0</v>
      </c>
      <c r="AC33" s="1">
        <v>0</v>
      </c>
      <c r="AD33" s="1">
        <v>0</v>
      </c>
      <c r="AE33" s="1">
        <v>0</v>
      </c>
      <c r="AF33" s="1">
        <v>0</v>
      </c>
      <c r="AG33" s="6">
        <v>0</v>
      </c>
      <c r="AH33" s="1">
        <v>1</v>
      </c>
      <c r="AI33" s="1">
        <v>0</v>
      </c>
      <c r="AJ33" s="1">
        <v>0</v>
      </c>
      <c r="AK33" s="1">
        <v>0</v>
      </c>
      <c r="AL33" s="1">
        <v>0</v>
      </c>
      <c r="AM33" s="1">
        <v>3</v>
      </c>
      <c r="AN33" s="1">
        <v>2</v>
      </c>
      <c r="AO33" s="13">
        <v>0</v>
      </c>
      <c r="AP33" s="1">
        <v>1</v>
      </c>
      <c r="AQ33" s="1">
        <v>0</v>
      </c>
      <c r="AR33" s="1">
        <v>0</v>
      </c>
      <c r="AS33" s="1">
        <v>0</v>
      </c>
      <c r="AT33" s="8"/>
      <c r="BB33" s="13"/>
      <c r="BG33" s="10"/>
      <c r="BO33" s="13"/>
    </row>
    <row r="34" spans="1:67" ht="15.75" customHeight="1" x14ac:dyDescent="0.25">
      <c r="A34" s="1" t="s">
        <v>42</v>
      </c>
      <c r="B34" s="1">
        <v>0.6</v>
      </c>
      <c r="C34" s="1">
        <v>0.68</v>
      </c>
      <c r="D34" s="1">
        <v>1.53</v>
      </c>
      <c r="G34" s="2">
        <v>1</v>
      </c>
      <c r="H34" s="1">
        <v>1</v>
      </c>
      <c r="I34" s="1">
        <v>1</v>
      </c>
      <c r="J34" s="1">
        <v>0</v>
      </c>
      <c r="K34" s="1">
        <v>0</v>
      </c>
      <c r="L34" s="1">
        <v>0</v>
      </c>
      <c r="M34" s="1">
        <v>3</v>
      </c>
      <c r="N34" s="1">
        <v>0</v>
      </c>
      <c r="O34" s="13">
        <v>0</v>
      </c>
      <c r="P34" s="1">
        <v>0</v>
      </c>
      <c r="Q34" s="1">
        <v>0</v>
      </c>
      <c r="R34" s="1">
        <v>0</v>
      </c>
      <c r="S34" s="1">
        <v>0</v>
      </c>
      <c r="T34" s="4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2</v>
      </c>
      <c r="AA34" s="1">
        <v>2</v>
      </c>
      <c r="AB34" s="13">
        <v>0</v>
      </c>
      <c r="AC34" s="1">
        <v>0</v>
      </c>
      <c r="AD34" s="1">
        <v>0</v>
      </c>
      <c r="AE34" s="1">
        <v>0</v>
      </c>
      <c r="AF34" s="1">
        <v>0</v>
      </c>
      <c r="AG34" s="6">
        <v>1</v>
      </c>
      <c r="AH34" s="1">
        <v>3</v>
      </c>
      <c r="AI34" s="1">
        <v>1</v>
      </c>
      <c r="AJ34" s="1">
        <v>0</v>
      </c>
      <c r="AK34" s="1">
        <v>0</v>
      </c>
      <c r="AL34" s="1">
        <v>0</v>
      </c>
      <c r="AM34" s="1">
        <v>0</v>
      </c>
      <c r="AN34" s="1">
        <v>1</v>
      </c>
      <c r="AO34" s="13">
        <v>1</v>
      </c>
      <c r="AP34" s="1">
        <v>0</v>
      </c>
      <c r="AQ34" s="1">
        <v>0</v>
      </c>
      <c r="AR34" s="1">
        <v>0</v>
      </c>
      <c r="AS34" s="1">
        <v>0</v>
      </c>
      <c r="AT34" s="8"/>
      <c r="BB34" s="13"/>
      <c r="BG34" s="10"/>
      <c r="BO34" s="13"/>
    </row>
    <row r="35" spans="1:67" ht="15.75" customHeight="1" x14ac:dyDescent="0.25">
      <c r="A35" s="1" t="s">
        <v>43</v>
      </c>
      <c r="B35" s="1">
        <v>1.34</v>
      </c>
      <c r="C35" s="1">
        <v>1.28</v>
      </c>
      <c r="D35" s="1">
        <v>0.94</v>
      </c>
      <c r="G35" s="2">
        <v>1</v>
      </c>
      <c r="H35" s="1">
        <v>3</v>
      </c>
      <c r="I35" s="1">
        <v>0</v>
      </c>
      <c r="J35" s="1">
        <v>1</v>
      </c>
      <c r="K35" s="1">
        <v>0</v>
      </c>
      <c r="L35" s="1">
        <v>0</v>
      </c>
      <c r="M35" s="1">
        <v>3</v>
      </c>
      <c r="N35" s="1">
        <v>0</v>
      </c>
      <c r="O35" s="13">
        <v>0</v>
      </c>
      <c r="P35" s="1">
        <v>0</v>
      </c>
      <c r="Q35" s="1">
        <v>0</v>
      </c>
      <c r="R35" s="1">
        <v>0</v>
      </c>
      <c r="S35" s="1">
        <v>0</v>
      </c>
      <c r="T35" s="4">
        <v>0</v>
      </c>
      <c r="U35" s="1">
        <v>1</v>
      </c>
      <c r="V35" s="1">
        <v>1</v>
      </c>
      <c r="W35" s="1">
        <v>0</v>
      </c>
      <c r="X35" s="1">
        <v>0</v>
      </c>
      <c r="Y35" s="1">
        <v>0</v>
      </c>
      <c r="Z35" s="1">
        <v>1</v>
      </c>
      <c r="AA35" s="1">
        <v>1</v>
      </c>
      <c r="AB35" s="13">
        <v>0</v>
      </c>
      <c r="AC35" s="1">
        <v>0</v>
      </c>
      <c r="AD35" s="1">
        <v>0</v>
      </c>
      <c r="AE35" s="1">
        <v>0</v>
      </c>
      <c r="AF35" s="1">
        <v>0</v>
      </c>
      <c r="AG35" s="6">
        <v>1</v>
      </c>
      <c r="AH35" s="1">
        <v>1</v>
      </c>
      <c r="AI35" s="1">
        <v>0</v>
      </c>
      <c r="AJ35" s="1">
        <v>1</v>
      </c>
      <c r="AK35" s="1">
        <v>0</v>
      </c>
      <c r="AL35" s="1">
        <v>1</v>
      </c>
      <c r="AM35" s="1">
        <v>1</v>
      </c>
      <c r="AN35" s="1">
        <v>0</v>
      </c>
      <c r="AO35" s="13">
        <v>0</v>
      </c>
      <c r="AP35" s="1">
        <v>0</v>
      </c>
      <c r="AQ35" s="1">
        <v>0</v>
      </c>
      <c r="AR35" s="1">
        <v>0</v>
      </c>
      <c r="AS35" s="1">
        <v>0</v>
      </c>
      <c r="AT35" s="8"/>
      <c r="BB35" s="13"/>
      <c r="BG35" s="10"/>
      <c r="BO35" s="13"/>
    </row>
    <row r="36" spans="1:67" ht="15.75" customHeight="1" x14ac:dyDescent="0.25">
      <c r="A36" s="1" t="s">
        <v>44</v>
      </c>
      <c r="B36" s="1">
        <v>1.08</v>
      </c>
      <c r="C36" s="1">
        <v>0.8</v>
      </c>
      <c r="D36" s="1">
        <v>0.78</v>
      </c>
      <c r="G36" s="2">
        <v>0</v>
      </c>
      <c r="H36" s="1">
        <v>2</v>
      </c>
      <c r="I36" s="1">
        <v>0</v>
      </c>
      <c r="J36" s="1">
        <v>1</v>
      </c>
      <c r="K36" s="1">
        <v>0</v>
      </c>
      <c r="L36" s="1">
        <v>0</v>
      </c>
      <c r="M36" s="1">
        <v>1</v>
      </c>
      <c r="N36" s="1">
        <v>1</v>
      </c>
      <c r="O36" s="13">
        <v>1</v>
      </c>
      <c r="P36" s="1">
        <v>1</v>
      </c>
      <c r="Q36" s="1">
        <v>0</v>
      </c>
      <c r="R36" s="1">
        <v>0</v>
      </c>
      <c r="S36" s="1">
        <v>0</v>
      </c>
      <c r="T36" s="4">
        <v>0</v>
      </c>
      <c r="U36" s="1">
        <v>0</v>
      </c>
      <c r="V36" s="1">
        <v>2</v>
      </c>
      <c r="W36" s="1">
        <v>0</v>
      </c>
      <c r="X36" s="1">
        <v>0</v>
      </c>
      <c r="Y36" s="1">
        <v>0</v>
      </c>
      <c r="Z36" s="1">
        <v>3</v>
      </c>
      <c r="AA36" s="1">
        <v>0</v>
      </c>
      <c r="AB36" s="13">
        <v>0</v>
      </c>
      <c r="AC36" s="1">
        <v>1</v>
      </c>
      <c r="AD36" s="1">
        <v>0</v>
      </c>
      <c r="AE36" s="1">
        <v>0</v>
      </c>
      <c r="AF36" s="1">
        <v>0</v>
      </c>
      <c r="AG36" s="6">
        <v>1</v>
      </c>
      <c r="AH36" s="1">
        <v>2</v>
      </c>
      <c r="AI36" s="1">
        <v>0</v>
      </c>
      <c r="AJ36" s="1">
        <v>0</v>
      </c>
      <c r="AK36" s="1">
        <v>0</v>
      </c>
      <c r="AL36" s="1">
        <v>0</v>
      </c>
      <c r="AM36" s="1">
        <v>5</v>
      </c>
      <c r="AN36" s="1">
        <v>0</v>
      </c>
      <c r="AO36" s="13">
        <v>0</v>
      </c>
      <c r="AP36" s="1">
        <v>0</v>
      </c>
      <c r="AQ36" s="1">
        <v>0</v>
      </c>
      <c r="AR36" s="1">
        <v>0</v>
      </c>
      <c r="AS36" s="1">
        <v>0</v>
      </c>
      <c r="AT36" s="8"/>
      <c r="BB36" s="13"/>
      <c r="BG36" s="10"/>
      <c r="BO36" s="13"/>
    </row>
    <row r="37" spans="1:67" ht="15.75" customHeight="1" x14ac:dyDescent="0.25">
      <c r="A37" s="14">
        <v>44959</v>
      </c>
      <c r="B37" s="6"/>
      <c r="C37" s="6"/>
      <c r="D37" s="6"/>
      <c r="E37" s="6"/>
      <c r="F37" s="6"/>
      <c r="G37" s="2"/>
      <c r="O37" s="13"/>
      <c r="T37" s="4"/>
      <c r="AB37" s="13"/>
      <c r="AG37" s="6"/>
      <c r="AO37" s="13"/>
      <c r="AT37" s="8"/>
      <c r="BB37" s="13"/>
      <c r="BG37" s="10"/>
      <c r="BO37" s="13"/>
    </row>
    <row r="38" spans="1:67" ht="15.75" customHeight="1" x14ac:dyDescent="0.25">
      <c r="A38" s="1" t="s">
        <v>45</v>
      </c>
      <c r="B38" s="1">
        <v>1.2</v>
      </c>
      <c r="C38" s="1">
        <v>0.71</v>
      </c>
      <c r="D38" s="1">
        <v>1.2</v>
      </c>
      <c r="G38" s="2">
        <v>0</v>
      </c>
      <c r="H38" s="1">
        <v>3</v>
      </c>
      <c r="I38" s="1">
        <v>1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3">
        <v>0</v>
      </c>
      <c r="P38" s="1">
        <v>0</v>
      </c>
      <c r="Q38" s="1">
        <v>0</v>
      </c>
      <c r="R38" s="1">
        <v>0</v>
      </c>
      <c r="S38" s="1">
        <v>0</v>
      </c>
      <c r="T38" s="4">
        <v>0</v>
      </c>
      <c r="U38" s="1">
        <v>0</v>
      </c>
      <c r="V38" s="1">
        <v>0</v>
      </c>
      <c r="W38" s="1">
        <v>0</v>
      </c>
      <c r="X38" s="1">
        <v>0</v>
      </c>
      <c r="Y38" s="1">
        <v>3</v>
      </c>
      <c r="Z38" s="1">
        <v>1</v>
      </c>
      <c r="AA38" s="1">
        <v>0</v>
      </c>
      <c r="AB38" s="13">
        <v>0</v>
      </c>
      <c r="AC38" s="1">
        <v>0</v>
      </c>
      <c r="AD38" s="1">
        <v>0</v>
      </c>
      <c r="AE38" s="1">
        <v>0</v>
      </c>
      <c r="AF38" s="1">
        <v>0</v>
      </c>
      <c r="AG38" s="6">
        <v>1</v>
      </c>
      <c r="AH38" s="1">
        <v>2</v>
      </c>
      <c r="AI38" s="1">
        <v>1</v>
      </c>
      <c r="AJ38" s="1">
        <v>0</v>
      </c>
      <c r="AK38" s="1">
        <v>0</v>
      </c>
      <c r="AL38" s="1">
        <v>0</v>
      </c>
      <c r="AM38" s="1">
        <v>3</v>
      </c>
      <c r="AN38" s="1">
        <v>3</v>
      </c>
      <c r="AO38" s="13">
        <v>0</v>
      </c>
      <c r="AP38" s="1">
        <v>0</v>
      </c>
      <c r="AQ38" s="1">
        <v>0</v>
      </c>
      <c r="AR38" s="1">
        <v>0</v>
      </c>
      <c r="AS38" s="1">
        <v>0</v>
      </c>
      <c r="AT38" s="8"/>
      <c r="BB38" s="13"/>
      <c r="BG38" s="10"/>
      <c r="BO38" s="13"/>
    </row>
    <row r="39" spans="1:67" ht="15.75" customHeight="1" x14ac:dyDescent="0.25">
      <c r="A39" s="1" t="s">
        <v>46</v>
      </c>
      <c r="B39" s="1">
        <v>1.23</v>
      </c>
      <c r="C39" s="1">
        <v>0.52</v>
      </c>
      <c r="D39" s="1">
        <v>1.2</v>
      </c>
      <c r="G39" s="2">
        <v>0</v>
      </c>
      <c r="H39" s="1">
        <v>3</v>
      </c>
      <c r="I39" s="1">
        <v>1</v>
      </c>
      <c r="J39" s="1">
        <v>0</v>
      </c>
      <c r="K39" s="1">
        <v>0</v>
      </c>
      <c r="L39" s="1">
        <v>0</v>
      </c>
      <c r="M39" s="1">
        <v>1</v>
      </c>
      <c r="N39" s="1">
        <v>3</v>
      </c>
      <c r="O39" s="13">
        <v>0</v>
      </c>
      <c r="P39" s="1">
        <v>0</v>
      </c>
      <c r="Q39" s="1">
        <v>0</v>
      </c>
      <c r="R39" s="1">
        <v>0</v>
      </c>
      <c r="S39" s="1">
        <v>0</v>
      </c>
      <c r="T39" s="4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2</v>
      </c>
      <c r="AA39" s="1">
        <v>1</v>
      </c>
      <c r="AB39" s="13">
        <v>0</v>
      </c>
      <c r="AC39" s="1">
        <v>0</v>
      </c>
      <c r="AD39" s="1">
        <v>0</v>
      </c>
      <c r="AE39" s="1">
        <v>0</v>
      </c>
      <c r="AF39" s="1">
        <v>0</v>
      </c>
      <c r="AG39" s="6">
        <v>2</v>
      </c>
      <c r="AH39" s="1">
        <v>3</v>
      </c>
      <c r="AI39" s="1">
        <v>1</v>
      </c>
      <c r="AJ39" s="1">
        <v>0</v>
      </c>
      <c r="AK39" s="1">
        <v>0</v>
      </c>
      <c r="AL39" s="1">
        <v>2</v>
      </c>
      <c r="AM39" s="1">
        <v>3</v>
      </c>
      <c r="AN39" s="1">
        <v>0</v>
      </c>
      <c r="AO39" s="13">
        <v>0</v>
      </c>
      <c r="AP39" s="1">
        <v>0</v>
      </c>
      <c r="AQ39" s="1">
        <v>0</v>
      </c>
      <c r="AR39" s="1">
        <v>0</v>
      </c>
      <c r="AS39" s="1">
        <v>0</v>
      </c>
      <c r="AT39" s="8"/>
      <c r="BB39" s="13"/>
      <c r="BG39" s="10"/>
      <c r="BO39" s="13"/>
    </row>
    <row r="40" spans="1:67" ht="15.75" customHeight="1" x14ac:dyDescent="0.25">
      <c r="A40" s="18">
        <v>44960</v>
      </c>
      <c r="B40" s="19"/>
      <c r="C40" s="19"/>
      <c r="D40" s="19"/>
      <c r="E40" s="19"/>
      <c r="F40" s="19"/>
      <c r="G40" s="2"/>
      <c r="O40" s="13"/>
      <c r="T40" s="4"/>
      <c r="AB40" s="13"/>
      <c r="AG40" s="6"/>
      <c r="AO40" s="13"/>
      <c r="AT40" s="8"/>
      <c r="BB40" s="13"/>
      <c r="BG40" s="10"/>
      <c r="BO40" s="13"/>
    </row>
    <row r="41" spans="1:67" ht="15.75" customHeight="1" x14ac:dyDescent="0.25">
      <c r="A41" s="1" t="s">
        <v>47</v>
      </c>
      <c r="B41" s="1">
        <v>1.1000000000000001</v>
      </c>
      <c r="C41" s="1">
        <v>0.82</v>
      </c>
      <c r="D41" s="1">
        <v>1.21</v>
      </c>
      <c r="G41" s="2">
        <v>1</v>
      </c>
      <c r="H41" s="1">
        <v>3</v>
      </c>
      <c r="I41" s="1">
        <v>1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3">
        <v>0</v>
      </c>
      <c r="P41" s="1">
        <v>0</v>
      </c>
      <c r="Q41" s="1">
        <v>0</v>
      </c>
      <c r="R41" s="1">
        <v>0</v>
      </c>
      <c r="S41" s="1">
        <v>0</v>
      </c>
      <c r="T41" s="4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1</v>
      </c>
      <c r="AA41" s="1">
        <v>0</v>
      </c>
      <c r="AB41" s="13">
        <v>0</v>
      </c>
      <c r="AC41" s="1">
        <v>0</v>
      </c>
      <c r="AD41" s="1">
        <v>0</v>
      </c>
      <c r="AE41" s="1">
        <v>0</v>
      </c>
      <c r="AF41" s="1">
        <v>0</v>
      </c>
      <c r="AG41" s="6">
        <v>0</v>
      </c>
      <c r="AH41" s="1">
        <v>2</v>
      </c>
      <c r="AI41" s="1">
        <v>0</v>
      </c>
      <c r="AJ41" s="1">
        <v>0</v>
      </c>
      <c r="AK41" s="1">
        <v>0</v>
      </c>
      <c r="AL41" s="1">
        <v>0</v>
      </c>
      <c r="AM41" s="1">
        <v>7</v>
      </c>
      <c r="AN41" s="1">
        <v>1</v>
      </c>
      <c r="AO41" s="13">
        <v>0</v>
      </c>
      <c r="AP41" s="1">
        <v>0</v>
      </c>
      <c r="AQ41" s="1">
        <v>0</v>
      </c>
      <c r="AR41" s="1">
        <v>0</v>
      </c>
      <c r="AS41" s="1">
        <v>0</v>
      </c>
      <c r="AT41" s="8"/>
      <c r="BB41" s="13"/>
      <c r="BG41" s="10"/>
      <c r="BO41" s="13"/>
    </row>
    <row r="42" spans="1:67" ht="15.75" customHeight="1" x14ac:dyDescent="0.25">
      <c r="A42" s="1" t="s">
        <v>48</v>
      </c>
      <c r="B42" s="1">
        <v>1.5</v>
      </c>
      <c r="C42" s="1">
        <v>1.29</v>
      </c>
      <c r="D42" s="1">
        <v>2.0299999999999998</v>
      </c>
      <c r="G42" s="2">
        <v>0</v>
      </c>
      <c r="H42" s="1">
        <v>4</v>
      </c>
      <c r="I42" s="1">
        <v>0</v>
      </c>
      <c r="J42" s="1">
        <v>0</v>
      </c>
      <c r="K42" s="1">
        <v>0</v>
      </c>
      <c r="L42" s="1">
        <v>0</v>
      </c>
      <c r="M42" s="1">
        <v>1</v>
      </c>
      <c r="N42" s="1">
        <v>0</v>
      </c>
      <c r="O42" s="13">
        <v>0</v>
      </c>
      <c r="P42" s="1">
        <v>0</v>
      </c>
      <c r="Q42" s="1">
        <v>0</v>
      </c>
      <c r="R42" s="1">
        <v>0</v>
      </c>
      <c r="S42" s="1">
        <v>0</v>
      </c>
      <c r="T42" s="4">
        <v>0</v>
      </c>
      <c r="U42" s="1">
        <v>0</v>
      </c>
      <c r="V42" s="1">
        <v>1</v>
      </c>
      <c r="W42" s="1">
        <v>0</v>
      </c>
      <c r="X42" s="1">
        <v>0</v>
      </c>
      <c r="Y42" s="1">
        <v>0</v>
      </c>
      <c r="Z42" s="1">
        <v>2</v>
      </c>
      <c r="AA42" s="1">
        <v>0</v>
      </c>
      <c r="AB42" s="13">
        <v>0</v>
      </c>
      <c r="AC42" s="1">
        <v>0</v>
      </c>
      <c r="AD42" s="1">
        <v>0</v>
      </c>
      <c r="AE42" s="1">
        <v>0</v>
      </c>
      <c r="AF42" s="1">
        <v>0</v>
      </c>
      <c r="AG42" s="6">
        <v>0</v>
      </c>
      <c r="AH42" s="1">
        <v>2</v>
      </c>
      <c r="AI42" s="1">
        <v>2</v>
      </c>
      <c r="AJ42" s="1">
        <v>0</v>
      </c>
      <c r="AK42" s="1">
        <v>0</v>
      </c>
      <c r="AL42" s="1">
        <v>2</v>
      </c>
      <c r="AM42" s="1">
        <v>2</v>
      </c>
      <c r="AN42" s="1">
        <v>0</v>
      </c>
      <c r="AO42" s="13">
        <v>0</v>
      </c>
      <c r="AP42" s="1">
        <v>0</v>
      </c>
      <c r="AQ42" s="1">
        <v>0</v>
      </c>
      <c r="AR42" s="1">
        <v>0</v>
      </c>
      <c r="AS42" s="1">
        <v>0</v>
      </c>
      <c r="AT42" s="8"/>
      <c r="BB42" s="13"/>
      <c r="BG42" s="10"/>
      <c r="BO42" s="13"/>
    </row>
    <row r="43" spans="1:67" ht="15.75" customHeight="1" x14ac:dyDescent="0.25">
      <c r="A43" s="1" t="s">
        <v>49</v>
      </c>
      <c r="B43" s="1">
        <v>1.49</v>
      </c>
      <c r="C43" s="1">
        <v>0.62</v>
      </c>
      <c r="D43" s="1">
        <v>1.24</v>
      </c>
      <c r="G43" s="2">
        <v>0</v>
      </c>
      <c r="H43" s="1">
        <v>3</v>
      </c>
      <c r="I43" s="1">
        <v>1</v>
      </c>
      <c r="J43" s="1">
        <v>1</v>
      </c>
      <c r="K43" s="1">
        <v>0</v>
      </c>
      <c r="L43" s="1">
        <v>0</v>
      </c>
      <c r="M43" s="1">
        <v>1</v>
      </c>
      <c r="N43" s="1">
        <v>0</v>
      </c>
      <c r="O43" s="13">
        <v>0</v>
      </c>
      <c r="P43" s="1">
        <v>0</v>
      </c>
      <c r="Q43" s="1">
        <v>0</v>
      </c>
      <c r="R43" s="1">
        <v>0</v>
      </c>
      <c r="S43" s="1">
        <v>0</v>
      </c>
      <c r="T43" s="4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3</v>
      </c>
      <c r="AA43" s="1">
        <v>0</v>
      </c>
      <c r="AB43" s="13">
        <v>0</v>
      </c>
      <c r="AC43" s="1">
        <v>0</v>
      </c>
      <c r="AD43" s="1">
        <v>0</v>
      </c>
      <c r="AE43" s="1">
        <v>0</v>
      </c>
      <c r="AF43" s="1">
        <v>0</v>
      </c>
      <c r="AG43" s="6">
        <v>0</v>
      </c>
      <c r="AH43" s="1">
        <v>2</v>
      </c>
      <c r="AI43" s="1">
        <v>1</v>
      </c>
      <c r="AJ43" s="1">
        <v>0</v>
      </c>
      <c r="AK43" s="1">
        <v>0</v>
      </c>
      <c r="AL43" s="1">
        <v>1</v>
      </c>
      <c r="AM43" s="1">
        <v>2</v>
      </c>
      <c r="AN43" s="1">
        <v>0</v>
      </c>
      <c r="AO43" s="13">
        <v>1</v>
      </c>
      <c r="AP43" s="1">
        <v>0</v>
      </c>
      <c r="AQ43" s="1">
        <v>0</v>
      </c>
      <c r="AR43" s="1">
        <v>0</v>
      </c>
      <c r="AS43" s="1">
        <v>0</v>
      </c>
      <c r="AT43" s="8"/>
      <c r="BB43" s="13"/>
      <c r="BG43" s="10"/>
      <c r="BO43" s="13"/>
    </row>
    <row r="44" spans="1:67" ht="15.75" customHeight="1" x14ac:dyDescent="0.25">
      <c r="A44" s="12">
        <v>44974</v>
      </c>
      <c r="B44" s="2"/>
      <c r="C44" s="2"/>
      <c r="D44" s="2"/>
      <c r="E44" s="2"/>
      <c r="F44" s="2"/>
      <c r="G44" s="2"/>
      <c r="O44" s="13"/>
      <c r="T44" s="4"/>
      <c r="AB44" s="13"/>
      <c r="AG44" s="6"/>
      <c r="AO44" s="13"/>
      <c r="AT44" s="8"/>
      <c r="BB44" s="13"/>
      <c r="BG44" s="10"/>
      <c r="BO44" s="13"/>
    </row>
    <row r="45" spans="1:67" ht="15.75" customHeight="1" x14ac:dyDescent="0.25">
      <c r="A45" s="1" t="s">
        <v>50</v>
      </c>
      <c r="B45" s="1">
        <v>0.74</v>
      </c>
      <c r="C45" s="1">
        <v>1.36</v>
      </c>
      <c r="D45" s="1">
        <v>1.48</v>
      </c>
      <c r="G45" s="2">
        <v>0</v>
      </c>
      <c r="H45" s="1">
        <v>1</v>
      </c>
      <c r="I45" s="1">
        <v>0</v>
      </c>
      <c r="J45" s="1">
        <v>0</v>
      </c>
      <c r="K45" s="1">
        <v>0</v>
      </c>
      <c r="L45" s="1">
        <v>2</v>
      </c>
      <c r="M45" s="1">
        <v>1</v>
      </c>
      <c r="N45" s="1">
        <v>0</v>
      </c>
      <c r="O45" s="13">
        <v>0</v>
      </c>
      <c r="P45" s="1">
        <v>0</v>
      </c>
      <c r="Q45" s="1">
        <v>0</v>
      </c>
      <c r="R45" s="1">
        <v>0</v>
      </c>
      <c r="S45" s="1">
        <v>0</v>
      </c>
      <c r="T45" s="4">
        <v>0</v>
      </c>
      <c r="U45" s="1">
        <v>4</v>
      </c>
      <c r="V45" s="1">
        <v>0</v>
      </c>
      <c r="W45" s="1">
        <v>0</v>
      </c>
      <c r="X45" s="1">
        <v>0</v>
      </c>
      <c r="Y45" s="1">
        <v>0</v>
      </c>
      <c r="Z45" s="1">
        <v>2</v>
      </c>
      <c r="AA45" s="1">
        <v>0</v>
      </c>
      <c r="AB45" s="13">
        <v>0</v>
      </c>
      <c r="AC45" s="1">
        <v>0</v>
      </c>
      <c r="AD45" s="1">
        <v>0</v>
      </c>
      <c r="AE45" s="1">
        <v>0</v>
      </c>
      <c r="AF45" s="1">
        <v>0</v>
      </c>
      <c r="AG45" s="6">
        <v>0</v>
      </c>
      <c r="AH45" s="1">
        <v>2</v>
      </c>
      <c r="AI45" s="1">
        <v>2</v>
      </c>
      <c r="AJ45" s="1">
        <v>0</v>
      </c>
      <c r="AK45" s="1">
        <v>0</v>
      </c>
      <c r="AL45" s="1">
        <v>0</v>
      </c>
      <c r="AM45" s="1">
        <v>2</v>
      </c>
      <c r="AN45" s="1">
        <v>0</v>
      </c>
      <c r="AO45" s="13">
        <v>0</v>
      </c>
      <c r="AP45" s="1">
        <v>0</v>
      </c>
      <c r="AQ45" s="1">
        <v>0</v>
      </c>
      <c r="AR45" s="1">
        <v>0</v>
      </c>
      <c r="AS45" s="1">
        <v>0</v>
      </c>
      <c r="AT45" s="8"/>
      <c r="BB45" s="13"/>
      <c r="BG45" s="10"/>
      <c r="BO45" s="13"/>
    </row>
    <row r="46" spans="1:67" ht="15.75" customHeight="1" x14ac:dyDescent="0.25">
      <c r="A46" s="1" t="s">
        <v>51</v>
      </c>
      <c r="B46" s="1">
        <v>1.03</v>
      </c>
      <c r="C46" s="1">
        <v>0.9</v>
      </c>
      <c r="D46" s="1">
        <v>2.0499999999999998</v>
      </c>
      <c r="G46" s="2">
        <v>1</v>
      </c>
      <c r="H46" s="1">
        <v>5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3">
        <v>0</v>
      </c>
      <c r="P46" s="1">
        <v>0</v>
      </c>
      <c r="Q46" s="1">
        <v>0</v>
      </c>
      <c r="R46" s="1">
        <v>0</v>
      </c>
      <c r="S46" s="1">
        <v>0</v>
      </c>
      <c r="T46" s="4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3</v>
      </c>
      <c r="AA46" s="1">
        <v>0</v>
      </c>
      <c r="AB46" s="13">
        <v>0</v>
      </c>
      <c r="AC46" s="1">
        <v>0</v>
      </c>
      <c r="AD46" s="1">
        <v>0</v>
      </c>
      <c r="AE46" s="1">
        <v>0</v>
      </c>
      <c r="AF46" s="1">
        <v>0</v>
      </c>
      <c r="AG46" s="6">
        <v>0</v>
      </c>
      <c r="AH46" s="1">
        <v>1</v>
      </c>
      <c r="AI46" s="1">
        <v>2</v>
      </c>
      <c r="AJ46" s="1">
        <v>0</v>
      </c>
      <c r="AK46" s="1">
        <v>0</v>
      </c>
      <c r="AL46" s="1">
        <v>0</v>
      </c>
      <c r="AM46" s="1">
        <v>4</v>
      </c>
      <c r="AN46" s="1">
        <v>0</v>
      </c>
      <c r="AO46" s="13">
        <v>1</v>
      </c>
      <c r="AP46" s="1">
        <v>1</v>
      </c>
      <c r="AQ46" s="1">
        <v>0</v>
      </c>
      <c r="AR46" s="1">
        <v>0</v>
      </c>
      <c r="AS46" s="1">
        <v>0</v>
      </c>
      <c r="AT46" s="8"/>
      <c r="BB46" s="13"/>
      <c r="BG46" s="10"/>
      <c r="BO46" s="13"/>
    </row>
    <row r="47" spans="1:67" ht="15.75" customHeight="1" x14ac:dyDescent="0.25">
      <c r="A47" s="1" t="s">
        <v>52</v>
      </c>
      <c r="B47" s="1">
        <v>1.53</v>
      </c>
      <c r="C47" s="1">
        <v>0.79</v>
      </c>
      <c r="D47" s="1">
        <v>1.78</v>
      </c>
      <c r="G47" s="2">
        <v>1</v>
      </c>
      <c r="H47" s="1">
        <v>3</v>
      </c>
      <c r="I47" s="1">
        <v>1</v>
      </c>
      <c r="J47" s="1">
        <v>0</v>
      </c>
      <c r="K47" s="1">
        <v>0</v>
      </c>
      <c r="L47" s="1">
        <v>0</v>
      </c>
      <c r="M47" s="1">
        <v>1</v>
      </c>
      <c r="N47" s="1">
        <v>0</v>
      </c>
      <c r="O47" s="13">
        <v>0</v>
      </c>
      <c r="P47" s="1">
        <v>0</v>
      </c>
      <c r="Q47" s="1">
        <v>0</v>
      </c>
      <c r="R47" s="1">
        <v>0</v>
      </c>
      <c r="S47" s="1">
        <v>0</v>
      </c>
      <c r="T47" s="4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1</v>
      </c>
      <c r="AA47" s="1">
        <v>0</v>
      </c>
      <c r="AB47" s="13">
        <v>0</v>
      </c>
      <c r="AC47" s="1">
        <v>0</v>
      </c>
      <c r="AD47" s="1">
        <v>0</v>
      </c>
      <c r="AE47" s="1">
        <v>0</v>
      </c>
      <c r="AF47" s="1">
        <v>0</v>
      </c>
      <c r="AG47" s="6">
        <v>0</v>
      </c>
      <c r="AH47" s="1">
        <v>2</v>
      </c>
      <c r="AI47" s="1">
        <v>2</v>
      </c>
      <c r="AJ47" s="1">
        <v>0</v>
      </c>
      <c r="AK47" s="1">
        <v>0</v>
      </c>
      <c r="AL47" s="1">
        <v>3</v>
      </c>
      <c r="AM47" s="1">
        <v>2</v>
      </c>
      <c r="AN47" s="1">
        <v>1</v>
      </c>
      <c r="AO47" s="13">
        <v>1</v>
      </c>
      <c r="AP47" s="1">
        <v>0</v>
      </c>
      <c r="AQ47" s="1">
        <v>0</v>
      </c>
      <c r="AR47" s="1">
        <v>0</v>
      </c>
      <c r="AS47" s="1">
        <v>0</v>
      </c>
      <c r="AT47" s="8"/>
      <c r="BB47" s="13"/>
      <c r="BG47" s="10"/>
      <c r="BO47" s="13"/>
    </row>
    <row r="48" spans="1:67" ht="15.75" customHeight="1" x14ac:dyDescent="0.25">
      <c r="A48" s="1" t="s">
        <v>53</v>
      </c>
      <c r="B48" s="1">
        <v>2.11</v>
      </c>
      <c r="C48" s="1">
        <v>1.02</v>
      </c>
      <c r="D48" s="1">
        <v>1.83</v>
      </c>
      <c r="G48" s="2">
        <v>0</v>
      </c>
      <c r="H48" s="1">
        <v>0</v>
      </c>
      <c r="I48" s="1">
        <v>1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3">
        <v>0</v>
      </c>
      <c r="P48" s="1">
        <v>0</v>
      </c>
      <c r="Q48" s="1">
        <v>0</v>
      </c>
      <c r="R48" s="1">
        <v>0</v>
      </c>
      <c r="S48" s="1">
        <v>0</v>
      </c>
      <c r="T48" s="4">
        <v>1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1</v>
      </c>
      <c r="AA48" s="1">
        <v>0</v>
      </c>
      <c r="AB48" s="13">
        <v>0</v>
      </c>
      <c r="AC48" s="1">
        <v>0</v>
      </c>
      <c r="AD48" s="1">
        <v>0</v>
      </c>
      <c r="AE48" s="1">
        <v>0</v>
      </c>
      <c r="AF48" s="1">
        <v>0</v>
      </c>
      <c r="AG48" s="6">
        <v>0</v>
      </c>
      <c r="AH48" s="1">
        <v>4</v>
      </c>
      <c r="AI48" s="1">
        <v>1</v>
      </c>
      <c r="AJ48" s="1">
        <v>0</v>
      </c>
      <c r="AK48" s="1">
        <v>0</v>
      </c>
      <c r="AL48" s="1">
        <v>1</v>
      </c>
      <c r="AM48" s="1">
        <v>1</v>
      </c>
      <c r="AN48" s="1">
        <v>0</v>
      </c>
      <c r="AO48" s="13">
        <v>0</v>
      </c>
      <c r="AP48" s="1">
        <v>0</v>
      </c>
      <c r="AQ48" s="1">
        <v>0</v>
      </c>
      <c r="AR48" s="1">
        <v>0</v>
      </c>
      <c r="AS48" s="1">
        <v>0</v>
      </c>
      <c r="AT48" s="8"/>
      <c r="BB48" s="13"/>
      <c r="BG48" s="10"/>
      <c r="BO48" s="13"/>
    </row>
    <row r="49" spans="1:67" ht="15.75" customHeight="1" x14ac:dyDescent="0.25">
      <c r="A49" s="15">
        <v>44981</v>
      </c>
      <c r="B49" s="4"/>
      <c r="C49" s="4"/>
      <c r="D49" s="4"/>
      <c r="E49" s="4"/>
      <c r="F49" s="4"/>
      <c r="G49" s="2"/>
      <c r="O49" s="13"/>
      <c r="T49" s="4"/>
      <c r="AB49" s="13"/>
      <c r="AG49" s="6"/>
      <c r="AO49" s="13"/>
      <c r="AT49" s="8"/>
      <c r="BB49" s="13"/>
      <c r="BG49" s="10"/>
      <c r="BO49" s="13"/>
    </row>
    <row r="50" spans="1:67" ht="15.75" customHeight="1" x14ac:dyDescent="0.25">
      <c r="A50" s="1" t="s">
        <v>54</v>
      </c>
      <c r="B50" s="1">
        <v>1.35</v>
      </c>
      <c r="C50" s="1">
        <v>1.01</v>
      </c>
      <c r="D50" s="1">
        <v>2.3199999999999998</v>
      </c>
      <c r="G50" s="2">
        <v>0</v>
      </c>
      <c r="H50" s="1">
        <v>0</v>
      </c>
      <c r="I50" s="1">
        <v>1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3">
        <v>0</v>
      </c>
      <c r="P50" s="1">
        <v>0</v>
      </c>
      <c r="Q50" s="1">
        <v>0</v>
      </c>
      <c r="R50" s="1">
        <v>0</v>
      </c>
      <c r="S50" s="1">
        <v>0</v>
      </c>
      <c r="T50" s="4">
        <v>1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1</v>
      </c>
      <c r="AA50" s="1">
        <v>0</v>
      </c>
      <c r="AB50" s="13">
        <v>0</v>
      </c>
      <c r="AC50" s="1">
        <v>0</v>
      </c>
      <c r="AD50" s="1">
        <v>0</v>
      </c>
      <c r="AE50" s="1">
        <v>0</v>
      </c>
      <c r="AF50" s="1">
        <v>0</v>
      </c>
      <c r="AG50" s="6">
        <v>0</v>
      </c>
      <c r="AH50" s="1">
        <v>4</v>
      </c>
      <c r="AI50" s="1">
        <v>1</v>
      </c>
      <c r="AJ50" s="1">
        <v>0</v>
      </c>
      <c r="AK50" s="1">
        <v>0</v>
      </c>
      <c r="AL50" s="1">
        <v>1</v>
      </c>
      <c r="AM50" s="1">
        <v>1</v>
      </c>
      <c r="AN50" s="1">
        <v>0</v>
      </c>
      <c r="AO50" s="13">
        <v>0</v>
      </c>
      <c r="AP50" s="1">
        <v>1</v>
      </c>
      <c r="AQ50" s="1">
        <v>0</v>
      </c>
      <c r="AR50" s="1">
        <v>0</v>
      </c>
      <c r="AS50" s="1">
        <v>0</v>
      </c>
      <c r="AT50" s="8"/>
      <c r="BB50" s="13"/>
      <c r="BG50" s="10"/>
      <c r="BO50" s="13"/>
    </row>
    <row r="51" spans="1:67" ht="15.75" customHeight="1" x14ac:dyDescent="0.25">
      <c r="A51" s="1" t="s">
        <v>55</v>
      </c>
      <c r="B51" s="1">
        <v>0.84</v>
      </c>
      <c r="C51" s="1">
        <v>0.86</v>
      </c>
      <c r="D51" s="1">
        <v>0.81</v>
      </c>
      <c r="G51" s="2">
        <v>0</v>
      </c>
      <c r="H51" s="1">
        <v>2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3">
        <v>0</v>
      </c>
      <c r="P51" s="1">
        <v>0</v>
      </c>
      <c r="Q51" s="1">
        <v>0</v>
      </c>
      <c r="R51" s="1">
        <v>0</v>
      </c>
      <c r="S51" s="1">
        <v>0</v>
      </c>
      <c r="T51" s="4">
        <v>0</v>
      </c>
      <c r="U51" s="1">
        <v>0</v>
      </c>
      <c r="V51" s="1">
        <v>1</v>
      </c>
      <c r="W51" s="1">
        <v>0</v>
      </c>
      <c r="X51" s="1">
        <v>0</v>
      </c>
      <c r="Y51" s="1">
        <v>0</v>
      </c>
      <c r="Z51" s="1">
        <v>3</v>
      </c>
      <c r="AA51" s="1">
        <v>0</v>
      </c>
      <c r="AB51" s="13">
        <v>0</v>
      </c>
      <c r="AC51" s="1">
        <v>1</v>
      </c>
      <c r="AD51" s="1">
        <v>0</v>
      </c>
      <c r="AE51" s="1">
        <v>0</v>
      </c>
      <c r="AF51" s="1">
        <v>0</v>
      </c>
      <c r="AG51" s="6">
        <v>0</v>
      </c>
      <c r="AH51" s="1">
        <v>0</v>
      </c>
      <c r="AI51" s="1">
        <v>0</v>
      </c>
      <c r="AJ51" s="1">
        <v>0</v>
      </c>
      <c r="AK51" s="1">
        <v>0</v>
      </c>
      <c r="AL51" s="1">
        <v>2</v>
      </c>
      <c r="AM51" s="1">
        <v>1</v>
      </c>
      <c r="AN51" s="1">
        <v>0</v>
      </c>
      <c r="AO51" s="13">
        <v>0</v>
      </c>
      <c r="AP51" s="1">
        <v>1</v>
      </c>
      <c r="AQ51" s="1">
        <v>0</v>
      </c>
      <c r="AR51" s="1">
        <v>0</v>
      </c>
      <c r="AS51" s="1">
        <v>0</v>
      </c>
      <c r="AT51" s="8"/>
      <c r="BB51" s="13"/>
      <c r="BG51" s="10"/>
      <c r="BO51" s="13"/>
    </row>
    <row r="52" spans="1:67" ht="15.75" customHeight="1" x14ac:dyDescent="0.25">
      <c r="A52" s="1" t="s">
        <v>56</v>
      </c>
      <c r="B52" s="1">
        <v>1.1599999999999999</v>
      </c>
      <c r="C52" s="1">
        <v>1.24</v>
      </c>
      <c r="D52" s="1">
        <v>1.19</v>
      </c>
      <c r="G52" s="2">
        <v>1</v>
      </c>
      <c r="H52" s="1">
        <v>4</v>
      </c>
      <c r="I52" s="1">
        <v>0</v>
      </c>
      <c r="J52" s="1">
        <v>1</v>
      </c>
      <c r="K52" s="1">
        <v>0</v>
      </c>
      <c r="L52" s="1">
        <v>0</v>
      </c>
      <c r="M52" s="1">
        <v>1</v>
      </c>
      <c r="N52" s="1">
        <v>0</v>
      </c>
      <c r="O52" s="13">
        <v>0</v>
      </c>
      <c r="P52" s="1">
        <v>0</v>
      </c>
      <c r="Q52" s="1">
        <v>0</v>
      </c>
      <c r="R52" s="1">
        <v>0</v>
      </c>
      <c r="S52" s="1">
        <v>0</v>
      </c>
      <c r="T52" s="4">
        <v>0</v>
      </c>
      <c r="U52" s="1">
        <v>0</v>
      </c>
      <c r="V52" s="1">
        <v>0</v>
      </c>
      <c r="W52" s="1">
        <v>0</v>
      </c>
      <c r="X52" s="1">
        <v>0</v>
      </c>
      <c r="Y52" s="1">
        <v>1</v>
      </c>
      <c r="Z52" s="1">
        <v>5</v>
      </c>
      <c r="AA52" s="1">
        <v>2</v>
      </c>
      <c r="AB52" s="13">
        <v>0</v>
      </c>
      <c r="AC52" s="1">
        <v>0</v>
      </c>
      <c r="AD52" s="1">
        <v>0</v>
      </c>
      <c r="AE52" s="1">
        <v>0</v>
      </c>
      <c r="AF52" s="1">
        <v>0</v>
      </c>
      <c r="AG52" s="6">
        <v>0</v>
      </c>
      <c r="AH52" s="1">
        <v>1</v>
      </c>
      <c r="AI52" s="1">
        <v>0</v>
      </c>
      <c r="AJ52" s="1">
        <v>0</v>
      </c>
      <c r="AK52" s="1">
        <v>0</v>
      </c>
      <c r="AL52" s="1">
        <v>2</v>
      </c>
      <c r="AM52" s="1">
        <v>6</v>
      </c>
      <c r="AN52" s="1">
        <v>0</v>
      </c>
      <c r="AO52" s="13">
        <v>1</v>
      </c>
      <c r="AP52" s="1">
        <v>0</v>
      </c>
      <c r="AQ52" s="1">
        <v>0</v>
      </c>
      <c r="AR52" s="1">
        <v>0</v>
      </c>
      <c r="AS52" s="1">
        <v>0</v>
      </c>
      <c r="AT52" s="8"/>
      <c r="BB52" s="13"/>
      <c r="BG52" s="10"/>
      <c r="BO52" s="13"/>
    </row>
    <row r="53" spans="1:67" ht="15.75" customHeight="1" x14ac:dyDescent="0.25">
      <c r="A53" s="1" t="s">
        <v>57</v>
      </c>
      <c r="B53" s="1">
        <v>1.38</v>
      </c>
      <c r="C53" s="1">
        <v>1.23</v>
      </c>
      <c r="D53" s="1">
        <v>1.39</v>
      </c>
      <c r="G53" s="2">
        <v>1</v>
      </c>
      <c r="H53" s="1">
        <v>2</v>
      </c>
      <c r="I53" s="1">
        <v>1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3">
        <v>0</v>
      </c>
      <c r="P53" s="1">
        <v>0</v>
      </c>
      <c r="Q53" s="1">
        <v>0</v>
      </c>
      <c r="R53" s="1">
        <v>0</v>
      </c>
      <c r="S53" s="1">
        <v>0</v>
      </c>
      <c r="T53" s="4">
        <v>0</v>
      </c>
      <c r="U53" s="1">
        <v>1</v>
      </c>
      <c r="V53" s="1">
        <v>0</v>
      </c>
      <c r="W53" s="1">
        <v>1</v>
      </c>
      <c r="X53" s="1">
        <v>0</v>
      </c>
      <c r="Y53" s="1">
        <v>0</v>
      </c>
      <c r="Z53" s="1">
        <v>3</v>
      </c>
      <c r="AA53" s="1">
        <v>1</v>
      </c>
      <c r="AB53" s="13">
        <v>0</v>
      </c>
      <c r="AC53" s="1">
        <v>1</v>
      </c>
      <c r="AD53" s="1">
        <v>0</v>
      </c>
      <c r="AE53" s="1">
        <v>0</v>
      </c>
      <c r="AF53" s="1">
        <v>0</v>
      </c>
      <c r="AG53" s="6">
        <v>0</v>
      </c>
      <c r="AH53" s="1">
        <v>3</v>
      </c>
      <c r="AI53" s="1">
        <v>0</v>
      </c>
      <c r="AJ53" s="1">
        <v>0</v>
      </c>
      <c r="AK53" s="1">
        <v>0</v>
      </c>
      <c r="AL53" s="1">
        <v>1</v>
      </c>
      <c r="AM53" s="1">
        <v>1</v>
      </c>
      <c r="AN53" s="1">
        <v>0</v>
      </c>
      <c r="AO53" s="13">
        <v>0</v>
      </c>
      <c r="AP53" s="1">
        <v>1</v>
      </c>
      <c r="AQ53" s="1">
        <v>0</v>
      </c>
      <c r="AR53" s="1">
        <v>0</v>
      </c>
      <c r="AS53" s="1">
        <v>0</v>
      </c>
      <c r="AT53" s="8"/>
      <c r="BB53" s="13"/>
      <c r="BG53" s="10"/>
      <c r="BO53" s="13"/>
    </row>
    <row r="54" spans="1:67" ht="15.75" customHeight="1" x14ac:dyDescent="0.25">
      <c r="A54" s="1" t="s">
        <v>58</v>
      </c>
      <c r="B54" s="1">
        <v>0.87</v>
      </c>
      <c r="C54" s="1">
        <v>0.55000000000000004</v>
      </c>
      <c r="D54" s="1">
        <v>1.17</v>
      </c>
      <c r="G54" s="2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1</v>
      </c>
      <c r="O54" s="13">
        <v>0</v>
      </c>
      <c r="P54" s="1">
        <v>0</v>
      </c>
      <c r="Q54" s="1">
        <v>0</v>
      </c>
      <c r="R54" s="1">
        <v>0</v>
      </c>
      <c r="S54" s="1">
        <v>0</v>
      </c>
      <c r="T54" s="4">
        <v>0</v>
      </c>
      <c r="U54" s="1">
        <v>1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v>1</v>
      </c>
      <c r="AB54" s="13">
        <v>0</v>
      </c>
      <c r="AC54" s="1">
        <v>0</v>
      </c>
      <c r="AD54" s="1">
        <v>0</v>
      </c>
      <c r="AE54" s="1">
        <v>0</v>
      </c>
      <c r="AF54" s="1">
        <v>0</v>
      </c>
      <c r="AG54" s="6">
        <v>0</v>
      </c>
      <c r="AH54" s="1">
        <v>3</v>
      </c>
      <c r="AI54" s="1">
        <v>2</v>
      </c>
      <c r="AJ54" s="1">
        <v>0</v>
      </c>
      <c r="AK54" s="1">
        <v>0</v>
      </c>
      <c r="AL54" s="1">
        <v>2</v>
      </c>
      <c r="AM54" s="1">
        <v>1</v>
      </c>
      <c r="AN54" s="1">
        <v>0</v>
      </c>
      <c r="AO54" s="13">
        <v>1</v>
      </c>
      <c r="AP54" s="1">
        <v>0</v>
      </c>
      <c r="AQ54" s="1">
        <v>0</v>
      </c>
      <c r="AR54" s="1">
        <v>0</v>
      </c>
      <c r="AS54" s="1">
        <v>0</v>
      </c>
      <c r="AT54" s="8"/>
      <c r="BB54" s="13"/>
      <c r="BG54" s="10"/>
      <c r="BO54" s="13"/>
    </row>
    <row r="55" spans="1:67" ht="15.75" customHeight="1" x14ac:dyDescent="0.25">
      <c r="A55" s="1" t="s">
        <v>59</v>
      </c>
      <c r="B55" s="1">
        <v>0.89</v>
      </c>
      <c r="C55" s="1">
        <v>1.1299999999999999</v>
      </c>
      <c r="D55" s="1">
        <v>1.21</v>
      </c>
      <c r="G55" s="2">
        <v>0</v>
      </c>
      <c r="H55" s="1">
        <v>1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2</v>
      </c>
      <c r="O55" s="13">
        <v>0</v>
      </c>
      <c r="P55" s="1">
        <v>0</v>
      </c>
      <c r="Q55" s="1">
        <v>0</v>
      </c>
      <c r="R55" s="1">
        <v>0</v>
      </c>
      <c r="S55" s="1">
        <v>0</v>
      </c>
      <c r="T55" s="4">
        <v>0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1">
        <v>4</v>
      </c>
      <c r="AA55" s="1">
        <v>1</v>
      </c>
      <c r="AB55" s="13">
        <v>0</v>
      </c>
      <c r="AC55" s="1">
        <v>0</v>
      </c>
      <c r="AD55" s="1">
        <v>0</v>
      </c>
      <c r="AE55" s="1">
        <v>0</v>
      </c>
      <c r="AF55" s="1">
        <v>0</v>
      </c>
      <c r="AG55" s="6">
        <v>0</v>
      </c>
      <c r="AH55" s="1">
        <v>1</v>
      </c>
      <c r="AI55" s="1">
        <v>0</v>
      </c>
      <c r="AJ55" s="1">
        <v>0</v>
      </c>
      <c r="AK55" s="1">
        <v>0</v>
      </c>
      <c r="AL55" s="1">
        <v>0</v>
      </c>
      <c r="AM55" s="1">
        <v>2</v>
      </c>
      <c r="AN55" s="1">
        <v>0</v>
      </c>
      <c r="AO55" s="13">
        <v>1</v>
      </c>
      <c r="AP55" s="1">
        <v>0</v>
      </c>
      <c r="AQ55" s="1">
        <v>0</v>
      </c>
      <c r="AR55" s="1">
        <v>0</v>
      </c>
      <c r="AS55" s="1">
        <v>0</v>
      </c>
      <c r="AT55" s="8"/>
      <c r="BB55" s="13"/>
      <c r="BG55" s="10"/>
      <c r="BO55" s="13"/>
    </row>
    <row r="56" spans="1:67" ht="15.75" customHeight="1" x14ac:dyDescent="0.25">
      <c r="A56" s="14">
        <v>44982</v>
      </c>
      <c r="B56" s="6"/>
      <c r="C56" s="6"/>
      <c r="D56" s="6"/>
      <c r="E56" s="6"/>
      <c r="F56" s="6"/>
      <c r="G56" s="2"/>
      <c r="O56" s="13"/>
      <c r="T56" s="4"/>
      <c r="AB56" s="13"/>
      <c r="AG56" s="6"/>
      <c r="AO56" s="13"/>
      <c r="AT56" s="8"/>
      <c r="BB56" s="13"/>
      <c r="BG56" s="10"/>
      <c r="BO56" s="13"/>
    </row>
    <row r="57" spans="1:67" ht="15.75" customHeight="1" x14ac:dyDescent="0.25">
      <c r="A57" s="1" t="s">
        <v>60</v>
      </c>
      <c r="B57" s="1">
        <v>0.92</v>
      </c>
      <c r="C57" s="1">
        <v>1.42</v>
      </c>
      <c r="D57" s="1">
        <v>1.95</v>
      </c>
      <c r="G57" s="2">
        <v>1</v>
      </c>
      <c r="H57" s="1">
        <v>0</v>
      </c>
      <c r="I57" s="1">
        <v>1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3">
        <v>0</v>
      </c>
      <c r="P57" s="1">
        <v>0</v>
      </c>
      <c r="Q57" s="1">
        <v>0</v>
      </c>
      <c r="R57" s="1">
        <v>0</v>
      </c>
      <c r="S57" s="1">
        <v>0</v>
      </c>
      <c r="T57" s="4">
        <v>0</v>
      </c>
      <c r="U57" s="1">
        <v>3</v>
      </c>
      <c r="V57" s="1">
        <v>1</v>
      </c>
      <c r="W57" s="1">
        <v>0</v>
      </c>
      <c r="X57" s="1">
        <v>0</v>
      </c>
      <c r="Y57" s="1">
        <v>0</v>
      </c>
      <c r="Z57" s="1">
        <v>1</v>
      </c>
      <c r="AA57" s="1">
        <v>0</v>
      </c>
      <c r="AB57" s="13">
        <v>1</v>
      </c>
      <c r="AC57" s="1">
        <v>0</v>
      </c>
      <c r="AD57" s="1">
        <v>0</v>
      </c>
      <c r="AE57" s="1">
        <v>0</v>
      </c>
      <c r="AF57" s="1">
        <v>0</v>
      </c>
      <c r="AG57" s="6">
        <v>3</v>
      </c>
      <c r="AH57" s="1">
        <v>3</v>
      </c>
      <c r="AI57" s="1">
        <v>1</v>
      </c>
      <c r="AJ57" s="1">
        <v>1</v>
      </c>
      <c r="AK57" s="1">
        <v>0</v>
      </c>
      <c r="AL57" s="1">
        <v>3</v>
      </c>
      <c r="AM57" s="1">
        <v>2</v>
      </c>
      <c r="AN57" s="1">
        <v>2</v>
      </c>
      <c r="AO57" s="13">
        <v>1</v>
      </c>
      <c r="AP57" s="1">
        <v>0</v>
      </c>
      <c r="AQ57" s="1">
        <v>0</v>
      </c>
      <c r="AR57" s="1">
        <v>0</v>
      </c>
      <c r="AS57" s="1">
        <v>0</v>
      </c>
      <c r="AT57" s="8"/>
      <c r="BB57" s="13"/>
      <c r="BG57" s="10"/>
      <c r="BO57" s="13"/>
    </row>
    <row r="58" spans="1:67" ht="15.75" customHeight="1" x14ac:dyDescent="0.25">
      <c r="A58" s="1" t="s">
        <v>61</v>
      </c>
      <c r="B58" s="1">
        <v>0.81</v>
      </c>
      <c r="C58" s="1">
        <v>1.05</v>
      </c>
      <c r="D58" s="1">
        <v>1.07</v>
      </c>
      <c r="G58" s="2">
        <v>0</v>
      </c>
      <c r="H58" s="1">
        <v>2</v>
      </c>
      <c r="I58" s="1">
        <v>0</v>
      </c>
      <c r="J58" s="1">
        <v>0</v>
      </c>
      <c r="K58" s="1">
        <v>0</v>
      </c>
      <c r="L58" s="1">
        <v>0</v>
      </c>
      <c r="M58" s="1">
        <v>1</v>
      </c>
      <c r="N58" s="1">
        <v>0</v>
      </c>
      <c r="O58" s="13">
        <v>0</v>
      </c>
      <c r="P58" s="1">
        <v>0</v>
      </c>
      <c r="Q58" s="1">
        <v>0</v>
      </c>
      <c r="R58" s="1">
        <v>0</v>
      </c>
      <c r="S58" s="1">
        <v>0</v>
      </c>
      <c r="T58" s="4">
        <v>0</v>
      </c>
      <c r="U58" s="1">
        <v>0</v>
      </c>
      <c r="V58" s="1">
        <v>2</v>
      </c>
      <c r="W58" s="1">
        <v>0</v>
      </c>
      <c r="X58" s="1">
        <v>0</v>
      </c>
      <c r="Y58" s="1">
        <v>0</v>
      </c>
      <c r="Z58" s="1">
        <v>3</v>
      </c>
      <c r="AA58" s="1">
        <v>0</v>
      </c>
      <c r="AB58" s="13">
        <v>0</v>
      </c>
      <c r="AC58" s="1">
        <v>1</v>
      </c>
      <c r="AD58" s="1">
        <v>0</v>
      </c>
      <c r="AE58" s="1">
        <v>0</v>
      </c>
      <c r="AF58" s="1">
        <v>0</v>
      </c>
      <c r="AG58" s="6">
        <v>0</v>
      </c>
      <c r="AH58" s="1">
        <v>1</v>
      </c>
      <c r="AI58" s="1">
        <v>0</v>
      </c>
      <c r="AJ58" s="1">
        <v>0</v>
      </c>
      <c r="AK58" s="1">
        <v>0</v>
      </c>
      <c r="AL58" s="1">
        <v>1</v>
      </c>
      <c r="AM58" s="1">
        <v>1</v>
      </c>
      <c r="AN58" s="1">
        <v>0</v>
      </c>
      <c r="AO58" s="13">
        <v>0</v>
      </c>
      <c r="AP58" s="1">
        <v>1</v>
      </c>
      <c r="AQ58" s="1">
        <v>0</v>
      </c>
      <c r="AR58" s="1">
        <v>0</v>
      </c>
      <c r="AS58" s="1">
        <v>0</v>
      </c>
      <c r="AT58" s="8"/>
      <c r="BB58" s="13"/>
      <c r="BG58" s="10"/>
      <c r="BO58" s="13"/>
    </row>
    <row r="59" spans="1:67" ht="15.75" customHeight="1" x14ac:dyDescent="0.25">
      <c r="A59" s="18">
        <v>44988</v>
      </c>
      <c r="B59" s="19"/>
      <c r="C59" s="19"/>
      <c r="D59" s="19"/>
      <c r="E59" s="19"/>
      <c r="F59" s="19"/>
      <c r="G59" s="2"/>
      <c r="O59" s="13"/>
      <c r="T59" s="4"/>
      <c r="AB59" s="13"/>
      <c r="AG59" s="6"/>
      <c r="AO59" s="13"/>
      <c r="AT59" s="8"/>
      <c r="BB59" s="13"/>
      <c r="BG59" s="10"/>
      <c r="BO59" s="13"/>
    </row>
    <row r="60" spans="1:67" ht="15.75" customHeight="1" x14ac:dyDescent="0.25">
      <c r="A60" s="1" t="s">
        <v>62</v>
      </c>
      <c r="B60" s="1">
        <v>0.63</v>
      </c>
      <c r="C60" s="1">
        <v>0.82</v>
      </c>
      <c r="D60" s="1">
        <v>1.58</v>
      </c>
      <c r="G60" s="2">
        <v>0</v>
      </c>
      <c r="H60" s="1">
        <v>2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3">
        <v>1</v>
      </c>
      <c r="P60" s="1">
        <v>0</v>
      </c>
      <c r="Q60" s="1">
        <v>0</v>
      </c>
      <c r="R60" s="1">
        <v>0</v>
      </c>
      <c r="S60" s="1">
        <v>0</v>
      </c>
      <c r="T60" s="4">
        <v>0</v>
      </c>
      <c r="U60" s="1">
        <v>0</v>
      </c>
      <c r="V60" s="1">
        <v>0</v>
      </c>
      <c r="W60" s="1">
        <v>0</v>
      </c>
      <c r="X60" s="1">
        <v>0</v>
      </c>
      <c r="Y60" s="1">
        <v>2</v>
      </c>
      <c r="Z60" s="1">
        <v>4</v>
      </c>
      <c r="AA60" s="1">
        <v>0</v>
      </c>
      <c r="AB60" s="13">
        <v>0</v>
      </c>
      <c r="AC60" s="1">
        <v>0</v>
      </c>
      <c r="AD60" s="1">
        <v>0</v>
      </c>
      <c r="AE60" s="1">
        <v>0</v>
      </c>
      <c r="AF60" s="1">
        <v>0</v>
      </c>
      <c r="AG60" s="6">
        <v>0</v>
      </c>
      <c r="AH60" s="1">
        <v>4</v>
      </c>
      <c r="AI60" s="1">
        <v>1</v>
      </c>
      <c r="AJ60" s="1">
        <v>0</v>
      </c>
      <c r="AK60" s="1">
        <v>0</v>
      </c>
      <c r="AL60" s="1">
        <v>0</v>
      </c>
      <c r="AM60" s="1">
        <v>0</v>
      </c>
      <c r="AN60" s="1">
        <v>3</v>
      </c>
      <c r="AO60" s="13">
        <v>0</v>
      </c>
      <c r="AP60" s="1">
        <v>0</v>
      </c>
      <c r="AQ60" s="1">
        <v>0</v>
      </c>
      <c r="AR60" s="1">
        <v>0</v>
      </c>
      <c r="AS60" s="1">
        <v>0</v>
      </c>
      <c r="AT60" s="8"/>
      <c r="BB60" s="13"/>
      <c r="BG60" s="10"/>
      <c r="BO60" s="13"/>
    </row>
    <row r="61" spans="1:67" ht="15.75" customHeight="1" x14ac:dyDescent="0.25">
      <c r="A61" s="1" t="s">
        <v>63</v>
      </c>
      <c r="B61" s="1">
        <v>0.41</v>
      </c>
      <c r="C61" s="1">
        <v>0.96</v>
      </c>
      <c r="D61" s="1">
        <v>1.1599999999999999</v>
      </c>
      <c r="G61" s="2">
        <v>0</v>
      </c>
      <c r="H61" s="1">
        <v>2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O61" s="13">
        <v>0</v>
      </c>
      <c r="P61" s="1">
        <v>0</v>
      </c>
      <c r="Q61" s="1">
        <v>0</v>
      </c>
      <c r="R61" s="1">
        <v>0</v>
      </c>
      <c r="S61" s="1">
        <v>0</v>
      </c>
      <c r="T61" s="4">
        <v>0</v>
      </c>
      <c r="U61" s="1">
        <v>0</v>
      </c>
      <c r="V61" s="1">
        <v>1</v>
      </c>
      <c r="W61" s="1">
        <v>0</v>
      </c>
      <c r="X61" s="1">
        <v>0</v>
      </c>
      <c r="Y61" s="1">
        <v>3</v>
      </c>
      <c r="Z61" s="1">
        <v>4</v>
      </c>
      <c r="AA61" s="1">
        <v>0</v>
      </c>
      <c r="AB61" s="13">
        <v>0</v>
      </c>
      <c r="AC61" s="1">
        <v>0</v>
      </c>
      <c r="AD61" s="1">
        <v>0</v>
      </c>
      <c r="AE61" s="1">
        <v>0</v>
      </c>
      <c r="AF61" s="1">
        <v>0</v>
      </c>
      <c r="AG61" s="6">
        <v>0</v>
      </c>
      <c r="AH61" s="1">
        <v>1</v>
      </c>
      <c r="AI61" s="1">
        <v>1</v>
      </c>
      <c r="AJ61" s="1">
        <v>0</v>
      </c>
      <c r="AK61" s="1">
        <v>0</v>
      </c>
      <c r="AL61" s="1">
        <v>0</v>
      </c>
      <c r="AM61" s="1">
        <v>2</v>
      </c>
      <c r="AN61" s="1">
        <v>1</v>
      </c>
      <c r="AO61" s="13">
        <v>0</v>
      </c>
      <c r="AP61" s="1">
        <v>0</v>
      </c>
      <c r="AQ61" s="1">
        <v>0</v>
      </c>
      <c r="AR61" s="1">
        <v>1</v>
      </c>
      <c r="AS61" s="1">
        <v>0</v>
      </c>
      <c r="AT61" s="8"/>
      <c r="BB61" s="13"/>
      <c r="BG61" s="10"/>
      <c r="BO61" s="13"/>
    </row>
    <row r="62" spans="1:67" ht="15.75" customHeight="1" x14ac:dyDescent="0.25">
      <c r="A62" s="1" t="s">
        <v>64</v>
      </c>
      <c r="B62" s="1">
        <v>1.17</v>
      </c>
      <c r="C62" s="1">
        <v>1.17</v>
      </c>
      <c r="D62" s="1">
        <v>1.49</v>
      </c>
      <c r="G62" s="2">
        <v>1</v>
      </c>
      <c r="H62" s="1">
        <v>3</v>
      </c>
      <c r="I62" s="1">
        <v>1</v>
      </c>
      <c r="J62" s="1">
        <v>0</v>
      </c>
      <c r="K62" s="1">
        <v>0</v>
      </c>
      <c r="L62" s="1">
        <v>2</v>
      </c>
      <c r="M62" s="1">
        <v>0</v>
      </c>
      <c r="N62" s="1">
        <v>0</v>
      </c>
      <c r="O62" s="13">
        <v>0</v>
      </c>
      <c r="P62" s="1">
        <v>0</v>
      </c>
      <c r="Q62" s="1">
        <v>0</v>
      </c>
      <c r="R62" s="1">
        <v>0</v>
      </c>
      <c r="S62" s="1">
        <v>0</v>
      </c>
      <c r="T62" s="4">
        <v>0</v>
      </c>
      <c r="U62" s="1">
        <v>0</v>
      </c>
      <c r="V62" s="1">
        <v>1</v>
      </c>
      <c r="W62" s="1">
        <v>0</v>
      </c>
      <c r="X62" s="1">
        <v>0</v>
      </c>
      <c r="Y62" s="1">
        <v>0</v>
      </c>
      <c r="Z62" s="1">
        <v>1</v>
      </c>
      <c r="AA62" s="1">
        <v>1</v>
      </c>
      <c r="AB62" s="13">
        <v>3</v>
      </c>
      <c r="AC62" s="1">
        <v>0</v>
      </c>
      <c r="AD62" s="1">
        <v>0</v>
      </c>
      <c r="AE62" s="1">
        <v>0</v>
      </c>
      <c r="AF62" s="1">
        <v>0</v>
      </c>
      <c r="AG62" s="6">
        <v>0</v>
      </c>
      <c r="AH62" s="1">
        <v>2</v>
      </c>
      <c r="AI62" s="1">
        <v>1</v>
      </c>
      <c r="AJ62" s="1">
        <v>0</v>
      </c>
      <c r="AK62" s="1">
        <v>0</v>
      </c>
      <c r="AL62" s="1">
        <v>0</v>
      </c>
      <c r="AM62" s="1">
        <v>3</v>
      </c>
      <c r="AN62" s="1">
        <v>1</v>
      </c>
      <c r="AO62" s="13">
        <v>0</v>
      </c>
      <c r="AP62" s="1">
        <v>1</v>
      </c>
      <c r="AQ62" s="1">
        <v>0</v>
      </c>
      <c r="AR62" s="1">
        <v>0</v>
      </c>
      <c r="AS62" s="1">
        <v>0</v>
      </c>
      <c r="AT62" s="8"/>
      <c r="BB62" s="13"/>
      <c r="BG62" s="10"/>
      <c r="BO62" s="13"/>
    </row>
    <row r="63" spans="1:67" ht="15.75" customHeight="1" x14ac:dyDescent="0.25">
      <c r="A63" s="12">
        <v>44997</v>
      </c>
      <c r="B63" s="2"/>
      <c r="C63" s="2"/>
      <c r="D63" s="2"/>
      <c r="E63" s="2"/>
      <c r="F63" s="2"/>
      <c r="G63" s="2"/>
      <c r="O63" s="13"/>
      <c r="T63" s="4"/>
      <c r="AB63" s="13"/>
      <c r="AG63" s="6"/>
      <c r="AO63" s="13"/>
      <c r="AT63" s="8"/>
      <c r="BB63" s="13"/>
      <c r="BG63" s="10"/>
      <c r="BO63" s="13"/>
    </row>
    <row r="64" spans="1:67" ht="15.75" customHeight="1" x14ac:dyDescent="0.25">
      <c r="A64" s="1" t="s">
        <v>65</v>
      </c>
      <c r="B64" s="1">
        <v>2.08</v>
      </c>
      <c r="C64" s="1">
        <v>0.75</v>
      </c>
      <c r="E64" s="1">
        <v>0.78</v>
      </c>
      <c r="G64" s="2">
        <v>1</v>
      </c>
      <c r="H64" s="1">
        <v>5</v>
      </c>
      <c r="I64" s="1">
        <v>1</v>
      </c>
      <c r="J64" s="1">
        <v>1</v>
      </c>
      <c r="K64" s="1">
        <v>0</v>
      </c>
      <c r="L64" s="1">
        <v>0</v>
      </c>
      <c r="M64" s="1">
        <v>3</v>
      </c>
      <c r="N64" s="1">
        <v>1</v>
      </c>
      <c r="O64" s="13">
        <v>0</v>
      </c>
      <c r="P64" s="1">
        <v>0</v>
      </c>
      <c r="Q64" s="1">
        <v>0</v>
      </c>
      <c r="R64" s="1">
        <v>0</v>
      </c>
      <c r="S64" s="1">
        <v>0</v>
      </c>
      <c r="T64" s="4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1</v>
      </c>
      <c r="AA64" s="1">
        <v>0</v>
      </c>
      <c r="AB64" s="13">
        <v>0</v>
      </c>
      <c r="AC64" s="1">
        <v>0</v>
      </c>
      <c r="AD64" s="1">
        <v>0</v>
      </c>
      <c r="AE64" s="1">
        <v>0</v>
      </c>
      <c r="AF64" s="1">
        <v>0</v>
      </c>
      <c r="AG64" s="6"/>
      <c r="AO64" s="13"/>
      <c r="AT64" s="8">
        <v>0</v>
      </c>
      <c r="AU64" s="1">
        <v>1</v>
      </c>
      <c r="AV64" s="1">
        <v>0</v>
      </c>
      <c r="AW64" s="1">
        <v>0</v>
      </c>
      <c r="AX64" s="1">
        <v>0</v>
      </c>
      <c r="AY64" s="1">
        <v>0</v>
      </c>
      <c r="AZ64" s="1">
        <v>0</v>
      </c>
      <c r="BA64" s="1">
        <v>0</v>
      </c>
      <c r="BB64" s="13">
        <v>0</v>
      </c>
      <c r="BC64" s="1">
        <v>0</v>
      </c>
      <c r="BD64" s="1">
        <v>0</v>
      </c>
      <c r="BE64" s="1">
        <v>0</v>
      </c>
      <c r="BF64" s="1">
        <v>0</v>
      </c>
      <c r="BG64" s="10"/>
      <c r="BO64" s="13"/>
    </row>
    <row r="65" spans="1:67" ht="15.75" customHeight="1" x14ac:dyDescent="0.25">
      <c r="A65" s="1" t="s">
        <v>66</v>
      </c>
      <c r="B65" s="1">
        <v>0.8</v>
      </c>
      <c r="C65" s="1">
        <v>1.43</v>
      </c>
      <c r="E65" s="1">
        <v>1.31</v>
      </c>
      <c r="G65" s="2">
        <v>1</v>
      </c>
      <c r="H65" s="1">
        <v>0</v>
      </c>
      <c r="I65" s="1">
        <v>1</v>
      </c>
      <c r="J65" s="1">
        <v>0</v>
      </c>
      <c r="K65" s="1">
        <v>0</v>
      </c>
      <c r="L65" s="1">
        <v>0</v>
      </c>
      <c r="M65" s="1">
        <v>2</v>
      </c>
      <c r="N65" s="1">
        <v>0</v>
      </c>
      <c r="O65" s="13">
        <v>0</v>
      </c>
      <c r="P65" s="1">
        <v>0</v>
      </c>
      <c r="Q65" s="1">
        <v>0</v>
      </c>
      <c r="R65" s="1">
        <v>0</v>
      </c>
      <c r="S65" s="1">
        <v>0</v>
      </c>
      <c r="T65" s="4">
        <v>0</v>
      </c>
      <c r="U65" s="1">
        <v>2</v>
      </c>
      <c r="V65" s="1">
        <v>1</v>
      </c>
      <c r="W65" s="1">
        <v>0</v>
      </c>
      <c r="X65" s="1">
        <v>0</v>
      </c>
      <c r="Y65" s="1">
        <v>0</v>
      </c>
      <c r="Z65" s="1">
        <v>2</v>
      </c>
      <c r="AA65" s="1">
        <v>0</v>
      </c>
      <c r="AB65" s="13">
        <v>1</v>
      </c>
      <c r="AC65" s="1">
        <v>0</v>
      </c>
      <c r="AD65" s="1">
        <v>0</v>
      </c>
      <c r="AE65" s="1">
        <v>0</v>
      </c>
      <c r="AF65" s="1">
        <v>0</v>
      </c>
      <c r="AG65" s="6"/>
      <c r="AO65" s="13"/>
      <c r="AT65" s="8">
        <v>1</v>
      </c>
      <c r="AU65" s="1">
        <v>2</v>
      </c>
      <c r="AV65" s="1">
        <v>1</v>
      </c>
      <c r="AW65" s="1">
        <v>0</v>
      </c>
      <c r="AX65" s="1">
        <v>0</v>
      </c>
      <c r="AY65" s="1">
        <v>0</v>
      </c>
      <c r="AZ65" s="1">
        <v>3</v>
      </c>
      <c r="BA65" s="1">
        <v>2</v>
      </c>
      <c r="BB65" s="13">
        <v>1</v>
      </c>
      <c r="BC65" s="1">
        <v>0</v>
      </c>
      <c r="BD65" s="1">
        <v>0</v>
      </c>
      <c r="BE65" s="1">
        <v>0</v>
      </c>
      <c r="BF65" s="1">
        <v>0</v>
      </c>
      <c r="BG65" s="10"/>
      <c r="BO65" s="13"/>
    </row>
    <row r="66" spans="1:67" ht="15.75" customHeight="1" x14ac:dyDescent="0.25">
      <c r="A66" s="14">
        <v>44998</v>
      </c>
      <c r="B66" s="6"/>
      <c r="C66" s="6"/>
      <c r="D66" s="6"/>
      <c r="E66" s="6"/>
      <c r="F66" s="6"/>
      <c r="G66" s="2"/>
      <c r="O66" s="13"/>
      <c r="T66" s="4"/>
      <c r="AB66" s="13"/>
      <c r="AG66" s="6"/>
      <c r="AO66" s="13"/>
      <c r="AT66" s="8"/>
      <c r="BB66" s="13"/>
      <c r="BG66" s="10"/>
      <c r="BO66" s="13"/>
    </row>
    <row r="67" spans="1:67" ht="15.75" customHeight="1" x14ac:dyDescent="0.25">
      <c r="A67" s="1" t="s">
        <v>67</v>
      </c>
      <c r="B67" s="1">
        <v>0.87</v>
      </c>
      <c r="C67" s="1">
        <v>0.66</v>
      </c>
      <c r="G67" s="2">
        <v>0</v>
      </c>
      <c r="H67" s="1">
        <v>1</v>
      </c>
      <c r="I67" s="1">
        <v>0</v>
      </c>
      <c r="J67" s="1">
        <v>0</v>
      </c>
      <c r="K67" s="1">
        <v>0</v>
      </c>
      <c r="L67" s="1">
        <v>0</v>
      </c>
      <c r="M67" s="1">
        <v>2</v>
      </c>
      <c r="N67" s="1">
        <v>0</v>
      </c>
      <c r="O67" s="13">
        <v>0</v>
      </c>
      <c r="P67" s="1">
        <v>0</v>
      </c>
      <c r="Q67" s="1">
        <v>0</v>
      </c>
      <c r="R67" s="1">
        <v>0</v>
      </c>
      <c r="S67" s="1">
        <v>0</v>
      </c>
      <c r="T67" s="4">
        <v>0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>
        <v>1</v>
      </c>
      <c r="AA67" s="1">
        <v>0</v>
      </c>
      <c r="AB67" s="13">
        <v>0</v>
      </c>
      <c r="AC67" s="1">
        <v>0</v>
      </c>
      <c r="AD67" s="1">
        <v>0</v>
      </c>
      <c r="AE67" s="1">
        <v>0</v>
      </c>
      <c r="AF67" s="1">
        <v>0</v>
      </c>
      <c r="AG67" s="6"/>
      <c r="AO67" s="13"/>
      <c r="AT67" s="8"/>
      <c r="BB67" s="13"/>
      <c r="BG67" s="10"/>
      <c r="BO67" s="13"/>
    </row>
    <row r="68" spans="1:67" ht="15.75" customHeight="1" x14ac:dyDescent="0.25">
      <c r="A68" s="1" t="s">
        <v>68</v>
      </c>
      <c r="B68" s="1">
        <v>0.9</v>
      </c>
      <c r="C68" s="1">
        <v>1.08</v>
      </c>
      <c r="G68" s="2">
        <v>0</v>
      </c>
      <c r="H68" s="1">
        <v>1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3">
        <v>0</v>
      </c>
      <c r="P68" s="1">
        <v>0</v>
      </c>
      <c r="Q68" s="1">
        <v>0</v>
      </c>
      <c r="R68" s="1">
        <v>0</v>
      </c>
      <c r="S68" s="1">
        <v>0</v>
      </c>
      <c r="T68" s="4">
        <v>0</v>
      </c>
      <c r="U68" s="1">
        <v>2</v>
      </c>
      <c r="V68" s="1">
        <v>0</v>
      </c>
      <c r="W68" s="1">
        <v>0</v>
      </c>
      <c r="X68" s="1">
        <v>0</v>
      </c>
      <c r="Y68" s="1">
        <v>0</v>
      </c>
      <c r="Z68" s="1">
        <v>3</v>
      </c>
      <c r="AA68" s="1">
        <v>0</v>
      </c>
      <c r="AB68" s="13">
        <v>0</v>
      </c>
      <c r="AC68" s="1">
        <v>0</v>
      </c>
      <c r="AD68" s="1">
        <v>0</v>
      </c>
      <c r="AE68" s="1">
        <v>0</v>
      </c>
      <c r="AF68" s="1">
        <v>0</v>
      </c>
      <c r="AG68" s="6"/>
      <c r="AO68" s="13"/>
      <c r="AT68" s="8"/>
      <c r="BB68" s="13"/>
      <c r="BG68" s="10"/>
      <c r="BO68" s="13"/>
    </row>
    <row r="69" spans="1:67" ht="15.75" customHeight="1" x14ac:dyDescent="0.25">
      <c r="A69" s="15">
        <v>45008</v>
      </c>
      <c r="B69" s="4"/>
      <c r="C69" s="4"/>
      <c r="D69" s="4"/>
      <c r="E69" s="4"/>
      <c r="F69" s="4"/>
      <c r="G69" s="2"/>
      <c r="O69" s="13"/>
      <c r="T69" s="4"/>
      <c r="AB69" s="13"/>
      <c r="AG69" s="6"/>
      <c r="AO69" s="13"/>
      <c r="AT69" s="8"/>
      <c r="BB69" s="13"/>
      <c r="BG69" s="10"/>
      <c r="BO69" s="13"/>
    </row>
    <row r="70" spans="1:67" ht="15.75" customHeight="1" x14ac:dyDescent="0.25">
      <c r="A70" s="1" t="s">
        <v>69</v>
      </c>
      <c r="B70" s="1">
        <v>1.56</v>
      </c>
      <c r="C70" s="1">
        <v>1.6</v>
      </c>
      <c r="D70" s="1">
        <v>1.36</v>
      </c>
      <c r="G70" s="2">
        <v>0</v>
      </c>
      <c r="H70" s="1">
        <v>4</v>
      </c>
      <c r="I70" s="1">
        <v>0</v>
      </c>
      <c r="J70" s="1">
        <v>1</v>
      </c>
      <c r="K70" s="1">
        <v>0</v>
      </c>
      <c r="L70" s="1">
        <v>0</v>
      </c>
      <c r="M70" s="1">
        <v>1</v>
      </c>
      <c r="N70" s="1">
        <v>0</v>
      </c>
      <c r="O70" s="13">
        <v>0</v>
      </c>
      <c r="P70" s="1">
        <v>0</v>
      </c>
      <c r="Q70" s="1">
        <v>0</v>
      </c>
      <c r="R70" s="1">
        <v>0</v>
      </c>
      <c r="S70" s="1">
        <v>0</v>
      </c>
      <c r="T70" s="4">
        <v>0</v>
      </c>
      <c r="U70" s="1">
        <v>2</v>
      </c>
      <c r="V70" s="1">
        <v>1</v>
      </c>
      <c r="W70" s="1">
        <v>0</v>
      </c>
      <c r="X70" s="1">
        <v>0</v>
      </c>
      <c r="Y70" s="1">
        <v>0</v>
      </c>
      <c r="Z70" s="1">
        <v>3</v>
      </c>
      <c r="AA70" s="1">
        <v>2</v>
      </c>
      <c r="AB70" s="13">
        <v>0</v>
      </c>
      <c r="AC70" s="1">
        <v>0</v>
      </c>
      <c r="AD70" s="1">
        <v>0</v>
      </c>
      <c r="AE70" s="1">
        <v>0</v>
      </c>
      <c r="AF70" s="1">
        <v>0</v>
      </c>
      <c r="AG70" s="6">
        <v>0</v>
      </c>
      <c r="AH70" s="1">
        <v>1</v>
      </c>
      <c r="AI70" s="1">
        <v>1</v>
      </c>
      <c r="AJ70" s="1">
        <v>0</v>
      </c>
      <c r="AK70" s="1">
        <v>0</v>
      </c>
      <c r="AL70" s="1">
        <v>0</v>
      </c>
      <c r="AM70" s="1">
        <v>1</v>
      </c>
      <c r="AN70" s="1">
        <v>0</v>
      </c>
      <c r="AO70" s="13">
        <v>0</v>
      </c>
      <c r="AP70" s="1">
        <v>0</v>
      </c>
      <c r="AQ70" s="1">
        <v>0</v>
      </c>
      <c r="AR70" s="1">
        <v>0</v>
      </c>
      <c r="AS70" s="1">
        <v>0</v>
      </c>
      <c r="AT70" s="8"/>
      <c r="BB70" s="13"/>
      <c r="BG70" s="10"/>
      <c r="BO70" s="13"/>
    </row>
    <row r="71" spans="1:67" ht="15.75" customHeight="1" x14ac:dyDescent="0.25">
      <c r="A71" s="1" t="s">
        <v>70</v>
      </c>
      <c r="B71" s="1">
        <v>1.36</v>
      </c>
      <c r="C71" s="1">
        <v>1.65</v>
      </c>
      <c r="D71" s="1">
        <v>0.62</v>
      </c>
      <c r="G71" s="2">
        <v>0</v>
      </c>
      <c r="H71" s="1">
        <v>4</v>
      </c>
      <c r="I71" s="1">
        <v>0</v>
      </c>
      <c r="J71" s="1">
        <v>0</v>
      </c>
      <c r="K71" s="1">
        <v>0</v>
      </c>
      <c r="L71" s="1">
        <v>0</v>
      </c>
      <c r="M71" s="1">
        <v>3</v>
      </c>
      <c r="N71" s="1">
        <v>1</v>
      </c>
      <c r="O71" s="13">
        <v>0</v>
      </c>
      <c r="P71" s="1">
        <v>0</v>
      </c>
      <c r="Q71" s="1">
        <v>0</v>
      </c>
      <c r="R71" s="1">
        <v>0</v>
      </c>
      <c r="S71" s="1">
        <v>0</v>
      </c>
      <c r="T71" s="4">
        <v>0</v>
      </c>
      <c r="U71" s="1">
        <v>1</v>
      </c>
      <c r="V71" s="1">
        <v>2</v>
      </c>
      <c r="W71" s="1">
        <v>1</v>
      </c>
      <c r="X71" s="1">
        <v>0</v>
      </c>
      <c r="Y71" s="1">
        <v>0</v>
      </c>
      <c r="Z71" s="1">
        <v>3</v>
      </c>
      <c r="AA71" s="1">
        <v>0</v>
      </c>
      <c r="AB71" s="13">
        <v>0</v>
      </c>
      <c r="AC71" s="1">
        <v>0</v>
      </c>
      <c r="AD71" s="1">
        <v>0</v>
      </c>
      <c r="AE71" s="1">
        <v>0</v>
      </c>
      <c r="AF71" s="1">
        <v>0</v>
      </c>
      <c r="AG71" s="6">
        <v>0</v>
      </c>
      <c r="AH71" s="1">
        <v>0</v>
      </c>
      <c r="AI71" s="1">
        <v>0</v>
      </c>
      <c r="AJ71" s="1">
        <v>0</v>
      </c>
      <c r="AK71" s="1">
        <v>0</v>
      </c>
      <c r="AL71" s="1">
        <v>0</v>
      </c>
      <c r="AM71" s="1">
        <v>1</v>
      </c>
      <c r="AN71" s="1">
        <v>1</v>
      </c>
      <c r="AO71" s="13">
        <v>0</v>
      </c>
      <c r="AP71" s="1">
        <v>0</v>
      </c>
      <c r="AQ71" s="1">
        <v>0</v>
      </c>
      <c r="AR71" s="1">
        <v>0</v>
      </c>
      <c r="AS71" s="1">
        <v>0</v>
      </c>
      <c r="AT71" s="8"/>
      <c r="BB71" s="13"/>
      <c r="BG71" s="10"/>
      <c r="BO71" s="13"/>
    </row>
    <row r="72" spans="1:67" ht="15.75" customHeight="1" x14ac:dyDescent="0.25">
      <c r="A72" s="1" t="s">
        <v>71</v>
      </c>
      <c r="B72" s="1">
        <v>0.71</v>
      </c>
      <c r="C72" s="1">
        <v>0.68</v>
      </c>
      <c r="D72" s="1">
        <v>1.57</v>
      </c>
      <c r="G72" s="2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3">
        <v>0</v>
      </c>
      <c r="P72" s="1">
        <v>0</v>
      </c>
      <c r="Q72" s="1">
        <v>0</v>
      </c>
      <c r="R72" s="1">
        <v>0</v>
      </c>
      <c r="S72" s="1">
        <v>0</v>
      </c>
      <c r="T72" s="4">
        <v>0</v>
      </c>
      <c r="U72" s="1">
        <v>0</v>
      </c>
      <c r="V72" s="1">
        <v>0</v>
      </c>
      <c r="W72" s="1">
        <v>0</v>
      </c>
      <c r="X72" s="1">
        <v>0</v>
      </c>
      <c r="Y72" s="1">
        <v>3</v>
      </c>
      <c r="Z72" s="1">
        <v>1</v>
      </c>
      <c r="AA72" s="1">
        <v>0</v>
      </c>
      <c r="AB72" s="13">
        <v>0</v>
      </c>
      <c r="AC72" s="1">
        <v>0</v>
      </c>
      <c r="AD72" s="1">
        <v>0</v>
      </c>
      <c r="AE72" s="1">
        <v>0</v>
      </c>
      <c r="AF72" s="1">
        <v>0</v>
      </c>
      <c r="AG72" s="6">
        <v>0</v>
      </c>
      <c r="AH72" s="1">
        <v>1</v>
      </c>
      <c r="AI72" s="1">
        <v>3</v>
      </c>
      <c r="AJ72" s="1">
        <v>0</v>
      </c>
      <c r="AK72" s="1">
        <v>0</v>
      </c>
      <c r="AL72" s="1">
        <v>0</v>
      </c>
      <c r="AM72" s="1">
        <v>4</v>
      </c>
      <c r="AN72" s="1">
        <v>1</v>
      </c>
      <c r="AO72" s="13">
        <v>1</v>
      </c>
      <c r="AP72" s="1">
        <v>0</v>
      </c>
      <c r="AQ72" s="1">
        <v>1</v>
      </c>
      <c r="AR72" s="1">
        <v>0</v>
      </c>
      <c r="AS72" s="1">
        <v>0</v>
      </c>
      <c r="AT72" s="8"/>
      <c r="BB72" s="13"/>
      <c r="BG72" s="10"/>
      <c r="BO72" s="13"/>
    </row>
    <row r="73" spans="1:67" ht="15.75" customHeight="1" x14ac:dyDescent="0.25">
      <c r="A73" s="1" t="s">
        <v>72</v>
      </c>
      <c r="B73" s="1">
        <v>1.21</v>
      </c>
      <c r="C73" s="1">
        <v>1.17</v>
      </c>
      <c r="D73" s="1">
        <v>1.55</v>
      </c>
      <c r="G73" s="2">
        <v>0</v>
      </c>
      <c r="H73" s="1">
        <v>1</v>
      </c>
      <c r="I73" s="1">
        <v>0</v>
      </c>
      <c r="J73" s="1">
        <v>1</v>
      </c>
      <c r="K73" s="1">
        <v>0</v>
      </c>
      <c r="L73" s="1">
        <v>0</v>
      </c>
      <c r="M73" s="1">
        <v>3</v>
      </c>
      <c r="N73" s="1">
        <v>0</v>
      </c>
      <c r="O73" s="13">
        <v>0</v>
      </c>
      <c r="P73" s="1">
        <v>0</v>
      </c>
      <c r="Q73" s="1">
        <v>0</v>
      </c>
      <c r="R73" s="1">
        <v>0</v>
      </c>
      <c r="S73" s="1">
        <v>0</v>
      </c>
      <c r="T73" s="4">
        <v>0</v>
      </c>
      <c r="U73" s="1">
        <v>0</v>
      </c>
      <c r="V73" s="1">
        <v>2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  <c r="AB73" s="13">
        <v>0</v>
      </c>
      <c r="AC73" s="1">
        <v>0</v>
      </c>
      <c r="AD73" s="1">
        <v>0</v>
      </c>
      <c r="AE73" s="1">
        <v>0</v>
      </c>
      <c r="AF73" s="1">
        <v>0</v>
      </c>
      <c r="AG73" s="6">
        <v>1</v>
      </c>
      <c r="AH73" s="1">
        <v>1</v>
      </c>
      <c r="AI73" s="1">
        <v>2</v>
      </c>
      <c r="AJ73" s="1">
        <v>0</v>
      </c>
      <c r="AK73" s="1">
        <v>0</v>
      </c>
      <c r="AL73" s="1">
        <v>0</v>
      </c>
      <c r="AM73" s="1">
        <v>5</v>
      </c>
      <c r="AN73" s="1">
        <v>0</v>
      </c>
      <c r="AO73" s="13">
        <v>0</v>
      </c>
      <c r="AP73" s="1">
        <v>1</v>
      </c>
      <c r="AQ73" s="1">
        <v>0</v>
      </c>
      <c r="AR73" s="1">
        <v>0</v>
      </c>
      <c r="AS73" s="1">
        <v>0</v>
      </c>
      <c r="AT73" s="8"/>
      <c r="BB73" s="13"/>
      <c r="BG73" s="10"/>
      <c r="BO73" s="13"/>
    </row>
    <row r="74" spans="1:67" ht="15.75" customHeight="1" x14ac:dyDescent="0.25">
      <c r="A74" s="1" t="s">
        <v>73</v>
      </c>
      <c r="B74" s="1">
        <v>1.08</v>
      </c>
      <c r="C74" s="1">
        <v>1.06</v>
      </c>
      <c r="D74" s="1">
        <v>1.75</v>
      </c>
      <c r="G74" s="2">
        <v>0</v>
      </c>
      <c r="H74" s="1">
        <v>3</v>
      </c>
      <c r="I74" s="1">
        <v>0</v>
      </c>
      <c r="J74" s="1">
        <v>0</v>
      </c>
      <c r="K74" s="1">
        <v>0</v>
      </c>
      <c r="L74" s="1">
        <v>0</v>
      </c>
      <c r="M74" s="1">
        <v>1</v>
      </c>
      <c r="N74" s="1">
        <v>0</v>
      </c>
      <c r="O74" s="13">
        <v>0</v>
      </c>
      <c r="P74" s="1">
        <v>0</v>
      </c>
      <c r="Q74" s="1">
        <v>0</v>
      </c>
      <c r="R74" s="1">
        <v>0</v>
      </c>
      <c r="S74" s="1">
        <v>0</v>
      </c>
      <c r="T74" s="4">
        <v>1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2</v>
      </c>
      <c r="AA74" s="1">
        <v>0</v>
      </c>
      <c r="AB74" s="13">
        <v>0</v>
      </c>
      <c r="AC74" s="1">
        <v>0</v>
      </c>
      <c r="AD74" s="1">
        <v>0</v>
      </c>
      <c r="AE74" s="1">
        <v>0</v>
      </c>
      <c r="AF74" s="1">
        <v>0</v>
      </c>
      <c r="AG74" s="6">
        <v>0</v>
      </c>
      <c r="AH74" s="1">
        <v>3</v>
      </c>
      <c r="AI74" s="1">
        <v>1</v>
      </c>
      <c r="AJ74" s="1">
        <v>0</v>
      </c>
      <c r="AK74" s="1">
        <v>0</v>
      </c>
      <c r="AL74" s="1">
        <v>0</v>
      </c>
      <c r="AM74" s="1">
        <v>3</v>
      </c>
      <c r="AN74" s="1">
        <v>0</v>
      </c>
      <c r="AO74" s="13">
        <v>0</v>
      </c>
      <c r="AP74" s="1">
        <v>0</v>
      </c>
      <c r="AQ74" s="1">
        <v>0</v>
      </c>
      <c r="AR74" s="1">
        <v>0</v>
      </c>
      <c r="AS74" s="1">
        <v>0</v>
      </c>
      <c r="AT74" s="8"/>
      <c r="BB74" s="13"/>
      <c r="BG74" s="10"/>
      <c r="BO74" s="13"/>
    </row>
    <row r="75" spans="1:67" ht="15.75" customHeight="1" x14ac:dyDescent="0.25">
      <c r="A75" s="18">
        <v>45009</v>
      </c>
      <c r="B75" s="19"/>
      <c r="C75" s="19"/>
      <c r="D75" s="19"/>
      <c r="E75" s="19"/>
      <c r="F75" s="19"/>
      <c r="G75" s="2"/>
      <c r="O75" s="13"/>
      <c r="T75" s="4"/>
      <c r="AB75" s="13"/>
      <c r="AG75" s="6"/>
      <c r="AO75" s="13"/>
      <c r="AT75" s="8"/>
      <c r="BB75" s="13"/>
      <c r="BG75" s="10"/>
      <c r="BO75" s="13"/>
    </row>
    <row r="76" spans="1:67" ht="15.75" customHeight="1" x14ac:dyDescent="0.25">
      <c r="A76" s="1" t="s">
        <v>74</v>
      </c>
      <c r="B76" s="1">
        <v>1.38</v>
      </c>
      <c r="C76" s="1">
        <v>1.02</v>
      </c>
      <c r="D76" s="1">
        <v>1.81</v>
      </c>
      <c r="G76" s="2">
        <v>0</v>
      </c>
      <c r="H76" s="1">
        <v>2</v>
      </c>
      <c r="I76" s="1">
        <v>0</v>
      </c>
      <c r="J76" s="1">
        <v>0</v>
      </c>
      <c r="K76" s="1">
        <v>0</v>
      </c>
      <c r="L76" s="1">
        <v>0</v>
      </c>
      <c r="M76" s="1">
        <v>1</v>
      </c>
      <c r="N76" s="1">
        <v>0</v>
      </c>
      <c r="O76" s="13">
        <v>0</v>
      </c>
      <c r="P76" s="1">
        <v>0</v>
      </c>
      <c r="Q76" s="1">
        <v>0</v>
      </c>
      <c r="R76" s="1">
        <v>0</v>
      </c>
      <c r="S76" s="1">
        <v>0</v>
      </c>
      <c r="T76" s="4">
        <v>0</v>
      </c>
      <c r="U76" s="1">
        <v>0</v>
      </c>
      <c r="V76" s="1">
        <v>1</v>
      </c>
      <c r="W76" s="1">
        <v>0</v>
      </c>
      <c r="X76" s="1">
        <v>0</v>
      </c>
      <c r="Y76" s="1">
        <v>0</v>
      </c>
      <c r="Z76" s="1">
        <v>2</v>
      </c>
      <c r="AA76" s="1">
        <v>0</v>
      </c>
      <c r="AB76" s="13">
        <v>0</v>
      </c>
      <c r="AC76" s="1">
        <v>0</v>
      </c>
      <c r="AD76" s="1">
        <v>0</v>
      </c>
      <c r="AE76" s="1">
        <v>0</v>
      </c>
      <c r="AF76" s="1">
        <v>0</v>
      </c>
      <c r="AG76" s="6">
        <v>0</v>
      </c>
      <c r="AH76" s="1">
        <v>4</v>
      </c>
      <c r="AI76" s="1">
        <v>1</v>
      </c>
      <c r="AJ76" s="1">
        <v>0</v>
      </c>
      <c r="AK76" s="1">
        <v>0</v>
      </c>
      <c r="AL76" s="1">
        <v>0</v>
      </c>
      <c r="AM76" s="1">
        <v>2</v>
      </c>
      <c r="AN76" s="1">
        <v>1</v>
      </c>
      <c r="AO76" s="13">
        <v>0</v>
      </c>
      <c r="AP76" s="1">
        <v>0</v>
      </c>
      <c r="AQ76" s="1">
        <v>1</v>
      </c>
      <c r="AR76" s="1">
        <v>0</v>
      </c>
      <c r="AS76" s="1">
        <v>0</v>
      </c>
      <c r="AT76" s="8"/>
      <c r="BB76" s="13"/>
      <c r="BG76" s="10"/>
      <c r="BO76" s="13"/>
    </row>
    <row r="77" spans="1:67" ht="15.75" customHeight="1" x14ac:dyDescent="0.25">
      <c r="A77" s="1" t="s">
        <v>75</v>
      </c>
      <c r="B77" s="1">
        <v>2.17</v>
      </c>
      <c r="C77" s="1">
        <v>1.54</v>
      </c>
      <c r="D77" s="1">
        <v>1.55</v>
      </c>
      <c r="G77" s="2">
        <v>1</v>
      </c>
      <c r="H77" s="1">
        <v>2</v>
      </c>
      <c r="I77" s="1">
        <v>3</v>
      </c>
      <c r="J77" s="1">
        <v>0</v>
      </c>
      <c r="K77" s="1">
        <v>0</v>
      </c>
      <c r="L77" s="1">
        <v>0</v>
      </c>
      <c r="M77" s="1">
        <v>1</v>
      </c>
      <c r="N77" s="1">
        <v>0</v>
      </c>
      <c r="O77" s="13">
        <v>0</v>
      </c>
      <c r="P77" s="1">
        <v>0</v>
      </c>
      <c r="Q77" s="1">
        <v>0</v>
      </c>
      <c r="R77" s="1">
        <v>0</v>
      </c>
      <c r="S77" s="1">
        <v>0</v>
      </c>
      <c r="T77" s="4">
        <v>0</v>
      </c>
      <c r="U77" s="1">
        <v>1</v>
      </c>
      <c r="V77" s="1">
        <v>1</v>
      </c>
      <c r="W77" s="1">
        <v>0</v>
      </c>
      <c r="X77" s="1">
        <v>0</v>
      </c>
      <c r="Y77" s="1">
        <v>0</v>
      </c>
      <c r="Z77" s="1">
        <v>2</v>
      </c>
      <c r="AA77" s="1">
        <v>0</v>
      </c>
      <c r="AB77" s="13">
        <v>0</v>
      </c>
      <c r="AC77" s="1">
        <v>0</v>
      </c>
      <c r="AD77" s="1">
        <v>0</v>
      </c>
      <c r="AE77" s="1">
        <v>0</v>
      </c>
      <c r="AF77" s="1">
        <v>0</v>
      </c>
      <c r="AG77" s="6">
        <v>0</v>
      </c>
      <c r="AH77" s="1">
        <v>2</v>
      </c>
      <c r="AI77" s="1">
        <v>0</v>
      </c>
      <c r="AJ77" s="1">
        <v>0</v>
      </c>
      <c r="AK77" s="1">
        <v>0</v>
      </c>
      <c r="AL77" s="1">
        <v>0</v>
      </c>
      <c r="AM77" s="1">
        <v>0</v>
      </c>
      <c r="AN77" s="1">
        <v>0</v>
      </c>
      <c r="AO77" s="13">
        <v>0</v>
      </c>
      <c r="AP77" s="1">
        <v>0</v>
      </c>
      <c r="AQ77" s="1">
        <v>0</v>
      </c>
      <c r="AR77" s="1">
        <v>0</v>
      </c>
      <c r="AS77" s="1">
        <v>0</v>
      </c>
      <c r="AT77" s="8"/>
      <c r="BB77" s="13"/>
      <c r="BG77" s="10"/>
      <c r="BO77" s="13"/>
    </row>
    <row r="78" spans="1:67" ht="15.75" customHeight="1" x14ac:dyDescent="0.25">
      <c r="A78" s="1" t="s">
        <v>76</v>
      </c>
      <c r="B78" s="1">
        <v>0.84</v>
      </c>
      <c r="C78" s="1">
        <v>0.67</v>
      </c>
      <c r="D78" s="1">
        <v>0.75</v>
      </c>
      <c r="G78" s="2">
        <v>1</v>
      </c>
      <c r="H78" s="1">
        <v>2</v>
      </c>
      <c r="I78" s="1">
        <v>1</v>
      </c>
      <c r="J78" s="1">
        <v>0</v>
      </c>
      <c r="K78" s="1">
        <v>0</v>
      </c>
      <c r="L78" s="1">
        <v>0</v>
      </c>
      <c r="M78" s="1">
        <v>3</v>
      </c>
      <c r="N78" s="1">
        <v>1</v>
      </c>
      <c r="O78" s="13">
        <v>0</v>
      </c>
      <c r="P78" s="1">
        <v>0</v>
      </c>
      <c r="Q78" s="1">
        <v>0</v>
      </c>
      <c r="R78" s="1">
        <v>0</v>
      </c>
      <c r="S78" s="1">
        <v>0</v>
      </c>
      <c r="T78" s="4">
        <v>0</v>
      </c>
      <c r="U78" s="1">
        <v>2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 s="13">
        <v>0</v>
      </c>
      <c r="AC78" s="1">
        <v>0</v>
      </c>
      <c r="AD78" s="1">
        <v>0</v>
      </c>
      <c r="AE78" s="1">
        <v>0</v>
      </c>
      <c r="AF78" s="1">
        <v>0</v>
      </c>
      <c r="AG78" s="6">
        <v>0</v>
      </c>
      <c r="AH78" s="1">
        <v>0</v>
      </c>
      <c r="AI78" s="1">
        <v>2</v>
      </c>
      <c r="AJ78" s="1">
        <v>0</v>
      </c>
      <c r="AK78" s="1">
        <v>0</v>
      </c>
      <c r="AL78" s="1">
        <v>0</v>
      </c>
      <c r="AM78" s="1">
        <v>2</v>
      </c>
      <c r="AN78" s="1">
        <v>0</v>
      </c>
      <c r="AO78" s="13">
        <v>0</v>
      </c>
      <c r="AP78" s="1">
        <v>1</v>
      </c>
      <c r="AQ78" s="1">
        <v>0</v>
      </c>
      <c r="AR78" s="1">
        <v>0</v>
      </c>
      <c r="AS78" s="1">
        <v>0</v>
      </c>
      <c r="AT78" s="8"/>
      <c r="BB78" s="13"/>
      <c r="BG78" s="10"/>
      <c r="BO78" s="13"/>
    </row>
    <row r="79" spans="1:67" ht="15.75" customHeight="1" x14ac:dyDescent="0.25">
      <c r="A79" s="1" t="s">
        <v>77</v>
      </c>
      <c r="B79" s="1">
        <v>1.53</v>
      </c>
      <c r="C79" s="1">
        <v>1.31</v>
      </c>
      <c r="D79" s="1">
        <v>1.74</v>
      </c>
      <c r="G79" s="2">
        <v>0</v>
      </c>
      <c r="H79" s="1">
        <v>1</v>
      </c>
      <c r="I79" s="1">
        <v>0</v>
      </c>
      <c r="J79" s="1">
        <v>0</v>
      </c>
      <c r="K79" s="1">
        <v>0</v>
      </c>
      <c r="L79" s="1">
        <v>0</v>
      </c>
      <c r="M79" s="1">
        <v>2</v>
      </c>
      <c r="N79" s="1">
        <v>0</v>
      </c>
      <c r="O79" s="13">
        <v>0</v>
      </c>
      <c r="P79" s="1">
        <v>0</v>
      </c>
      <c r="Q79" s="1">
        <v>0</v>
      </c>
      <c r="R79" s="1">
        <v>0</v>
      </c>
      <c r="S79" s="1">
        <v>0</v>
      </c>
      <c r="T79" s="4">
        <v>0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s="1">
        <v>1</v>
      </c>
      <c r="AA79" s="1">
        <v>2</v>
      </c>
      <c r="AB79" s="13">
        <v>0</v>
      </c>
      <c r="AC79" s="1">
        <v>0</v>
      </c>
      <c r="AD79" s="1">
        <v>0</v>
      </c>
      <c r="AE79" s="1">
        <v>0</v>
      </c>
      <c r="AF79" s="1">
        <v>0</v>
      </c>
      <c r="AG79" s="6">
        <v>0</v>
      </c>
      <c r="AH79" s="1">
        <v>3</v>
      </c>
      <c r="AI79" s="1">
        <v>2</v>
      </c>
      <c r="AJ79" s="1">
        <v>0</v>
      </c>
      <c r="AK79" s="1">
        <v>0</v>
      </c>
      <c r="AL79" s="1">
        <v>0</v>
      </c>
      <c r="AM79" s="1">
        <v>2</v>
      </c>
      <c r="AN79" s="1">
        <v>0</v>
      </c>
      <c r="AO79" s="13">
        <v>0</v>
      </c>
      <c r="AP79" s="1">
        <v>0</v>
      </c>
      <c r="AQ79" s="1">
        <v>0</v>
      </c>
      <c r="AR79" s="1">
        <v>0</v>
      </c>
      <c r="AS79" s="1">
        <v>0</v>
      </c>
      <c r="AT79" s="8"/>
      <c r="BB79" s="13"/>
      <c r="BG79" s="10"/>
      <c r="BO79" s="13"/>
    </row>
    <row r="80" spans="1:67" ht="15.75" customHeight="1" x14ac:dyDescent="0.25">
      <c r="A80" s="12">
        <v>45013</v>
      </c>
      <c r="B80" s="2"/>
      <c r="C80" s="2"/>
      <c r="D80" s="2"/>
      <c r="E80" s="2"/>
      <c r="F80" s="2"/>
      <c r="G80" s="2"/>
      <c r="O80" s="13"/>
      <c r="T80" s="4"/>
      <c r="AB80" s="13"/>
      <c r="AG80" s="6"/>
      <c r="AO80" s="13"/>
      <c r="AT80" s="8"/>
      <c r="BB80" s="13"/>
      <c r="BG80" s="10"/>
      <c r="BO80" s="13"/>
    </row>
    <row r="81" spans="1:67" ht="15.75" customHeight="1" x14ac:dyDescent="0.25">
      <c r="A81" s="1" t="s">
        <v>78</v>
      </c>
      <c r="B81" s="1">
        <v>1.25</v>
      </c>
      <c r="C81" s="1">
        <v>0.72</v>
      </c>
      <c r="D81" s="1">
        <v>1.21</v>
      </c>
      <c r="G81" s="2">
        <v>0</v>
      </c>
      <c r="H81" s="1">
        <v>3</v>
      </c>
      <c r="I81" s="1">
        <v>2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3">
        <v>0</v>
      </c>
      <c r="P81" s="1">
        <v>0</v>
      </c>
      <c r="Q81" s="1">
        <v>0</v>
      </c>
      <c r="R81" s="1">
        <v>0</v>
      </c>
      <c r="S81" s="1">
        <v>0</v>
      </c>
      <c r="T81" s="4">
        <v>0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4</v>
      </c>
      <c r="AA81" s="1">
        <v>0</v>
      </c>
      <c r="AB81" s="13">
        <v>0</v>
      </c>
      <c r="AC81" s="1">
        <v>0</v>
      </c>
      <c r="AD81" s="1">
        <v>0</v>
      </c>
      <c r="AE81" s="1">
        <v>0</v>
      </c>
      <c r="AF81" s="1">
        <v>0</v>
      </c>
      <c r="AG81" s="6">
        <v>0</v>
      </c>
      <c r="AH81" s="1">
        <v>2</v>
      </c>
      <c r="AI81" s="1">
        <v>0</v>
      </c>
      <c r="AJ81" s="1">
        <v>0</v>
      </c>
      <c r="AK81" s="1">
        <v>0</v>
      </c>
      <c r="AL81" s="1">
        <v>0</v>
      </c>
      <c r="AM81" s="1">
        <v>1</v>
      </c>
      <c r="AN81" s="1">
        <v>0</v>
      </c>
      <c r="AO81" s="13">
        <v>0</v>
      </c>
      <c r="AP81" s="1">
        <v>0</v>
      </c>
      <c r="AQ81" s="1">
        <v>0</v>
      </c>
      <c r="AR81" s="1">
        <v>0</v>
      </c>
      <c r="AS81" s="1">
        <v>0</v>
      </c>
      <c r="AT81" s="8"/>
      <c r="BB81" s="13"/>
      <c r="BG81" s="10"/>
      <c r="BO81" s="13"/>
    </row>
    <row r="82" spans="1:67" ht="15.75" customHeight="1" x14ac:dyDescent="0.25">
      <c r="A82" s="1" t="s">
        <v>79</v>
      </c>
      <c r="B82" s="1">
        <v>1.25</v>
      </c>
      <c r="C82" s="1">
        <v>1.47</v>
      </c>
      <c r="D82" s="1">
        <v>1.41</v>
      </c>
      <c r="G82" s="2">
        <v>0</v>
      </c>
      <c r="H82" s="1">
        <v>2</v>
      </c>
      <c r="I82" s="1">
        <v>1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3">
        <v>0</v>
      </c>
      <c r="P82" s="1">
        <v>0</v>
      </c>
      <c r="Q82" s="1">
        <v>0</v>
      </c>
      <c r="R82" s="1">
        <v>0</v>
      </c>
      <c r="S82" s="1">
        <v>0</v>
      </c>
      <c r="T82" s="4">
        <v>0</v>
      </c>
      <c r="U82" s="1">
        <v>0</v>
      </c>
      <c r="V82" s="1">
        <v>0</v>
      </c>
      <c r="W82" s="1">
        <v>0</v>
      </c>
      <c r="X82" s="1">
        <v>0</v>
      </c>
      <c r="Y82" s="1">
        <v>0</v>
      </c>
      <c r="Z82" s="1">
        <v>2</v>
      </c>
      <c r="AA82" s="1">
        <v>0</v>
      </c>
      <c r="AB82" s="13">
        <v>0</v>
      </c>
      <c r="AC82" s="1">
        <v>0</v>
      </c>
      <c r="AD82" s="1">
        <v>0</v>
      </c>
      <c r="AE82" s="1">
        <v>0</v>
      </c>
      <c r="AF82" s="1">
        <v>0</v>
      </c>
      <c r="AG82" s="6">
        <v>1</v>
      </c>
      <c r="AH82" s="1">
        <v>2</v>
      </c>
      <c r="AI82" s="1">
        <v>0</v>
      </c>
      <c r="AJ82" s="1">
        <v>0</v>
      </c>
      <c r="AK82" s="1">
        <v>0</v>
      </c>
      <c r="AL82" s="1">
        <v>1</v>
      </c>
      <c r="AM82" s="1">
        <v>0</v>
      </c>
      <c r="AN82" s="1">
        <v>0</v>
      </c>
      <c r="AO82" s="13">
        <v>0</v>
      </c>
      <c r="AP82" s="1">
        <v>0</v>
      </c>
      <c r="AQ82" s="1">
        <v>0</v>
      </c>
      <c r="AR82" s="1">
        <v>0</v>
      </c>
      <c r="AS82" s="1">
        <v>0</v>
      </c>
      <c r="AT82" s="8"/>
      <c r="BB82" s="13"/>
      <c r="BG82" s="10"/>
      <c r="BO82" s="13"/>
    </row>
    <row r="83" spans="1:67" ht="15.75" customHeight="1" x14ac:dyDescent="0.25">
      <c r="A83" s="1" t="s">
        <v>80</v>
      </c>
      <c r="B83" s="1">
        <v>1.86</v>
      </c>
      <c r="C83" s="1">
        <v>1.72</v>
      </c>
      <c r="D83" s="1">
        <v>1.46</v>
      </c>
      <c r="G83" s="2">
        <v>1</v>
      </c>
      <c r="H83" s="1">
        <v>2</v>
      </c>
      <c r="I83" s="1">
        <v>2</v>
      </c>
      <c r="J83" s="1">
        <v>0</v>
      </c>
      <c r="K83" s="1">
        <v>0</v>
      </c>
      <c r="L83" s="1">
        <v>0</v>
      </c>
      <c r="M83" s="1">
        <v>2</v>
      </c>
      <c r="N83" s="1">
        <v>0</v>
      </c>
      <c r="O83" s="13">
        <v>0</v>
      </c>
      <c r="P83" s="1">
        <v>0</v>
      </c>
      <c r="Q83" s="1">
        <v>0</v>
      </c>
      <c r="R83" s="1">
        <v>0</v>
      </c>
      <c r="S83" s="1">
        <v>0</v>
      </c>
      <c r="T83" s="4">
        <v>0</v>
      </c>
      <c r="U83" s="1">
        <v>1</v>
      </c>
      <c r="V83" s="1">
        <v>1</v>
      </c>
      <c r="W83" s="1">
        <v>0</v>
      </c>
      <c r="X83" s="1">
        <v>0</v>
      </c>
      <c r="Y83" s="1">
        <v>0</v>
      </c>
      <c r="Z83" s="1">
        <v>2</v>
      </c>
      <c r="AA83" s="1">
        <v>2</v>
      </c>
      <c r="AB83" s="13">
        <v>0</v>
      </c>
      <c r="AC83" s="1">
        <v>0</v>
      </c>
      <c r="AD83" s="1">
        <v>0</v>
      </c>
      <c r="AE83" s="1">
        <v>0</v>
      </c>
      <c r="AF83" s="1">
        <v>0</v>
      </c>
      <c r="AG83" s="6">
        <v>0</v>
      </c>
      <c r="AH83" s="1">
        <v>1</v>
      </c>
      <c r="AI83" s="1">
        <v>0</v>
      </c>
      <c r="AJ83" s="1">
        <v>0</v>
      </c>
      <c r="AK83" s="1">
        <v>0</v>
      </c>
      <c r="AL83" s="1">
        <v>1</v>
      </c>
      <c r="AM83" s="1">
        <v>0</v>
      </c>
      <c r="AN83" s="1">
        <v>0</v>
      </c>
      <c r="AO83" s="13">
        <v>0</v>
      </c>
      <c r="AP83" s="1">
        <v>0</v>
      </c>
      <c r="AQ83" s="1">
        <v>0</v>
      </c>
      <c r="AR83" s="1">
        <v>0</v>
      </c>
      <c r="AS83" s="1">
        <v>0</v>
      </c>
      <c r="AT83" s="8"/>
      <c r="BB83" s="13"/>
      <c r="BG83" s="10"/>
      <c r="BO83" s="13"/>
    </row>
    <row r="84" spans="1:67" ht="15.75" customHeight="1" x14ac:dyDescent="0.25">
      <c r="A84" s="1" t="s">
        <v>81</v>
      </c>
      <c r="B84" s="1">
        <v>1.06</v>
      </c>
      <c r="C84" s="1">
        <v>0.84</v>
      </c>
      <c r="D84" s="1">
        <v>1.23</v>
      </c>
      <c r="G84" s="2">
        <v>1</v>
      </c>
      <c r="H84" s="1">
        <v>1</v>
      </c>
      <c r="I84" s="1">
        <v>1</v>
      </c>
      <c r="J84" s="1">
        <v>0</v>
      </c>
      <c r="K84" s="1">
        <v>0</v>
      </c>
      <c r="L84" s="1">
        <v>3</v>
      </c>
      <c r="M84" s="1">
        <v>2</v>
      </c>
      <c r="N84" s="1">
        <v>0</v>
      </c>
      <c r="O84" s="13">
        <v>0</v>
      </c>
      <c r="P84" s="1">
        <v>0</v>
      </c>
      <c r="Q84" s="1">
        <v>0</v>
      </c>
      <c r="R84" s="1">
        <v>0</v>
      </c>
      <c r="S84" s="1">
        <v>0</v>
      </c>
      <c r="T84" s="4">
        <v>0</v>
      </c>
      <c r="U84" s="1">
        <v>0</v>
      </c>
      <c r="V84" s="1">
        <v>0</v>
      </c>
      <c r="W84" s="1">
        <v>0</v>
      </c>
      <c r="X84" s="1">
        <v>0</v>
      </c>
      <c r="Y84" s="1">
        <v>0</v>
      </c>
      <c r="Z84" s="1">
        <v>4</v>
      </c>
      <c r="AA84" s="1">
        <v>2</v>
      </c>
      <c r="AB84" s="13">
        <v>0</v>
      </c>
      <c r="AC84" s="1">
        <v>0</v>
      </c>
      <c r="AD84" s="1">
        <v>0</v>
      </c>
      <c r="AE84" s="1">
        <v>0</v>
      </c>
      <c r="AF84" s="1">
        <v>0</v>
      </c>
      <c r="AG84" s="6">
        <v>0</v>
      </c>
      <c r="AH84" s="1">
        <v>2</v>
      </c>
      <c r="AI84" s="1">
        <v>0</v>
      </c>
      <c r="AJ84" s="1">
        <v>1</v>
      </c>
      <c r="AK84" s="1">
        <v>0</v>
      </c>
      <c r="AL84" s="1">
        <v>0</v>
      </c>
      <c r="AM84" s="1">
        <v>1</v>
      </c>
      <c r="AN84" s="1">
        <v>1</v>
      </c>
      <c r="AO84" s="13">
        <v>0</v>
      </c>
      <c r="AP84" s="1">
        <v>1</v>
      </c>
      <c r="AQ84" s="1">
        <v>0</v>
      </c>
      <c r="AR84" s="1">
        <v>0</v>
      </c>
      <c r="AS84" s="1">
        <v>0</v>
      </c>
      <c r="AT84" s="8"/>
      <c r="BB84" s="13"/>
      <c r="BG84" s="10"/>
      <c r="BO84" s="13"/>
    </row>
    <row r="85" spans="1:67" ht="15.75" customHeight="1" x14ac:dyDescent="0.25">
      <c r="A85" s="1" t="s">
        <v>82</v>
      </c>
      <c r="B85" s="1">
        <v>1.2</v>
      </c>
      <c r="C85" s="1">
        <v>0.85</v>
      </c>
      <c r="D85" s="1">
        <v>1.02</v>
      </c>
      <c r="G85" s="2">
        <v>1</v>
      </c>
      <c r="H85" s="1">
        <v>4</v>
      </c>
      <c r="I85" s="1">
        <v>1</v>
      </c>
      <c r="J85" s="1">
        <v>0</v>
      </c>
      <c r="K85" s="1">
        <v>0</v>
      </c>
      <c r="L85" s="1">
        <v>0</v>
      </c>
      <c r="M85" s="1">
        <v>1</v>
      </c>
      <c r="N85" s="1">
        <v>2</v>
      </c>
      <c r="O85" s="13">
        <v>0</v>
      </c>
      <c r="P85" s="1">
        <v>0</v>
      </c>
      <c r="Q85" s="1">
        <v>0</v>
      </c>
      <c r="R85" s="1">
        <v>0</v>
      </c>
      <c r="S85" s="1">
        <v>0</v>
      </c>
      <c r="T85" s="4">
        <v>0</v>
      </c>
      <c r="U85" s="1">
        <v>1</v>
      </c>
      <c r="V85" s="1">
        <v>0</v>
      </c>
      <c r="W85" s="1">
        <v>0</v>
      </c>
      <c r="X85" s="1">
        <v>0</v>
      </c>
      <c r="Y85" s="1">
        <v>0</v>
      </c>
      <c r="Z85" s="1">
        <v>1</v>
      </c>
      <c r="AA85" s="1">
        <v>1</v>
      </c>
      <c r="AB85" s="13">
        <v>0</v>
      </c>
      <c r="AC85" s="1">
        <v>0</v>
      </c>
      <c r="AD85" s="1">
        <v>0</v>
      </c>
      <c r="AE85" s="1">
        <v>0</v>
      </c>
      <c r="AF85" s="1">
        <v>0</v>
      </c>
      <c r="AG85" s="6">
        <v>0</v>
      </c>
      <c r="AH85" s="1">
        <v>2</v>
      </c>
      <c r="AI85" s="1">
        <v>0</v>
      </c>
      <c r="AJ85" s="1">
        <v>0</v>
      </c>
      <c r="AK85" s="1">
        <v>0</v>
      </c>
      <c r="AL85" s="1">
        <v>2</v>
      </c>
      <c r="AM85" s="1">
        <v>0</v>
      </c>
      <c r="AN85" s="1">
        <v>0</v>
      </c>
      <c r="AO85" s="13">
        <v>0</v>
      </c>
      <c r="AP85" s="1">
        <v>0</v>
      </c>
      <c r="AQ85" s="1">
        <v>0</v>
      </c>
      <c r="AR85" s="1">
        <v>0</v>
      </c>
      <c r="AS85" s="1">
        <v>0</v>
      </c>
      <c r="AT85" s="8"/>
      <c r="BB85" s="13"/>
      <c r="BG85" s="10"/>
      <c r="BO85" s="13"/>
    </row>
    <row r="86" spans="1:67" ht="15.75" customHeight="1" x14ac:dyDescent="0.25">
      <c r="A86" s="4" t="s">
        <v>185</v>
      </c>
      <c r="B86" s="4" t="s">
        <v>186</v>
      </c>
      <c r="C86" s="4"/>
      <c r="D86" s="4"/>
      <c r="E86" s="4"/>
      <c r="F86" s="4"/>
      <c r="G86" s="2"/>
      <c r="O86" s="13"/>
      <c r="T86" s="4"/>
      <c r="AB86" s="13"/>
      <c r="AG86" s="6"/>
      <c r="AO86" s="13"/>
      <c r="AT86" s="8"/>
      <c r="BB86" s="13"/>
      <c r="BG86" s="10"/>
      <c r="BO86" s="13"/>
    </row>
    <row r="87" spans="1:67" ht="15.75" customHeight="1" x14ac:dyDescent="0.25">
      <c r="A87" s="1" t="s">
        <v>83</v>
      </c>
      <c r="B87" s="1">
        <v>1.06</v>
      </c>
      <c r="C87" s="1">
        <v>1.27</v>
      </c>
      <c r="D87" s="1">
        <v>0.96</v>
      </c>
      <c r="G87" s="2">
        <v>1</v>
      </c>
      <c r="H87" s="1">
        <v>2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2</v>
      </c>
      <c r="O87" s="13">
        <v>0</v>
      </c>
      <c r="P87" s="1">
        <v>0</v>
      </c>
      <c r="Q87" s="1">
        <v>0</v>
      </c>
      <c r="R87" s="1">
        <v>0</v>
      </c>
      <c r="S87" s="1">
        <v>0</v>
      </c>
      <c r="T87" s="4">
        <v>0</v>
      </c>
      <c r="U87" s="1">
        <v>0</v>
      </c>
      <c r="V87" s="1">
        <v>0</v>
      </c>
      <c r="W87" s="1">
        <v>1</v>
      </c>
      <c r="X87" s="1">
        <v>0</v>
      </c>
      <c r="Y87" s="1">
        <v>0</v>
      </c>
      <c r="Z87" s="1">
        <v>2</v>
      </c>
      <c r="AA87" s="1">
        <v>0</v>
      </c>
      <c r="AB87" s="13">
        <v>0</v>
      </c>
      <c r="AC87" s="1">
        <v>0</v>
      </c>
      <c r="AD87" s="1">
        <v>0</v>
      </c>
      <c r="AE87" s="1">
        <v>0</v>
      </c>
      <c r="AF87" s="1">
        <v>0</v>
      </c>
      <c r="AG87" s="6">
        <v>0</v>
      </c>
      <c r="AH87" s="1">
        <v>2</v>
      </c>
      <c r="AI87" s="1">
        <v>1</v>
      </c>
      <c r="AJ87" s="1">
        <v>0</v>
      </c>
      <c r="AK87" s="1">
        <v>0</v>
      </c>
      <c r="AL87" s="1">
        <v>1</v>
      </c>
      <c r="AM87" s="1">
        <v>3</v>
      </c>
      <c r="AN87" s="1">
        <v>1</v>
      </c>
      <c r="AO87" s="13">
        <v>0</v>
      </c>
      <c r="AP87" s="1">
        <v>0</v>
      </c>
      <c r="AQ87" s="1">
        <v>0</v>
      </c>
      <c r="AR87" s="1">
        <v>0</v>
      </c>
      <c r="AS87" s="1">
        <v>0</v>
      </c>
      <c r="AT87" s="8"/>
      <c r="BB87" s="13"/>
      <c r="BG87" s="10"/>
      <c r="BO87" s="13"/>
    </row>
    <row r="88" spans="1:67" ht="15.75" customHeight="1" x14ac:dyDescent="0.25">
      <c r="A88" s="1" t="s">
        <v>85</v>
      </c>
      <c r="B88" s="1">
        <v>1.3</v>
      </c>
      <c r="C88" s="1">
        <v>0.9</v>
      </c>
      <c r="D88" s="1">
        <v>0.98</v>
      </c>
      <c r="G88" s="2">
        <v>1</v>
      </c>
      <c r="H88" s="1">
        <v>1</v>
      </c>
      <c r="I88" s="1">
        <v>1</v>
      </c>
      <c r="J88" s="1">
        <v>1</v>
      </c>
      <c r="K88" s="1">
        <v>0</v>
      </c>
      <c r="L88" s="1">
        <v>0</v>
      </c>
      <c r="M88" s="1">
        <v>0</v>
      </c>
      <c r="N88" s="1">
        <v>0</v>
      </c>
      <c r="O88" s="13">
        <v>2</v>
      </c>
      <c r="P88" s="1">
        <v>0</v>
      </c>
      <c r="Q88" s="1">
        <v>0</v>
      </c>
      <c r="R88" s="1">
        <v>0</v>
      </c>
      <c r="S88" s="1">
        <v>0</v>
      </c>
      <c r="T88" s="4">
        <v>0</v>
      </c>
      <c r="U88" s="1">
        <v>0</v>
      </c>
      <c r="V88" s="1">
        <v>0</v>
      </c>
      <c r="W88" s="1">
        <v>0</v>
      </c>
      <c r="X88" s="1">
        <v>0</v>
      </c>
      <c r="Y88" s="1">
        <v>0</v>
      </c>
      <c r="Z88" s="1">
        <v>4</v>
      </c>
      <c r="AA88" s="1">
        <v>0</v>
      </c>
      <c r="AB88" s="13">
        <v>1</v>
      </c>
      <c r="AC88" s="1">
        <v>0</v>
      </c>
      <c r="AD88" s="1">
        <v>0</v>
      </c>
      <c r="AE88" s="1">
        <v>0</v>
      </c>
      <c r="AF88" s="1">
        <v>0</v>
      </c>
      <c r="AG88" s="6">
        <v>0</v>
      </c>
      <c r="AH88" s="1">
        <v>2</v>
      </c>
      <c r="AI88" s="1">
        <v>0</v>
      </c>
      <c r="AJ88" s="1">
        <v>0</v>
      </c>
      <c r="AK88" s="1">
        <v>0</v>
      </c>
      <c r="AL88" s="1">
        <v>0</v>
      </c>
      <c r="AM88" s="1">
        <v>1</v>
      </c>
      <c r="AN88" s="1">
        <v>1</v>
      </c>
      <c r="AO88" s="13">
        <v>0</v>
      </c>
      <c r="AP88" s="1">
        <v>0</v>
      </c>
      <c r="AQ88" s="1">
        <v>0</v>
      </c>
      <c r="AR88" s="1">
        <v>0</v>
      </c>
      <c r="AS88" s="1">
        <v>0</v>
      </c>
      <c r="AT88" s="8"/>
      <c r="BB88" s="13"/>
      <c r="BG88" s="10"/>
      <c r="BO88" s="13"/>
    </row>
    <row r="89" spans="1:67" ht="15.75" customHeight="1" x14ac:dyDescent="0.25">
      <c r="A89" s="1" t="s">
        <v>86</v>
      </c>
      <c r="B89" s="1">
        <v>0.78</v>
      </c>
      <c r="C89" s="1">
        <v>0.82</v>
      </c>
      <c r="D89" s="1">
        <v>0.7</v>
      </c>
      <c r="G89" s="2">
        <v>0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2</v>
      </c>
      <c r="N89" s="1">
        <v>1</v>
      </c>
      <c r="O89" s="13">
        <v>0</v>
      </c>
      <c r="P89" s="1">
        <v>0</v>
      </c>
      <c r="Q89" s="1">
        <v>0</v>
      </c>
      <c r="R89" s="1">
        <v>0</v>
      </c>
      <c r="S89" s="1">
        <v>0</v>
      </c>
      <c r="T89" s="4">
        <v>0</v>
      </c>
      <c r="U89" s="1">
        <v>0</v>
      </c>
      <c r="V89" s="1">
        <v>0</v>
      </c>
      <c r="W89" s="1">
        <v>0</v>
      </c>
      <c r="X89" s="1">
        <v>0</v>
      </c>
      <c r="Y89" s="1">
        <v>0</v>
      </c>
      <c r="Z89" s="1">
        <v>1</v>
      </c>
      <c r="AA89" s="1">
        <v>1</v>
      </c>
      <c r="AB89" s="13">
        <v>0</v>
      </c>
      <c r="AC89" s="1">
        <v>0</v>
      </c>
      <c r="AD89" s="1">
        <v>0</v>
      </c>
      <c r="AE89" s="1">
        <v>0</v>
      </c>
      <c r="AF89" s="1">
        <v>0</v>
      </c>
      <c r="AG89" s="6">
        <v>0</v>
      </c>
      <c r="AH89" s="1">
        <v>0</v>
      </c>
      <c r="AI89" s="1">
        <v>1</v>
      </c>
      <c r="AJ89" s="1">
        <v>0</v>
      </c>
      <c r="AK89" s="1">
        <v>0</v>
      </c>
      <c r="AL89" s="1">
        <v>1</v>
      </c>
      <c r="AM89" s="1">
        <v>0</v>
      </c>
      <c r="AN89" s="1">
        <v>0</v>
      </c>
      <c r="AO89" s="13">
        <v>0</v>
      </c>
      <c r="AP89" s="1">
        <v>0</v>
      </c>
      <c r="AQ89" s="1">
        <v>0</v>
      </c>
      <c r="AR89" s="1">
        <v>0</v>
      </c>
      <c r="AS89" s="1">
        <v>0</v>
      </c>
      <c r="AT89" s="8"/>
      <c r="BB89" s="13"/>
      <c r="BG89" s="10"/>
      <c r="BO89" s="13"/>
    </row>
    <row r="90" spans="1:67" ht="15.75" customHeight="1" x14ac:dyDescent="0.25">
      <c r="A90" s="1" t="s">
        <v>87</v>
      </c>
      <c r="B90" s="1">
        <v>1.18</v>
      </c>
      <c r="C90" s="1">
        <v>1.22</v>
      </c>
      <c r="D90" s="1">
        <v>1.54</v>
      </c>
      <c r="G90" s="2">
        <v>0</v>
      </c>
      <c r="H90" s="1">
        <v>1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1</v>
      </c>
      <c r="O90" s="13">
        <v>0</v>
      </c>
      <c r="P90" s="1">
        <v>0</v>
      </c>
      <c r="Q90" s="1">
        <v>0</v>
      </c>
      <c r="R90" s="1">
        <v>0</v>
      </c>
      <c r="S90" s="1">
        <v>0</v>
      </c>
      <c r="T90" s="4">
        <v>0</v>
      </c>
      <c r="U90" s="1">
        <v>0</v>
      </c>
      <c r="V90" s="1">
        <v>1</v>
      </c>
      <c r="W90" s="1">
        <v>0</v>
      </c>
      <c r="X90" s="1">
        <v>0</v>
      </c>
      <c r="Y90" s="1">
        <v>3</v>
      </c>
      <c r="Z90" s="1">
        <v>2</v>
      </c>
      <c r="AA90" s="1">
        <v>0</v>
      </c>
      <c r="AB90" s="13">
        <v>0</v>
      </c>
      <c r="AC90" s="1">
        <v>2</v>
      </c>
      <c r="AD90" s="1">
        <v>0</v>
      </c>
      <c r="AE90" s="1">
        <v>0</v>
      </c>
      <c r="AF90" s="1">
        <v>0</v>
      </c>
      <c r="AG90" s="6">
        <v>1</v>
      </c>
      <c r="AH90" s="1">
        <v>1</v>
      </c>
      <c r="AI90" s="1">
        <v>0</v>
      </c>
      <c r="AJ90" s="1">
        <v>0</v>
      </c>
      <c r="AK90" s="1">
        <v>0</v>
      </c>
      <c r="AL90" s="1">
        <v>3</v>
      </c>
      <c r="AM90" s="1">
        <v>2</v>
      </c>
      <c r="AN90" s="1">
        <v>1</v>
      </c>
      <c r="AO90" s="13">
        <v>1</v>
      </c>
      <c r="AP90" s="1">
        <v>0</v>
      </c>
      <c r="AQ90" s="1">
        <v>0</v>
      </c>
      <c r="AR90" s="1">
        <v>0</v>
      </c>
      <c r="AS90" s="1">
        <v>0</v>
      </c>
      <c r="AT90" s="8"/>
      <c r="BB90" s="13"/>
      <c r="BG90" s="10"/>
      <c r="BO90" s="13"/>
    </row>
    <row r="91" spans="1:67" ht="15.75" customHeight="1" x14ac:dyDescent="0.25">
      <c r="A91" s="1" t="s">
        <v>88</v>
      </c>
      <c r="B91" s="1">
        <v>0.57999999999999996</v>
      </c>
      <c r="C91" s="1">
        <v>0.49</v>
      </c>
      <c r="D91" s="1">
        <v>0.44</v>
      </c>
      <c r="G91" s="2">
        <v>0</v>
      </c>
      <c r="H91" s="1">
        <v>0</v>
      </c>
      <c r="I91" s="1">
        <v>0</v>
      </c>
      <c r="J91" s="1">
        <v>0</v>
      </c>
      <c r="K91" s="1">
        <v>0</v>
      </c>
      <c r="L91" s="1">
        <v>2</v>
      </c>
      <c r="M91" s="1">
        <v>2</v>
      </c>
      <c r="N91" s="1">
        <v>1</v>
      </c>
      <c r="O91" s="13">
        <v>0</v>
      </c>
      <c r="P91" s="1">
        <v>0</v>
      </c>
      <c r="Q91" s="1">
        <v>0</v>
      </c>
      <c r="R91" s="1">
        <v>0</v>
      </c>
      <c r="S91" s="1">
        <v>0</v>
      </c>
      <c r="T91" s="4">
        <v>0</v>
      </c>
      <c r="U91" s="1">
        <v>1</v>
      </c>
      <c r="V91" s="1">
        <v>0</v>
      </c>
      <c r="W91" s="1">
        <v>0</v>
      </c>
      <c r="X91" s="1">
        <v>0</v>
      </c>
      <c r="Y91" s="1">
        <v>0</v>
      </c>
      <c r="Z91" s="1">
        <v>2</v>
      </c>
      <c r="AA91" s="1">
        <v>0</v>
      </c>
      <c r="AB91" s="13">
        <v>0</v>
      </c>
      <c r="AC91" s="1">
        <v>0</v>
      </c>
      <c r="AD91" s="1">
        <v>0</v>
      </c>
      <c r="AE91" s="1">
        <v>0</v>
      </c>
      <c r="AF91" s="1">
        <v>0</v>
      </c>
      <c r="AG91" s="6">
        <v>0</v>
      </c>
      <c r="AH91" s="1">
        <v>1</v>
      </c>
      <c r="AI91" s="1">
        <v>0</v>
      </c>
      <c r="AJ91" s="1">
        <v>0</v>
      </c>
      <c r="AK91" s="1">
        <v>0</v>
      </c>
      <c r="AL91" s="1">
        <v>0</v>
      </c>
      <c r="AM91" s="1">
        <v>1</v>
      </c>
      <c r="AN91" s="1">
        <v>0</v>
      </c>
      <c r="AO91" s="13">
        <v>0</v>
      </c>
      <c r="AP91" s="1">
        <v>0</v>
      </c>
      <c r="AQ91" s="1">
        <v>0</v>
      </c>
      <c r="AR91" s="1">
        <v>0</v>
      </c>
      <c r="AS91" s="1">
        <v>0</v>
      </c>
      <c r="AT91" s="8"/>
      <c r="BB91" s="13"/>
      <c r="BG91" s="10"/>
      <c r="BO91" s="13"/>
    </row>
    <row r="92" spans="1:67" ht="15.75" customHeight="1" x14ac:dyDescent="0.25">
      <c r="A92" s="1" t="s">
        <v>89</v>
      </c>
      <c r="B92" s="1">
        <v>0.1</v>
      </c>
      <c r="C92" s="1">
        <v>0.44</v>
      </c>
      <c r="D92" s="1">
        <v>0.85</v>
      </c>
      <c r="G92" s="2">
        <v>0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1</v>
      </c>
      <c r="N92" s="1">
        <v>0</v>
      </c>
      <c r="O92" s="13">
        <v>0</v>
      </c>
      <c r="P92" s="1">
        <v>0</v>
      </c>
      <c r="Q92" s="1">
        <v>0</v>
      </c>
      <c r="R92" s="1">
        <v>0</v>
      </c>
      <c r="S92" s="1">
        <v>0</v>
      </c>
      <c r="T92" s="4">
        <v>0</v>
      </c>
      <c r="U92" s="1">
        <v>0</v>
      </c>
      <c r="V92" s="1">
        <v>1</v>
      </c>
      <c r="W92" s="1">
        <v>0</v>
      </c>
      <c r="X92" s="1">
        <v>0</v>
      </c>
      <c r="Y92" s="1">
        <v>0</v>
      </c>
      <c r="Z92" s="1">
        <v>2</v>
      </c>
      <c r="AA92" s="1">
        <v>0</v>
      </c>
      <c r="AB92" s="13">
        <v>1</v>
      </c>
      <c r="AC92" s="1">
        <v>0</v>
      </c>
      <c r="AD92" s="1">
        <v>0</v>
      </c>
      <c r="AE92" s="1">
        <v>0</v>
      </c>
      <c r="AF92" s="1">
        <v>0</v>
      </c>
      <c r="AG92" s="6">
        <v>0</v>
      </c>
      <c r="AH92" s="1">
        <v>3</v>
      </c>
      <c r="AI92" s="1">
        <v>0</v>
      </c>
      <c r="AJ92" s="1">
        <v>0</v>
      </c>
      <c r="AK92" s="1">
        <v>0</v>
      </c>
      <c r="AL92" s="1">
        <v>0</v>
      </c>
      <c r="AM92" s="1">
        <v>0</v>
      </c>
      <c r="AN92" s="1">
        <v>1</v>
      </c>
      <c r="AO92" s="13">
        <v>0</v>
      </c>
      <c r="AP92" s="1">
        <v>0</v>
      </c>
      <c r="AQ92" s="1">
        <v>0</v>
      </c>
      <c r="AR92" s="1">
        <v>0</v>
      </c>
      <c r="AS92" s="1">
        <v>0</v>
      </c>
      <c r="AT92" s="8"/>
      <c r="BB92" s="13"/>
      <c r="BG92" s="10"/>
      <c r="BO92" s="13"/>
    </row>
    <row r="93" spans="1:67" ht="15.75" customHeight="1" x14ac:dyDescent="0.25">
      <c r="A93" s="12">
        <v>45020</v>
      </c>
      <c r="B93" s="2"/>
      <c r="C93" s="2"/>
      <c r="D93" s="2"/>
      <c r="E93" s="2"/>
      <c r="F93" s="2"/>
      <c r="G93" s="2"/>
      <c r="O93" s="13"/>
      <c r="T93" s="4"/>
      <c r="AB93" s="13"/>
      <c r="AG93" s="6"/>
      <c r="AO93" s="13"/>
      <c r="AT93" s="8"/>
      <c r="BB93" s="13"/>
      <c r="BG93" s="10"/>
      <c r="BO93" s="13"/>
    </row>
    <row r="94" spans="1:67" ht="15.75" customHeight="1" x14ac:dyDescent="0.25">
      <c r="A94" s="1" t="s">
        <v>90</v>
      </c>
      <c r="B94" s="1">
        <v>0.96</v>
      </c>
      <c r="C94" s="1">
        <v>0.78</v>
      </c>
      <c r="D94" s="1">
        <v>0.98</v>
      </c>
      <c r="G94" s="2">
        <v>0</v>
      </c>
      <c r="H94" s="1">
        <v>4</v>
      </c>
      <c r="I94" s="1">
        <v>0</v>
      </c>
      <c r="J94" s="1">
        <v>0</v>
      </c>
      <c r="K94" s="1">
        <v>0</v>
      </c>
      <c r="L94" s="1">
        <v>1</v>
      </c>
      <c r="M94" s="1">
        <v>0</v>
      </c>
      <c r="N94" s="1">
        <v>0</v>
      </c>
      <c r="O94" s="13">
        <v>1</v>
      </c>
      <c r="P94" s="1">
        <v>0</v>
      </c>
      <c r="Q94" s="1">
        <v>0</v>
      </c>
      <c r="R94" s="1">
        <v>0</v>
      </c>
      <c r="S94" s="1">
        <v>0</v>
      </c>
      <c r="T94" s="4">
        <v>0</v>
      </c>
      <c r="U94" s="1">
        <v>0</v>
      </c>
      <c r="V94" s="1">
        <v>1</v>
      </c>
      <c r="W94" s="1">
        <v>0</v>
      </c>
      <c r="X94" s="1">
        <v>0</v>
      </c>
      <c r="Y94" s="1">
        <v>0</v>
      </c>
      <c r="Z94" s="1">
        <v>5</v>
      </c>
      <c r="AA94" s="1">
        <v>1</v>
      </c>
      <c r="AB94" s="13">
        <v>0</v>
      </c>
      <c r="AC94" s="1">
        <v>0</v>
      </c>
      <c r="AD94" s="1">
        <v>0</v>
      </c>
      <c r="AE94" s="1">
        <v>0</v>
      </c>
      <c r="AF94" s="1">
        <v>0</v>
      </c>
      <c r="AG94" s="6">
        <v>0</v>
      </c>
      <c r="AH94" s="1">
        <v>0</v>
      </c>
      <c r="AI94" s="1">
        <v>0</v>
      </c>
      <c r="AJ94" s="1">
        <v>0</v>
      </c>
      <c r="AK94" s="1">
        <v>0</v>
      </c>
      <c r="AL94" s="1">
        <v>0</v>
      </c>
      <c r="AM94" s="1">
        <v>0</v>
      </c>
      <c r="AN94" s="1">
        <v>1</v>
      </c>
      <c r="AO94" s="13">
        <v>0</v>
      </c>
      <c r="AP94" s="1">
        <v>0</v>
      </c>
      <c r="AQ94" s="1">
        <v>0</v>
      </c>
      <c r="AR94" s="1">
        <v>0</v>
      </c>
      <c r="AS94" s="1">
        <v>0</v>
      </c>
      <c r="AT94" s="8"/>
      <c r="BB94" s="13"/>
      <c r="BG94" s="10"/>
      <c r="BO94" s="13"/>
    </row>
    <row r="95" spans="1:67" ht="15.75" customHeight="1" x14ac:dyDescent="0.25">
      <c r="A95" s="1" t="s">
        <v>91</v>
      </c>
      <c r="B95" s="1">
        <v>1.1399999999999999</v>
      </c>
      <c r="C95" s="1">
        <v>1.17</v>
      </c>
      <c r="D95" s="1">
        <v>0.79</v>
      </c>
      <c r="G95" s="2">
        <v>0</v>
      </c>
      <c r="H95" s="1">
        <v>2</v>
      </c>
      <c r="I95" s="1">
        <v>0</v>
      </c>
      <c r="J95" s="1">
        <v>0</v>
      </c>
      <c r="K95" s="1">
        <v>0</v>
      </c>
      <c r="L95" s="1">
        <v>0</v>
      </c>
      <c r="M95" s="1">
        <v>4</v>
      </c>
      <c r="N95" s="1">
        <v>1</v>
      </c>
      <c r="O95" s="13">
        <v>0</v>
      </c>
      <c r="P95" s="1">
        <v>0</v>
      </c>
      <c r="Q95" s="1">
        <v>0</v>
      </c>
      <c r="R95" s="1">
        <v>0</v>
      </c>
      <c r="S95" s="1">
        <v>0</v>
      </c>
      <c r="T95" s="4">
        <v>0</v>
      </c>
      <c r="U95" s="1">
        <v>0</v>
      </c>
      <c r="V95" s="1">
        <v>0</v>
      </c>
      <c r="W95" s="1">
        <v>0</v>
      </c>
      <c r="X95" s="1">
        <v>0</v>
      </c>
      <c r="Y95" s="1">
        <v>0</v>
      </c>
      <c r="Z95" s="1">
        <v>3</v>
      </c>
      <c r="AA95" s="1">
        <v>0</v>
      </c>
      <c r="AB95" s="13">
        <v>0</v>
      </c>
      <c r="AC95" s="1">
        <v>1</v>
      </c>
      <c r="AD95" s="1">
        <v>0</v>
      </c>
      <c r="AE95" s="1">
        <v>0</v>
      </c>
      <c r="AF95" s="1">
        <v>0</v>
      </c>
      <c r="AG95" s="6">
        <v>0</v>
      </c>
      <c r="AH95" s="1">
        <v>0</v>
      </c>
      <c r="AI95" s="1">
        <v>0</v>
      </c>
      <c r="AJ95" s="1">
        <v>0</v>
      </c>
      <c r="AK95" s="1">
        <v>0</v>
      </c>
      <c r="AL95" s="1">
        <v>0</v>
      </c>
      <c r="AM95" s="1">
        <v>1</v>
      </c>
      <c r="AN95" s="1">
        <v>0</v>
      </c>
      <c r="AO95" s="13">
        <v>0</v>
      </c>
      <c r="AP95" s="1">
        <v>0</v>
      </c>
      <c r="AQ95" s="1">
        <v>0</v>
      </c>
      <c r="AR95" s="1">
        <v>0</v>
      </c>
      <c r="AS95" s="1">
        <v>0</v>
      </c>
      <c r="AT95" s="8"/>
      <c r="BB95" s="13"/>
      <c r="BG95" s="10"/>
      <c r="BO95" s="13"/>
    </row>
    <row r="96" spans="1:67" ht="15.75" customHeight="1" x14ac:dyDescent="0.25">
      <c r="A96" s="1" t="s">
        <v>92</v>
      </c>
      <c r="B96" s="1">
        <v>1.1599999999999999</v>
      </c>
      <c r="C96" s="1">
        <v>1.0900000000000001</v>
      </c>
      <c r="D96" s="1">
        <v>1.28</v>
      </c>
      <c r="G96" s="2">
        <v>0</v>
      </c>
      <c r="H96" s="1">
        <v>1</v>
      </c>
      <c r="I96" s="1">
        <v>1</v>
      </c>
      <c r="J96" s="1">
        <v>0</v>
      </c>
      <c r="K96" s="1">
        <v>0</v>
      </c>
      <c r="L96" s="1">
        <v>0</v>
      </c>
      <c r="M96" s="1">
        <v>1</v>
      </c>
      <c r="N96" s="1">
        <v>0</v>
      </c>
      <c r="O96" s="13">
        <v>0</v>
      </c>
      <c r="P96" s="1">
        <v>1</v>
      </c>
      <c r="Q96" s="1">
        <v>0</v>
      </c>
      <c r="R96" s="1">
        <v>0</v>
      </c>
      <c r="S96" s="1">
        <v>0</v>
      </c>
      <c r="T96" s="4">
        <v>0</v>
      </c>
      <c r="U96" s="1">
        <v>2</v>
      </c>
      <c r="V96" s="1">
        <v>0</v>
      </c>
      <c r="W96" s="1">
        <v>0</v>
      </c>
      <c r="X96" s="1">
        <v>0</v>
      </c>
      <c r="Y96" s="1">
        <v>0</v>
      </c>
      <c r="Z96" s="1">
        <v>1</v>
      </c>
      <c r="AA96" s="1">
        <v>1</v>
      </c>
      <c r="AB96" s="13">
        <v>0</v>
      </c>
      <c r="AC96" s="1">
        <v>0</v>
      </c>
      <c r="AD96" s="1">
        <v>0</v>
      </c>
      <c r="AE96" s="1">
        <v>0</v>
      </c>
      <c r="AF96" s="1">
        <v>0</v>
      </c>
      <c r="AG96" s="6">
        <v>0</v>
      </c>
      <c r="AH96" s="1">
        <v>0</v>
      </c>
      <c r="AI96" s="1">
        <v>0</v>
      </c>
      <c r="AJ96" s="1">
        <v>0</v>
      </c>
      <c r="AK96" s="1">
        <v>0</v>
      </c>
      <c r="AL96" s="1">
        <v>2</v>
      </c>
      <c r="AM96" s="1">
        <v>0</v>
      </c>
      <c r="AN96" s="1">
        <v>2</v>
      </c>
      <c r="AO96" s="13">
        <v>1</v>
      </c>
      <c r="AP96" s="1">
        <v>0</v>
      </c>
      <c r="AQ96" s="1">
        <v>0</v>
      </c>
      <c r="AR96" s="1">
        <v>0</v>
      </c>
      <c r="AS96" s="1">
        <v>0</v>
      </c>
      <c r="AT96" s="8"/>
      <c r="BB96" s="13"/>
      <c r="BG96" s="10"/>
      <c r="BO96" s="13"/>
    </row>
    <row r="97" spans="1:67" ht="15.75" customHeight="1" x14ac:dyDescent="0.25">
      <c r="A97" s="1" t="s">
        <v>93</v>
      </c>
      <c r="B97" s="1">
        <v>1.69</v>
      </c>
      <c r="C97" s="1">
        <v>0.69</v>
      </c>
      <c r="D97" s="1">
        <v>1.66</v>
      </c>
      <c r="G97" s="2">
        <v>0</v>
      </c>
      <c r="H97" s="1">
        <v>4</v>
      </c>
      <c r="I97" s="1">
        <v>0</v>
      </c>
      <c r="J97" s="1">
        <v>1</v>
      </c>
      <c r="K97" s="1">
        <v>0</v>
      </c>
      <c r="L97" s="1">
        <v>0</v>
      </c>
      <c r="M97" s="1">
        <v>0</v>
      </c>
      <c r="N97" s="1">
        <v>0</v>
      </c>
      <c r="O97" s="13">
        <v>0</v>
      </c>
      <c r="P97" s="1">
        <v>0</v>
      </c>
      <c r="Q97" s="1">
        <v>0</v>
      </c>
      <c r="R97" s="1">
        <v>0</v>
      </c>
      <c r="S97" s="1">
        <v>0</v>
      </c>
      <c r="T97" s="4">
        <v>0</v>
      </c>
      <c r="U97" s="1">
        <v>1</v>
      </c>
      <c r="V97" s="1">
        <v>0</v>
      </c>
      <c r="W97" s="1">
        <v>0</v>
      </c>
      <c r="X97" s="1">
        <v>0</v>
      </c>
      <c r="Y97" s="1">
        <v>0</v>
      </c>
      <c r="Z97" s="1">
        <v>1</v>
      </c>
      <c r="AA97" s="1">
        <v>1</v>
      </c>
      <c r="AB97" s="13">
        <v>1</v>
      </c>
      <c r="AC97" s="1">
        <v>0</v>
      </c>
      <c r="AD97" s="1">
        <v>0</v>
      </c>
      <c r="AE97" s="1">
        <v>0</v>
      </c>
      <c r="AF97" s="1">
        <v>0</v>
      </c>
      <c r="AG97" s="6">
        <v>0</v>
      </c>
      <c r="AH97" s="1">
        <v>2</v>
      </c>
      <c r="AI97" s="1">
        <v>2</v>
      </c>
      <c r="AJ97" s="1">
        <v>0</v>
      </c>
      <c r="AK97" s="1">
        <v>0</v>
      </c>
      <c r="AL97" s="1">
        <v>1</v>
      </c>
      <c r="AM97" s="1">
        <v>0</v>
      </c>
      <c r="AN97" s="1">
        <v>0</v>
      </c>
      <c r="AO97" s="13">
        <v>1</v>
      </c>
      <c r="AP97" s="1">
        <v>0</v>
      </c>
      <c r="AQ97" s="1">
        <v>0</v>
      </c>
      <c r="AR97" s="1">
        <v>0</v>
      </c>
      <c r="AS97" s="1">
        <v>0</v>
      </c>
      <c r="AT97" s="8"/>
      <c r="BB97" s="13"/>
      <c r="BG97" s="10"/>
      <c r="BO97" s="13"/>
    </row>
    <row r="98" spans="1:67" ht="15.75" customHeight="1" x14ac:dyDescent="0.25">
      <c r="A98" s="18">
        <v>45051</v>
      </c>
      <c r="B98" s="19"/>
      <c r="C98" s="19"/>
      <c r="D98" s="19"/>
      <c r="E98" s="19"/>
      <c r="F98" s="19"/>
      <c r="G98" s="2"/>
      <c r="O98" s="13"/>
      <c r="T98" s="4"/>
      <c r="AB98" s="13"/>
      <c r="AG98" s="6"/>
      <c r="AO98" s="13"/>
      <c r="AT98" s="8"/>
      <c r="BB98" s="13"/>
      <c r="BG98" s="10"/>
      <c r="BO98" s="13"/>
    </row>
    <row r="99" spans="1:67" ht="15.75" customHeight="1" x14ac:dyDescent="0.25">
      <c r="A99" s="1" t="s">
        <v>94</v>
      </c>
      <c r="B99" s="1">
        <v>0.92</v>
      </c>
      <c r="C99" s="1">
        <v>1.1299999999999999</v>
      </c>
      <c r="D99" s="1">
        <v>1.32</v>
      </c>
      <c r="G99" s="2">
        <v>0</v>
      </c>
      <c r="H99" s="1">
        <v>1</v>
      </c>
      <c r="I99" s="1">
        <v>2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3">
        <v>0</v>
      </c>
      <c r="P99" s="1">
        <v>0</v>
      </c>
      <c r="Q99" s="1">
        <v>0</v>
      </c>
      <c r="R99" s="1">
        <v>0</v>
      </c>
      <c r="S99" s="1">
        <v>0</v>
      </c>
      <c r="T99" s="4">
        <v>0</v>
      </c>
      <c r="U99" s="1">
        <v>0</v>
      </c>
      <c r="V99" s="1">
        <v>1</v>
      </c>
      <c r="W99" s="1">
        <v>1</v>
      </c>
      <c r="X99" s="1">
        <v>0</v>
      </c>
      <c r="Y99" s="1">
        <v>0</v>
      </c>
      <c r="Z99" s="1">
        <v>6</v>
      </c>
      <c r="AA99" s="1">
        <v>0</v>
      </c>
      <c r="AB99" s="13">
        <v>2</v>
      </c>
      <c r="AC99" s="1">
        <v>0</v>
      </c>
      <c r="AD99" s="1">
        <v>0</v>
      </c>
      <c r="AE99" s="1">
        <v>0</v>
      </c>
      <c r="AF99" s="1">
        <v>0</v>
      </c>
      <c r="AG99" s="6">
        <v>0</v>
      </c>
      <c r="AH99" s="1">
        <v>3</v>
      </c>
      <c r="AI99" s="1">
        <v>1</v>
      </c>
      <c r="AJ99" s="1">
        <v>0</v>
      </c>
      <c r="AK99" s="1">
        <v>0</v>
      </c>
      <c r="AL99" s="1">
        <v>0</v>
      </c>
      <c r="AM99" s="1">
        <v>0</v>
      </c>
      <c r="AN99" s="1">
        <v>0</v>
      </c>
      <c r="AO99" s="13">
        <v>0</v>
      </c>
      <c r="AP99" s="1">
        <v>0</v>
      </c>
      <c r="AQ99" s="1">
        <v>0</v>
      </c>
      <c r="AR99" s="1">
        <v>0</v>
      </c>
      <c r="AS99" s="1">
        <v>0</v>
      </c>
      <c r="AT99" s="8"/>
      <c r="BB99" s="13"/>
      <c r="BG99" s="10"/>
      <c r="BO99" s="13"/>
    </row>
    <row r="100" spans="1:67" ht="15.75" customHeight="1" x14ac:dyDescent="0.25">
      <c r="A100" s="1" t="s">
        <v>95</v>
      </c>
      <c r="B100" s="1">
        <v>1.88</v>
      </c>
      <c r="C100" s="1">
        <v>1.06</v>
      </c>
      <c r="D100" s="1">
        <v>0.63</v>
      </c>
      <c r="G100" s="2">
        <v>0</v>
      </c>
      <c r="H100" s="1">
        <v>3</v>
      </c>
      <c r="I100" s="1">
        <v>2</v>
      </c>
      <c r="J100" s="1">
        <v>1</v>
      </c>
      <c r="K100" s="1">
        <v>0</v>
      </c>
      <c r="L100" s="1">
        <v>0</v>
      </c>
      <c r="M100" s="1">
        <v>1</v>
      </c>
      <c r="N100" s="1">
        <v>1</v>
      </c>
      <c r="O100" s="13">
        <v>0</v>
      </c>
      <c r="P100" s="1">
        <v>0</v>
      </c>
      <c r="Q100" s="1">
        <v>0</v>
      </c>
      <c r="R100" s="1">
        <v>0</v>
      </c>
      <c r="S100" s="1">
        <v>0</v>
      </c>
      <c r="T100" s="4">
        <v>0</v>
      </c>
      <c r="U100" s="1">
        <v>0</v>
      </c>
      <c r="V100" s="1">
        <v>1</v>
      </c>
      <c r="W100" s="1">
        <v>0</v>
      </c>
      <c r="X100" s="1">
        <v>0</v>
      </c>
      <c r="Y100" s="1">
        <v>0</v>
      </c>
      <c r="Z100" s="1">
        <v>2</v>
      </c>
      <c r="AA100" s="1">
        <v>1</v>
      </c>
      <c r="AB100" s="13">
        <v>0</v>
      </c>
      <c r="AC100" s="1">
        <v>0</v>
      </c>
      <c r="AD100" s="1">
        <v>0</v>
      </c>
      <c r="AE100" s="1">
        <v>0</v>
      </c>
      <c r="AF100" s="1">
        <v>0</v>
      </c>
      <c r="AG100" s="6">
        <v>0</v>
      </c>
      <c r="AH100" s="1">
        <v>2</v>
      </c>
      <c r="AI100" s="1">
        <v>0</v>
      </c>
      <c r="AJ100" s="1">
        <v>0</v>
      </c>
      <c r="AK100" s="1">
        <v>0</v>
      </c>
      <c r="AL100" s="1">
        <v>0</v>
      </c>
      <c r="AM100" s="1">
        <v>0</v>
      </c>
      <c r="AN100" s="1">
        <v>1</v>
      </c>
      <c r="AO100" s="13">
        <v>0</v>
      </c>
      <c r="AP100" s="1">
        <v>0</v>
      </c>
      <c r="AQ100" s="1">
        <v>0</v>
      </c>
      <c r="AR100" s="1">
        <v>0</v>
      </c>
      <c r="AS100" s="1">
        <v>0</v>
      </c>
      <c r="AT100" s="8"/>
      <c r="BB100" s="13"/>
      <c r="BG100" s="10"/>
      <c r="BO100" s="13"/>
    </row>
    <row r="101" spans="1:67" ht="15.75" customHeight="1" x14ac:dyDescent="0.25">
      <c r="A101" s="1" t="s">
        <v>96</v>
      </c>
      <c r="B101" s="1">
        <v>1.17</v>
      </c>
      <c r="C101" s="1">
        <v>0.98</v>
      </c>
      <c r="G101" s="2">
        <v>0</v>
      </c>
      <c r="H101" s="1">
        <v>1</v>
      </c>
      <c r="I101" s="1">
        <v>2</v>
      </c>
      <c r="J101" s="1">
        <v>0</v>
      </c>
      <c r="K101" s="1">
        <v>0</v>
      </c>
      <c r="L101" s="1">
        <v>0</v>
      </c>
      <c r="M101" s="1">
        <v>1</v>
      </c>
      <c r="N101" s="1">
        <v>0</v>
      </c>
      <c r="O101" s="13">
        <v>1</v>
      </c>
      <c r="P101" s="1">
        <v>0</v>
      </c>
      <c r="Q101" s="1">
        <v>0</v>
      </c>
      <c r="R101" s="1">
        <v>0</v>
      </c>
      <c r="S101" s="1">
        <v>0</v>
      </c>
      <c r="T101" s="4">
        <v>1</v>
      </c>
      <c r="U101" s="1">
        <v>1</v>
      </c>
      <c r="V101" s="1">
        <v>0</v>
      </c>
      <c r="W101" s="1">
        <v>0</v>
      </c>
      <c r="X101" s="1">
        <v>0</v>
      </c>
      <c r="Y101" s="1">
        <v>0</v>
      </c>
      <c r="Z101" s="1">
        <v>4</v>
      </c>
      <c r="AA101" s="1">
        <v>1</v>
      </c>
      <c r="AB101" s="13">
        <v>0</v>
      </c>
      <c r="AC101" s="1">
        <v>0</v>
      </c>
      <c r="AD101" s="1">
        <v>0</v>
      </c>
      <c r="AE101" s="1">
        <v>0</v>
      </c>
      <c r="AF101" s="1">
        <v>0</v>
      </c>
      <c r="AG101" s="6"/>
      <c r="AO101" s="13"/>
      <c r="AT101" s="8"/>
      <c r="BB101" s="13"/>
      <c r="BG101" s="10"/>
      <c r="BO101" s="13"/>
    </row>
    <row r="102" spans="1:67" ht="15.75" customHeight="1" x14ac:dyDescent="0.25">
      <c r="A102" s="1" t="s">
        <v>97</v>
      </c>
      <c r="B102" s="1">
        <v>0.72</v>
      </c>
      <c r="C102" s="1">
        <v>0.96</v>
      </c>
      <c r="D102" s="1">
        <v>1.03</v>
      </c>
      <c r="G102" s="2">
        <v>0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2</v>
      </c>
      <c r="N102" s="1">
        <v>0</v>
      </c>
      <c r="O102" s="13">
        <v>0</v>
      </c>
      <c r="P102" s="1">
        <v>0</v>
      </c>
      <c r="Q102" s="1">
        <v>0</v>
      </c>
      <c r="R102" s="1">
        <v>0</v>
      </c>
      <c r="S102" s="1">
        <v>0</v>
      </c>
      <c r="T102" s="4">
        <v>0</v>
      </c>
      <c r="U102" s="1">
        <v>0</v>
      </c>
      <c r="V102" s="1">
        <v>1</v>
      </c>
      <c r="W102" s="1">
        <v>0</v>
      </c>
      <c r="X102" s="1">
        <v>0</v>
      </c>
      <c r="Y102" s="1">
        <v>0</v>
      </c>
      <c r="Z102" s="1">
        <v>3</v>
      </c>
      <c r="AA102" s="1">
        <v>0</v>
      </c>
      <c r="AB102" s="13">
        <v>0</v>
      </c>
      <c r="AC102" s="1">
        <v>0</v>
      </c>
      <c r="AD102" s="1">
        <v>0</v>
      </c>
      <c r="AE102" s="1">
        <v>0</v>
      </c>
      <c r="AF102" s="1">
        <v>0</v>
      </c>
      <c r="AG102" s="6">
        <v>0</v>
      </c>
      <c r="AH102" s="1">
        <v>1</v>
      </c>
      <c r="AI102" s="1">
        <v>0</v>
      </c>
      <c r="AJ102" s="1">
        <v>0</v>
      </c>
      <c r="AK102" s="1">
        <v>0</v>
      </c>
      <c r="AL102" s="1">
        <v>0</v>
      </c>
      <c r="AM102" s="1">
        <v>1</v>
      </c>
      <c r="AN102" s="1">
        <v>0</v>
      </c>
      <c r="AO102" s="13">
        <v>0</v>
      </c>
      <c r="AP102" s="1">
        <v>0</v>
      </c>
      <c r="AQ102" s="1">
        <v>0</v>
      </c>
      <c r="AR102" s="1">
        <v>0</v>
      </c>
      <c r="AS102" s="1">
        <v>0</v>
      </c>
      <c r="AT102" s="8"/>
      <c r="BB102" s="13"/>
      <c r="BG102" s="10"/>
      <c r="BO102" s="13"/>
    </row>
    <row r="103" spans="1:67" ht="15.75" customHeight="1" x14ac:dyDescent="0.25">
      <c r="A103" s="1" t="s">
        <v>98</v>
      </c>
      <c r="B103" s="1">
        <v>1.1499999999999999</v>
      </c>
      <c r="C103" s="1">
        <v>0.83</v>
      </c>
      <c r="D103" s="1">
        <v>1.06</v>
      </c>
      <c r="G103" s="2">
        <v>0</v>
      </c>
      <c r="H103" s="1">
        <v>2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3">
        <v>0</v>
      </c>
      <c r="P103" s="1">
        <v>0</v>
      </c>
      <c r="Q103" s="1">
        <v>0</v>
      </c>
      <c r="R103" s="1">
        <v>0</v>
      </c>
      <c r="S103" s="1">
        <v>0</v>
      </c>
      <c r="T103" s="4">
        <v>0</v>
      </c>
      <c r="U103" s="1">
        <v>0</v>
      </c>
      <c r="V103" s="1">
        <v>1</v>
      </c>
      <c r="W103" s="1">
        <v>0</v>
      </c>
      <c r="X103" s="1">
        <v>0</v>
      </c>
      <c r="Y103" s="1">
        <v>0</v>
      </c>
      <c r="Z103" s="1">
        <v>0</v>
      </c>
      <c r="AA103" s="1">
        <v>0</v>
      </c>
      <c r="AB103" s="13">
        <v>0</v>
      </c>
      <c r="AC103" s="1">
        <v>0</v>
      </c>
      <c r="AD103" s="1">
        <v>0</v>
      </c>
      <c r="AE103" s="1">
        <v>0</v>
      </c>
      <c r="AF103" s="1">
        <v>0</v>
      </c>
      <c r="AG103" s="6">
        <v>0</v>
      </c>
      <c r="AH103" s="1">
        <v>1</v>
      </c>
      <c r="AI103" s="1">
        <v>2</v>
      </c>
      <c r="AJ103" s="1">
        <v>0</v>
      </c>
      <c r="AK103" s="1">
        <v>0</v>
      </c>
      <c r="AL103" s="1">
        <v>2</v>
      </c>
      <c r="AM103" s="1">
        <v>3</v>
      </c>
      <c r="AN103" s="1">
        <v>0</v>
      </c>
      <c r="AO103" s="13">
        <v>0</v>
      </c>
      <c r="AP103" s="1">
        <v>0</v>
      </c>
      <c r="AQ103" s="1">
        <v>0</v>
      </c>
      <c r="AR103" s="1">
        <v>0</v>
      </c>
      <c r="AS103" s="1">
        <v>0</v>
      </c>
      <c r="AT103" s="8"/>
      <c r="BB103" s="13"/>
      <c r="BG103" s="10"/>
      <c r="BO103" s="13"/>
    </row>
    <row r="104" spans="1:67" ht="15.75" customHeight="1" x14ac:dyDescent="0.25">
      <c r="A104" s="1" t="s">
        <v>99</v>
      </c>
      <c r="B104" s="1">
        <v>0.98</v>
      </c>
      <c r="C104" s="1">
        <v>0.75</v>
      </c>
      <c r="D104" s="1">
        <v>1.1499999999999999</v>
      </c>
      <c r="G104" s="2">
        <v>0</v>
      </c>
      <c r="H104" s="1">
        <v>3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1</v>
      </c>
      <c r="O104" s="13">
        <v>0</v>
      </c>
      <c r="P104" s="1">
        <v>0</v>
      </c>
      <c r="Q104" s="1">
        <v>0</v>
      </c>
      <c r="R104" s="1">
        <v>0</v>
      </c>
      <c r="S104" s="1">
        <v>0</v>
      </c>
      <c r="T104" s="4">
        <v>0</v>
      </c>
      <c r="U104" s="1">
        <v>0</v>
      </c>
      <c r="V104" s="1">
        <v>0</v>
      </c>
      <c r="W104" s="1">
        <v>0</v>
      </c>
      <c r="X104" s="1">
        <v>0</v>
      </c>
      <c r="Y104" s="1">
        <v>0</v>
      </c>
      <c r="Z104" s="1">
        <v>1</v>
      </c>
      <c r="AA104" s="1">
        <v>0</v>
      </c>
      <c r="AB104" s="13">
        <v>0</v>
      </c>
      <c r="AC104" s="1">
        <v>0</v>
      </c>
      <c r="AD104" s="1">
        <v>0</v>
      </c>
      <c r="AE104" s="1">
        <v>0</v>
      </c>
      <c r="AF104" s="1">
        <v>0</v>
      </c>
      <c r="AG104" s="6">
        <v>0</v>
      </c>
      <c r="AH104" s="1">
        <v>1</v>
      </c>
      <c r="AI104" s="1">
        <v>0</v>
      </c>
      <c r="AJ104" s="1">
        <v>1</v>
      </c>
      <c r="AK104" s="1">
        <v>0</v>
      </c>
      <c r="AL104" s="1">
        <v>0</v>
      </c>
      <c r="AM104" s="1">
        <v>0</v>
      </c>
      <c r="AN104" s="1">
        <v>0</v>
      </c>
      <c r="AO104" s="13">
        <v>0</v>
      </c>
      <c r="AP104" s="1">
        <v>0</v>
      </c>
      <c r="AQ104" s="1">
        <v>0</v>
      </c>
      <c r="AR104" s="1">
        <v>0</v>
      </c>
      <c r="AS104" s="1">
        <v>0</v>
      </c>
      <c r="AT104" s="8"/>
      <c r="BB104" s="13"/>
      <c r="BG104" s="10"/>
      <c r="BO104" s="13"/>
    </row>
    <row r="105" spans="1:67" ht="15.75" customHeight="1" x14ac:dyDescent="0.25">
      <c r="A105" s="1" t="s">
        <v>100</v>
      </c>
      <c r="B105" s="1">
        <v>1.26</v>
      </c>
      <c r="C105" s="1">
        <v>1.64</v>
      </c>
      <c r="G105" s="2">
        <v>0</v>
      </c>
      <c r="H105" s="1">
        <v>2</v>
      </c>
      <c r="I105" s="1">
        <v>1</v>
      </c>
      <c r="J105" s="1">
        <v>0</v>
      </c>
      <c r="K105" s="1">
        <v>0</v>
      </c>
      <c r="L105" s="1">
        <v>0</v>
      </c>
      <c r="M105" s="1">
        <v>0</v>
      </c>
      <c r="N105" s="1">
        <v>1</v>
      </c>
      <c r="O105" s="13">
        <v>0</v>
      </c>
      <c r="P105" s="1">
        <v>0</v>
      </c>
      <c r="Q105" s="1">
        <v>0</v>
      </c>
      <c r="R105" s="1">
        <v>0</v>
      </c>
      <c r="S105" s="1">
        <v>0</v>
      </c>
      <c r="T105" s="4">
        <v>0</v>
      </c>
      <c r="U105" s="1">
        <v>1</v>
      </c>
      <c r="V105" s="1">
        <v>2</v>
      </c>
      <c r="W105" s="1">
        <v>0</v>
      </c>
      <c r="X105" s="1">
        <v>0</v>
      </c>
      <c r="Y105" s="1">
        <v>0</v>
      </c>
      <c r="Z105" s="1">
        <v>3</v>
      </c>
      <c r="AA105" s="1">
        <v>0</v>
      </c>
      <c r="AB105" s="13">
        <v>0</v>
      </c>
      <c r="AC105" s="1">
        <v>0</v>
      </c>
      <c r="AD105" s="1">
        <v>0</v>
      </c>
      <c r="AE105" s="1">
        <v>0</v>
      </c>
      <c r="AF105" s="1">
        <v>0</v>
      </c>
      <c r="AG105" s="6"/>
      <c r="AO105" s="13"/>
      <c r="AT105" s="8"/>
      <c r="BB105" s="13"/>
      <c r="BG105" s="10"/>
      <c r="BO105" s="13"/>
    </row>
    <row r="106" spans="1:67" ht="15.75" customHeight="1" x14ac:dyDescent="0.25">
      <c r="A106" s="15">
        <v>45052</v>
      </c>
      <c r="B106" s="4"/>
      <c r="C106" s="4"/>
      <c r="D106" s="4"/>
      <c r="E106" s="4"/>
      <c r="F106" s="4"/>
      <c r="G106" s="2"/>
      <c r="O106" s="13"/>
      <c r="T106" s="4"/>
      <c r="AB106" s="13"/>
      <c r="AG106" s="6"/>
      <c r="AO106" s="13"/>
      <c r="AT106" s="8"/>
      <c r="BB106" s="13"/>
      <c r="BG106" s="10"/>
      <c r="BO106" s="13"/>
    </row>
    <row r="107" spans="1:67" ht="15.75" customHeight="1" x14ac:dyDescent="0.25">
      <c r="A107" s="17" t="s">
        <v>101</v>
      </c>
      <c r="B107" s="1">
        <v>0.78</v>
      </c>
      <c r="C107" s="1">
        <v>0.77</v>
      </c>
      <c r="D107" s="1">
        <v>0.93</v>
      </c>
      <c r="G107" s="2">
        <v>0</v>
      </c>
      <c r="H107" s="1">
        <v>1</v>
      </c>
      <c r="I107" s="1">
        <v>0</v>
      </c>
      <c r="J107" s="1">
        <v>0</v>
      </c>
      <c r="K107" s="1">
        <v>0</v>
      </c>
      <c r="L107" s="1">
        <v>0</v>
      </c>
      <c r="M107" s="1">
        <v>2</v>
      </c>
      <c r="N107" s="1">
        <v>0</v>
      </c>
      <c r="O107" s="13">
        <v>0</v>
      </c>
      <c r="P107" s="1">
        <v>0</v>
      </c>
      <c r="Q107" s="1">
        <v>0</v>
      </c>
      <c r="R107" s="1">
        <v>0</v>
      </c>
      <c r="S107" s="1">
        <v>0</v>
      </c>
      <c r="T107" s="4">
        <v>0</v>
      </c>
      <c r="U107" s="1">
        <v>0</v>
      </c>
      <c r="V107" s="1">
        <v>0</v>
      </c>
      <c r="W107" s="1">
        <v>0</v>
      </c>
      <c r="X107" s="1">
        <v>0</v>
      </c>
      <c r="Y107" s="1">
        <v>0</v>
      </c>
      <c r="Z107" s="1">
        <v>2</v>
      </c>
      <c r="AA107" s="1">
        <v>0</v>
      </c>
      <c r="AB107" s="13">
        <v>0</v>
      </c>
      <c r="AC107" s="1">
        <v>0</v>
      </c>
      <c r="AD107" s="1">
        <v>0</v>
      </c>
      <c r="AE107" s="1">
        <v>0</v>
      </c>
      <c r="AF107" s="1">
        <v>0</v>
      </c>
      <c r="AG107" s="6">
        <v>0</v>
      </c>
      <c r="AH107" s="1">
        <v>3</v>
      </c>
      <c r="AI107" s="1">
        <v>0</v>
      </c>
      <c r="AJ107" s="1">
        <v>0</v>
      </c>
      <c r="AK107" s="1">
        <v>0</v>
      </c>
      <c r="AL107" s="1">
        <v>3</v>
      </c>
      <c r="AM107" s="1">
        <v>0</v>
      </c>
      <c r="AN107" s="1">
        <v>0</v>
      </c>
      <c r="AO107" s="13">
        <v>0</v>
      </c>
      <c r="AP107" s="1">
        <v>0</v>
      </c>
      <c r="AQ107" s="1">
        <v>0</v>
      </c>
      <c r="AR107" s="1">
        <v>0</v>
      </c>
      <c r="AS107" s="1">
        <v>0</v>
      </c>
      <c r="AT107" s="8"/>
      <c r="BB107" s="13"/>
      <c r="BG107" s="10"/>
      <c r="BO107" s="13"/>
    </row>
    <row r="108" spans="1:67" ht="15.75" customHeight="1" x14ac:dyDescent="0.25">
      <c r="A108" s="17" t="s">
        <v>102</v>
      </c>
      <c r="B108" s="1">
        <v>1.34</v>
      </c>
      <c r="C108" s="1">
        <v>1.1100000000000001</v>
      </c>
      <c r="D108" s="1">
        <v>1.2</v>
      </c>
      <c r="G108" s="2">
        <v>0</v>
      </c>
      <c r="H108" s="1">
        <v>1</v>
      </c>
      <c r="I108" s="1">
        <v>2</v>
      </c>
      <c r="J108" s="1">
        <v>0</v>
      </c>
      <c r="K108" s="1">
        <v>0</v>
      </c>
      <c r="L108" s="1">
        <v>0</v>
      </c>
      <c r="M108" s="1">
        <v>2</v>
      </c>
      <c r="N108" s="1">
        <v>2</v>
      </c>
      <c r="O108" s="13">
        <v>0</v>
      </c>
      <c r="P108" s="1">
        <v>0</v>
      </c>
      <c r="Q108" s="1">
        <v>0</v>
      </c>
      <c r="R108" s="1">
        <v>0</v>
      </c>
      <c r="S108" s="1">
        <v>0</v>
      </c>
      <c r="T108" s="4">
        <v>1</v>
      </c>
      <c r="U108" s="1">
        <v>2</v>
      </c>
      <c r="V108" s="1">
        <v>0</v>
      </c>
      <c r="W108" s="1">
        <v>0</v>
      </c>
      <c r="X108" s="1">
        <v>0</v>
      </c>
      <c r="Y108" s="1">
        <v>0</v>
      </c>
      <c r="Z108" s="1">
        <v>2</v>
      </c>
      <c r="AA108" s="1">
        <v>0</v>
      </c>
      <c r="AB108" s="13">
        <v>0</v>
      </c>
      <c r="AC108" s="1">
        <v>0</v>
      </c>
      <c r="AD108" s="1">
        <v>0</v>
      </c>
      <c r="AE108" s="1">
        <v>0</v>
      </c>
      <c r="AF108" s="1">
        <v>0</v>
      </c>
      <c r="AG108" s="6">
        <v>0</v>
      </c>
      <c r="AH108" s="1">
        <v>1</v>
      </c>
      <c r="AI108" s="1">
        <v>0</v>
      </c>
      <c r="AJ108" s="1">
        <v>0</v>
      </c>
      <c r="AK108" s="1">
        <v>0</v>
      </c>
      <c r="AL108" s="1">
        <v>2</v>
      </c>
      <c r="AM108" s="1">
        <v>1</v>
      </c>
      <c r="AN108" s="1">
        <v>2</v>
      </c>
      <c r="AO108" s="13">
        <v>0</v>
      </c>
      <c r="AP108" s="1">
        <v>0</v>
      </c>
      <c r="AQ108" s="1">
        <v>0</v>
      </c>
      <c r="AR108" s="1">
        <v>0</v>
      </c>
      <c r="AS108" s="1">
        <v>0</v>
      </c>
      <c r="AT108" s="8"/>
      <c r="BB108" s="13"/>
      <c r="BG108" s="10"/>
      <c r="BO108" s="13"/>
    </row>
    <row r="109" spans="1:67" ht="15.75" customHeight="1" x14ac:dyDescent="0.25">
      <c r="A109" s="17" t="s">
        <v>103</v>
      </c>
      <c r="B109" s="1">
        <v>1.51</v>
      </c>
      <c r="C109" s="1">
        <v>0.49</v>
      </c>
      <c r="D109" s="1">
        <v>1.89</v>
      </c>
      <c r="G109" s="2">
        <v>0</v>
      </c>
      <c r="H109" s="1">
        <v>3</v>
      </c>
      <c r="I109" s="1">
        <v>1</v>
      </c>
      <c r="J109" s="1">
        <v>0</v>
      </c>
      <c r="K109" s="1">
        <v>0</v>
      </c>
      <c r="L109" s="1">
        <v>0</v>
      </c>
      <c r="M109" s="1">
        <v>0</v>
      </c>
      <c r="N109" s="1">
        <v>1</v>
      </c>
      <c r="O109" s="13">
        <v>0</v>
      </c>
      <c r="P109" s="1">
        <v>0</v>
      </c>
      <c r="Q109" s="1">
        <v>0</v>
      </c>
      <c r="R109" s="1">
        <v>0</v>
      </c>
      <c r="S109" s="1">
        <v>0</v>
      </c>
      <c r="T109" s="4">
        <v>0</v>
      </c>
      <c r="U109" s="1">
        <v>0</v>
      </c>
      <c r="V109" s="1">
        <v>0</v>
      </c>
      <c r="W109" s="1">
        <v>0</v>
      </c>
      <c r="X109" s="1">
        <v>0</v>
      </c>
      <c r="Y109" s="1">
        <v>0</v>
      </c>
      <c r="Z109" s="1">
        <v>0</v>
      </c>
      <c r="AA109" s="1">
        <v>0</v>
      </c>
      <c r="AB109" s="13">
        <v>0</v>
      </c>
      <c r="AC109" s="1">
        <v>0</v>
      </c>
      <c r="AD109" s="1">
        <v>0</v>
      </c>
      <c r="AE109" s="1">
        <v>0</v>
      </c>
      <c r="AF109" s="1">
        <v>0</v>
      </c>
      <c r="AG109" s="6">
        <v>0</v>
      </c>
      <c r="AH109" s="1">
        <v>2</v>
      </c>
      <c r="AI109" s="1">
        <v>1</v>
      </c>
      <c r="AJ109" s="1">
        <v>0</v>
      </c>
      <c r="AK109" s="1">
        <v>0</v>
      </c>
      <c r="AL109" s="1">
        <v>0</v>
      </c>
      <c r="AM109" s="1">
        <v>2</v>
      </c>
      <c r="AN109" s="1">
        <v>1</v>
      </c>
      <c r="AO109" s="13">
        <v>0</v>
      </c>
      <c r="AP109" s="1">
        <v>0</v>
      </c>
      <c r="AQ109" s="1">
        <v>0</v>
      </c>
      <c r="AR109" s="1">
        <v>0</v>
      </c>
      <c r="AS109" s="1">
        <v>0</v>
      </c>
      <c r="AT109" s="8"/>
      <c r="BB109" s="13"/>
      <c r="BG109" s="10"/>
      <c r="BO109" s="13"/>
    </row>
    <row r="110" spans="1:67" ht="15.75" customHeight="1" x14ac:dyDescent="0.25">
      <c r="A110" s="17" t="s">
        <v>104</v>
      </c>
      <c r="B110" s="1">
        <v>0.9</v>
      </c>
      <c r="C110" s="1">
        <v>1.43</v>
      </c>
      <c r="D110" s="1">
        <v>1.19</v>
      </c>
      <c r="G110" s="2">
        <v>0</v>
      </c>
      <c r="H110" s="1">
        <v>1</v>
      </c>
      <c r="I110" s="1">
        <v>0</v>
      </c>
      <c r="J110" s="1">
        <v>0</v>
      </c>
      <c r="K110" s="1">
        <v>0</v>
      </c>
      <c r="L110" s="1">
        <v>0</v>
      </c>
      <c r="M110" s="1">
        <v>1</v>
      </c>
      <c r="N110" s="1">
        <v>0</v>
      </c>
      <c r="O110" s="13">
        <v>0</v>
      </c>
      <c r="P110" s="1">
        <v>0</v>
      </c>
      <c r="Q110" s="1">
        <v>0</v>
      </c>
      <c r="R110" s="1">
        <v>0</v>
      </c>
      <c r="S110" s="1">
        <v>0</v>
      </c>
      <c r="T110" s="4">
        <v>0</v>
      </c>
      <c r="U110" s="1">
        <v>1</v>
      </c>
      <c r="V110" s="1">
        <v>2</v>
      </c>
      <c r="X110" s="1">
        <v>0</v>
      </c>
      <c r="Y110" s="1">
        <v>0</v>
      </c>
      <c r="Z110" s="1">
        <v>2</v>
      </c>
      <c r="AA110" s="1">
        <v>0</v>
      </c>
      <c r="AB110" s="13">
        <v>1</v>
      </c>
      <c r="AC110" s="1">
        <v>0</v>
      </c>
      <c r="AD110" s="1">
        <v>1</v>
      </c>
      <c r="AE110" s="1">
        <v>0</v>
      </c>
      <c r="AF110" s="1">
        <v>0</v>
      </c>
      <c r="AG110" s="6">
        <v>0</v>
      </c>
      <c r="AH110" s="1">
        <v>1</v>
      </c>
      <c r="AI110" s="1">
        <v>1</v>
      </c>
      <c r="AJ110" s="1">
        <v>0</v>
      </c>
      <c r="AK110" s="1">
        <v>0</v>
      </c>
      <c r="AL110" s="1">
        <v>0</v>
      </c>
      <c r="AM110" s="1">
        <v>1</v>
      </c>
      <c r="AN110" s="1">
        <v>0</v>
      </c>
      <c r="AO110" s="13">
        <v>0</v>
      </c>
      <c r="AP110" s="1">
        <v>0</v>
      </c>
      <c r="AQ110" s="1">
        <v>1</v>
      </c>
      <c r="AR110" s="1">
        <v>0</v>
      </c>
      <c r="AS110" s="1">
        <v>0</v>
      </c>
      <c r="AT110" s="8"/>
      <c r="BB110" s="13"/>
      <c r="BG110" s="10"/>
      <c r="BO110" s="13"/>
    </row>
    <row r="111" spans="1:67" ht="15.75" customHeight="1" x14ac:dyDescent="0.25">
      <c r="A111" s="17" t="s">
        <v>105</v>
      </c>
      <c r="B111" s="1">
        <v>0.98</v>
      </c>
      <c r="C111" s="1">
        <v>0.96</v>
      </c>
      <c r="D111" s="1">
        <v>1.1399999999999999</v>
      </c>
      <c r="G111" s="2">
        <v>0</v>
      </c>
      <c r="H111" s="1">
        <v>2</v>
      </c>
      <c r="I111" s="1">
        <v>1</v>
      </c>
      <c r="J111" s="1">
        <v>0</v>
      </c>
      <c r="K111" s="1">
        <v>0</v>
      </c>
      <c r="L111" s="1">
        <v>1</v>
      </c>
      <c r="M111" s="1">
        <v>2</v>
      </c>
      <c r="N111" s="1">
        <v>0</v>
      </c>
      <c r="O111" s="13">
        <v>0</v>
      </c>
      <c r="P111" s="1">
        <v>0</v>
      </c>
      <c r="Q111" s="1">
        <v>0</v>
      </c>
      <c r="R111" s="1">
        <v>0</v>
      </c>
      <c r="S111" s="1">
        <v>0</v>
      </c>
      <c r="T111" s="4">
        <v>0</v>
      </c>
      <c r="U111" s="1">
        <v>1</v>
      </c>
      <c r="V111" s="1">
        <v>0</v>
      </c>
      <c r="W111" s="1">
        <v>0</v>
      </c>
      <c r="X111" s="1">
        <v>0</v>
      </c>
      <c r="Y111" s="1">
        <v>0</v>
      </c>
      <c r="Z111" s="1">
        <v>1</v>
      </c>
      <c r="AA111" s="1">
        <v>0</v>
      </c>
      <c r="AB111" s="13">
        <v>0</v>
      </c>
      <c r="AC111" s="1">
        <v>0</v>
      </c>
      <c r="AD111" s="1">
        <v>0</v>
      </c>
      <c r="AE111" s="1">
        <v>0</v>
      </c>
      <c r="AF111" s="1">
        <v>0</v>
      </c>
      <c r="AG111" s="6">
        <v>0</v>
      </c>
      <c r="AH111" s="1">
        <v>1</v>
      </c>
      <c r="AI111" s="1">
        <v>0</v>
      </c>
      <c r="AJ111" s="1">
        <v>0</v>
      </c>
      <c r="AK111" s="1">
        <v>0</v>
      </c>
      <c r="AL111" s="1">
        <v>0</v>
      </c>
      <c r="AM111" s="1">
        <v>3</v>
      </c>
      <c r="AN111" s="1">
        <v>1</v>
      </c>
      <c r="AO111" s="13">
        <v>0</v>
      </c>
      <c r="AP111" s="1">
        <v>0</v>
      </c>
      <c r="AQ111" s="1">
        <v>0</v>
      </c>
      <c r="AR111" s="1">
        <v>0</v>
      </c>
      <c r="AS111" s="1">
        <v>0</v>
      </c>
      <c r="AT111" s="8"/>
      <c r="BB111" s="13"/>
      <c r="BG111" s="10"/>
      <c r="BO111" s="13"/>
    </row>
    <row r="112" spans="1:67" ht="15.75" customHeight="1" x14ac:dyDescent="0.25">
      <c r="A112" s="12">
        <v>45060</v>
      </c>
      <c r="B112" s="2"/>
      <c r="C112" s="2"/>
      <c r="D112" s="2"/>
      <c r="E112" s="2"/>
      <c r="F112" s="2"/>
      <c r="G112" s="2"/>
      <c r="O112" s="13"/>
      <c r="T112" s="4"/>
      <c r="AB112" s="13"/>
      <c r="AG112" s="6"/>
      <c r="AO112" s="13"/>
      <c r="AT112" s="8"/>
      <c r="BB112" s="13"/>
      <c r="BG112" s="10"/>
      <c r="BO112" s="13"/>
    </row>
    <row r="113" spans="1:67" ht="15.75" customHeight="1" x14ac:dyDescent="0.25">
      <c r="A113" s="17" t="s">
        <v>106</v>
      </c>
      <c r="B113" s="1">
        <v>1.22</v>
      </c>
      <c r="C113" s="1">
        <v>0.88</v>
      </c>
      <c r="D113" s="1">
        <v>0.9</v>
      </c>
      <c r="G113" s="2">
        <v>0</v>
      </c>
      <c r="H113" s="1">
        <v>1</v>
      </c>
      <c r="I113" s="1">
        <v>1</v>
      </c>
      <c r="J113" s="1">
        <v>0</v>
      </c>
      <c r="K113" s="1">
        <v>0</v>
      </c>
      <c r="L113" s="1">
        <v>0</v>
      </c>
      <c r="M113" s="1">
        <v>1</v>
      </c>
      <c r="N113" s="1">
        <v>0</v>
      </c>
      <c r="O113" s="13">
        <v>0</v>
      </c>
      <c r="P113" s="1">
        <v>0</v>
      </c>
      <c r="Q113" s="1">
        <v>0</v>
      </c>
      <c r="R113" s="1">
        <v>0</v>
      </c>
      <c r="S113" s="1">
        <v>0</v>
      </c>
      <c r="T113" s="4">
        <v>0</v>
      </c>
      <c r="U113" s="1">
        <v>0</v>
      </c>
      <c r="V113" s="1">
        <v>0</v>
      </c>
      <c r="W113" s="1">
        <v>0</v>
      </c>
      <c r="X113" s="1">
        <v>0</v>
      </c>
      <c r="Y113" s="1">
        <v>0</v>
      </c>
      <c r="Z113" s="1">
        <v>2</v>
      </c>
      <c r="AA113" s="1">
        <v>2</v>
      </c>
      <c r="AB113" s="13">
        <v>0</v>
      </c>
      <c r="AC113" s="1">
        <v>0</v>
      </c>
      <c r="AD113" s="1">
        <v>0</v>
      </c>
      <c r="AE113" s="1">
        <v>0</v>
      </c>
      <c r="AF113" s="1">
        <v>0</v>
      </c>
      <c r="AG113" s="6">
        <v>0</v>
      </c>
      <c r="AH113" s="1">
        <v>2</v>
      </c>
      <c r="AI113" s="1">
        <v>0</v>
      </c>
      <c r="AJ113" s="1">
        <v>0</v>
      </c>
      <c r="AK113" s="1">
        <v>0</v>
      </c>
      <c r="AL113" s="1">
        <v>0</v>
      </c>
      <c r="AM113" s="1">
        <v>2</v>
      </c>
      <c r="AN113" s="1">
        <v>1</v>
      </c>
      <c r="AO113" s="13">
        <v>0</v>
      </c>
      <c r="AP113" s="1">
        <v>0</v>
      </c>
      <c r="AQ113" s="1">
        <v>0</v>
      </c>
      <c r="AR113" s="1">
        <v>0</v>
      </c>
      <c r="AS113" s="1">
        <v>0</v>
      </c>
      <c r="AT113" s="8"/>
      <c r="BB113" s="13"/>
      <c r="BG113" s="10"/>
      <c r="BO113" s="13"/>
    </row>
    <row r="114" spans="1:67" ht="15.75" customHeight="1" x14ac:dyDescent="0.25">
      <c r="A114" s="17" t="s">
        <v>107</v>
      </c>
      <c r="B114" s="1">
        <v>1.2</v>
      </c>
      <c r="C114" s="1">
        <v>0.87</v>
      </c>
      <c r="D114" s="1">
        <v>1.1399999999999999</v>
      </c>
      <c r="G114" s="2">
        <v>1</v>
      </c>
      <c r="H114" s="1">
        <v>2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1</v>
      </c>
      <c r="O114" s="13">
        <v>0</v>
      </c>
      <c r="P114" s="1">
        <v>0</v>
      </c>
      <c r="Q114" s="1">
        <v>0</v>
      </c>
      <c r="R114" s="1">
        <v>0</v>
      </c>
      <c r="S114" s="1">
        <v>0</v>
      </c>
      <c r="T114" s="4">
        <v>0</v>
      </c>
      <c r="U114" s="1">
        <v>1</v>
      </c>
      <c r="V114" s="1">
        <v>0</v>
      </c>
      <c r="W114" s="1">
        <v>0</v>
      </c>
      <c r="X114" s="1">
        <v>0</v>
      </c>
      <c r="Y114" s="1">
        <v>0</v>
      </c>
      <c r="Z114" s="1">
        <v>2</v>
      </c>
      <c r="AA114" s="1">
        <v>1</v>
      </c>
      <c r="AB114" s="13">
        <v>1</v>
      </c>
      <c r="AC114" s="1">
        <v>0</v>
      </c>
      <c r="AD114" s="1">
        <v>0</v>
      </c>
      <c r="AE114" s="1">
        <v>0</v>
      </c>
      <c r="AF114" s="1">
        <v>0</v>
      </c>
      <c r="AG114" s="6">
        <v>2</v>
      </c>
      <c r="AH114" s="1">
        <v>2</v>
      </c>
      <c r="AI114" s="1">
        <v>0</v>
      </c>
      <c r="AJ114" s="1">
        <v>1</v>
      </c>
      <c r="AK114" s="1">
        <v>0</v>
      </c>
      <c r="AL114" s="1">
        <v>0</v>
      </c>
      <c r="AM114" s="1">
        <v>1</v>
      </c>
      <c r="AN114" s="1">
        <v>0</v>
      </c>
      <c r="AO114" s="13">
        <v>0</v>
      </c>
      <c r="AP114" s="1">
        <v>1</v>
      </c>
      <c r="AQ114" s="1">
        <v>0</v>
      </c>
      <c r="AR114" s="1">
        <v>0</v>
      </c>
      <c r="AS114" s="1">
        <v>0</v>
      </c>
      <c r="AT114" s="8"/>
      <c r="BB114" s="13"/>
      <c r="BG114" s="10"/>
      <c r="BO114" s="13"/>
    </row>
    <row r="115" spans="1:67" ht="15.75" customHeight="1" x14ac:dyDescent="0.25">
      <c r="A115" s="17" t="s">
        <v>108</v>
      </c>
      <c r="B115" s="1">
        <v>0.99</v>
      </c>
      <c r="C115" s="1">
        <v>0.43</v>
      </c>
      <c r="D115" s="1">
        <v>1.1200000000000001</v>
      </c>
      <c r="G115" s="2">
        <v>1</v>
      </c>
      <c r="H115" s="1">
        <v>2</v>
      </c>
      <c r="I115" s="1">
        <v>1</v>
      </c>
      <c r="J115" s="1">
        <v>0</v>
      </c>
      <c r="K115" s="1">
        <v>0</v>
      </c>
      <c r="L115" s="1">
        <v>0</v>
      </c>
      <c r="M115" s="1">
        <v>1</v>
      </c>
      <c r="N115" s="1">
        <v>0</v>
      </c>
      <c r="O115" s="13">
        <v>0</v>
      </c>
      <c r="P115" s="1">
        <v>0</v>
      </c>
      <c r="Q115" s="1">
        <v>0</v>
      </c>
      <c r="R115" s="1">
        <v>0</v>
      </c>
      <c r="S115" s="1">
        <v>0</v>
      </c>
      <c r="T115" s="4">
        <v>0</v>
      </c>
      <c r="U115" s="1">
        <v>0</v>
      </c>
      <c r="V115" s="1">
        <v>0</v>
      </c>
      <c r="W115" s="1">
        <v>0</v>
      </c>
      <c r="X115" s="1">
        <v>0</v>
      </c>
      <c r="Y115" s="1">
        <v>0</v>
      </c>
      <c r="Z115" s="1">
        <v>1</v>
      </c>
      <c r="AA115" s="1">
        <v>0</v>
      </c>
      <c r="AB115" s="13">
        <v>0</v>
      </c>
      <c r="AC115" s="1">
        <v>0</v>
      </c>
      <c r="AD115" s="1">
        <v>0</v>
      </c>
      <c r="AE115" s="1">
        <v>0</v>
      </c>
      <c r="AF115" s="1">
        <v>0</v>
      </c>
      <c r="AG115" s="6">
        <v>0</v>
      </c>
      <c r="AH115" s="1">
        <v>1</v>
      </c>
      <c r="AI115" s="1">
        <v>3</v>
      </c>
      <c r="AJ115" s="1">
        <v>0</v>
      </c>
      <c r="AK115" s="1">
        <v>0</v>
      </c>
      <c r="AL115" s="1">
        <v>2</v>
      </c>
      <c r="AM115" s="1">
        <v>1</v>
      </c>
      <c r="AN115" s="1">
        <v>0</v>
      </c>
      <c r="AO115" s="13">
        <v>0</v>
      </c>
      <c r="AP115" s="1">
        <v>0</v>
      </c>
      <c r="AQ115" s="1">
        <v>0</v>
      </c>
      <c r="AR115" s="1">
        <v>0</v>
      </c>
      <c r="AS115" s="1">
        <v>0</v>
      </c>
      <c r="AT115" s="8"/>
      <c r="BB115" s="13"/>
      <c r="BG115" s="10"/>
      <c r="BO115" s="13"/>
    </row>
    <row r="116" spans="1:67" ht="15.75" customHeight="1" x14ac:dyDescent="0.25">
      <c r="A116" s="17" t="s">
        <v>109</v>
      </c>
      <c r="B116" s="1">
        <v>0.97</v>
      </c>
      <c r="C116" s="1">
        <v>1.42</v>
      </c>
      <c r="D116" s="1">
        <v>1.1599999999999999</v>
      </c>
      <c r="G116" s="2">
        <v>1</v>
      </c>
      <c r="H116" s="1">
        <v>0</v>
      </c>
      <c r="I116" s="1">
        <v>1</v>
      </c>
      <c r="J116" s="1">
        <v>0</v>
      </c>
      <c r="K116" s="1">
        <v>0</v>
      </c>
      <c r="L116" s="1">
        <v>0</v>
      </c>
      <c r="M116" s="1">
        <v>2</v>
      </c>
      <c r="N116" s="1">
        <v>0</v>
      </c>
      <c r="O116" s="13">
        <v>0</v>
      </c>
      <c r="P116" s="1">
        <v>0</v>
      </c>
      <c r="Q116" s="1">
        <v>0</v>
      </c>
      <c r="R116" s="1">
        <v>0</v>
      </c>
      <c r="S116" s="1">
        <v>0</v>
      </c>
      <c r="T116" s="4">
        <v>0</v>
      </c>
      <c r="U116" s="1">
        <v>0</v>
      </c>
      <c r="V116" s="1">
        <v>0</v>
      </c>
      <c r="W116" s="1">
        <v>0</v>
      </c>
      <c r="X116" s="1">
        <v>0</v>
      </c>
      <c r="Y116" s="1">
        <v>1</v>
      </c>
      <c r="Z116" s="1">
        <v>4</v>
      </c>
      <c r="AA116" s="1">
        <v>0</v>
      </c>
      <c r="AB116" s="13">
        <v>1</v>
      </c>
      <c r="AC116" s="1">
        <v>0</v>
      </c>
      <c r="AD116" s="1">
        <v>0</v>
      </c>
      <c r="AE116" s="1">
        <v>0</v>
      </c>
      <c r="AF116" s="1">
        <v>0</v>
      </c>
      <c r="AG116" s="6">
        <v>0</v>
      </c>
      <c r="AH116" s="1">
        <v>4</v>
      </c>
      <c r="AI116" s="1">
        <v>0</v>
      </c>
      <c r="AJ116" s="1">
        <v>0</v>
      </c>
      <c r="AK116" s="1">
        <v>0</v>
      </c>
      <c r="AL116" s="1">
        <v>2</v>
      </c>
      <c r="AM116" s="1">
        <v>0</v>
      </c>
      <c r="AN116" s="1">
        <v>0</v>
      </c>
      <c r="AO116" s="13">
        <v>0</v>
      </c>
      <c r="AP116" s="1">
        <v>0</v>
      </c>
      <c r="AQ116" s="1">
        <v>0</v>
      </c>
      <c r="AR116" s="1">
        <v>0</v>
      </c>
      <c r="AS116" s="1">
        <v>0</v>
      </c>
      <c r="AT116" s="8"/>
      <c r="BB116" s="13"/>
      <c r="BG116" s="10"/>
      <c r="BO116" s="13"/>
    </row>
    <row r="117" spans="1:67" ht="15.75" customHeight="1" x14ac:dyDescent="0.25">
      <c r="A117" s="17" t="s">
        <v>110</v>
      </c>
      <c r="B117" s="1">
        <v>0.43</v>
      </c>
      <c r="C117" s="1">
        <v>0.45</v>
      </c>
      <c r="D117" s="1">
        <v>0.91</v>
      </c>
      <c r="G117" s="2">
        <v>0</v>
      </c>
      <c r="H117" s="1">
        <v>1</v>
      </c>
      <c r="I117" s="1">
        <v>0</v>
      </c>
      <c r="J117" s="1">
        <v>0</v>
      </c>
      <c r="K117" s="1">
        <v>0</v>
      </c>
      <c r="L117" s="1">
        <v>0</v>
      </c>
      <c r="M117" s="1">
        <v>1</v>
      </c>
      <c r="N117" s="1">
        <v>0</v>
      </c>
      <c r="O117" s="13">
        <v>0</v>
      </c>
      <c r="P117" s="1">
        <v>0</v>
      </c>
      <c r="Q117" s="1">
        <v>0</v>
      </c>
      <c r="R117" s="1">
        <v>0</v>
      </c>
      <c r="S117" s="1">
        <v>0</v>
      </c>
      <c r="T117" s="4">
        <v>0</v>
      </c>
      <c r="U117" s="1">
        <v>0</v>
      </c>
      <c r="V117" s="1">
        <v>0</v>
      </c>
      <c r="W117" s="1">
        <v>0</v>
      </c>
      <c r="X117" s="1">
        <v>0</v>
      </c>
      <c r="Y117" s="1">
        <v>2</v>
      </c>
      <c r="Z117" s="1">
        <v>0</v>
      </c>
      <c r="AA117" s="1">
        <v>1</v>
      </c>
      <c r="AB117" s="13">
        <v>0</v>
      </c>
      <c r="AC117" s="1">
        <v>0</v>
      </c>
      <c r="AD117" s="1">
        <v>0</v>
      </c>
      <c r="AE117" s="1">
        <v>0</v>
      </c>
      <c r="AF117" s="1">
        <v>0</v>
      </c>
      <c r="AG117" s="6">
        <v>0</v>
      </c>
      <c r="AH117" s="1">
        <v>1</v>
      </c>
      <c r="AI117" s="1">
        <v>1</v>
      </c>
      <c r="AJ117" s="1">
        <v>0</v>
      </c>
      <c r="AK117" s="1">
        <v>0</v>
      </c>
      <c r="AL117" s="1">
        <v>0</v>
      </c>
      <c r="AM117" s="1">
        <v>0</v>
      </c>
      <c r="AN117" s="1">
        <v>0</v>
      </c>
      <c r="AO117" s="13">
        <v>0</v>
      </c>
      <c r="AP117" s="1">
        <v>0</v>
      </c>
      <c r="AQ117" s="1">
        <v>0</v>
      </c>
      <c r="AR117" s="1">
        <v>0</v>
      </c>
      <c r="AS117" s="1">
        <v>0</v>
      </c>
      <c r="AT117" s="8"/>
      <c r="BB117" s="13"/>
      <c r="BG117" s="10"/>
      <c r="BO117" s="13"/>
    </row>
    <row r="118" spans="1:67" ht="15.75" customHeight="1" x14ac:dyDescent="0.25">
      <c r="A118" s="17" t="s">
        <v>111</v>
      </c>
      <c r="B118" s="1">
        <v>0.42</v>
      </c>
      <c r="C118" s="1">
        <v>0.96</v>
      </c>
      <c r="D118" s="1">
        <v>0.81</v>
      </c>
      <c r="G118" s="2">
        <v>0</v>
      </c>
      <c r="H118" s="1">
        <v>1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3">
        <v>0</v>
      </c>
      <c r="P118" s="1">
        <v>0</v>
      </c>
      <c r="Q118" s="1">
        <v>0</v>
      </c>
      <c r="R118" s="1">
        <v>0</v>
      </c>
      <c r="S118" s="1">
        <v>0</v>
      </c>
      <c r="T118" s="4">
        <v>0</v>
      </c>
      <c r="U118" s="1">
        <v>0</v>
      </c>
      <c r="V118" s="1">
        <v>2</v>
      </c>
      <c r="W118" s="1">
        <v>0</v>
      </c>
      <c r="X118" s="1">
        <v>0</v>
      </c>
      <c r="Y118" s="1">
        <v>0</v>
      </c>
      <c r="Z118" s="1">
        <v>2</v>
      </c>
      <c r="AA118" s="1">
        <v>1</v>
      </c>
      <c r="AB118" s="13">
        <v>0</v>
      </c>
      <c r="AC118" s="1">
        <v>1</v>
      </c>
      <c r="AD118" s="1">
        <v>0</v>
      </c>
      <c r="AE118" s="1">
        <v>0</v>
      </c>
      <c r="AF118" s="1">
        <v>0</v>
      </c>
      <c r="AG118" s="6">
        <v>0</v>
      </c>
      <c r="AH118" s="1">
        <v>0</v>
      </c>
      <c r="AI118" s="1">
        <v>0</v>
      </c>
      <c r="AJ118" s="1">
        <v>1</v>
      </c>
      <c r="AK118" s="1">
        <v>0</v>
      </c>
      <c r="AL118" s="1">
        <v>0</v>
      </c>
      <c r="AM118" s="1">
        <v>3</v>
      </c>
      <c r="AN118" s="1">
        <v>1</v>
      </c>
      <c r="AO118" s="13">
        <v>0</v>
      </c>
      <c r="AP118" s="1">
        <v>0</v>
      </c>
      <c r="AQ118" s="1">
        <v>1</v>
      </c>
      <c r="AR118" s="1">
        <v>0</v>
      </c>
      <c r="AS118" s="1">
        <v>0</v>
      </c>
      <c r="AT118" s="8"/>
      <c r="BB118" s="13"/>
      <c r="BG118" s="10"/>
      <c r="BO118" s="13"/>
    </row>
    <row r="119" spans="1:67" ht="15.75" customHeight="1" x14ac:dyDescent="0.25">
      <c r="A119" s="14">
        <v>45072</v>
      </c>
      <c r="B119" s="6"/>
      <c r="C119" s="6"/>
      <c r="D119" s="6"/>
      <c r="E119" s="6"/>
      <c r="F119" s="6"/>
      <c r="G119" s="2"/>
      <c r="O119" s="13"/>
      <c r="T119" s="4"/>
      <c r="AB119" s="13"/>
      <c r="AG119" s="6"/>
      <c r="AO119" s="13"/>
      <c r="AT119" s="8"/>
      <c r="BB119" s="13"/>
      <c r="BG119" s="10"/>
      <c r="BO119" s="13"/>
    </row>
    <row r="120" spans="1:67" ht="15.75" customHeight="1" x14ac:dyDescent="0.25">
      <c r="A120" s="17" t="s">
        <v>112</v>
      </c>
      <c r="B120" s="1">
        <v>1.25</v>
      </c>
      <c r="C120" s="1">
        <v>0.73</v>
      </c>
      <c r="G120" s="2">
        <v>0</v>
      </c>
      <c r="H120" s="1">
        <v>1</v>
      </c>
      <c r="I120" s="1">
        <v>0</v>
      </c>
      <c r="J120" s="1">
        <v>0</v>
      </c>
      <c r="K120" s="1">
        <v>0</v>
      </c>
      <c r="L120" s="1">
        <v>0</v>
      </c>
      <c r="M120" s="1">
        <v>1</v>
      </c>
      <c r="N120" s="1">
        <v>1</v>
      </c>
      <c r="O120" s="13">
        <v>0</v>
      </c>
      <c r="P120" s="1">
        <v>0</v>
      </c>
      <c r="Q120" s="1">
        <v>0</v>
      </c>
      <c r="R120" s="1">
        <v>0</v>
      </c>
      <c r="S120" s="1">
        <v>0</v>
      </c>
      <c r="T120" s="4">
        <v>0</v>
      </c>
      <c r="U120" s="1">
        <v>0</v>
      </c>
      <c r="V120" s="1">
        <v>0</v>
      </c>
      <c r="W120" s="1">
        <v>0</v>
      </c>
      <c r="X120" s="1">
        <v>0</v>
      </c>
      <c r="Y120" s="1">
        <v>0</v>
      </c>
      <c r="Z120" s="1">
        <v>1</v>
      </c>
      <c r="AA120" s="1">
        <v>1</v>
      </c>
      <c r="AB120" s="13">
        <v>0</v>
      </c>
      <c r="AC120" s="1">
        <v>0</v>
      </c>
      <c r="AD120" s="1">
        <v>0</v>
      </c>
      <c r="AE120" s="1">
        <v>0</v>
      </c>
      <c r="AF120" s="1">
        <v>0</v>
      </c>
      <c r="AG120" s="6"/>
      <c r="AO120" s="13"/>
      <c r="AT120" s="8"/>
      <c r="BB120" s="13"/>
      <c r="BG120" s="10"/>
      <c r="BO120" s="13"/>
    </row>
    <row r="121" spans="1:67" ht="15.75" customHeight="1" x14ac:dyDescent="0.25">
      <c r="A121" s="12">
        <v>45079</v>
      </c>
      <c r="B121" s="2"/>
      <c r="C121" s="2"/>
      <c r="D121" s="2"/>
      <c r="E121" s="2"/>
      <c r="F121" s="2"/>
      <c r="G121" s="2"/>
      <c r="O121" s="13"/>
      <c r="T121" s="4"/>
      <c r="AB121" s="13"/>
      <c r="AG121" s="6"/>
      <c r="AO121" s="13"/>
      <c r="AT121" s="8"/>
      <c r="BB121" s="13"/>
      <c r="BG121" s="10"/>
      <c r="BO121" s="13"/>
    </row>
    <row r="122" spans="1:67" ht="15.75" customHeight="1" x14ac:dyDescent="0.25">
      <c r="A122" s="17" t="s">
        <v>113</v>
      </c>
      <c r="B122" s="1">
        <v>1.39</v>
      </c>
      <c r="C122" s="1">
        <v>0.7</v>
      </c>
      <c r="D122" s="1">
        <v>0.83</v>
      </c>
      <c r="G122" s="2">
        <v>1</v>
      </c>
      <c r="H122" s="1">
        <v>4</v>
      </c>
      <c r="I122" s="1">
        <v>1</v>
      </c>
      <c r="J122" s="1">
        <v>1</v>
      </c>
      <c r="K122" s="1">
        <v>0</v>
      </c>
      <c r="L122" s="1">
        <v>0</v>
      </c>
      <c r="M122" s="1">
        <v>1</v>
      </c>
      <c r="N122" s="1">
        <v>0</v>
      </c>
      <c r="O122" s="13">
        <v>0</v>
      </c>
      <c r="P122" s="1">
        <v>0</v>
      </c>
      <c r="Q122" s="1">
        <v>0</v>
      </c>
      <c r="R122" s="1">
        <v>0</v>
      </c>
      <c r="S122" s="1">
        <v>0</v>
      </c>
      <c r="T122" s="4">
        <v>0</v>
      </c>
      <c r="U122" s="1">
        <v>1</v>
      </c>
      <c r="V122" s="1">
        <v>0</v>
      </c>
      <c r="W122" s="1">
        <v>0</v>
      </c>
      <c r="X122" s="1">
        <v>0</v>
      </c>
      <c r="Y122" s="1">
        <v>1</v>
      </c>
      <c r="Z122" s="1">
        <v>1</v>
      </c>
      <c r="AA122" s="1">
        <v>1</v>
      </c>
      <c r="AB122" s="13">
        <v>0</v>
      </c>
      <c r="AC122" s="1">
        <v>0</v>
      </c>
      <c r="AD122" s="1">
        <v>0</v>
      </c>
      <c r="AE122" s="1">
        <v>0</v>
      </c>
      <c r="AF122" s="1">
        <v>0</v>
      </c>
      <c r="AG122" s="6">
        <v>0</v>
      </c>
      <c r="AH122" s="1">
        <v>3</v>
      </c>
      <c r="AI122" s="1">
        <v>0</v>
      </c>
      <c r="AJ122" s="1">
        <v>0</v>
      </c>
      <c r="AK122" s="1">
        <v>0</v>
      </c>
      <c r="AL122" s="1">
        <v>0</v>
      </c>
      <c r="AM122" s="1">
        <v>1</v>
      </c>
      <c r="AN122" s="1">
        <v>0</v>
      </c>
      <c r="AO122" s="13">
        <v>0</v>
      </c>
      <c r="AP122" s="1">
        <v>0</v>
      </c>
      <c r="AQ122" s="1">
        <v>0</v>
      </c>
      <c r="AR122" s="1">
        <v>0</v>
      </c>
      <c r="AS122" s="1">
        <v>0</v>
      </c>
      <c r="AT122" s="8"/>
      <c r="BB122" s="13"/>
      <c r="BG122" s="10"/>
      <c r="BO122" s="13"/>
    </row>
    <row r="123" spans="1:67" ht="15.75" customHeight="1" x14ac:dyDescent="0.25">
      <c r="A123" s="17" t="s">
        <v>114</v>
      </c>
      <c r="B123" s="1">
        <v>0.55000000000000004</v>
      </c>
      <c r="C123" s="1">
        <v>1.31</v>
      </c>
      <c r="D123" s="1">
        <v>0.86</v>
      </c>
      <c r="G123" s="2">
        <v>0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3">
        <v>0</v>
      </c>
      <c r="P123" s="1">
        <v>0</v>
      </c>
      <c r="Q123" s="1">
        <v>0</v>
      </c>
      <c r="R123" s="1">
        <v>0</v>
      </c>
      <c r="S123" s="1">
        <v>0</v>
      </c>
      <c r="T123" s="4">
        <v>0</v>
      </c>
      <c r="U123" s="1">
        <v>2</v>
      </c>
      <c r="V123" s="1">
        <v>1</v>
      </c>
      <c r="W123" s="1">
        <v>0</v>
      </c>
      <c r="X123" s="1">
        <v>0</v>
      </c>
      <c r="Y123" s="1">
        <v>0</v>
      </c>
      <c r="Z123" s="1">
        <v>5</v>
      </c>
      <c r="AA123" s="1">
        <v>0</v>
      </c>
      <c r="AB123" s="13">
        <v>2</v>
      </c>
      <c r="AC123" s="1">
        <v>0</v>
      </c>
      <c r="AD123" s="1">
        <v>0</v>
      </c>
      <c r="AE123" s="1">
        <v>0</v>
      </c>
      <c r="AF123" s="1">
        <v>0</v>
      </c>
      <c r="AG123" s="6">
        <v>0</v>
      </c>
      <c r="AH123" s="1">
        <v>4</v>
      </c>
      <c r="AI123" s="1">
        <v>0</v>
      </c>
      <c r="AJ123" s="1">
        <v>0</v>
      </c>
      <c r="AK123" s="1">
        <v>0</v>
      </c>
      <c r="AL123" s="1">
        <v>0</v>
      </c>
      <c r="AM123" s="1">
        <v>1</v>
      </c>
      <c r="AN123" s="1">
        <v>1</v>
      </c>
      <c r="AO123" s="13">
        <v>0</v>
      </c>
      <c r="AP123" s="1">
        <v>0</v>
      </c>
      <c r="AQ123" s="1">
        <v>0</v>
      </c>
      <c r="AR123" s="1">
        <v>0</v>
      </c>
      <c r="AS123" s="1">
        <v>0</v>
      </c>
      <c r="AT123" s="8"/>
      <c r="BB123" s="13"/>
      <c r="BG123" s="10"/>
      <c r="BO123" s="13"/>
    </row>
    <row r="124" spans="1:67" ht="15.75" customHeight="1" x14ac:dyDescent="0.25">
      <c r="A124" s="17" t="s">
        <v>115</v>
      </c>
      <c r="B124" s="1">
        <v>1.05</v>
      </c>
      <c r="C124" s="1">
        <v>1.3</v>
      </c>
      <c r="D124" s="1">
        <v>0.78</v>
      </c>
      <c r="G124" s="2">
        <v>0</v>
      </c>
      <c r="H124" s="1">
        <v>2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2</v>
      </c>
      <c r="O124" s="13">
        <v>0</v>
      </c>
      <c r="P124" s="1">
        <v>0</v>
      </c>
      <c r="Q124" s="1">
        <v>0</v>
      </c>
      <c r="R124" s="1">
        <v>0</v>
      </c>
      <c r="S124" s="1">
        <v>0</v>
      </c>
      <c r="T124" s="4">
        <v>0</v>
      </c>
      <c r="U124" s="1">
        <v>0</v>
      </c>
      <c r="V124" s="1">
        <v>1</v>
      </c>
      <c r="W124" s="1">
        <v>0</v>
      </c>
      <c r="X124" s="1">
        <v>0</v>
      </c>
      <c r="Y124" s="1">
        <v>0</v>
      </c>
      <c r="Z124" s="1">
        <v>4</v>
      </c>
      <c r="AA124" s="1">
        <v>0</v>
      </c>
      <c r="AB124" s="13">
        <v>1</v>
      </c>
      <c r="AC124" s="1">
        <v>1</v>
      </c>
      <c r="AD124" s="1">
        <v>0</v>
      </c>
      <c r="AE124" s="1">
        <v>0</v>
      </c>
      <c r="AF124" s="1">
        <v>0</v>
      </c>
      <c r="AG124" s="6">
        <v>1</v>
      </c>
      <c r="AH124" s="1">
        <v>0</v>
      </c>
      <c r="AI124" s="1">
        <v>0</v>
      </c>
      <c r="AJ124" s="1">
        <v>0</v>
      </c>
      <c r="AK124" s="1">
        <v>0</v>
      </c>
      <c r="AL124" s="1">
        <v>0</v>
      </c>
      <c r="AM124" s="1">
        <v>3</v>
      </c>
      <c r="AN124" s="1">
        <v>0</v>
      </c>
      <c r="AO124" s="13">
        <v>0</v>
      </c>
      <c r="AP124" s="1">
        <v>0</v>
      </c>
      <c r="AQ124" s="1">
        <v>0</v>
      </c>
      <c r="AR124" s="1">
        <v>0</v>
      </c>
      <c r="AS124" s="1">
        <v>0</v>
      </c>
      <c r="AT124" s="8"/>
      <c r="BB124" s="13"/>
      <c r="BG124" s="10"/>
      <c r="BO124" s="13"/>
    </row>
    <row r="125" spans="1:67" ht="15.75" customHeight="1" x14ac:dyDescent="0.25">
      <c r="A125" s="15">
        <v>45106</v>
      </c>
      <c r="B125" s="4"/>
      <c r="C125" s="4"/>
      <c r="D125" s="4"/>
      <c r="E125" s="4"/>
      <c r="F125" s="4"/>
      <c r="G125" s="2"/>
      <c r="O125" s="13"/>
      <c r="T125" s="4"/>
      <c r="AB125" s="13"/>
      <c r="AG125" s="6"/>
      <c r="AO125" s="13"/>
      <c r="AT125" s="8"/>
      <c r="BB125" s="13"/>
      <c r="BG125" s="10"/>
      <c r="BO125" s="13"/>
    </row>
    <row r="126" spans="1:67" ht="15.75" customHeight="1" x14ac:dyDescent="0.25">
      <c r="A126" s="17" t="s">
        <v>116</v>
      </c>
      <c r="B126" s="1">
        <v>0.96</v>
      </c>
      <c r="D126" s="1">
        <v>0.76</v>
      </c>
      <c r="G126" s="2">
        <v>0</v>
      </c>
      <c r="H126" s="1">
        <v>1</v>
      </c>
      <c r="I126" s="1">
        <v>0</v>
      </c>
      <c r="J126" s="1">
        <v>0</v>
      </c>
      <c r="K126" s="1">
        <v>0</v>
      </c>
      <c r="L126" s="1">
        <v>0</v>
      </c>
      <c r="M126" s="1">
        <v>2</v>
      </c>
      <c r="N126" s="1">
        <v>1</v>
      </c>
      <c r="O126" s="13">
        <v>0</v>
      </c>
      <c r="P126" s="1">
        <v>0</v>
      </c>
      <c r="Q126" s="1">
        <v>0</v>
      </c>
      <c r="R126" s="1">
        <v>0</v>
      </c>
      <c r="S126" s="1">
        <v>0</v>
      </c>
      <c r="T126" s="4"/>
      <c r="AB126" s="13"/>
      <c r="AG126" s="6">
        <v>1</v>
      </c>
      <c r="AH126" s="1">
        <v>0</v>
      </c>
      <c r="AI126" s="1">
        <v>0</v>
      </c>
      <c r="AJ126" s="1">
        <v>1</v>
      </c>
      <c r="AK126" s="1">
        <v>0</v>
      </c>
      <c r="AL126" s="1">
        <v>0</v>
      </c>
      <c r="AM126" s="1">
        <v>1</v>
      </c>
      <c r="AN126" s="1">
        <v>0</v>
      </c>
      <c r="AO126" s="13">
        <v>0</v>
      </c>
      <c r="AP126" s="1">
        <v>0</v>
      </c>
      <c r="AQ126" s="1">
        <v>0</v>
      </c>
      <c r="AR126" s="1">
        <v>0</v>
      </c>
      <c r="AS126" s="1">
        <v>0</v>
      </c>
      <c r="AT126" s="8"/>
      <c r="BB126" s="13"/>
      <c r="BG126" s="10"/>
      <c r="BO126" s="13"/>
    </row>
    <row r="127" spans="1:67" ht="15.75" customHeight="1" x14ac:dyDescent="0.25">
      <c r="A127" s="14">
        <v>45107</v>
      </c>
      <c r="B127" s="6"/>
      <c r="C127" s="6"/>
      <c r="D127" s="6"/>
      <c r="E127" s="6"/>
      <c r="F127" s="6"/>
      <c r="G127" s="2"/>
      <c r="O127" s="13"/>
      <c r="T127" s="4"/>
      <c r="AB127" s="13"/>
      <c r="AG127" s="6"/>
      <c r="AO127" s="13"/>
      <c r="AT127" s="8"/>
      <c r="BB127" s="13"/>
      <c r="BG127" s="10"/>
      <c r="BO127" s="13"/>
    </row>
    <row r="128" spans="1:67" ht="15.75" customHeight="1" x14ac:dyDescent="0.25">
      <c r="A128" s="17" t="s">
        <v>117</v>
      </c>
      <c r="B128" s="1">
        <v>1.67</v>
      </c>
      <c r="C128" s="1">
        <v>1.1100000000000001</v>
      </c>
      <c r="D128" s="1">
        <v>1.49</v>
      </c>
      <c r="G128" s="2">
        <v>0</v>
      </c>
      <c r="H128" s="1">
        <v>3</v>
      </c>
      <c r="I128" s="1">
        <v>0</v>
      </c>
      <c r="J128" s="1">
        <v>0</v>
      </c>
      <c r="K128" s="1">
        <v>0</v>
      </c>
      <c r="L128" s="1">
        <v>2</v>
      </c>
      <c r="M128" s="1">
        <v>3</v>
      </c>
      <c r="N128" s="1">
        <v>0</v>
      </c>
      <c r="O128" s="13">
        <v>0</v>
      </c>
      <c r="P128" s="1">
        <v>0</v>
      </c>
      <c r="Q128" s="1">
        <v>0</v>
      </c>
      <c r="R128" s="1">
        <v>0</v>
      </c>
      <c r="S128" s="1">
        <v>0</v>
      </c>
      <c r="T128" s="4">
        <v>0</v>
      </c>
      <c r="U128" s="1">
        <v>1</v>
      </c>
      <c r="V128" s="1">
        <v>0</v>
      </c>
      <c r="W128" s="1">
        <v>0</v>
      </c>
      <c r="X128" s="1">
        <v>0</v>
      </c>
      <c r="Y128" s="1">
        <v>0</v>
      </c>
      <c r="Z128" s="1">
        <v>2</v>
      </c>
      <c r="AA128" s="1">
        <v>0</v>
      </c>
      <c r="AB128" s="13">
        <v>0</v>
      </c>
      <c r="AC128" s="1">
        <v>0</v>
      </c>
      <c r="AD128" s="1">
        <v>0</v>
      </c>
      <c r="AE128" s="1">
        <v>0</v>
      </c>
      <c r="AF128" s="1">
        <v>0</v>
      </c>
      <c r="AG128" s="6">
        <v>0</v>
      </c>
      <c r="AH128" s="1">
        <v>2</v>
      </c>
      <c r="AI128" s="1">
        <v>2</v>
      </c>
      <c r="AJ128" s="1">
        <v>0</v>
      </c>
      <c r="AK128" s="1">
        <v>0</v>
      </c>
      <c r="AL128" s="1">
        <v>0</v>
      </c>
      <c r="AM128" s="1">
        <v>1</v>
      </c>
      <c r="AN128" s="1">
        <v>0</v>
      </c>
      <c r="AO128" s="13">
        <v>0</v>
      </c>
      <c r="AP128" s="1">
        <v>0</v>
      </c>
      <c r="AQ128" s="1">
        <v>0</v>
      </c>
      <c r="AR128" s="1">
        <v>0</v>
      </c>
      <c r="AS128" s="1">
        <v>0</v>
      </c>
      <c r="AT128" s="8"/>
      <c r="BB128" s="13"/>
      <c r="BG128" s="10"/>
      <c r="BO128" s="13"/>
    </row>
    <row r="129" spans="1:67" ht="15.75" customHeight="1" x14ac:dyDescent="0.25">
      <c r="A129" s="17" t="s">
        <v>118</v>
      </c>
      <c r="B129" s="1">
        <v>1.26</v>
      </c>
      <c r="C129" s="1">
        <v>0.31</v>
      </c>
      <c r="D129" s="1">
        <v>0.71</v>
      </c>
      <c r="G129" s="2">
        <v>0</v>
      </c>
      <c r="H129" s="1">
        <v>3</v>
      </c>
      <c r="I129" s="1">
        <v>1</v>
      </c>
      <c r="J129" s="1">
        <v>0</v>
      </c>
      <c r="K129" s="1">
        <v>0</v>
      </c>
      <c r="L129" s="1">
        <v>0</v>
      </c>
      <c r="M129" s="1">
        <v>1</v>
      </c>
      <c r="N129" s="1">
        <v>0</v>
      </c>
      <c r="O129" s="13">
        <v>0</v>
      </c>
      <c r="P129" s="1">
        <v>0</v>
      </c>
      <c r="Q129" s="1">
        <v>0</v>
      </c>
      <c r="R129" s="1">
        <v>0</v>
      </c>
      <c r="S129" s="1">
        <v>0</v>
      </c>
      <c r="T129" s="4">
        <v>0</v>
      </c>
      <c r="U129" s="1">
        <v>0</v>
      </c>
      <c r="V129" s="1">
        <v>0</v>
      </c>
      <c r="W129" s="1">
        <v>0</v>
      </c>
      <c r="X129" s="1">
        <v>0</v>
      </c>
      <c r="Y129" s="1">
        <v>0</v>
      </c>
      <c r="Z129" s="1">
        <v>1</v>
      </c>
      <c r="AA129" s="1">
        <v>1</v>
      </c>
      <c r="AB129" s="13">
        <v>0</v>
      </c>
      <c r="AC129" s="1">
        <v>0</v>
      </c>
      <c r="AD129" s="1">
        <v>0</v>
      </c>
      <c r="AE129" s="1">
        <v>0</v>
      </c>
      <c r="AF129" s="1">
        <v>0</v>
      </c>
      <c r="AG129" s="6">
        <v>1</v>
      </c>
      <c r="AH129" s="1">
        <v>0</v>
      </c>
      <c r="AI129" s="1">
        <v>1</v>
      </c>
      <c r="AJ129" s="1">
        <v>0</v>
      </c>
      <c r="AK129" s="1">
        <v>0</v>
      </c>
      <c r="AL129" s="1">
        <v>0</v>
      </c>
      <c r="AM129" s="1">
        <v>2</v>
      </c>
      <c r="AN129" s="1">
        <v>0</v>
      </c>
      <c r="AO129" s="13">
        <v>0</v>
      </c>
      <c r="AP129" s="1">
        <v>0</v>
      </c>
      <c r="AQ129" s="1">
        <v>0</v>
      </c>
      <c r="AR129" s="1">
        <v>0</v>
      </c>
      <c r="AS129" s="1">
        <v>0</v>
      </c>
      <c r="AT129" s="8"/>
      <c r="BB129" s="13"/>
      <c r="BG129" s="10"/>
      <c r="BO129" s="13"/>
    </row>
    <row r="130" spans="1:67" ht="15.75" customHeight="1" x14ac:dyDescent="0.25">
      <c r="A130" s="17" t="s">
        <v>119</v>
      </c>
      <c r="B130" s="1">
        <v>1.24</v>
      </c>
      <c r="C130" s="1">
        <v>0.5</v>
      </c>
      <c r="D130" s="1">
        <v>1.35</v>
      </c>
      <c r="G130" s="2">
        <v>0</v>
      </c>
      <c r="H130" s="1">
        <v>3</v>
      </c>
      <c r="I130" s="1">
        <v>0</v>
      </c>
      <c r="J130" s="1">
        <v>0</v>
      </c>
      <c r="K130" s="1">
        <v>0</v>
      </c>
      <c r="L130" s="1">
        <v>0</v>
      </c>
      <c r="M130" s="1">
        <v>2</v>
      </c>
      <c r="N130" s="1">
        <v>0</v>
      </c>
      <c r="O130" s="13">
        <v>0</v>
      </c>
      <c r="P130" s="1">
        <v>0</v>
      </c>
      <c r="Q130" s="1">
        <v>0</v>
      </c>
      <c r="R130" s="1">
        <v>0</v>
      </c>
      <c r="S130" s="1">
        <v>0</v>
      </c>
      <c r="T130" s="4">
        <v>0</v>
      </c>
      <c r="U130" s="1">
        <v>0</v>
      </c>
      <c r="V130" s="1">
        <v>0</v>
      </c>
      <c r="W130" s="1">
        <v>0</v>
      </c>
      <c r="X130" s="1">
        <v>0</v>
      </c>
      <c r="Y130" s="1">
        <v>0</v>
      </c>
      <c r="Z130" s="1">
        <v>0</v>
      </c>
      <c r="AA130" s="1">
        <v>0</v>
      </c>
      <c r="AB130" s="13">
        <v>0</v>
      </c>
      <c r="AC130" s="1">
        <v>0</v>
      </c>
      <c r="AD130" s="1">
        <v>0</v>
      </c>
      <c r="AE130" s="1">
        <v>0</v>
      </c>
      <c r="AF130" s="1">
        <v>0</v>
      </c>
      <c r="AG130" s="6">
        <v>0</v>
      </c>
      <c r="AH130" s="1">
        <v>1</v>
      </c>
      <c r="AI130" s="1">
        <v>0</v>
      </c>
      <c r="AJ130" s="1">
        <v>0</v>
      </c>
      <c r="AK130" s="1">
        <v>0</v>
      </c>
      <c r="AL130" s="1">
        <v>0</v>
      </c>
      <c r="AM130" s="1">
        <v>3</v>
      </c>
      <c r="AN130" s="1">
        <v>0</v>
      </c>
      <c r="AO130" s="13">
        <v>0</v>
      </c>
      <c r="AP130" s="1">
        <v>0</v>
      </c>
      <c r="AQ130" s="1">
        <v>0</v>
      </c>
      <c r="AR130" s="1">
        <v>0</v>
      </c>
      <c r="AS130" s="1">
        <v>0</v>
      </c>
      <c r="AT130" s="8"/>
      <c r="BB130" s="13"/>
      <c r="BG130" s="10"/>
      <c r="BO130" s="13"/>
    </row>
    <row r="131" spans="1:67" ht="15.75" customHeight="1" x14ac:dyDescent="0.25">
      <c r="A131" s="12">
        <v>45111</v>
      </c>
      <c r="B131" s="2"/>
      <c r="C131" s="2"/>
      <c r="D131" s="2"/>
      <c r="E131" s="2"/>
      <c r="F131" s="2"/>
      <c r="G131" s="2"/>
      <c r="O131" s="13"/>
      <c r="T131" s="4"/>
      <c r="AB131" s="13"/>
      <c r="AG131" s="6"/>
      <c r="AO131" s="13"/>
      <c r="AT131" s="8"/>
      <c r="BB131" s="13"/>
      <c r="BG131" s="10"/>
      <c r="BO131" s="13"/>
    </row>
    <row r="132" spans="1:67" ht="15.75" customHeight="1" x14ac:dyDescent="0.25">
      <c r="A132" s="17" t="s">
        <v>120</v>
      </c>
      <c r="B132" s="1">
        <v>0.3</v>
      </c>
      <c r="C132" s="1">
        <v>0.79</v>
      </c>
      <c r="D132" s="1">
        <v>1.58</v>
      </c>
      <c r="G132" s="2">
        <v>0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1</v>
      </c>
      <c r="N132" s="1">
        <v>1</v>
      </c>
      <c r="O132" s="13">
        <v>0</v>
      </c>
      <c r="P132" s="1">
        <v>0</v>
      </c>
      <c r="Q132" s="1">
        <v>0</v>
      </c>
      <c r="R132" s="1">
        <v>0</v>
      </c>
      <c r="S132" s="1">
        <v>0</v>
      </c>
      <c r="T132" s="4">
        <v>0</v>
      </c>
      <c r="U132" s="1">
        <v>0</v>
      </c>
      <c r="V132" s="1">
        <v>0</v>
      </c>
      <c r="W132" s="1">
        <v>1</v>
      </c>
      <c r="X132" s="1">
        <v>0</v>
      </c>
      <c r="Y132" s="1">
        <v>0</v>
      </c>
      <c r="Z132" s="1">
        <v>2</v>
      </c>
      <c r="AA132" s="1">
        <v>1</v>
      </c>
      <c r="AB132" s="13">
        <v>0</v>
      </c>
      <c r="AC132" s="1">
        <v>1</v>
      </c>
      <c r="AD132" s="1">
        <v>0</v>
      </c>
      <c r="AE132" s="1">
        <v>0</v>
      </c>
      <c r="AF132" s="1">
        <v>0</v>
      </c>
      <c r="AG132" s="6">
        <v>0</v>
      </c>
      <c r="AH132" s="1">
        <v>2</v>
      </c>
      <c r="AI132" s="1">
        <v>1</v>
      </c>
      <c r="AJ132" s="1">
        <v>0</v>
      </c>
      <c r="AK132" s="1">
        <v>1</v>
      </c>
      <c r="AL132" s="1">
        <v>0</v>
      </c>
      <c r="AM132" s="1">
        <v>3</v>
      </c>
      <c r="AN132" s="1">
        <v>1</v>
      </c>
      <c r="AO132" s="13">
        <v>0</v>
      </c>
      <c r="AP132" s="1">
        <v>0</v>
      </c>
      <c r="AQ132" s="1">
        <v>0</v>
      </c>
      <c r="AR132" s="1">
        <v>0</v>
      </c>
      <c r="AS132" s="1">
        <v>0</v>
      </c>
      <c r="AT132" s="8"/>
      <c r="BB132" s="13"/>
      <c r="BG132" s="10"/>
      <c r="BO132" s="13"/>
    </row>
    <row r="133" spans="1:67" ht="15.75" customHeight="1" x14ac:dyDescent="0.25">
      <c r="A133" s="17" t="s">
        <v>121</v>
      </c>
      <c r="B133" s="1">
        <v>0.57999999999999996</v>
      </c>
      <c r="C133" s="1">
        <v>0.87</v>
      </c>
      <c r="D133" s="1">
        <v>1.18</v>
      </c>
      <c r="G133" s="2">
        <v>0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1</v>
      </c>
      <c r="N133" s="1">
        <v>0</v>
      </c>
      <c r="O133" s="13">
        <v>0</v>
      </c>
      <c r="P133" s="1">
        <v>0</v>
      </c>
      <c r="Q133" s="1">
        <v>0</v>
      </c>
      <c r="R133" s="1">
        <v>0</v>
      </c>
      <c r="S133" s="1">
        <v>0</v>
      </c>
      <c r="T133" s="4">
        <v>0</v>
      </c>
      <c r="U133" s="1">
        <v>0</v>
      </c>
      <c r="V133" s="1">
        <v>0</v>
      </c>
      <c r="W133" s="1">
        <v>0</v>
      </c>
      <c r="X133" s="1">
        <v>0</v>
      </c>
      <c r="Y133" s="1">
        <v>0</v>
      </c>
      <c r="Z133" s="1">
        <v>3</v>
      </c>
      <c r="AA133" s="1">
        <v>0</v>
      </c>
      <c r="AB133" s="13">
        <v>0</v>
      </c>
      <c r="AC133" s="1">
        <v>0</v>
      </c>
      <c r="AD133" s="1">
        <v>0</v>
      </c>
      <c r="AE133" s="1">
        <v>0</v>
      </c>
      <c r="AF133" s="1">
        <v>0</v>
      </c>
      <c r="AG133" s="6">
        <v>1</v>
      </c>
      <c r="AH133" s="1">
        <v>5</v>
      </c>
      <c r="AI133" s="1">
        <v>0</v>
      </c>
      <c r="AJ133" s="1">
        <v>0</v>
      </c>
      <c r="AK133" s="1">
        <v>0</v>
      </c>
      <c r="AL133" s="1">
        <v>0</v>
      </c>
      <c r="AM133" s="1">
        <v>1</v>
      </c>
      <c r="AN133" s="1">
        <v>0</v>
      </c>
      <c r="AO133" s="13">
        <v>0</v>
      </c>
      <c r="AP133" s="1">
        <v>0</v>
      </c>
      <c r="AQ133" s="1">
        <v>0</v>
      </c>
      <c r="AR133" s="1">
        <v>0</v>
      </c>
      <c r="AS133" s="1">
        <v>0</v>
      </c>
      <c r="AT133" s="8"/>
      <c r="BB133" s="13"/>
      <c r="BG133" s="10"/>
      <c r="BO133" s="13"/>
    </row>
    <row r="134" spans="1:67" ht="15.75" customHeight="1" x14ac:dyDescent="0.25">
      <c r="A134" s="17" t="s">
        <v>122</v>
      </c>
      <c r="B134" s="1">
        <v>1.03</v>
      </c>
      <c r="C134" s="1">
        <v>1.38</v>
      </c>
      <c r="D134" s="1">
        <v>0.55000000000000004</v>
      </c>
      <c r="G134" s="2">
        <v>0</v>
      </c>
      <c r="H134" s="1">
        <v>2</v>
      </c>
      <c r="I134" s="1">
        <v>0</v>
      </c>
      <c r="J134" s="1">
        <v>1</v>
      </c>
      <c r="K134" s="1">
        <v>0</v>
      </c>
      <c r="L134" s="1">
        <v>0</v>
      </c>
      <c r="M134" s="1">
        <v>1</v>
      </c>
      <c r="N134" s="1">
        <v>0</v>
      </c>
      <c r="O134" s="13">
        <v>0</v>
      </c>
      <c r="P134" s="1">
        <v>0</v>
      </c>
      <c r="Q134" s="1">
        <v>0</v>
      </c>
      <c r="R134" s="1">
        <v>0</v>
      </c>
      <c r="S134" s="1">
        <v>0</v>
      </c>
      <c r="T134" s="4">
        <v>0</v>
      </c>
      <c r="U134" s="1">
        <v>0</v>
      </c>
      <c r="V134" s="1">
        <v>1</v>
      </c>
      <c r="W134" s="1">
        <v>0</v>
      </c>
      <c r="X134" s="1">
        <v>0</v>
      </c>
      <c r="Y134" s="1">
        <v>0</v>
      </c>
      <c r="Z134" s="1">
        <v>4</v>
      </c>
      <c r="AA134" s="1">
        <v>0</v>
      </c>
      <c r="AB134" s="13">
        <v>0</v>
      </c>
      <c r="AC134" s="1">
        <v>0</v>
      </c>
      <c r="AD134" s="1">
        <v>0</v>
      </c>
      <c r="AE134" s="1">
        <v>0</v>
      </c>
      <c r="AF134" s="1">
        <v>0</v>
      </c>
      <c r="AG134" s="6">
        <v>0</v>
      </c>
      <c r="AH134" s="1">
        <v>1</v>
      </c>
      <c r="AI134" s="1">
        <v>0</v>
      </c>
      <c r="AJ134" s="1">
        <v>0</v>
      </c>
      <c r="AK134" s="1">
        <v>0</v>
      </c>
      <c r="AL134" s="1">
        <v>0</v>
      </c>
      <c r="AM134" s="1">
        <v>0</v>
      </c>
      <c r="AN134" s="1">
        <v>0</v>
      </c>
      <c r="AO134" s="13">
        <v>0</v>
      </c>
      <c r="AP134" s="1">
        <v>0</v>
      </c>
      <c r="AQ134" s="1">
        <v>0</v>
      </c>
      <c r="AR134" s="1">
        <v>0</v>
      </c>
      <c r="AS134" s="1">
        <v>0</v>
      </c>
      <c r="AT134" s="8"/>
      <c r="BB134" s="13"/>
      <c r="BG134" s="10"/>
      <c r="BO134" s="13"/>
    </row>
    <row r="135" spans="1:67" ht="15.75" customHeight="1" x14ac:dyDescent="0.25">
      <c r="A135" s="17" t="s">
        <v>123</v>
      </c>
      <c r="B135" s="1">
        <v>1.1599999999999999</v>
      </c>
      <c r="C135" s="1">
        <v>1.1200000000000001</v>
      </c>
      <c r="D135" s="1">
        <v>0.95</v>
      </c>
      <c r="G135" s="2">
        <v>0</v>
      </c>
      <c r="H135" s="1">
        <v>0</v>
      </c>
      <c r="I135" s="1">
        <v>1</v>
      </c>
      <c r="J135" s="1">
        <v>0</v>
      </c>
      <c r="K135" s="1">
        <v>0</v>
      </c>
      <c r="L135" s="1">
        <v>0</v>
      </c>
      <c r="M135" s="1">
        <v>2</v>
      </c>
      <c r="N135" s="1">
        <v>0</v>
      </c>
      <c r="O135" s="13">
        <v>1</v>
      </c>
      <c r="P135" s="1">
        <v>0</v>
      </c>
      <c r="Q135" s="1">
        <v>0</v>
      </c>
      <c r="R135" s="1">
        <v>0</v>
      </c>
      <c r="S135" s="1">
        <v>0</v>
      </c>
      <c r="T135" s="4">
        <v>0</v>
      </c>
      <c r="U135" s="1">
        <v>0</v>
      </c>
      <c r="V135" s="1">
        <v>1</v>
      </c>
      <c r="W135" s="1">
        <v>0</v>
      </c>
      <c r="X135" s="1">
        <v>0</v>
      </c>
      <c r="Y135" s="1">
        <v>0</v>
      </c>
      <c r="Z135" s="1">
        <v>2</v>
      </c>
      <c r="AA135" s="1">
        <v>0</v>
      </c>
      <c r="AB135" s="13">
        <v>0</v>
      </c>
      <c r="AC135" s="1">
        <v>1</v>
      </c>
      <c r="AD135" s="1">
        <v>0</v>
      </c>
      <c r="AE135" s="1">
        <v>0</v>
      </c>
      <c r="AF135" s="1">
        <v>0</v>
      </c>
      <c r="AG135" s="6">
        <v>0</v>
      </c>
      <c r="AH135" s="1">
        <v>3</v>
      </c>
      <c r="AI135" s="1">
        <v>2</v>
      </c>
      <c r="AJ135" s="1">
        <v>0</v>
      </c>
      <c r="AK135" s="1">
        <v>0</v>
      </c>
      <c r="AL135" s="1">
        <v>0</v>
      </c>
      <c r="AM135" s="1">
        <v>1</v>
      </c>
      <c r="AN135" s="1">
        <v>1</v>
      </c>
      <c r="AO135" s="13">
        <v>0</v>
      </c>
      <c r="AP135" s="1">
        <v>0</v>
      </c>
      <c r="AQ135" s="1">
        <v>0</v>
      </c>
      <c r="AR135" s="1">
        <v>0</v>
      </c>
      <c r="AS135" s="1">
        <v>0</v>
      </c>
      <c r="AT135" s="8"/>
      <c r="BB135" s="13"/>
      <c r="BG135" s="10"/>
      <c r="BO135" s="13"/>
    </row>
    <row r="136" spans="1:67" ht="15.75" customHeight="1" x14ac:dyDescent="0.25">
      <c r="A136" s="15">
        <v>45143</v>
      </c>
      <c r="B136" s="4"/>
      <c r="C136" s="4"/>
      <c r="D136" s="4"/>
      <c r="E136" s="4"/>
      <c r="F136" s="4"/>
      <c r="G136" s="2"/>
      <c r="O136" s="13"/>
      <c r="T136" s="4"/>
      <c r="AB136" s="13"/>
      <c r="AG136" s="6"/>
      <c r="AO136" s="13"/>
      <c r="AT136" s="8"/>
      <c r="BB136" s="13"/>
      <c r="BG136" s="10"/>
      <c r="BO136" s="13"/>
    </row>
    <row r="137" spans="1:67" ht="15.75" customHeight="1" x14ac:dyDescent="0.25">
      <c r="A137" s="17" t="s">
        <v>124</v>
      </c>
      <c r="B137" s="1">
        <v>1.1200000000000001</v>
      </c>
      <c r="C137" s="1">
        <v>1.42</v>
      </c>
      <c r="D137" s="1">
        <v>0.73</v>
      </c>
      <c r="E137" s="1">
        <v>0.42</v>
      </c>
      <c r="G137" s="2">
        <v>0</v>
      </c>
      <c r="H137" s="1">
        <v>3</v>
      </c>
      <c r="I137" s="1">
        <v>0</v>
      </c>
      <c r="J137" s="1">
        <v>0</v>
      </c>
      <c r="K137" s="1">
        <v>0</v>
      </c>
      <c r="L137" s="1">
        <v>1</v>
      </c>
      <c r="M137" s="1">
        <v>0</v>
      </c>
      <c r="N137" s="1">
        <v>0</v>
      </c>
      <c r="O137" s="13">
        <v>0</v>
      </c>
      <c r="P137" s="1">
        <v>0</v>
      </c>
      <c r="Q137" s="1">
        <v>0</v>
      </c>
      <c r="R137" s="1">
        <v>0</v>
      </c>
      <c r="S137" s="1">
        <v>0</v>
      </c>
      <c r="T137" s="4">
        <v>0</v>
      </c>
      <c r="U137" s="1">
        <v>0</v>
      </c>
      <c r="V137" s="1">
        <v>2</v>
      </c>
      <c r="W137" s="1">
        <v>0</v>
      </c>
      <c r="X137" s="1">
        <v>0</v>
      </c>
      <c r="Y137" s="1">
        <v>0</v>
      </c>
      <c r="Z137" s="1">
        <v>4</v>
      </c>
      <c r="AA137" s="1">
        <v>0</v>
      </c>
      <c r="AB137" s="13">
        <v>0</v>
      </c>
      <c r="AC137" s="1">
        <v>2</v>
      </c>
      <c r="AD137" s="1">
        <v>0</v>
      </c>
      <c r="AE137" s="1">
        <v>0</v>
      </c>
      <c r="AF137" s="1">
        <v>0</v>
      </c>
      <c r="AG137" s="6">
        <v>0</v>
      </c>
      <c r="AH137" s="1">
        <v>1</v>
      </c>
      <c r="AI137" s="1">
        <v>0</v>
      </c>
      <c r="AJ137" s="1">
        <v>0</v>
      </c>
      <c r="AK137" s="1">
        <v>0</v>
      </c>
      <c r="AL137" s="1">
        <v>0</v>
      </c>
      <c r="AM137" s="1">
        <v>0</v>
      </c>
      <c r="AN137" s="1">
        <v>0</v>
      </c>
      <c r="AO137" s="13">
        <v>0</v>
      </c>
      <c r="AP137" s="1">
        <v>0</v>
      </c>
      <c r="AQ137" s="1">
        <v>0</v>
      </c>
      <c r="AR137" s="1">
        <v>0</v>
      </c>
      <c r="AS137" s="1">
        <v>0</v>
      </c>
      <c r="AT137" s="8">
        <v>0</v>
      </c>
      <c r="AU137" s="1">
        <v>0</v>
      </c>
      <c r="AV137" s="1">
        <v>0</v>
      </c>
      <c r="AW137" s="1">
        <v>0</v>
      </c>
      <c r="AX137" s="1">
        <v>0</v>
      </c>
      <c r="AY137" s="1">
        <v>0</v>
      </c>
      <c r="AZ137" s="1">
        <v>1</v>
      </c>
      <c r="BA137" s="1">
        <v>0</v>
      </c>
      <c r="BB137" s="13">
        <v>0</v>
      </c>
      <c r="BC137" s="1">
        <v>0</v>
      </c>
      <c r="BD137" s="1">
        <v>0</v>
      </c>
      <c r="BE137" s="1">
        <v>0</v>
      </c>
      <c r="BF137" s="1">
        <v>0</v>
      </c>
      <c r="BG137" s="10"/>
      <c r="BO137" s="13"/>
    </row>
    <row r="138" spans="1:67" ht="15.75" customHeight="1" x14ac:dyDescent="0.25">
      <c r="A138" s="17" t="s">
        <v>125</v>
      </c>
      <c r="B138" s="1">
        <v>1.46</v>
      </c>
      <c r="C138" s="1">
        <v>1.19</v>
      </c>
      <c r="D138" s="1">
        <v>1.51</v>
      </c>
      <c r="E138" s="1">
        <v>1.36</v>
      </c>
      <c r="G138" s="2">
        <v>0</v>
      </c>
      <c r="H138" s="1">
        <v>2</v>
      </c>
      <c r="I138" s="1">
        <v>0</v>
      </c>
      <c r="J138" s="1">
        <v>0</v>
      </c>
      <c r="K138" s="1">
        <v>0</v>
      </c>
      <c r="L138" s="1">
        <v>0</v>
      </c>
      <c r="M138" s="1">
        <v>2</v>
      </c>
      <c r="N138" s="1">
        <v>1</v>
      </c>
      <c r="O138" s="13">
        <v>1</v>
      </c>
      <c r="P138" s="1">
        <v>0</v>
      </c>
      <c r="Q138" s="1">
        <v>1</v>
      </c>
      <c r="R138" s="1">
        <v>0</v>
      </c>
      <c r="S138" s="1">
        <v>0</v>
      </c>
      <c r="T138" s="4">
        <v>0</v>
      </c>
      <c r="U138" s="1">
        <v>0</v>
      </c>
      <c r="V138" s="1">
        <v>0</v>
      </c>
      <c r="W138" s="1">
        <v>1</v>
      </c>
      <c r="X138" s="1">
        <v>0</v>
      </c>
      <c r="Y138" s="1">
        <v>0</v>
      </c>
      <c r="Z138" s="1">
        <v>1</v>
      </c>
      <c r="AA138" s="1">
        <v>0</v>
      </c>
      <c r="AB138" s="13">
        <v>1</v>
      </c>
      <c r="AC138" s="1">
        <v>0</v>
      </c>
      <c r="AD138" s="1">
        <v>0</v>
      </c>
      <c r="AE138" s="1">
        <v>0</v>
      </c>
      <c r="AF138" s="1">
        <v>0</v>
      </c>
      <c r="AG138" s="6">
        <v>0</v>
      </c>
      <c r="AH138" s="1">
        <v>3</v>
      </c>
      <c r="AI138" s="1">
        <v>1</v>
      </c>
      <c r="AJ138" s="1">
        <v>0</v>
      </c>
      <c r="AK138" s="1">
        <v>0</v>
      </c>
      <c r="AL138" s="1">
        <v>0</v>
      </c>
      <c r="AM138" s="1">
        <v>1</v>
      </c>
      <c r="AN138" s="1">
        <v>0</v>
      </c>
      <c r="AO138" s="13">
        <v>0</v>
      </c>
      <c r="AP138" s="1">
        <v>0</v>
      </c>
      <c r="AQ138" s="1">
        <v>1</v>
      </c>
      <c r="AR138" s="1">
        <v>0</v>
      </c>
      <c r="AS138" s="1">
        <v>0</v>
      </c>
      <c r="AT138" s="8">
        <v>0</v>
      </c>
      <c r="AU138" s="1">
        <v>4</v>
      </c>
      <c r="AV138" s="1">
        <v>2</v>
      </c>
      <c r="AW138" s="1">
        <v>0</v>
      </c>
      <c r="AX138" s="1">
        <v>0</v>
      </c>
      <c r="AY138" s="1">
        <v>2</v>
      </c>
      <c r="AZ138" s="1">
        <v>1</v>
      </c>
      <c r="BA138" s="1">
        <v>1</v>
      </c>
      <c r="BB138" s="13">
        <v>0</v>
      </c>
      <c r="BC138" s="1">
        <v>0</v>
      </c>
      <c r="BD138" s="1">
        <v>0</v>
      </c>
      <c r="BE138" s="1">
        <v>0</v>
      </c>
      <c r="BF138" s="1">
        <v>0</v>
      </c>
      <c r="BG138" s="10"/>
      <c r="BO138" s="13"/>
    </row>
    <row r="139" spans="1:67" ht="15.75" customHeight="1" x14ac:dyDescent="0.25">
      <c r="A139" s="17" t="s">
        <v>126</v>
      </c>
      <c r="B139" s="1">
        <v>0.83</v>
      </c>
      <c r="C139" s="1">
        <v>1.63</v>
      </c>
      <c r="D139" s="1">
        <v>1.07</v>
      </c>
      <c r="E139" s="1">
        <v>1.41</v>
      </c>
      <c r="G139" s="2">
        <v>1</v>
      </c>
      <c r="H139" s="1">
        <v>1</v>
      </c>
      <c r="I139" s="1">
        <v>0</v>
      </c>
      <c r="J139" s="1">
        <v>0</v>
      </c>
      <c r="K139" s="1">
        <v>0</v>
      </c>
      <c r="L139" s="1">
        <v>0</v>
      </c>
      <c r="M139" s="1">
        <v>1</v>
      </c>
      <c r="N139" s="1">
        <v>0</v>
      </c>
      <c r="O139" s="13">
        <v>0</v>
      </c>
      <c r="P139" s="1">
        <v>0</v>
      </c>
      <c r="Q139" s="1">
        <v>0</v>
      </c>
      <c r="R139" s="1">
        <v>0</v>
      </c>
      <c r="S139" s="1">
        <v>0</v>
      </c>
      <c r="T139" s="4">
        <v>0</v>
      </c>
      <c r="U139" s="1">
        <v>1</v>
      </c>
      <c r="V139" s="1">
        <v>1</v>
      </c>
      <c r="W139" s="1">
        <v>0</v>
      </c>
      <c r="X139" s="1">
        <v>0</v>
      </c>
      <c r="Y139" s="1">
        <v>0</v>
      </c>
      <c r="Z139" s="1">
        <v>3</v>
      </c>
      <c r="AA139" s="1">
        <v>1</v>
      </c>
      <c r="AB139" s="13">
        <v>2</v>
      </c>
      <c r="AC139" s="1">
        <v>1</v>
      </c>
      <c r="AD139" s="1">
        <v>0</v>
      </c>
      <c r="AE139" s="1">
        <v>0</v>
      </c>
      <c r="AF139" s="1">
        <v>0</v>
      </c>
      <c r="AG139" s="6">
        <v>0</v>
      </c>
      <c r="AH139" s="1">
        <v>3</v>
      </c>
      <c r="AI139" s="1">
        <v>0</v>
      </c>
      <c r="AJ139" s="1">
        <v>0</v>
      </c>
      <c r="AK139" s="1">
        <v>0</v>
      </c>
      <c r="AL139" s="1">
        <v>3</v>
      </c>
      <c r="AM139" s="1">
        <v>3</v>
      </c>
      <c r="AN139" s="1">
        <v>0</v>
      </c>
      <c r="AO139" s="13">
        <v>0</v>
      </c>
      <c r="AP139" s="1">
        <v>0</v>
      </c>
      <c r="AQ139" s="1">
        <v>0</v>
      </c>
      <c r="AR139" s="1">
        <v>0</v>
      </c>
      <c r="AS139" s="1">
        <v>0</v>
      </c>
      <c r="AT139" s="8">
        <v>0</v>
      </c>
      <c r="AU139" s="1">
        <v>2</v>
      </c>
      <c r="AV139" s="1">
        <v>1</v>
      </c>
      <c r="AW139" s="1">
        <v>0</v>
      </c>
      <c r="AX139" s="1">
        <v>0</v>
      </c>
      <c r="AY139" s="1">
        <v>1</v>
      </c>
      <c r="AZ139" s="1">
        <v>6</v>
      </c>
      <c r="BA139" s="1">
        <v>1</v>
      </c>
      <c r="BB139" s="13">
        <v>1</v>
      </c>
      <c r="BC139" s="1">
        <v>0</v>
      </c>
      <c r="BD139" s="1">
        <v>0</v>
      </c>
      <c r="BE139" s="1">
        <v>0</v>
      </c>
      <c r="BF139" s="1">
        <v>0</v>
      </c>
      <c r="BG139" s="10"/>
      <c r="BO139" s="13"/>
    </row>
    <row r="140" spans="1:67" ht="15.75" customHeight="1" x14ac:dyDescent="0.25">
      <c r="A140" s="14">
        <v>45150</v>
      </c>
      <c r="B140" s="6"/>
      <c r="C140" s="6"/>
      <c r="D140" s="6"/>
      <c r="E140" s="6"/>
      <c r="F140" s="6"/>
      <c r="G140" s="2"/>
      <c r="O140" s="13"/>
      <c r="T140" s="4"/>
      <c r="AB140" s="13"/>
      <c r="AG140" s="6"/>
      <c r="AO140" s="13"/>
      <c r="AT140" s="8"/>
      <c r="BB140" s="13"/>
      <c r="BG140" s="10"/>
      <c r="BO140" s="13"/>
    </row>
    <row r="141" spans="1:67" ht="15.75" customHeight="1" x14ac:dyDescent="0.25">
      <c r="A141" s="17" t="s">
        <v>127</v>
      </c>
      <c r="B141" s="1">
        <v>0.82</v>
      </c>
      <c r="C141" s="1">
        <v>1</v>
      </c>
      <c r="D141" s="1">
        <v>1.27</v>
      </c>
      <c r="G141" s="2">
        <v>0</v>
      </c>
      <c r="H141" s="1">
        <v>0</v>
      </c>
      <c r="I141" s="1">
        <v>0</v>
      </c>
      <c r="J141" s="1">
        <v>0</v>
      </c>
      <c r="K141" s="1">
        <v>0</v>
      </c>
      <c r="L141" s="1">
        <v>2</v>
      </c>
      <c r="M141" s="1">
        <v>1</v>
      </c>
      <c r="N141" s="1">
        <v>0</v>
      </c>
      <c r="O141" s="13">
        <v>0</v>
      </c>
      <c r="P141" s="1">
        <v>0</v>
      </c>
      <c r="Q141" s="1">
        <v>0</v>
      </c>
      <c r="R141" s="1">
        <v>0</v>
      </c>
      <c r="S141" s="1">
        <v>0</v>
      </c>
      <c r="T141" s="4">
        <v>0</v>
      </c>
      <c r="U141" s="1">
        <v>1</v>
      </c>
      <c r="V141" s="1">
        <v>0</v>
      </c>
      <c r="W141" s="1">
        <v>0</v>
      </c>
      <c r="X141" s="1">
        <v>0</v>
      </c>
      <c r="Y141" s="1">
        <v>0</v>
      </c>
      <c r="Z141" s="1">
        <v>2</v>
      </c>
      <c r="AA141" s="1">
        <v>0</v>
      </c>
      <c r="AB141" s="13">
        <v>0</v>
      </c>
      <c r="AC141" s="1">
        <v>0</v>
      </c>
      <c r="AD141" s="1">
        <v>0</v>
      </c>
      <c r="AE141" s="1">
        <v>0</v>
      </c>
      <c r="AF141" s="1">
        <v>0</v>
      </c>
      <c r="AG141" s="6">
        <v>0</v>
      </c>
      <c r="AH141" s="1">
        <v>3</v>
      </c>
      <c r="AI141" s="1">
        <v>0</v>
      </c>
      <c r="AJ141" s="1">
        <v>0</v>
      </c>
      <c r="AK141" s="1">
        <v>0</v>
      </c>
      <c r="AL141" s="1">
        <v>3</v>
      </c>
      <c r="AM141" s="1">
        <v>2</v>
      </c>
      <c r="AN141" s="1">
        <v>0</v>
      </c>
      <c r="AO141" s="13">
        <v>2</v>
      </c>
      <c r="AP141" s="1">
        <v>1</v>
      </c>
      <c r="AQ141" s="1">
        <v>0</v>
      </c>
      <c r="AR141" s="1">
        <v>0</v>
      </c>
      <c r="AS141" s="1">
        <v>0</v>
      </c>
      <c r="AT141" s="8"/>
      <c r="BB141" s="13"/>
      <c r="BG141" s="10"/>
      <c r="BO141" s="13"/>
    </row>
    <row r="142" spans="1:67" ht="15.75" customHeight="1" x14ac:dyDescent="0.25">
      <c r="A142" s="17" t="s">
        <v>128</v>
      </c>
      <c r="B142" s="1">
        <v>1.1200000000000001</v>
      </c>
      <c r="C142" s="1">
        <v>0.37</v>
      </c>
      <c r="D142" s="1">
        <v>1.18</v>
      </c>
      <c r="G142" s="2">
        <v>0</v>
      </c>
      <c r="H142" s="1">
        <v>2</v>
      </c>
      <c r="I142" s="1">
        <v>2</v>
      </c>
      <c r="J142" s="1">
        <v>0</v>
      </c>
      <c r="K142" s="1">
        <v>0</v>
      </c>
      <c r="L142" s="1">
        <v>0</v>
      </c>
      <c r="M142" s="1">
        <v>1</v>
      </c>
      <c r="N142" s="1">
        <v>1</v>
      </c>
      <c r="O142" s="13">
        <v>0</v>
      </c>
      <c r="P142" s="1">
        <v>0</v>
      </c>
      <c r="Q142" s="1">
        <v>0</v>
      </c>
      <c r="R142" s="1">
        <v>0</v>
      </c>
      <c r="S142" s="1">
        <v>0</v>
      </c>
      <c r="T142" s="4">
        <v>0</v>
      </c>
      <c r="U142" s="1">
        <v>0</v>
      </c>
      <c r="V142" s="1">
        <v>0</v>
      </c>
      <c r="W142" s="1">
        <v>0</v>
      </c>
      <c r="X142" s="1">
        <v>0</v>
      </c>
      <c r="Y142" s="1">
        <v>0</v>
      </c>
      <c r="Z142" s="1">
        <v>1</v>
      </c>
      <c r="AA142" s="1">
        <v>1</v>
      </c>
      <c r="AB142" s="13">
        <v>0</v>
      </c>
      <c r="AC142" s="1">
        <v>0</v>
      </c>
      <c r="AD142" s="1">
        <v>0</v>
      </c>
      <c r="AE142" s="1">
        <v>0</v>
      </c>
      <c r="AF142" s="1">
        <v>0</v>
      </c>
      <c r="AG142" s="6">
        <v>0</v>
      </c>
      <c r="AH142" s="1">
        <v>2</v>
      </c>
      <c r="AI142" s="1">
        <v>0</v>
      </c>
      <c r="AJ142" s="1">
        <v>1</v>
      </c>
      <c r="AK142" s="1">
        <v>0</v>
      </c>
      <c r="AL142" s="1">
        <v>0</v>
      </c>
      <c r="AM142" s="1">
        <v>1</v>
      </c>
      <c r="AN142" s="1">
        <v>2</v>
      </c>
      <c r="AO142" s="13">
        <v>0</v>
      </c>
      <c r="AP142" s="1">
        <v>0</v>
      </c>
      <c r="AQ142" s="1">
        <v>0</v>
      </c>
      <c r="AR142" s="1">
        <v>0</v>
      </c>
      <c r="AS142" s="1">
        <v>0</v>
      </c>
      <c r="AT142" s="8"/>
      <c r="BB142" s="13"/>
      <c r="BG142" s="10"/>
      <c r="BO142" s="13"/>
    </row>
    <row r="143" spans="1:67" ht="15.75" customHeight="1" x14ac:dyDescent="0.25">
      <c r="A143" s="17" t="s">
        <v>129</v>
      </c>
      <c r="B143" s="1">
        <v>0.88</v>
      </c>
      <c r="C143" s="1">
        <v>1.06</v>
      </c>
      <c r="D143" s="1">
        <v>0.83</v>
      </c>
      <c r="G143" s="2">
        <v>1</v>
      </c>
      <c r="H143" s="1">
        <v>1</v>
      </c>
      <c r="I143" s="1">
        <v>1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3">
        <v>0</v>
      </c>
      <c r="P143" s="1">
        <v>0</v>
      </c>
      <c r="Q143" s="1">
        <v>0</v>
      </c>
      <c r="R143" s="1">
        <v>0</v>
      </c>
      <c r="S143" s="1">
        <v>0</v>
      </c>
      <c r="T143" s="4">
        <v>0</v>
      </c>
      <c r="U143" s="1">
        <v>0</v>
      </c>
      <c r="V143" s="1">
        <v>1</v>
      </c>
      <c r="W143" s="1">
        <v>0</v>
      </c>
      <c r="X143" s="1">
        <v>0</v>
      </c>
      <c r="Y143" s="1">
        <v>0</v>
      </c>
      <c r="Z143" s="1">
        <v>1</v>
      </c>
      <c r="AA143" s="1">
        <v>0</v>
      </c>
      <c r="AB143" s="13">
        <v>0</v>
      </c>
      <c r="AC143" s="1">
        <v>0</v>
      </c>
      <c r="AD143" s="1">
        <v>1</v>
      </c>
      <c r="AE143" s="1">
        <v>0</v>
      </c>
      <c r="AF143" s="1">
        <v>0</v>
      </c>
      <c r="AG143" s="6">
        <v>0</v>
      </c>
      <c r="AH143" s="1">
        <v>0</v>
      </c>
      <c r="AI143" s="1">
        <v>0</v>
      </c>
      <c r="AJ143" s="1">
        <v>0</v>
      </c>
      <c r="AK143" s="1">
        <v>0</v>
      </c>
      <c r="AL143" s="1">
        <v>0</v>
      </c>
      <c r="AM143" s="1">
        <v>3</v>
      </c>
      <c r="AN143" s="1">
        <v>0</v>
      </c>
      <c r="AO143" s="13">
        <v>0</v>
      </c>
      <c r="AP143" s="1">
        <v>0</v>
      </c>
      <c r="AQ143" s="1">
        <v>0</v>
      </c>
      <c r="AR143" s="1">
        <v>0</v>
      </c>
      <c r="AS143" s="1">
        <v>0</v>
      </c>
      <c r="AT143" s="8"/>
      <c r="BB143" s="13"/>
      <c r="BG143" s="10"/>
      <c r="BO143" s="13"/>
    </row>
    <row r="144" spans="1:67" ht="15.75" customHeight="1" x14ac:dyDescent="0.25">
      <c r="A144" s="17" t="s">
        <v>130</v>
      </c>
      <c r="B144" s="1">
        <v>1</v>
      </c>
      <c r="C144" s="1">
        <v>0.69</v>
      </c>
      <c r="D144" s="1">
        <v>1.1399999999999999</v>
      </c>
      <c r="G144" s="2">
        <v>0</v>
      </c>
      <c r="H144" s="1">
        <v>2</v>
      </c>
      <c r="I144" s="1">
        <v>1</v>
      </c>
      <c r="J144" s="1">
        <v>0</v>
      </c>
      <c r="K144" s="1">
        <v>0</v>
      </c>
      <c r="L144" s="1">
        <v>0</v>
      </c>
      <c r="M144" s="1">
        <v>1</v>
      </c>
      <c r="N144" s="1">
        <v>0</v>
      </c>
      <c r="O144" s="13">
        <v>0</v>
      </c>
      <c r="P144" s="1">
        <v>0</v>
      </c>
      <c r="Q144" s="1">
        <v>0</v>
      </c>
      <c r="R144" s="1">
        <v>0</v>
      </c>
      <c r="S144" s="1">
        <v>0</v>
      </c>
      <c r="T144" s="4">
        <v>0</v>
      </c>
      <c r="U144" s="1">
        <v>1</v>
      </c>
      <c r="V144" s="1">
        <v>0</v>
      </c>
      <c r="W144" s="1">
        <v>0</v>
      </c>
      <c r="X144" s="1">
        <v>0</v>
      </c>
      <c r="Y144" s="1">
        <v>3</v>
      </c>
      <c r="Z144" s="1">
        <v>2</v>
      </c>
      <c r="AA144" s="1">
        <v>0</v>
      </c>
      <c r="AB144" s="13">
        <v>0</v>
      </c>
      <c r="AC144" s="1">
        <v>0</v>
      </c>
      <c r="AD144" s="1">
        <v>0</v>
      </c>
      <c r="AE144" s="1">
        <v>0</v>
      </c>
      <c r="AF144" s="1">
        <v>0</v>
      </c>
      <c r="AG144" s="6">
        <v>0</v>
      </c>
      <c r="AH144" s="1">
        <v>2</v>
      </c>
      <c r="AI144" s="1">
        <v>0</v>
      </c>
      <c r="AJ144" s="1">
        <v>0</v>
      </c>
      <c r="AK144" s="1">
        <v>0</v>
      </c>
      <c r="AL144" s="1">
        <v>0</v>
      </c>
      <c r="AM144" s="1">
        <v>3</v>
      </c>
      <c r="AN144" s="1">
        <v>0</v>
      </c>
      <c r="AO144" s="13">
        <v>0</v>
      </c>
      <c r="AP144" s="1">
        <v>0</v>
      </c>
      <c r="AQ144" s="1">
        <v>0</v>
      </c>
      <c r="AR144" s="1">
        <v>0</v>
      </c>
      <c r="AS144" s="1">
        <v>0</v>
      </c>
      <c r="AT144" s="8"/>
      <c r="BB144" s="13"/>
      <c r="BG144" s="10"/>
      <c r="BO144" s="13"/>
    </row>
    <row r="145" spans="1:67" ht="15.75" customHeight="1" x14ac:dyDescent="0.25">
      <c r="A145" s="17" t="s">
        <v>131</v>
      </c>
      <c r="B145" s="1">
        <v>1.06</v>
      </c>
      <c r="C145" s="1">
        <v>0.71</v>
      </c>
      <c r="D145" s="1">
        <v>1.49</v>
      </c>
      <c r="G145" s="2">
        <v>0</v>
      </c>
      <c r="H145" s="1">
        <v>2</v>
      </c>
      <c r="I145" s="1">
        <v>0</v>
      </c>
      <c r="J145" s="1">
        <v>0</v>
      </c>
      <c r="K145" s="1">
        <v>0</v>
      </c>
      <c r="L145" s="1">
        <v>0</v>
      </c>
      <c r="M145" s="1">
        <v>4</v>
      </c>
      <c r="N145" s="1">
        <v>0</v>
      </c>
      <c r="O145" s="13">
        <v>0</v>
      </c>
      <c r="P145" s="1">
        <v>0</v>
      </c>
      <c r="Q145" s="1">
        <v>0</v>
      </c>
      <c r="R145" s="1">
        <v>0</v>
      </c>
      <c r="S145" s="1">
        <v>0</v>
      </c>
      <c r="T145" s="4">
        <v>0</v>
      </c>
      <c r="U145" s="1">
        <v>0</v>
      </c>
      <c r="V145" s="1">
        <v>0</v>
      </c>
      <c r="W145" s="1">
        <v>0</v>
      </c>
      <c r="X145" s="1">
        <v>0</v>
      </c>
      <c r="Y145" s="1">
        <v>0</v>
      </c>
      <c r="Z145" s="1">
        <v>3</v>
      </c>
      <c r="AA145" s="1">
        <v>1</v>
      </c>
      <c r="AB145" s="13">
        <v>0</v>
      </c>
      <c r="AC145" s="1">
        <v>0</v>
      </c>
      <c r="AD145" s="1">
        <v>0</v>
      </c>
      <c r="AE145" s="1">
        <v>0</v>
      </c>
      <c r="AF145" s="1">
        <v>0</v>
      </c>
      <c r="AG145" s="6">
        <v>1</v>
      </c>
      <c r="AH145" s="1">
        <v>3</v>
      </c>
      <c r="AI145" s="1">
        <v>2</v>
      </c>
      <c r="AJ145" s="1">
        <v>0</v>
      </c>
      <c r="AK145" s="1">
        <v>0</v>
      </c>
      <c r="AL145" s="1">
        <v>0</v>
      </c>
      <c r="AM145" s="1">
        <v>0</v>
      </c>
      <c r="AN145" s="1">
        <v>2</v>
      </c>
      <c r="AO145" s="13">
        <v>0</v>
      </c>
      <c r="AP145" s="1">
        <v>0</v>
      </c>
      <c r="AQ145" s="1">
        <v>0</v>
      </c>
      <c r="AR145" s="1">
        <v>0</v>
      </c>
      <c r="AS145" s="1">
        <v>0</v>
      </c>
      <c r="AT145" s="8"/>
      <c r="BB145" s="13"/>
      <c r="BG145" s="10"/>
      <c r="BO145" s="13"/>
    </row>
    <row r="146" spans="1:67" ht="15.75" customHeight="1" x14ac:dyDescent="0.25">
      <c r="A146" s="17" t="s">
        <v>132</v>
      </c>
      <c r="B146" s="1">
        <v>1.0900000000000001</v>
      </c>
      <c r="C146" s="1">
        <v>1.18</v>
      </c>
      <c r="D146" s="1">
        <v>0.77</v>
      </c>
      <c r="G146" s="2">
        <v>0</v>
      </c>
      <c r="H146" s="1">
        <v>3</v>
      </c>
      <c r="I146" s="1">
        <v>1</v>
      </c>
      <c r="J146" s="1">
        <v>0</v>
      </c>
      <c r="K146" s="1">
        <v>0</v>
      </c>
      <c r="L146" s="1">
        <v>0</v>
      </c>
      <c r="M146" s="1">
        <v>1</v>
      </c>
      <c r="N146" s="1">
        <v>0</v>
      </c>
      <c r="O146" s="13">
        <v>0</v>
      </c>
      <c r="P146" s="1">
        <v>0</v>
      </c>
      <c r="Q146" s="1">
        <v>0</v>
      </c>
      <c r="R146" s="1">
        <v>0</v>
      </c>
      <c r="S146" s="1">
        <v>0</v>
      </c>
      <c r="T146" s="4">
        <v>0</v>
      </c>
      <c r="U146" s="1">
        <v>0</v>
      </c>
      <c r="V146" s="1">
        <v>0</v>
      </c>
      <c r="W146" s="1">
        <v>0</v>
      </c>
      <c r="X146" s="1">
        <v>0</v>
      </c>
      <c r="Y146" s="1">
        <v>0</v>
      </c>
      <c r="Z146" s="1">
        <v>3</v>
      </c>
      <c r="AA146" s="1">
        <v>2</v>
      </c>
      <c r="AB146" s="13">
        <v>0</v>
      </c>
      <c r="AC146" s="1">
        <v>0</v>
      </c>
      <c r="AD146" s="1">
        <v>0</v>
      </c>
      <c r="AE146" s="1">
        <v>0</v>
      </c>
      <c r="AF146" s="1">
        <v>0</v>
      </c>
      <c r="AG146" s="6">
        <v>0</v>
      </c>
      <c r="AH146" s="1">
        <v>0</v>
      </c>
      <c r="AI146" s="1">
        <v>1</v>
      </c>
      <c r="AJ146" s="1">
        <v>0</v>
      </c>
      <c r="AK146" s="1">
        <v>0</v>
      </c>
      <c r="AL146" s="1">
        <v>0</v>
      </c>
      <c r="AM146" s="1">
        <v>2</v>
      </c>
      <c r="AN146" s="1">
        <v>1</v>
      </c>
      <c r="AO146" s="13">
        <v>0</v>
      </c>
      <c r="AP146" s="1">
        <v>0</v>
      </c>
      <c r="AQ146" s="1">
        <v>0</v>
      </c>
      <c r="AR146" s="1">
        <v>0</v>
      </c>
      <c r="AS146" s="1">
        <v>0</v>
      </c>
      <c r="AT146" s="8"/>
      <c r="BB146" s="13"/>
      <c r="BG146" s="10"/>
      <c r="BO146" s="13"/>
    </row>
    <row r="147" spans="1:67" ht="15.75" customHeight="1" x14ac:dyDescent="0.25">
      <c r="A147" s="17" t="s">
        <v>187</v>
      </c>
      <c r="B147" s="1">
        <f t="shared" ref="B147:BF147" si="0">AVERAGE(B3:B146)</f>
        <v>1.0966666666666667</v>
      </c>
      <c r="C147" s="1">
        <f t="shared" si="0"/>
        <v>0.9965486725663717</v>
      </c>
      <c r="D147" s="1">
        <f t="shared" si="0"/>
        <v>1.2485849056603775</v>
      </c>
      <c r="E147" s="1">
        <f t="shared" si="0"/>
        <v>1.056</v>
      </c>
      <c r="F147" s="1" t="e">
        <f t="shared" si="0"/>
        <v>#DIV/0!</v>
      </c>
      <c r="G147" s="1">
        <f t="shared" si="0"/>
        <v>0.30701754385964913</v>
      </c>
      <c r="H147" s="1">
        <f t="shared" si="0"/>
        <v>1.7543859649122806</v>
      </c>
      <c r="I147" s="1">
        <f t="shared" si="0"/>
        <v>0.53508771929824561</v>
      </c>
      <c r="J147" s="1">
        <f t="shared" si="0"/>
        <v>0.13157894736842105</v>
      </c>
      <c r="K147" s="1">
        <f t="shared" si="0"/>
        <v>8.771929824561403E-3</v>
      </c>
      <c r="L147" s="1">
        <f t="shared" si="0"/>
        <v>0.19298245614035087</v>
      </c>
      <c r="M147" s="1">
        <f t="shared" si="0"/>
        <v>1.0701754385964912</v>
      </c>
      <c r="N147" s="1">
        <f t="shared" si="0"/>
        <v>0.31858407079646017</v>
      </c>
      <c r="O147" s="1">
        <f t="shared" si="0"/>
        <v>7.8947368421052627E-2</v>
      </c>
      <c r="P147" s="1">
        <f t="shared" si="0"/>
        <v>2.6315789473684209E-2</v>
      </c>
      <c r="Q147" s="1">
        <f t="shared" si="0"/>
        <v>8.771929824561403E-3</v>
      </c>
      <c r="R147" s="1">
        <f t="shared" si="0"/>
        <v>0</v>
      </c>
      <c r="S147" s="1">
        <f t="shared" si="0"/>
        <v>0</v>
      </c>
      <c r="T147" s="1">
        <f t="shared" si="0"/>
        <v>4.4247787610619468E-2</v>
      </c>
      <c r="U147" s="1">
        <f t="shared" si="0"/>
        <v>0.41592920353982299</v>
      </c>
      <c r="V147" s="1">
        <f t="shared" si="0"/>
        <v>0.45132743362831856</v>
      </c>
      <c r="W147" s="1">
        <f t="shared" si="0"/>
        <v>7.1428571428571425E-2</v>
      </c>
      <c r="X147" s="1">
        <f t="shared" si="0"/>
        <v>0</v>
      </c>
      <c r="Y147" s="1">
        <f t="shared" si="0"/>
        <v>0.21238938053097345</v>
      </c>
      <c r="Z147" s="1">
        <f t="shared" si="0"/>
        <v>2.1858407079646018</v>
      </c>
      <c r="AA147" s="1">
        <f t="shared" si="0"/>
        <v>0.37168141592920356</v>
      </c>
      <c r="AB147" s="1">
        <f t="shared" si="0"/>
        <v>0.21238938053097345</v>
      </c>
      <c r="AC147" s="1">
        <f t="shared" si="0"/>
        <v>0.13274336283185842</v>
      </c>
      <c r="AD147" s="1">
        <f t="shared" si="0"/>
        <v>2.6548672566371681E-2</v>
      </c>
      <c r="AE147" s="1">
        <f t="shared" si="0"/>
        <v>0</v>
      </c>
      <c r="AF147" s="1">
        <f t="shared" si="0"/>
        <v>0</v>
      </c>
      <c r="AG147" s="1">
        <f t="shared" si="0"/>
        <v>0.22641509433962265</v>
      </c>
      <c r="AH147" s="1">
        <f t="shared" si="0"/>
        <v>1.8113207547169812</v>
      </c>
      <c r="AI147" s="1">
        <f t="shared" si="0"/>
        <v>0.69811320754716977</v>
      </c>
      <c r="AJ147" s="1">
        <f t="shared" si="0"/>
        <v>0.10377358490566038</v>
      </c>
      <c r="AK147" s="1">
        <f t="shared" si="0"/>
        <v>1.8867924528301886E-2</v>
      </c>
      <c r="AL147" s="1">
        <f t="shared" si="0"/>
        <v>0.67924528301886788</v>
      </c>
      <c r="AM147" s="1">
        <f t="shared" si="0"/>
        <v>1.6603773584905661</v>
      </c>
      <c r="AN147" s="1">
        <f t="shared" si="0"/>
        <v>0.55660377358490565</v>
      </c>
      <c r="AO147" s="1">
        <f t="shared" si="0"/>
        <v>0.17924528301886791</v>
      </c>
      <c r="AP147" s="1">
        <f t="shared" si="0"/>
        <v>0.15094339622641509</v>
      </c>
      <c r="AQ147" s="1">
        <f t="shared" si="0"/>
        <v>4.716981132075472E-2</v>
      </c>
      <c r="AR147" s="1">
        <f t="shared" si="0"/>
        <v>1.8867924528301886E-2</v>
      </c>
      <c r="AS147" s="1">
        <f t="shared" si="0"/>
        <v>0</v>
      </c>
      <c r="AT147" s="1">
        <f t="shared" si="0"/>
        <v>0.2</v>
      </c>
      <c r="AU147" s="1">
        <f t="shared" si="0"/>
        <v>1.8</v>
      </c>
      <c r="AV147" s="1">
        <f t="shared" si="0"/>
        <v>0.8</v>
      </c>
      <c r="AW147" s="1">
        <f t="shared" si="0"/>
        <v>0</v>
      </c>
      <c r="AX147" s="1">
        <f t="shared" si="0"/>
        <v>0</v>
      </c>
      <c r="AY147" s="1">
        <f t="shared" si="0"/>
        <v>0.6</v>
      </c>
      <c r="AZ147" s="1">
        <f t="shared" si="0"/>
        <v>2.2000000000000002</v>
      </c>
      <c r="BA147" s="1">
        <f t="shared" si="0"/>
        <v>0.8</v>
      </c>
      <c r="BB147" s="1">
        <f t="shared" si="0"/>
        <v>0.4</v>
      </c>
      <c r="BC147" s="1">
        <f t="shared" si="0"/>
        <v>0</v>
      </c>
      <c r="BD147" s="1">
        <f t="shared" si="0"/>
        <v>0</v>
      </c>
      <c r="BE147" s="1">
        <f t="shared" si="0"/>
        <v>0</v>
      </c>
      <c r="BF147" s="1">
        <f t="shared" si="0"/>
        <v>0</v>
      </c>
      <c r="BG147" s="10"/>
      <c r="BO147" s="13"/>
    </row>
    <row r="148" spans="1:67" ht="15.75" customHeight="1" x14ac:dyDescent="0.25">
      <c r="A148" s="17" t="s">
        <v>159</v>
      </c>
      <c r="B148" s="1">
        <f t="shared" ref="B148:F148" si="1">COUNT(B3:B146)</f>
        <v>114</v>
      </c>
      <c r="C148" s="1">
        <f t="shared" si="1"/>
        <v>113</v>
      </c>
      <c r="D148" s="1">
        <f t="shared" si="1"/>
        <v>106</v>
      </c>
      <c r="E148" s="1">
        <f t="shared" si="1"/>
        <v>5</v>
      </c>
      <c r="F148" s="1">
        <f t="shared" si="1"/>
        <v>0</v>
      </c>
      <c r="G148" s="2">
        <f t="shared" ref="G148:BF148" si="2">SUM(G3:G146)</f>
        <v>35</v>
      </c>
      <c r="H148" s="2">
        <f t="shared" si="2"/>
        <v>200</v>
      </c>
      <c r="I148" s="2">
        <f t="shared" si="2"/>
        <v>61</v>
      </c>
      <c r="J148" s="2">
        <f t="shared" si="2"/>
        <v>15</v>
      </c>
      <c r="K148" s="2">
        <f t="shared" si="2"/>
        <v>1</v>
      </c>
      <c r="L148" s="2">
        <f t="shared" si="2"/>
        <v>22</v>
      </c>
      <c r="M148" s="2">
        <f t="shared" si="2"/>
        <v>122</v>
      </c>
      <c r="N148" s="2">
        <f t="shared" si="2"/>
        <v>36</v>
      </c>
      <c r="O148" s="2">
        <f t="shared" si="2"/>
        <v>9</v>
      </c>
      <c r="P148" s="2">
        <f t="shared" si="2"/>
        <v>3</v>
      </c>
      <c r="Q148" s="2">
        <f t="shared" si="2"/>
        <v>1</v>
      </c>
      <c r="R148" s="2">
        <f t="shared" si="2"/>
        <v>0</v>
      </c>
      <c r="S148" s="2">
        <f t="shared" si="2"/>
        <v>0</v>
      </c>
      <c r="T148" s="2">
        <f t="shared" si="2"/>
        <v>5</v>
      </c>
      <c r="U148" s="2">
        <f t="shared" si="2"/>
        <v>47</v>
      </c>
      <c r="V148" s="2">
        <f t="shared" si="2"/>
        <v>51</v>
      </c>
      <c r="W148" s="2">
        <f t="shared" si="2"/>
        <v>8</v>
      </c>
      <c r="X148" s="2">
        <f t="shared" si="2"/>
        <v>0</v>
      </c>
      <c r="Y148" s="2">
        <f t="shared" si="2"/>
        <v>24</v>
      </c>
      <c r="Z148" s="2">
        <f t="shared" si="2"/>
        <v>247</v>
      </c>
      <c r="AA148" s="2">
        <f t="shared" si="2"/>
        <v>42</v>
      </c>
      <c r="AB148" s="2">
        <f t="shared" si="2"/>
        <v>24</v>
      </c>
      <c r="AC148" s="2">
        <f t="shared" si="2"/>
        <v>15</v>
      </c>
      <c r="AD148" s="2">
        <f t="shared" si="2"/>
        <v>3</v>
      </c>
      <c r="AE148" s="2">
        <f t="shared" si="2"/>
        <v>0</v>
      </c>
      <c r="AF148" s="2">
        <f t="shared" si="2"/>
        <v>0</v>
      </c>
      <c r="AG148" s="2">
        <f t="shared" si="2"/>
        <v>24</v>
      </c>
      <c r="AH148" s="2">
        <f t="shared" si="2"/>
        <v>192</v>
      </c>
      <c r="AI148" s="2">
        <f t="shared" si="2"/>
        <v>74</v>
      </c>
      <c r="AJ148" s="2">
        <f t="shared" si="2"/>
        <v>11</v>
      </c>
      <c r="AK148" s="2">
        <f t="shared" si="2"/>
        <v>2</v>
      </c>
      <c r="AL148" s="2">
        <f t="shared" si="2"/>
        <v>72</v>
      </c>
      <c r="AM148" s="2">
        <f t="shared" si="2"/>
        <v>176</v>
      </c>
      <c r="AN148" s="2">
        <f t="shared" si="2"/>
        <v>59</v>
      </c>
      <c r="AO148" s="2">
        <f t="shared" si="2"/>
        <v>19</v>
      </c>
      <c r="AP148" s="2">
        <f t="shared" si="2"/>
        <v>16</v>
      </c>
      <c r="AQ148" s="2">
        <f t="shared" si="2"/>
        <v>5</v>
      </c>
      <c r="AR148" s="2">
        <f t="shared" si="2"/>
        <v>2</v>
      </c>
      <c r="AS148" s="2">
        <f t="shared" si="2"/>
        <v>0</v>
      </c>
      <c r="AT148" s="2">
        <f t="shared" si="2"/>
        <v>1</v>
      </c>
      <c r="AU148" s="2">
        <f t="shared" si="2"/>
        <v>9</v>
      </c>
      <c r="AV148" s="2">
        <f t="shared" si="2"/>
        <v>4</v>
      </c>
      <c r="AW148" s="2">
        <f t="shared" si="2"/>
        <v>0</v>
      </c>
      <c r="AX148" s="2">
        <f t="shared" si="2"/>
        <v>0</v>
      </c>
      <c r="AY148" s="2">
        <f t="shared" si="2"/>
        <v>3</v>
      </c>
      <c r="AZ148" s="2">
        <f t="shared" si="2"/>
        <v>11</v>
      </c>
      <c r="BA148" s="2">
        <f t="shared" si="2"/>
        <v>4</v>
      </c>
      <c r="BB148" s="2">
        <f t="shared" si="2"/>
        <v>2</v>
      </c>
      <c r="BC148" s="2">
        <f t="shared" si="2"/>
        <v>0</v>
      </c>
      <c r="BD148" s="2">
        <f t="shared" si="2"/>
        <v>0</v>
      </c>
      <c r="BE148" s="2">
        <f t="shared" si="2"/>
        <v>0</v>
      </c>
      <c r="BF148" s="2">
        <f t="shared" si="2"/>
        <v>0</v>
      </c>
      <c r="BG148" s="10"/>
      <c r="BO148" s="13"/>
    </row>
    <row r="149" spans="1:67" ht="15.75" customHeight="1" x14ac:dyDescent="0.25">
      <c r="G149" s="2"/>
      <c r="O149" s="13"/>
      <c r="T149" s="4"/>
      <c r="AB149" s="13"/>
      <c r="AG149" s="6"/>
      <c r="AO149" s="13"/>
      <c r="AT149" s="8"/>
      <c r="BB149" s="13"/>
      <c r="BG149" s="10"/>
      <c r="BO149" s="13"/>
    </row>
    <row r="150" spans="1:67" ht="15.75" customHeight="1" x14ac:dyDescent="0.25">
      <c r="G150" s="2"/>
      <c r="O150" s="13"/>
      <c r="T150" s="4"/>
      <c r="AB150" s="13"/>
      <c r="AG150" s="6"/>
      <c r="AO150" s="13"/>
      <c r="AT150" s="8"/>
      <c r="BB150" s="13"/>
      <c r="BG150" s="10"/>
      <c r="BO150" s="13"/>
    </row>
    <row r="151" spans="1:67" ht="15.75" customHeight="1" x14ac:dyDescent="0.25">
      <c r="G151" s="2"/>
      <c r="O151" s="13"/>
      <c r="T151" s="4"/>
      <c r="AB151" s="13"/>
      <c r="AG151" s="6"/>
      <c r="AO151" s="13"/>
      <c r="AT151" s="8"/>
      <c r="BB151" s="13"/>
      <c r="BG151" s="10"/>
      <c r="BO151" s="13"/>
    </row>
    <row r="152" spans="1:67" ht="15.75" customHeight="1" x14ac:dyDescent="0.25">
      <c r="G152" s="2"/>
      <c r="O152" s="13"/>
      <c r="T152" s="4"/>
      <c r="AB152" s="13"/>
      <c r="AG152" s="6"/>
      <c r="AO152" s="13"/>
      <c r="AT152" s="8"/>
      <c r="BB152" s="13"/>
      <c r="BG152" s="10"/>
      <c r="BO152" s="13"/>
    </row>
    <row r="153" spans="1:67" ht="15.75" customHeight="1" x14ac:dyDescent="0.25">
      <c r="G153" s="2"/>
      <c r="O153" s="13"/>
      <c r="T153" s="4"/>
      <c r="AB153" s="13"/>
      <c r="AG153" s="6"/>
      <c r="AO153" s="13"/>
      <c r="AT153" s="8"/>
      <c r="BB153" s="13"/>
      <c r="BG153" s="10"/>
      <c r="BO153" s="13"/>
    </row>
    <row r="154" spans="1:67" ht="15.75" customHeight="1" x14ac:dyDescent="0.25">
      <c r="G154" s="2"/>
      <c r="O154" s="13"/>
      <c r="T154" s="4"/>
      <c r="AB154" s="13"/>
      <c r="AG154" s="6"/>
      <c r="AO154" s="13"/>
      <c r="AT154" s="8"/>
      <c r="BB154" s="13"/>
      <c r="BG154" s="10"/>
      <c r="BO154" s="13"/>
    </row>
    <row r="155" spans="1:67" ht="15.75" customHeight="1" x14ac:dyDescent="0.25">
      <c r="G155" s="2"/>
      <c r="O155" s="13"/>
      <c r="T155" s="4"/>
      <c r="AB155" s="13"/>
      <c r="AG155" s="6"/>
      <c r="AO155" s="13"/>
      <c r="AT155" s="8"/>
      <c r="BB155" s="13"/>
      <c r="BG155" s="10"/>
      <c r="BO155" s="13"/>
    </row>
    <row r="156" spans="1:67" ht="15.75" customHeight="1" x14ac:dyDescent="0.25">
      <c r="G156" s="2"/>
      <c r="O156" s="13"/>
      <c r="T156" s="4"/>
      <c r="AB156" s="13"/>
      <c r="AG156" s="6"/>
      <c r="AO156" s="13"/>
      <c r="AT156" s="8"/>
      <c r="BB156" s="13"/>
      <c r="BG156" s="10"/>
      <c r="BO156" s="13"/>
    </row>
    <row r="157" spans="1:67" ht="15.75" customHeight="1" x14ac:dyDescent="0.25">
      <c r="G157" s="2"/>
      <c r="O157" s="13"/>
      <c r="T157" s="4"/>
      <c r="AB157" s="13"/>
      <c r="AG157" s="6"/>
      <c r="AO157" s="13"/>
      <c r="AT157" s="8"/>
      <c r="BB157" s="13"/>
      <c r="BG157" s="10"/>
      <c r="BO157" s="13"/>
    </row>
    <row r="158" spans="1:67" ht="15.75" customHeight="1" x14ac:dyDescent="0.25">
      <c r="G158" s="2"/>
      <c r="O158" s="13"/>
      <c r="T158" s="4"/>
      <c r="AB158" s="13"/>
      <c r="AG158" s="6"/>
      <c r="AO158" s="13"/>
      <c r="AT158" s="8"/>
      <c r="BB158" s="13"/>
      <c r="BG158" s="10"/>
      <c r="BO158" s="13"/>
    </row>
    <row r="159" spans="1:67" ht="15.75" customHeight="1" x14ac:dyDescent="0.25">
      <c r="G159" s="2"/>
      <c r="O159" s="13"/>
      <c r="T159" s="4"/>
      <c r="AB159" s="13"/>
      <c r="AG159" s="6"/>
      <c r="AO159" s="13"/>
      <c r="AT159" s="8"/>
      <c r="BB159" s="13"/>
      <c r="BG159" s="10"/>
      <c r="BO159" s="13"/>
    </row>
    <row r="160" spans="1:67" ht="15.75" customHeight="1" x14ac:dyDescent="0.25">
      <c r="G160" s="2"/>
      <c r="O160" s="13"/>
      <c r="T160" s="4"/>
      <c r="AB160" s="13"/>
      <c r="AG160" s="6"/>
      <c r="AO160" s="13"/>
      <c r="AT160" s="8"/>
      <c r="BB160" s="13"/>
      <c r="BG160" s="10"/>
      <c r="BO160" s="13"/>
    </row>
    <row r="161" spans="7:67" ht="15.75" customHeight="1" x14ac:dyDescent="0.25">
      <c r="G161" s="2"/>
      <c r="O161" s="13"/>
      <c r="T161" s="4"/>
      <c r="AB161" s="13"/>
      <c r="AG161" s="6"/>
      <c r="AO161" s="13"/>
      <c r="AT161" s="8"/>
      <c r="BB161" s="13"/>
      <c r="BG161" s="10"/>
      <c r="BO161" s="13"/>
    </row>
    <row r="162" spans="7:67" ht="15.75" customHeight="1" x14ac:dyDescent="0.25">
      <c r="G162" s="2"/>
      <c r="O162" s="13"/>
      <c r="T162" s="4"/>
      <c r="AB162" s="13"/>
      <c r="AG162" s="6"/>
      <c r="AO162" s="13"/>
      <c r="AT162" s="8"/>
      <c r="BB162" s="13"/>
      <c r="BG162" s="10"/>
      <c r="BO162" s="13"/>
    </row>
    <row r="163" spans="7:67" ht="15.75" customHeight="1" x14ac:dyDescent="0.25">
      <c r="G163" s="2"/>
      <c r="O163" s="13"/>
      <c r="T163" s="4"/>
      <c r="AB163" s="13"/>
      <c r="AG163" s="6"/>
      <c r="AO163" s="13"/>
      <c r="AT163" s="8"/>
      <c r="BB163" s="13"/>
      <c r="BG163" s="10"/>
      <c r="BO163" s="13"/>
    </row>
    <row r="164" spans="7:67" ht="15.75" customHeight="1" x14ac:dyDescent="0.25">
      <c r="G164" s="2"/>
      <c r="O164" s="13"/>
      <c r="T164" s="4"/>
      <c r="AB164" s="13"/>
      <c r="AG164" s="6"/>
      <c r="AO164" s="13"/>
      <c r="AT164" s="8"/>
      <c r="BB164" s="13"/>
      <c r="BG164" s="10"/>
      <c r="BO164" s="13"/>
    </row>
    <row r="165" spans="7:67" ht="15.75" customHeight="1" x14ac:dyDescent="0.25">
      <c r="G165" s="2"/>
      <c r="O165" s="13"/>
      <c r="T165" s="4"/>
      <c r="AB165" s="13"/>
      <c r="AG165" s="6"/>
      <c r="AO165" s="13"/>
      <c r="AT165" s="8"/>
      <c r="BB165" s="13"/>
      <c r="BG165" s="10"/>
      <c r="BO165" s="13"/>
    </row>
    <row r="166" spans="7:67" ht="15.75" customHeight="1" x14ac:dyDescent="0.25">
      <c r="G166" s="2"/>
      <c r="O166" s="13"/>
      <c r="T166" s="4"/>
      <c r="AB166" s="13"/>
      <c r="AG166" s="6"/>
      <c r="AO166" s="13"/>
      <c r="AT166" s="8"/>
      <c r="BB166" s="13"/>
      <c r="BG166" s="10"/>
      <c r="BO166" s="13"/>
    </row>
    <row r="167" spans="7:67" ht="15.75" customHeight="1" x14ac:dyDescent="0.25">
      <c r="G167" s="2"/>
      <c r="O167" s="13"/>
      <c r="T167" s="4"/>
      <c r="AB167" s="13"/>
      <c r="AG167" s="6"/>
      <c r="AO167" s="13"/>
      <c r="AT167" s="8"/>
      <c r="BB167" s="13"/>
      <c r="BG167" s="10"/>
      <c r="BO167" s="13"/>
    </row>
    <row r="168" spans="7:67" ht="15.75" customHeight="1" x14ac:dyDescent="0.25">
      <c r="G168" s="2"/>
      <c r="O168" s="13"/>
      <c r="T168" s="4"/>
      <c r="AB168" s="13"/>
      <c r="AG168" s="6"/>
      <c r="AO168" s="13"/>
      <c r="AT168" s="8"/>
      <c r="BB168" s="13"/>
      <c r="BG168" s="10"/>
      <c r="BO168" s="13"/>
    </row>
    <row r="169" spans="7:67" ht="15.75" customHeight="1" x14ac:dyDescent="0.25">
      <c r="G169" s="2"/>
      <c r="O169" s="13"/>
      <c r="T169" s="4"/>
      <c r="AB169" s="13"/>
      <c r="AG169" s="6"/>
      <c r="AO169" s="13"/>
      <c r="AT169" s="8"/>
      <c r="BB169" s="13"/>
      <c r="BG169" s="10"/>
      <c r="BO169" s="13"/>
    </row>
    <row r="170" spans="7:67" ht="15.75" customHeight="1" x14ac:dyDescent="0.25">
      <c r="G170" s="2"/>
      <c r="O170" s="13"/>
      <c r="T170" s="4"/>
      <c r="AB170" s="13"/>
      <c r="AG170" s="6"/>
      <c r="AO170" s="13"/>
      <c r="AT170" s="8"/>
      <c r="BB170" s="13"/>
      <c r="BG170" s="10"/>
      <c r="BO170" s="13"/>
    </row>
    <row r="171" spans="7:67" ht="15.75" customHeight="1" x14ac:dyDescent="0.25">
      <c r="G171" s="2"/>
      <c r="O171" s="13"/>
      <c r="T171" s="4"/>
      <c r="AB171" s="13"/>
      <c r="AG171" s="6"/>
      <c r="AO171" s="13"/>
      <c r="AT171" s="8"/>
      <c r="BB171" s="13"/>
      <c r="BG171" s="10"/>
      <c r="BO171" s="13"/>
    </row>
    <row r="172" spans="7:67" ht="15.75" customHeight="1" x14ac:dyDescent="0.25">
      <c r="G172" s="2"/>
      <c r="O172" s="13"/>
      <c r="T172" s="4"/>
      <c r="AB172" s="13"/>
      <c r="AG172" s="6"/>
      <c r="AO172" s="13"/>
      <c r="AT172" s="8"/>
      <c r="BB172" s="13"/>
      <c r="BG172" s="10"/>
      <c r="BO172" s="13"/>
    </row>
    <row r="173" spans="7:67" ht="15.75" customHeight="1" x14ac:dyDescent="0.25">
      <c r="G173" s="2"/>
      <c r="O173" s="13"/>
      <c r="T173" s="4"/>
      <c r="AB173" s="13"/>
      <c r="AG173" s="6"/>
      <c r="AO173" s="13"/>
      <c r="AT173" s="8"/>
      <c r="BB173" s="13"/>
      <c r="BG173" s="10"/>
      <c r="BO173" s="13"/>
    </row>
    <row r="174" spans="7:67" ht="15.75" customHeight="1" x14ac:dyDescent="0.25">
      <c r="G174" s="2"/>
      <c r="O174" s="13"/>
      <c r="T174" s="4"/>
      <c r="AB174" s="13"/>
      <c r="AG174" s="6"/>
      <c r="AO174" s="13"/>
      <c r="AT174" s="8"/>
      <c r="BB174" s="13"/>
      <c r="BG174" s="10"/>
      <c r="BO174" s="13"/>
    </row>
    <row r="175" spans="7:67" ht="15.75" customHeight="1" x14ac:dyDescent="0.25">
      <c r="G175" s="2"/>
      <c r="O175" s="13"/>
      <c r="T175" s="4"/>
      <c r="AB175" s="13"/>
      <c r="AG175" s="6"/>
      <c r="AO175" s="13"/>
      <c r="AT175" s="8"/>
      <c r="BB175" s="13"/>
      <c r="BG175" s="10"/>
      <c r="BO175" s="13"/>
    </row>
    <row r="176" spans="7:67" ht="15.75" customHeight="1" x14ac:dyDescent="0.25">
      <c r="G176" s="2"/>
      <c r="O176" s="13"/>
      <c r="T176" s="4"/>
      <c r="AB176" s="13"/>
      <c r="AG176" s="6"/>
      <c r="AO176" s="13"/>
      <c r="AT176" s="8"/>
      <c r="BB176" s="13"/>
      <c r="BG176" s="10"/>
      <c r="BO176" s="13"/>
    </row>
    <row r="177" spans="7:67" ht="15.75" customHeight="1" x14ac:dyDescent="0.25">
      <c r="G177" s="2"/>
      <c r="O177" s="13"/>
      <c r="T177" s="4"/>
      <c r="AB177" s="13"/>
      <c r="AG177" s="6"/>
      <c r="AO177" s="13"/>
      <c r="AT177" s="8"/>
      <c r="BB177" s="13"/>
      <c r="BG177" s="10"/>
      <c r="BO177" s="13"/>
    </row>
    <row r="178" spans="7:67" ht="15.75" customHeight="1" x14ac:dyDescent="0.25">
      <c r="G178" s="2"/>
      <c r="O178" s="13"/>
      <c r="T178" s="4"/>
      <c r="AB178" s="13"/>
      <c r="AG178" s="6"/>
      <c r="AO178" s="13"/>
      <c r="AT178" s="8"/>
      <c r="BB178" s="13"/>
      <c r="BG178" s="10"/>
      <c r="BO178" s="13"/>
    </row>
    <row r="179" spans="7:67" ht="15.75" customHeight="1" x14ac:dyDescent="0.25">
      <c r="G179" s="2"/>
      <c r="O179" s="13"/>
      <c r="T179" s="4"/>
      <c r="AB179" s="13"/>
      <c r="AG179" s="6"/>
      <c r="AO179" s="13"/>
      <c r="AT179" s="8"/>
      <c r="BB179" s="13"/>
      <c r="BG179" s="10"/>
      <c r="BO179" s="13"/>
    </row>
    <row r="180" spans="7:67" ht="15.75" customHeight="1" x14ac:dyDescent="0.25">
      <c r="G180" s="2"/>
      <c r="O180" s="13"/>
      <c r="T180" s="4"/>
      <c r="AB180" s="13"/>
      <c r="AG180" s="6"/>
      <c r="AO180" s="13"/>
      <c r="AT180" s="8"/>
      <c r="BB180" s="13"/>
      <c r="BG180" s="10"/>
      <c r="BO180" s="13"/>
    </row>
    <row r="181" spans="7:67" ht="15.75" customHeight="1" x14ac:dyDescent="0.25">
      <c r="G181" s="2"/>
      <c r="O181" s="13"/>
      <c r="T181" s="4"/>
      <c r="AB181" s="13"/>
      <c r="AG181" s="6"/>
      <c r="AO181" s="13"/>
      <c r="AT181" s="8"/>
      <c r="BB181" s="13"/>
      <c r="BG181" s="10"/>
      <c r="BO181" s="13"/>
    </row>
    <row r="182" spans="7:67" ht="15.75" customHeight="1" x14ac:dyDescent="0.25">
      <c r="G182" s="2"/>
      <c r="O182" s="13"/>
      <c r="T182" s="4"/>
      <c r="AB182" s="13"/>
      <c r="AG182" s="6"/>
      <c r="AO182" s="13"/>
      <c r="AT182" s="8"/>
      <c r="BB182" s="13"/>
      <c r="BG182" s="10"/>
      <c r="BO182" s="13"/>
    </row>
    <row r="183" spans="7:67" ht="15.75" customHeight="1" x14ac:dyDescent="0.25">
      <c r="G183" s="2"/>
      <c r="O183" s="13"/>
      <c r="T183" s="4"/>
      <c r="AB183" s="13"/>
      <c r="AG183" s="6"/>
      <c r="AO183" s="13"/>
      <c r="AT183" s="8"/>
      <c r="BB183" s="13"/>
      <c r="BG183" s="10"/>
      <c r="BO183" s="13"/>
    </row>
    <row r="184" spans="7:67" ht="15.75" customHeight="1" x14ac:dyDescent="0.25">
      <c r="G184" s="2"/>
      <c r="O184" s="13"/>
      <c r="T184" s="4"/>
      <c r="AB184" s="13"/>
      <c r="AG184" s="6"/>
      <c r="AO184" s="13"/>
      <c r="AT184" s="8"/>
      <c r="BB184" s="13"/>
      <c r="BG184" s="10"/>
      <c r="BO184" s="13"/>
    </row>
    <row r="185" spans="7:67" ht="15.75" customHeight="1" x14ac:dyDescent="0.25">
      <c r="G185" s="2"/>
      <c r="O185" s="13"/>
      <c r="T185" s="4"/>
      <c r="AB185" s="13"/>
      <c r="AG185" s="6"/>
      <c r="AO185" s="13"/>
      <c r="AT185" s="8"/>
      <c r="BB185" s="13"/>
      <c r="BG185" s="10"/>
      <c r="BO185" s="13"/>
    </row>
    <row r="186" spans="7:67" ht="15.75" customHeight="1" x14ac:dyDescent="0.25">
      <c r="G186" s="2"/>
      <c r="O186" s="13"/>
      <c r="T186" s="4"/>
      <c r="AB186" s="13"/>
      <c r="AG186" s="6"/>
      <c r="AO186" s="13"/>
      <c r="AT186" s="8"/>
      <c r="BB186" s="13"/>
      <c r="BG186" s="10"/>
      <c r="BO186" s="13"/>
    </row>
    <row r="187" spans="7:67" ht="15.75" customHeight="1" x14ac:dyDescent="0.25">
      <c r="G187" s="2"/>
      <c r="O187" s="13"/>
      <c r="T187" s="4"/>
      <c r="AB187" s="13"/>
      <c r="AG187" s="6"/>
      <c r="AO187" s="13"/>
      <c r="AT187" s="8"/>
      <c r="BB187" s="13"/>
      <c r="BG187" s="10"/>
      <c r="BO187" s="13"/>
    </row>
    <row r="188" spans="7:67" ht="15.75" customHeight="1" x14ac:dyDescent="0.25">
      <c r="G188" s="2"/>
      <c r="O188" s="13"/>
      <c r="T188" s="4"/>
      <c r="AB188" s="13"/>
      <c r="AG188" s="6"/>
      <c r="AO188" s="13"/>
      <c r="AT188" s="8"/>
      <c r="BB188" s="13"/>
      <c r="BG188" s="10"/>
      <c r="BO188" s="13"/>
    </row>
    <row r="189" spans="7:67" ht="15.75" customHeight="1" x14ac:dyDescent="0.25">
      <c r="G189" s="2"/>
      <c r="O189" s="13"/>
      <c r="T189" s="4"/>
      <c r="AB189" s="13"/>
      <c r="AG189" s="6"/>
      <c r="AO189" s="13"/>
      <c r="AT189" s="8"/>
      <c r="BB189" s="13"/>
      <c r="BG189" s="10"/>
      <c r="BO189" s="13"/>
    </row>
    <row r="190" spans="7:67" ht="15.75" customHeight="1" x14ac:dyDescent="0.25">
      <c r="G190" s="2"/>
      <c r="O190" s="13"/>
      <c r="T190" s="4"/>
      <c r="AB190" s="13"/>
      <c r="AG190" s="6"/>
      <c r="AO190" s="13"/>
      <c r="AT190" s="8"/>
      <c r="BB190" s="13"/>
      <c r="BG190" s="10"/>
      <c r="BO190" s="13"/>
    </row>
    <row r="191" spans="7:67" ht="15.75" customHeight="1" x14ac:dyDescent="0.25">
      <c r="G191" s="2"/>
      <c r="O191" s="13"/>
      <c r="T191" s="4"/>
      <c r="AB191" s="13"/>
      <c r="AG191" s="6"/>
      <c r="AO191" s="13"/>
      <c r="AT191" s="8"/>
      <c r="BB191" s="13"/>
      <c r="BG191" s="10"/>
      <c r="BO191" s="13"/>
    </row>
    <row r="192" spans="7:67" ht="15.75" customHeight="1" x14ac:dyDescent="0.25">
      <c r="G192" s="2"/>
      <c r="O192" s="13"/>
      <c r="T192" s="4"/>
      <c r="AB192" s="13"/>
      <c r="AG192" s="6"/>
      <c r="AO192" s="13"/>
      <c r="AT192" s="8"/>
      <c r="BB192" s="13"/>
      <c r="BG192" s="10"/>
      <c r="BO192" s="13"/>
    </row>
    <row r="193" spans="7:67" ht="15.75" customHeight="1" x14ac:dyDescent="0.25">
      <c r="G193" s="2"/>
      <c r="O193" s="13"/>
      <c r="T193" s="4"/>
      <c r="AB193" s="13"/>
      <c r="AG193" s="6"/>
      <c r="AO193" s="13"/>
      <c r="AT193" s="8"/>
      <c r="BB193" s="13"/>
      <c r="BG193" s="10"/>
      <c r="BO193" s="13"/>
    </row>
    <row r="194" spans="7:67" ht="15.75" customHeight="1" x14ac:dyDescent="0.25">
      <c r="G194" s="2"/>
      <c r="O194" s="13"/>
      <c r="T194" s="4"/>
      <c r="AB194" s="13"/>
      <c r="AG194" s="6"/>
      <c r="AO194" s="13"/>
      <c r="AT194" s="8"/>
      <c r="BB194" s="13"/>
      <c r="BG194" s="10"/>
      <c r="BO194" s="13"/>
    </row>
    <row r="195" spans="7:67" ht="15.75" customHeight="1" x14ac:dyDescent="0.25">
      <c r="G195" s="2"/>
      <c r="O195" s="13"/>
      <c r="T195" s="4"/>
      <c r="AB195" s="13"/>
      <c r="AG195" s="6"/>
      <c r="AO195" s="13"/>
      <c r="AT195" s="8"/>
      <c r="BB195" s="13"/>
      <c r="BG195" s="10"/>
      <c r="BO195" s="13"/>
    </row>
    <row r="196" spans="7:67" ht="15.75" customHeight="1" x14ac:dyDescent="0.25">
      <c r="G196" s="2"/>
      <c r="O196" s="13"/>
      <c r="T196" s="4"/>
      <c r="AB196" s="13"/>
      <c r="AG196" s="6"/>
      <c r="AO196" s="13"/>
      <c r="AT196" s="8"/>
      <c r="BB196" s="13"/>
      <c r="BG196" s="10"/>
    </row>
    <row r="197" spans="7:67" ht="15.75" customHeight="1" x14ac:dyDescent="0.25">
      <c r="G197" s="2"/>
      <c r="O197" s="13"/>
      <c r="T197" s="4"/>
      <c r="AB197" s="13"/>
      <c r="AG197" s="6"/>
      <c r="AO197" s="13"/>
      <c r="AT197" s="8"/>
      <c r="BB197" s="13"/>
      <c r="BG197" s="10"/>
    </row>
    <row r="198" spans="7:67" ht="15.75" customHeight="1" x14ac:dyDescent="0.25">
      <c r="G198" s="2"/>
      <c r="O198" s="13"/>
      <c r="T198" s="4"/>
      <c r="AB198" s="13"/>
      <c r="AG198" s="6"/>
      <c r="AO198" s="13"/>
      <c r="AT198" s="8"/>
      <c r="BB198" s="13"/>
      <c r="BG198" s="10"/>
    </row>
    <row r="199" spans="7:67" ht="15.75" customHeight="1" x14ac:dyDescent="0.25">
      <c r="G199" s="2"/>
      <c r="O199" s="13"/>
      <c r="T199" s="4"/>
      <c r="AB199" s="13"/>
      <c r="AG199" s="6"/>
      <c r="AO199" s="13"/>
      <c r="AT199" s="8"/>
      <c r="BB199" s="13"/>
      <c r="BG199" s="10"/>
    </row>
    <row r="200" spans="7:67" ht="15.75" customHeight="1" x14ac:dyDescent="0.25">
      <c r="G200" s="2"/>
      <c r="O200" s="13"/>
      <c r="T200" s="4"/>
      <c r="AB200" s="13"/>
      <c r="AG200" s="6"/>
      <c r="AO200" s="13"/>
      <c r="AT200" s="8"/>
      <c r="BB200" s="13"/>
      <c r="BG200" s="10"/>
    </row>
    <row r="201" spans="7:67" ht="15.75" customHeight="1" x14ac:dyDescent="0.25">
      <c r="G201" s="2"/>
      <c r="O201" s="13"/>
      <c r="T201" s="4"/>
      <c r="AB201" s="13"/>
      <c r="AG201" s="6"/>
      <c r="AO201" s="13"/>
      <c r="AT201" s="8"/>
      <c r="BB201" s="13"/>
      <c r="BG201" s="10"/>
    </row>
    <row r="202" spans="7:67" ht="15.75" customHeight="1" x14ac:dyDescent="0.25">
      <c r="G202" s="2"/>
      <c r="O202" s="13"/>
      <c r="T202" s="4"/>
      <c r="AB202" s="13"/>
      <c r="AG202" s="6"/>
      <c r="AO202" s="13"/>
      <c r="AT202" s="8"/>
      <c r="BB202" s="13"/>
      <c r="BG202" s="10"/>
    </row>
    <row r="203" spans="7:67" ht="15.75" customHeight="1" x14ac:dyDescent="0.25">
      <c r="G203" s="2"/>
      <c r="O203" s="13"/>
      <c r="T203" s="4"/>
      <c r="AB203" s="13"/>
      <c r="AG203" s="6"/>
      <c r="AO203" s="13"/>
      <c r="AT203" s="8"/>
      <c r="BB203" s="13"/>
      <c r="BG203" s="10"/>
    </row>
    <row r="204" spans="7:67" ht="15.75" customHeight="1" x14ac:dyDescent="0.25">
      <c r="G204" s="2"/>
      <c r="O204" s="13"/>
      <c r="T204" s="4"/>
      <c r="AB204" s="13"/>
      <c r="AG204" s="6"/>
      <c r="AT204" s="8"/>
    </row>
    <row r="205" spans="7:67" ht="15.75" customHeight="1" x14ac:dyDescent="0.25">
      <c r="G205" s="2"/>
      <c r="O205" s="13"/>
      <c r="T205" s="4"/>
      <c r="AB205" s="13"/>
      <c r="AG205" s="6"/>
      <c r="AT205" s="8"/>
    </row>
    <row r="206" spans="7:67" ht="15.75" customHeight="1" x14ac:dyDescent="0.25">
      <c r="G206" s="2"/>
      <c r="O206" s="13"/>
      <c r="T206" s="4"/>
      <c r="AB206" s="13"/>
      <c r="AG206" s="6"/>
      <c r="AT206" s="8"/>
    </row>
    <row r="207" spans="7:67" ht="15.75" customHeight="1" x14ac:dyDescent="0.25">
      <c r="G207" s="2"/>
      <c r="O207" s="13"/>
      <c r="T207" s="4"/>
      <c r="AB207" s="13"/>
      <c r="AG207" s="6"/>
      <c r="AT207" s="8"/>
    </row>
    <row r="208" spans="7:67" ht="15.75" customHeight="1" x14ac:dyDescent="0.25">
      <c r="G208" s="2"/>
      <c r="O208" s="13"/>
      <c r="T208" s="4"/>
      <c r="AB208" s="13"/>
      <c r="AG208" s="6"/>
      <c r="AT208" s="8"/>
    </row>
    <row r="209" spans="7:46" ht="15.75" customHeight="1" x14ac:dyDescent="0.25">
      <c r="G209" s="2"/>
      <c r="O209" s="13"/>
      <c r="T209" s="4"/>
      <c r="AB209" s="13"/>
      <c r="AG209" s="6"/>
      <c r="AT209" s="8"/>
    </row>
    <row r="210" spans="7:46" ht="15.75" customHeight="1" x14ac:dyDescent="0.25">
      <c r="G210" s="2"/>
      <c r="O210" s="13"/>
      <c r="T210" s="4"/>
      <c r="AB210" s="13"/>
      <c r="AG210" s="6"/>
      <c r="AT210" s="8"/>
    </row>
    <row r="211" spans="7:46" ht="15.75" customHeight="1" x14ac:dyDescent="0.25">
      <c r="G211" s="2"/>
      <c r="O211" s="13"/>
      <c r="T211" s="4"/>
      <c r="AB211" s="13"/>
      <c r="AG211" s="6"/>
      <c r="AT211" s="8"/>
    </row>
    <row r="212" spans="7:46" ht="15.75" customHeight="1" x14ac:dyDescent="0.25">
      <c r="G212" s="2"/>
      <c r="O212" s="13"/>
      <c r="T212" s="4"/>
      <c r="AB212" s="13"/>
      <c r="AG212" s="6"/>
      <c r="AT212" s="8"/>
    </row>
    <row r="213" spans="7:46" ht="15.75" customHeight="1" x14ac:dyDescent="0.25">
      <c r="G213" s="2"/>
      <c r="O213" s="13"/>
      <c r="T213" s="4"/>
      <c r="AB213" s="13"/>
      <c r="AG213" s="6"/>
      <c r="AT213" s="8"/>
    </row>
    <row r="214" spans="7:46" ht="15.75" customHeight="1" x14ac:dyDescent="0.25">
      <c r="G214" s="2"/>
      <c r="O214" s="13"/>
      <c r="T214" s="4"/>
      <c r="AB214" s="13"/>
      <c r="AG214" s="6"/>
      <c r="AT214" s="8"/>
    </row>
    <row r="215" spans="7:46" ht="15.75" customHeight="1" x14ac:dyDescent="0.25">
      <c r="G215" s="2"/>
      <c r="O215" s="13"/>
      <c r="T215" s="4"/>
      <c r="AB215" s="13"/>
      <c r="AG215" s="6"/>
      <c r="AT215" s="8"/>
    </row>
    <row r="216" spans="7:46" ht="15.75" customHeight="1" x14ac:dyDescent="0.25">
      <c r="G216" s="2"/>
      <c r="O216" s="13"/>
      <c r="T216" s="4"/>
      <c r="AB216" s="13"/>
      <c r="AG216" s="6"/>
      <c r="AT216" s="8"/>
    </row>
    <row r="217" spans="7:46" ht="15.75" customHeight="1" x14ac:dyDescent="0.25">
      <c r="G217" s="2"/>
      <c r="O217" s="13"/>
      <c r="T217" s="4"/>
      <c r="AB217" s="13"/>
      <c r="AG217" s="6"/>
      <c r="AT217" s="8"/>
    </row>
    <row r="218" spans="7:46" ht="15.75" customHeight="1" x14ac:dyDescent="0.25">
      <c r="G218" s="2"/>
      <c r="O218" s="13"/>
      <c r="T218" s="4"/>
      <c r="AB218" s="13"/>
      <c r="AG218" s="6"/>
      <c r="AT218" s="8"/>
    </row>
    <row r="219" spans="7:46" ht="15.75" customHeight="1" x14ac:dyDescent="0.25">
      <c r="G219" s="2"/>
      <c r="O219" s="13"/>
      <c r="T219" s="4"/>
      <c r="AB219" s="13"/>
      <c r="AG219" s="6"/>
      <c r="AT219" s="8"/>
    </row>
    <row r="220" spans="7:46" ht="15.75" customHeight="1" x14ac:dyDescent="0.25">
      <c r="G220" s="2"/>
      <c r="O220" s="13"/>
      <c r="T220" s="4"/>
      <c r="AB220" s="13"/>
      <c r="AG220" s="6"/>
      <c r="AT220" s="8"/>
    </row>
    <row r="221" spans="7:46" ht="15.75" customHeight="1" x14ac:dyDescent="0.25">
      <c r="G221" s="2"/>
      <c r="O221" s="13"/>
      <c r="T221" s="4"/>
      <c r="AB221" s="13"/>
      <c r="AG221" s="6"/>
      <c r="AT221" s="8"/>
    </row>
    <row r="222" spans="7:46" ht="15.75" customHeight="1" x14ac:dyDescent="0.25">
      <c r="G222" s="2"/>
      <c r="O222" s="13"/>
      <c r="T222" s="4"/>
      <c r="AB222" s="13"/>
      <c r="AG222" s="6"/>
      <c r="AT222" s="8"/>
    </row>
    <row r="223" spans="7:46" ht="15.75" customHeight="1" x14ac:dyDescent="0.25">
      <c r="G223" s="2"/>
      <c r="O223" s="13"/>
      <c r="T223" s="4"/>
      <c r="AB223" s="13"/>
      <c r="AG223" s="6"/>
      <c r="AT223" s="8"/>
    </row>
    <row r="224" spans="7:46" ht="15.75" customHeight="1" x14ac:dyDescent="0.25">
      <c r="G224" s="2"/>
      <c r="O224" s="13"/>
      <c r="T224" s="4"/>
      <c r="AB224" s="13"/>
      <c r="AG224" s="6"/>
      <c r="AT224" s="8"/>
    </row>
    <row r="225" spans="7:46" ht="15.75" customHeight="1" x14ac:dyDescent="0.25">
      <c r="G225" s="2"/>
      <c r="O225" s="13"/>
      <c r="T225" s="4"/>
      <c r="AB225" s="13"/>
      <c r="AG225" s="6"/>
      <c r="AT225" s="8"/>
    </row>
    <row r="226" spans="7:46" ht="15.75" customHeight="1" x14ac:dyDescent="0.25">
      <c r="G226" s="2"/>
      <c r="O226" s="13"/>
      <c r="T226" s="4"/>
      <c r="AB226" s="13"/>
      <c r="AG226" s="6"/>
      <c r="AT226" s="8"/>
    </row>
    <row r="227" spans="7:46" ht="15.75" customHeight="1" x14ac:dyDescent="0.25">
      <c r="G227" s="2"/>
      <c r="O227" s="13"/>
      <c r="T227" s="4"/>
      <c r="AB227" s="13"/>
      <c r="AG227" s="6"/>
      <c r="AT227" s="8"/>
    </row>
    <row r="228" spans="7:46" ht="15.75" customHeight="1" x14ac:dyDescent="0.25">
      <c r="G228" s="2"/>
      <c r="O228" s="13"/>
      <c r="T228" s="4"/>
      <c r="AB228" s="13"/>
      <c r="AG228" s="6"/>
      <c r="AT228" s="8"/>
    </row>
    <row r="229" spans="7:46" ht="15.75" customHeight="1" x14ac:dyDescent="0.25">
      <c r="G229" s="2"/>
      <c r="O229" s="13"/>
      <c r="T229" s="4"/>
      <c r="AB229" s="13"/>
      <c r="AG229" s="6"/>
      <c r="AT229" s="8"/>
    </row>
    <row r="230" spans="7:46" ht="15.75" customHeight="1" x14ac:dyDescent="0.25">
      <c r="G230" s="2"/>
      <c r="O230" s="13"/>
      <c r="T230" s="4"/>
      <c r="AB230" s="13"/>
      <c r="AG230" s="6"/>
      <c r="AT230" s="8"/>
    </row>
    <row r="231" spans="7:46" ht="15.75" customHeight="1" x14ac:dyDescent="0.25">
      <c r="G231" s="2"/>
      <c r="O231" s="13"/>
      <c r="T231" s="4"/>
      <c r="AB231" s="13"/>
      <c r="AG231" s="6"/>
      <c r="AT231" s="8"/>
    </row>
    <row r="232" spans="7:46" ht="15.75" customHeight="1" x14ac:dyDescent="0.25">
      <c r="G232" s="2"/>
      <c r="O232" s="13"/>
      <c r="T232" s="4"/>
      <c r="AB232" s="13"/>
      <c r="AG232" s="6"/>
      <c r="AT232" s="8"/>
    </row>
    <row r="233" spans="7:46" ht="15.75" customHeight="1" x14ac:dyDescent="0.25">
      <c r="G233" s="2"/>
      <c r="O233" s="13"/>
      <c r="T233" s="4"/>
      <c r="AB233" s="13"/>
      <c r="AG233" s="6"/>
      <c r="AT233" s="8"/>
    </row>
    <row r="234" spans="7:46" ht="15.75" customHeight="1" x14ac:dyDescent="0.25">
      <c r="G234" s="2"/>
      <c r="O234" s="13"/>
      <c r="T234" s="4"/>
      <c r="AB234" s="13"/>
      <c r="AG234" s="6"/>
      <c r="AT234" s="8"/>
    </row>
    <row r="235" spans="7:46" ht="15.75" customHeight="1" x14ac:dyDescent="0.25">
      <c r="G235" s="2"/>
      <c r="O235" s="13"/>
      <c r="T235" s="4"/>
      <c r="AB235" s="13"/>
      <c r="AG235" s="6"/>
      <c r="AT235" s="8"/>
    </row>
    <row r="236" spans="7:46" ht="15.75" customHeight="1" x14ac:dyDescent="0.25">
      <c r="G236" s="2"/>
      <c r="O236" s="13"/>
      <c r="T236" s="4"/>
      <c r="AB236" s="13"/>
      <c r="AG236" s="6"/>
      <c r="AT236" s="8"/>
    </row>
    <row r="237" spans="7:46" ht="15.75" customHeight="1" x14ac:dyDescent="0.25">
      <c r="G237" s="2"/>
      <c r="O237" s="13"/>
      <c r="T237" s="4"/>
      <c r="AB237" s="13"/>
      <c r="AG237" s="6"/>
      <c r="AT237" s="8"/>
    </row>
    <row r="238" spans="7:46" ht="15.75" customHeight="1" x14ac:dyDescent="0.25">
      <c r="G238" s="2"/>
      <c r="O238" s="13"/>
      <c r="T238" s="4"/>
      <c r="AB238" s="13"/>
      <c r="AG238" s="6"/>
      <c r="AT238" s="8"/>
    </row>
    <row r="239" spans="7:46" ht="15.75" customHeight="1" x14ac:dyDescent="0.25">
      <c r="G239" s="2"/>
      <c r="O239" s="13"/>
      <c r="T239" s="4"/>
      <c r="AB239" s="13"/>
      <c r="AG239" s="6"/>
      <c r="AT239" s="8"/>
    </row>
    <row r="240" spans="7:46" ht="15.75" customHeight="1" x14ac:dyDescent="0.25">
      <c r="G240" s="2"/>
      <c r="O240" s="13"/>
      <c r="T240" s="4"/>
      <c r="AB240" s="13"/>
      <c r="AG240" s="6"/>
      <c r="AT240" s="8"/>
    </row>
    <row r="241" spans="7:46" ht="15.75" customHeight="1" x14ac:dyDescent="0.25">
      <c r="G241" s="2"/>
      <c r="O241" s="13"/>
      <c r="T241" s="4"/>
      <c r="AB241" s="13"/>
      <c r="AG241" s="6"/>
      <c r="AT241" s="8"/>
    </row>
    <row r="242" spans="7:46" ht="15.75" customHeight="1" x14ac:dyDescent="0.25">
      <c r="G242" s="2"/>
      <c r="O242" s="13"/>
      <c r="T242" s="4"/>
      <c r="AB242" s="13"/>
      <c r="AG242" s="6"/>
      <c r="AT242" s="8"/>
    </row>
    <row r="243" spans="7:46" ht="15.75" customHeight="1" x14ac:dyDescent="0.25">
      <c r="G243" s="2"/>
      <c r="O243" s="13"/>
      <c r="T243" s="4"/>
      <c r="AB243" s="13"/>
      <c r="AG243" s="6"/>
      <c r="AT243" s="8"/>
    </row>
    <row r="244" spans="7:46" ht="15.75" customHeight="1" x14ac:dyDescent="0.25">
      <c r="G244" s="2"/>
      <c r="O244" s="13"/>
      <c r="T244" s="4"/>
      <c r="AB244" s="13"/>
      <c r="AG244" s="6"/>
      <c r="AT244" s="8"/>
    </row>
    <row r="245" spans="7:46" ht="15.75" customHeight="1" x14ac:dyDescent="0.25">
      <c r="G245" s="2"/>
      <c r="O245" s="13"/>
      <c r="T245" s="4"/>
      <c r="AB245" s="13"/>
      <c r="AG245" s="6"/>
      <c r="AT245" s="8"/>
    </row>
    <row r="246" spans="7:46" ht="15.75" customHeight="1" x14ac:dyDescent="0.25">
      <c r="G246" s="2"/>
      <c r="O246" s="13"/>
      <c r="T246" s="4"/>
      <c r="AB246" s="13"/>
      <c r="AG246" s="6"/>
      <c r="AT246" s="8"/>
    </row>
    <row r="247" spans="7:46" ht="15.75" customHeight="1" x14ac:dyDescent="0.25">
      <c r="G247" s="2"/>
      <c r="O247" s="13"/>
      <c r="T247" s="4"/>
      <c r="AB247" s="13"/>
      <c r="AG247" s="6"/>
      <c r="AT247" s="8"/>
    </row>
    <row r="248" spans="7:46" ht="15.75" customHeight="1" x14ac:dyDescent="0.25">
      <c r="G248" s="2"/>
      <c r="O248" s="13"/>
      <c r="T248" s="4"/>
      <c r="AB248" s="13"/>
      <c r="AG248" s="6"/>
      <c r="AT248" s="8"/>
    </row>
    <row r="249" spans="7:46" ht="15.75" customHeight="1" x14ac:dyDescent="0.25">
      <c r="G249" s="2"/>
      <c r="O249" s="13"/>
      <c r="T249" s="4"/>
      <c r="AB249" s="13"/>
      <c r="AG249" s="6"/>
      <c r="AT249" s="8"/>
    </row>
    <row r="250" spans="7:46" ht="15.75" customHeight="1" x14ac:dyDescent="0.25">
      <c r="G250" s="2"/>
      <c r="O250" s="13"/>
      <c r="T250" s="4"/>
      <c r="AB250" s="13"/>
      <c r="AG250" s="6"/>
      <c r="AT250" s="8"/>
    </row>
    <row r="251" spans="7:46" ht="15.75" customHeight="1" x14ac:dyDescent="0.25">
      <c r="G251" s="2"/>
      <c r="O251" s="13"/>
      <c r="T251" s="4"/>
      <c r="AB251" s="13"/>
      <c r="AG251" s="6"/>
      <c r="AT251" s="8"/>
    </row>
    <row r="252" spans="7:46" ht="15.75" customHeight="1" x14ac:dyDescent="0.25">
      <c r="G252" s="2"/>
      <c r="O252" s="13"/>
      <c r="T252" s="4"/>
      <c r="AB252" s="13"/>
      <c r="AG252" s="6"/>
      <c r="AT252" s="8"/>
    </row>
    <row r="253" spans="7:46" ht="15.75" customHeight="1" x14ac:dyDescent="0.25">
      <c r="G253" s="2"/>
      <c r="O253" s="13"/>
      <c r="T253" s="4"/>
      <c r="AB253" s="13"/>
      <c r="AG253" s="6"/>
      <c r="AT253" s="8"/>
    </row>
    <row r="254" spans="7:46" ht="15.75" customHeight="1" x14ac:dyDescent="0.25">
      <c r="G254" s="2"/>
      <c r="O254" s="13"/>
      <c r="T254" s="4"/>
      <c r="AB254" s="13"/>
      <c r="AG254" s="6"/>
      <c r="AT254" s="8"/>
    </row>
    <row r="255" spans="7:46" ht="15.75" customHeight="1" x14ac:dyDescent="0.25">
      <c r="G255" s="2"/>
      <c r="O255" s="13"/>
      <c r="T255" s="4"/>
      <c r="AB255" s="13"/>
      <c r="AG255" s="6"/>
      <c r="AT255" s="8"/>
    </row>
    <row r="256" spans="7:46" ht="15.75" customHeight="1" x14ac:dyDescent="0.25">
      <c r="G256" s="2"/>
      <c r="O256" s="13"/>
      <c r="T256" s="4"/>
      <c r="AB256" s="13"/>
      <c r="AG256" s="6"/>
      <c r="AT256" s="8"/>
    </row>
    <row r="257" spans="7:46" ht="15.75" customHeight="1" x14ac:dyDescent="0.25">
      <c r="G257" s="2"/>
      <c r="O257" s="13"/>
      <c r="T257" s="4"/>
      <c r="AB257" s="13"/>
      <c r="AG257" s="6"/>
      <c r="AT257" s="8"/>
    </row>
    <row r="258" spans="7:46" ht="15.75" customHeight="1" x14ac:dyDescent="0.25">
      <c r="G258" s="2"/>
      <c r="O258" s="13"/>
      <c r="T258" s="4"/>
      <c r="AB258" s="13"/>
      <c r="AG258" s="6"/>
      <c r="AT258" s="8"/>
    </row>
    <row r="259" spans="7:46" ht="15.75" customHeight="1" x14ac:dyDescent="0.25">
      <c r="G259" s="2"/>
      <c r="O259" s="13"/>
      <c r="T259" s="4"/>
      <c r="AB259" s="13"/>
      <c r="AG259" s="6"/>
      <c r="AT259" s="8"/>
    </row>
    <row r="260" spans="7:46" ht="15.75" customHeight="1" x14ac:dyDescent="0.25">
      <c r="G260" s="2"/>
      <c r="O260" s="13"/>
      <c r="T260" s="4"/>
      <c r="AB260" s="13"/>
      <c r="AG260" s="6"/>
      <c r="AT260" s="8"/>
    </row>
    <row r="261" spans="7:46" ht="15.75" customHeight="1" x14ac:dyDescent="0.25">
      <c r="G261" s="2"/>
      <c r="O261" s="13"/>
      <c r="T261" s="4"/>
      <c r="AB261" s="13"/>
      <c r="AG261" s="6"/>
      <c r="AT261" s="8"/>
    </row>
    <row r="262" spans="7:46" ht="15.75" customHeight="1" x14ac:dyDescent="0.25">
      <c r="G262" s="2"/>
      <c r="O262" s="13"/>
      <c r="T262" s="4"/>
      <c r="AB262" s="13"/>
      <c r="AG262" s="6"/>
      <c r="AT262" s="8"/>
    </row>
    <row r="263" spans="7:46" ht="15.75" customHeight="1" x14ac:dyDescent="0.25">
      <c r="G263" s="2"/>
      <c r="O263" s="13"/>
      <c r="T263" s="4"/>
      <c r="AB263" s="13"/>
      <c r="AG263" s="6"/>
      <c r="AT263" s="8"/>
    </row>
    <row r="264" spans="7:46" ht="15.75" customHeight="1" x14ac:dyDescent="0.25">
      <c r="G264" s="2"/>
      <c r="O264" s="13"/>
      <c r="T264" s="4"/>
      <c r="AB264" s="13"/>
      <c r="AG264" s="6"/>
      <c r="AT264" s="8"/>
    </row>
    <row r="265" spans="7:46" ht="15.75" customHeight="1" x14ac:dyDescent="0.25">
      <c r="G265" s="2"/>
      <c r="O265" s="13"/>
      <c r="T265" s="4"/>
      <c r="AB265" s="13"/>
      <c r="AG265" s="6"/>
      <c r="AT265" s="8"/>
    </row>
    <row r="266" spans="7:46" ht="15.75" customHeight="1" x14ac:dyDescent="0.25">
      <c r="G266" s="2"/>
      <c r="O266" s="13"/>
      <c r="T266" s="4"/>
      <c r="AB266" s="13"/>
      <c r="AG266" s="6"/>
      <c r="AT266" s="8"/>
    </row>
    <row r="267" spans="7:46" ht="15.75" customHeight="1" x14ac:dyDescent="0.25">
      <c r="G267" s="2"/>
      <c r="O267" s="13"/>
      <c r="T267" s="4"/>
      <c r="AB267" s="13"/>
      <c r="AG267" s="6"/>
      <c r="AT267" s="8"/>
    </row>
    <row r="268" spans="7:46" ht="15.75" customHeight="1" x14ac:dyDescent="0.25">
      <c r="G268" s="2"/>
      <c r="O268" s="13"/>
      <c r="T268" s="4"/>
      <c r="AB268" s="13"/>
      <c r="AG268" s="6"/>
      <c r="AT268" s="8"/>
    </row>
    <row r="269" spans="7:46" ht="15.75" customHeight="1" x14ac:dyDescent="0.25">
      <c r="G269" s="2"/>
      <c r="O269" s="13"/>
      <c r="T269" s="4"/>
      <c r="AB269" s="13"/>
      <c r="AG269" s="6"/>
      <c r="AT269" s="8"/>
    </row>
    <row r="270" spans="7:46" ht="15.75" customHeight="1" x14ac:dyDescent="0.25">
      <c r="G270" s="2"/>
      <c r="O270" s="13"/>
      <c r="T270" s="4"/>
      <c r="AB270" s="13"/>
      <c r="AG270" s="6"/>
      <c r="AT270" s="8"/>
    </row>
    <row r="271" spans="7:46" ht="15.75" customHeight="1" x14ac:dyDescent="0.25">
      <c r="G271" s="2"/>
      <c r="O271" s="13"/>
      <c r="T271" s="4"/>
      <c r="AB271" s="13"/>
      <c r="AG271" s="6"/>
      <c r="AT271" s="8"/>
    </row>
    <row r="272" spans="7:46" ht="15.75" customHeight="1" x14ac:dyDescent="0.25">
      <c r="G272" s="2"/>
      <c r="O272" s="13"/>
      <c r="T272" s="4"/>
      <c r="AB272" s="13"/>
      <c r="AG272" s="6"/>
      <c r="AT272" s="8"/>
    </row>
    <row r="273" spans="7:46" ht="15.75" customHeight="1" x14ac:dyDescent="0.25">
      <c r="G273" s="2"/>
      <c r="O273" s="13"/>
      <c r="T273" s="4"/>
      <c r="AB273" s="13"/>
      <c r="AG273" s="6"/>
      <c r="AT273" s="8"/>
    </row>
    <row r="274" spans="7:46" ht="15.75" customHeight="1" x14ac:dyDescent="0.25">
      <c r="G274" s="2"/>
      <c r="O274" s="13"/>
      <c r="T274" s="4"/>
      <c r="AB274" s="13"/>
      <c r="AG274" s="6"/>
      <c r="AT274" s="8"/>
    </row>
    <row r="275" spans="7:46" ht="15.75" customHeight="1" x14ac:dyDescent="0.25">
      <c r="G275" s="2"/>
      <c r="O275" s="13"/>
      <c r="T275" s="4"/>
      <c r="AB275" s="13"/>
      <c r="AG275" s="6"/>
      <c r="AT275" s="8"/>
    </row>
    <row r="276" spans="7:46" ht="15.75" customHeight="1" x14ac:dyDescent="0.25">
      <c r="G276" s="2"/>
      <c r="O276" s="13"/>
      <c r="T276" s="4"/>
      <c r="AB276" s="13"/>
      <c r="AG276" s="6"/>
      <c r="AT276" s="8"/>
    </row>
    <row r="277" spans="7:46" ht="15.75" customHeight="1" x14ac:dyDescent="0.25">
      <c r="G277" s="2"/>
      <c r="O277" s="13"/>
      <c r="T277" s="4"/>
      <c r="AB277" s="13"/>
      <c r="AG277" s="6"/>
      <c r="AT277" s="8"/>
    </row>
    <row r="278" spans="7:46" ht="15.75" customHeight="1" x14ac:dyDescent="0.25">
      <c r="G278" s="2"/>
      <c r="O278" s="13"/>
      <c r="T278" s="4"/>
      <c r="AB278" s="13"/>
      <c r="AG278" s="6"/>
      <c r="AT278" s="8"/>
    </row>
    <row r="279" spans="7:46" ht="15.75" customHeight="1" x14ac:dyDescent="0.25">
      <c r="G279" s="2"/>
      <c r="O279" s="13"/>
      <c r="T279" s="4"/>
      <c r="AB279" s="13"/>
      <c r="AG279" s="6"/>
      <c r="AT279" s="8"/>
    </row>
    <row r="280" spans="7:46" ht="15.75" customHeight="1" x14ac:dyDescent="0.25">
      <c r="G280" s="2"/>
      <c r="O280" s="13"/>
      <c r="T280" s="4"/>
      <c r="AB280" s="13"/>
      <c r="AG280" s="6"/>
      <c r="AT280" s="8"/>
    </row>
    <row r="281" spans="7:46" ht="15.75" customHeight="1" x14ac:dyDescent="0.25">
      <c r="G281" s="2"/>
      <c r="O281" s="13"/>
      <c r="T281" s="4"/>
      <c r="AB281" s="13"/>
      <c r="AG281" s="6"/>
      <c r="AT281" s="8"/>
    </row>
    <row r="282" spans="7:46" ht="15.75" customHeight="1" x14ac:dyDescent="0.25">
      <c r="G282" s="2"/>
      <c r="O282" s="13"/>
      <c r="T282" s="4"/>
      <c r="AB282" s="13"/>
      <c r="AG282" s="6"/>
      <c r="AT282" s="8"/>
    </row>
    <row r="283" spans="7:46" ht="15.75" customHeight="1" x14ac:dyDescent="0.25">
      <c r="G283" s="2"/>
      <c r="O283" s="13"/>
      <c r="T283" s="4"/>
      <c r="AB283" s="13"/>
      <c r="AG283" s="6"/>
      <c r="AT283" s="8"/>
    </row>
    <row r="284" spans="7:46" ht="15.75" customHeight="1" x14ac:dyDescent="0.25">
      <c r="G284" s="2"/>
      <c r="O284" s="13"/>
      <c r="AB284" s="13"/>
      <c r="AG284" s="6"/>
      <c r="AT284" s="8"/>
    </row>
    <row r="285" spans="7:46" ht="15.75" customHeight="1" x14ac:dyDescent="0.25">
      <c r="G285" s="2"/>
      <c r="O285" s="13"/>
      <c r="AB285" s="13"/>
      <c r="AG285" s="6"/>
    </row>
    <row r="286" spans="7:46" ht="15.75" customHeight="1" x14ac:dyDescent="0.25">
      <c r="G286" s="2"/>
      <c r="O286" s="13"/>
      <c r="AB286" s="13"/>
      <c r="AG286" s="6"/>
    </row>
    <row r="287" spans="7:46" ht="15.75" customHeight="1" x14ac:dyDescent="0.25">
      <c r="G287" s="2"/>
      <c r="O287" s="13"/>
      <c r="AB287" s="13"/>
      <c r="AG287" s="6"/>
    </row>
    <row r="288" spans="7:46" ht="15.75" customHeight="1" x14ac:dyDescent="0.25">
      <c r="G288" s="2"/>
      <c r="O288" s="13"/>
      <c r="AB288" s="13"/>
      <c r="AG288" s="6"/>
    </row>
    <row r="289" spans="7:33" ht="15.75" customHeight="1" x14ac:dyDescent="0.25">
      <c r="G289" s="2"/>
      <c r="O289" s="13"/>
      <c r="AB289" s="13"/>
      <c r="AG289" s="6"/>
    </row>
    <row r="290" spans="7:33" ht="15.75" customHeight="1" x14ac:dyDescent="0.25">
      <c r="G290" s="2"/>
      <c r="O290" s="13"/>
      <c r="AB290" s="13"/>
      <c r="AG290" s="6"/>
    </row>
    <row r="291" spans="7:33" ht="15.75" customHeight="1" x14ac:dyDescent="0.25">
      <c r="G291" s="2"/>
      <c r="O291" s="13"/>
      <c r="AB291" s="13"/>
      <c r="AG291" s="6"/>
    </row>
    <row r="292" spans="7:33" ht="15.75" customHeight="1" x14ac:dyDescent="0.25">
      <c r="G292" s="2"/>
      <c r="O292" s="13"/>
      <c r="AB292" s="13"/>
      <c r="AG292" s="6"/>
    </row>
    <row r="293" spans="7:33" ht="15.75" customHeight="1" x14ac:dyDescent="0.25">
      <c r="G293" s="2"/>
      <c r="O293" s="13"/>
      <c r="AB293" s="13"/>
      <c r="AG293" s="6"/>
    </row>
    <row r="294" spans="7:33" ht="15.75" customHeight="1" x14ac:dyDescent="0.25">
      <c r="G294" s="2"/>
      <c r="O294" s="13"/>
      <c r="AB294" s="13"/>
      <c r="AG294" s="6"/>
    </row>
    <row r="295" spans="7:33" ht="15.75" customHeight="1" x14ac:dyDescent="0.25">
      <c r="G295" s="2"/>
      <c r="O295" s="13"/>
      <c r="AB295" s="13"/>
      <c r="AG295" s="6"/>
    </row>
    <row r="296" spans="7:33" ht="15.75" customHeight="1" x14ac:dyDescent="0.25">
      <c r="G296" s="2"/>
      <c r="O296" s="13"/>
      <c r="AB296" s="13"/>
      <c r="AG296" s="6"/>
    </row>
    <row r="297" spans="7:33" ht="15.75" customHeight="1" x14ac:dyDescent="0.25">
      <c r="G297" s="2"/>
      <c r="O297" s="13"/>
      <c r="AB297" s="13"/>
      <c r="AG297" s="6"/>
    </row>
    <row r="298" spans="7:33" ht="15.75" customHeight="1" x14ac:dyDescent="0.25">
      <c r="G298" s="2"/>
      <c r="O298" s="13"/>
      <c r="AB298" s="13"/>
      <c r="AG298" s="6"/>
    </row>
    <row r="299" spans="7:33" ht="15.75" customHeight="1" x14ac:dyDescent="0.25">
      <c r="G299" s="2"/>
      <c r="O299" s="13"/>
      <c r="AB299" s="13"/>
      <c r="AG299" s="6"/>
    </row>
    <row r="300" spans="7:33" ht="15.75" customHeight="1" x14ac:dyDescent="0.25">
      <c r="G300" s="2"/>
      <c r="O300" s="13"/>
      <c r="AB300" s="13"/>
      <c r="AG300" s="6"/>
    </row>
    <row r="301" spans="7:33" ht="15.75" customHeight="1" x14ac:dyDescent="0.25">
      <c r="G301" s="2"/>
      <c r="O301" s="13"/>
      <c r="AB301" s="13"/>
      <c r="AG301" s="6"/>
    </row>
    <row r="302" spans="7:33" ht="15.75" customHeight="1" x14ac:dyDescent="0.25">
      <c r="G302" s="2"/>
      <c r="O302" s="13"/>
      <c r="AB302" s="13"/>
      <c r="AG302" s="6"/>
    </row>
    <row r="303" spans="7:33" ht="15.75" customHeight="1" x14ac:dyDescent="0.25">
      <c r="G303" s="2"/>
      <c r="O303" s="13"/>
      <c r="AB303" s="13"/>
      <c r="AG303" s="6"/>
    </row>
    <row r="304" spans="7:33" ht="15.75" customHeight="1" x14ac:dyDescent="0.25">
      <c r="G304" s="2"/>
      <c r="O304" s="13"/>
      <c r="AB304" s="13"/>
      <c r="AG304" s="6"/>
    </row>
    <row r="305" spans="7:33" ht="15.75" customHeight="1" x14ac:dyDescent="0.25">
      <c r="G305" s="2"/>
      <c r="O305" s="13"/>
      <c r="AB305" s="13"/>
      <c r="AG305" s="6"/>
    </row>
    <row r="306" spans="7:33" ht="15.75" customHeight="1" x14ac:dyDescent="0.25">
      <c r="G306" s="2"/>
      <c r="O306" s="13"/>
      <c r="AB306" s="13"/>
      <c r="AG306" s="6"/>
    </row>
    <row r="307" spans="7:33" ht="15.75" customHeight="1" x14ac:dyDescent="0.25">
      <c r="G307" s="2"/>
      <c r="O307" s="13"/>
      <c r="AB307" s="13"/>
      <c r="AG307" s="6"/>
    </row>
    <row r="308" spans="7:33" ht="15.75" customHeight="1" x14ac:dyDescent="0.25">
      <c r="G308" s="2"/>
      <c r="O308" s="13"/>
      <c r="AB308" s="13"/>
      <c r="AG308" s="6"/>
    </row>
    <row r="309" spans="7:33" ht="15.75" customHeight="1" x14ac:dyDescent="0.25">
      <c r="G309" s="2"/>
      <c r="O309" s="13"/>
      <c r="AB309" s="13"/>
      <c r="AG309" s="6"/>
    </row>
    <row r="310" spans="7:33" ht="15.75" customHeight="1" x14ac:dyDescent="0.25">
      <c r="G310" s="2"/>
      <c r="O310" s="13"/>
      <c r="AB310" s="13"/>
      <c r="AG310" s="6"/>
    </row>
    <row r="311" spans="7:33" ht="15.75" customHeight="1" x14ac:dyDescent="0.25">
      <c r="G311" s="2"/>
      <c r="O311" s="13"/>
      <c r="AB311" s="13"/>
      <c r="AG311" s="6"/>
    </row>
    <row r="312" spans="7:33" ht="15.75" customHeight="1" x14ac:dyDescent="0.25">
      <c r="G312" s="2"/>
      <c r="O312" s="13"/>
      <c r="AB312" s="13"/>
      <c r="AG312" s="6"/>
    </row>
    <row r="313" spans="7:33" ht="15.75" customHeight="1" x14ac:dyDescent="0.25">
      <c r="G313" s="2"/>
      <c r="O313" s="13"/>
      <c r="AB313" s="13"/>
      <c r="AG313" s="6"/>
    </row>
    <row r="314" spans="7:33" ht="15.75" customHeight="1" x14ac:dyDescent="0.25">
      <c r="G314" s="2"/>
      <c r="O314" s="13"/>
      <c r="AB314" s="13"/>
      <c r="AG314" s="6"/>
    </row>
    <row r="315" spans="7:33" ht="15.75" customHeight="1" x14ac:dyDescent="0.25">
      <c r="G315" s="2"/>
      <c r="O315" s="13"/>
      <c r="AB315" s="13"/>
      <c r="AG315" s="6"/>
    </row>
    <row r="316" spans="7:33" ht="15.75" customHeight="1" x14ac:dyDescent="0.25">
      <c r="G316" s="2"/>
      <c r="O316" s="13"/>
      <c r="AB316" s="13"/>
      <c r="AG316" s="6"/>
    </row>
    <row r="317" spans="7:33" ht="15.75" customHeight="1" x14ac:dyDescent="0.25">
      <c r="G317" s="2"/>
      <c r="O317" s="13"/>
      <c r="AB317" s="13"/>
      <c r="AG317" s="6"/>
    </row>
    <row r="318" spans="7:33" ht="15.75" customHeight="1" x14ac:dyDescent="0.25">
      <c r="G318" s="2"/>
      <c r="O318" s="13"/>
      <c r="AB318" s="13"/>
      <c r="AG318" s="6"/>
    </row>
    <row r="319" spans="7:33" ht="15.75" customHeight="1" x14ac:dyDescent="0.25">
      <c r="G319" s="2"/>
      <c r="O319" s="13"/>
      <c r="AB319" s="13"/>
      <c r="AG319" s="6"/>
    </row>
    <row r="320" spans="7:33" ht="15.75" customHeight="1" x14ac:dyDescent="0.25">
      <c r="G320" s="2"/>
      <c r="O320" s="13"/>
      <c r="AB320" s="13"/>
      <c r="AG320" s="6"/>
    </row>
    <row r="321" spans="7:33" ht="15.75" customHeight="1" x14ac:dyDescent="0.25">
      <c r="G321" s="2"/>
      <c r="O321" s="13"/>
      <c r="AB321" s="13"/>
      <c r="AG321" s="6"/>
    </row>
    <row r="322" spans="7:33" ht="15.75" customHeight="1" x14ac:dyDescent="0.25">
      <c r="G322" s="2"/>
      <c r="O322" s="13"/>
      <c r="AB322" s="13"/>
      <c r="AG322" s="6"/>
    </row>
    <row r="323" spans="7:33" ht="15.75" customHeight="1" x14ac:dyDescent="0.25">
      <c r="G323" s="2"/>
      <c r="O323" s="13"/>
      <c r="AB323" s="13"/>
      <c r="AG323" s="6"/>
    </row>
    <row r="324" spans="7:33" ht="15.75" customHeight="1" x14ac:dyDescent="0.25">
      <c r="G324" s="2"/>
      <c r="O324" s="13"/>
      <c r="AB324" s="13"/>
      <c r="AG324" s="6"/>
    </row>
    <row r="325" spans="7:33" ht="15.75" customHeight="1" x14ac:dyDescent="0.25">
      <c r="G325" s="2"/>
      <c r="O325" s="13"/>
      <c r="AB325" s="13"/>
      <c r="AG325" s="6"/>
    </row>
    <row r="326" spans="7:33" ht="15.75" customHeight="1" x14ac:dyDescent="0.25">
      <c r="G326" s="2"/>
      <c r="O326" s="13"/>
      <c r="AB326" s="13"/>
      <c r="AG326" s="6"/>
    </row>
    <row r="327" spans="7:33" ht="15.75" customHeight="1" x14ac:dyDescent="0.25">
      <c r="G327" s="2"/>
      <c r="O327" s="13"/>
      <c r="AB327" s="13"/>
      <c r="AG327" s="6"/>
    </row>
    <row r="328" spans="7:33" ht="15.75" customHeight="1" x14ac:dyDescent="0.25">
      <c r="G328" s="2"/>
      <c r="O328" s="13"/>
      <c r="AB328" s="13"/>
      <c r="AG328" s="6"/>
    </row>
    <row r="329" spans="7:33" ht="15.75" customHeight="1" x14ac:dyDescent="0.25">
      <c r="G329" s="2"/>
      <c r="O329" s="13"/>
      <c r="AB329" s="13"/>
      <c r="AG329" s="6"/>
    </row>
    <row r="330" spans="7:33" ht="15.75" customHeight="1" x14ac:dyDescent="0.25">
      <c r="G330" s="2"/>
      <c r="O330" s="13"/>
      <c r="AB330" s="13"/>
      <c r="AG330" s="6"/>
    </row>
    <row r="331" spans="7:33" ht="15.75" customHeight="1" x14ac:dyDescent="0.25">
      <c r="G331" s="2"/>
      <c r="O331" s="13"/>
      <c r="AB331" s="13"/>
      <c r="AG331" s="6"/>
    </row>
    <row r="332" spans="7:33" ht="15.75" customHeight="1" x14ac:dyDescent="0.25">
      <c r="G332" s="2"/>
      <c r="O332" s="13"/>
      <c r="AB332" s="13"/>
      <c r="AG332" s="6"/>
    </row>
    <row r="333" spans="7:33" ht="15.75" customHeight="1" x14ac:dyDescent="0.25">
      <c r="G333" s="2"/>
      <c r="O333" s="13"/>
      <c r="AB333" s="13"/>
      <c r="AG333" s="6"/>
    </row>
    <row r="334" spans="7:33" ht="15.75" customHeight="1" x14ac:dyDescent="0.25">
      <c r="G334" s="2"/>
      <c r="O334" s="13"/>
      <c r="AB334" s="13"/>
      <c r="AG334" s="6"/>
    </row>
    <row r="335" spans="7:33" ht="15.75" customHeight="1" x14ac:dyDescent="0.25">
      <c r="G335" s="2"/>
      <c r="O335" s="13"/>
      <c r="AB335" s="13"/>
      <c r="AG335" s="6"/>
    </row>
    <row r="336" spans="7:33" ht="15.75" customHeight="1" x14ac:dyDescent="0.25">
      <c r="G336" s="2"/>
      <c r="O336" s="13"/>
      <c r="AB336" s="13"/>
      <c r="AG336" s="6"/>
    </row>
    <row r="337" spans="7:33" ht="15.75" customHeight="1" x14ac:dyDescent="0.25">
      <c r="G337" s="2"/>
      <c r="O337" s="13"/>
      <c r="AB337" s="13"/>
      <c r="AG337" s="6"/>
    </row>
    <row r="338" spans="7:33" ht="15.75" customHeight="1" x14ac:dyDescent="0.25">
      <c r="G338" s="2"/>
      <c r="O338" s="13"/>
      <c r="AB338" s="13"/>
      <c r="AG338" s="6"/>
    </row>
    <row r="339" spans="7:33" ht="15.75" customHeight="1" x14ac:dyDescent="0.25">
      <c r="G339" s="2"/>
      <c r="O339" s="13"/>
      <c r="AB339" s="13"/>
      <c r="AG339" s="6"/>
    </row>
    <row r="340" spans="7:33" ht="15.75" customHeight="1" x14ac:dyDescent="0.25">
      <c r="G340" s="2"/>
      <c r="O340" s="13"/>
      <c r="AB340" s="13"/>
      <c r="AG340" s="6"/>
    </row>
    <row r="341" spans="7:33" ht="15.75" customHeight="1" x14ac:dyDescent="0.25">
      <c r="G341" s="2"/>
      <c r="O341" s="13"/>
      <c r="AB341" s="13"/>
      <c r="AG341" s="6"/>
    </row>
    <row r="342" spans="7:33" ht="15.75" customHeight="1" x14ac:dyDescent="0.25">
      <c r="G342" s="2"/>
      <c r="O342" s="13"/>
      <c r="AB342" s="13"/>
      <c r="AG342" s="6"/>
    </row>
    <row r="343" spans="7:33" ht="15.75" customHeight="1" x14ac:dyDescent="0.25">
      <c r="G343" s="2"/>
      <c r="O343" s="13"/>
      <c r="AB343" s="13"/>
      <c r="AG343" s="6"/>
    </row>
    <row r="344" spans="7:33" ht="15.75" customHeight="1" x14ac:dyDescent="0.25">
      <c r="G344" s="2"/>
      <c r="O344" s="13"/>
      <c r="AB344" s="13"/>
      <c r="AG344" s="6"/>
    </row>
    <row r="345" spans="7:33" ht="15.75" customHeight="1" x14ac:dyDescent="0.25">
      <c r="G345" s="2"/>
      <c r="O345" s="13"/>
      <c r="AB345" s="13"/>
      <c r="AG345" s="6"/>
    </row>
    <row r="346" spans="7:33" ht="15.75" customHeight="1" x14ac:dyDescent="0.25">
      <c r="G346" s="2"/>
      <c r="O346" s="13"/>
      <c r="AB346" s="13"/>
      <c r="AG346" s="6"/>
    </row>
    <row r="347" spans="7:33" ht="15.75" customHeight="1" x14ac:dyDescent="0.25">
      <c r="G347" s="2"/>
      <c r="O347" s="13"/>
      <c r="AB347" s="13"/>
      <c r="AG347" s="6"/>
    </row>
    <row r="348" spans="7:33" ht="15.75" customHeight="1" x14ac:dyDescent="0.25">
      <c r="G348" s="2"/>
      <c r="O348" s="13"/>
      <c r="AB348" s="13"/>
    </row>
    <row r="349" spans="7:33" ht="15.75" customHeight="1" x14ac:dyDescent="0.25"/>
    <row r="350" spans="7:33" ht="15.75" customHeight="1" x14ac:dyDescent="0.25"/>
    <row r="351" spans="7:33" ht="15.75" customHeight="1" x14ac:dyDescent="0.25"/>
    <row r="352" spans="7:33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S1000"/>
  <sheetViews>
    <sheetView workbookViewId="0"/>
  </sheetViews>
  <sheetFormatPr defaultColWidth="14.42578125" defaultRowHeight="15" customHeight="1" x14ac:dyDescent="0.25"/>
  <cols>
    <col min="1" max="1" width="10.140625" customWidth="1"/>
    <col min="2" max="2" width="12.28515625" customWidth="1"/>
    <col min="3" max="3" width="10.5703125" customWidth="1"/>
    <col min="4" max="4" width="11.140625" customWidth="1"/>
    <col min="5" max="5" width="11.28515625" customWidth="1"/>
    <col min="6" max="6" width="9.7109375" customWidth="1"/>
    <col min="7" max="71" width="8.7109375" customWidth="1"/>
  </cols>
  <sheetData>
    <row r="1" spans="1:71" x14ac:dyDescent="0.25">
      <c r="B1" s="1" t="s">
        <v>84</v>
      </c>
      <c r="C1" s="1" t="s">
        <v>1</v>
      </c>
      <c r="D1" s="1" t="s">
        <v>182</v>
      </c>
      <c r="E1" s="1" t="s">
        <v>183</v>
      </c>
      <c r="F1" s="1" t="s">
        <v>188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3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4" t="s">
        <v>5</v>
      </c>
      <c r="U1" s="4" t="s">
        <v>6</v>
      </c>
      <c r="V1" s="4" t="s">
        <v>7</v>
      </c>
      <c r="W1" s="4" t="s">
        <v>8</v>
      </c>
      <c r="X1" s="4" t="s">
        <v>9</v>
      </c>
      <c r="Y1" s="4" t="s">
        <v>10</v>
      </c>
      <c r="Z1" s="4" t="s">
        <v>11</v>
      </c>
      <c r="AA1" s="4" t="s">
        <v>12</v>
      </c>
      <c r="AB1" s="5" t="s">
        <v>13</v>
      </c>
      <c r="AC1" s="4" t="s">
        <v>14</v>
      </c>
      <c r="AD1" s="4" t="s">
        <v>15</v>
      </c>
      <c r="AE1" s="4" t="s">
        <v>16</v>
      </c>
      <c r="AF1" s="4" t="s">
        <v>17</v>
      </c>
      <c r="AG1" s="6" t="s">
        <v>5</v>
      </c>
      <c r="AH1" s="6" t="s">
        <v>6</v>
      </c>
      <c r="AI1" s="6" t="s">
        <v>7</v>
      </c>
      <c r="AJ1" s="6" t="s">
        <v>8</v>
      </c>
      <c r="AK1" s="6" t="s">
        <v>9</v>
      </c>
      <c r="AL1" s="6" t="s">
        <v>10</v>
      </c>
      <c r="AM1" s="6" t="s">
        <v>11</v>
      </c>
      <c r="AN1" s="6" t="s">
        <v>12</v>
      </c>
      <c r="AO1" s="7" t="s">
        <v>13</v>
      </c>
      <c r="AP1" s="6" t="s">
        <v>14</v>
      </c>
      <c r="AQ1" s="6" t="s">
        <v>15</v>
      </c>
      <c r="AR1" s="6" t="s">
        <v>16</v>
      </c>
      <c r="AS1" s="6" t="s">
        <v>17</v>
      </c>
      <c r="AT1" s="8" t="s">
        <v>5</v>
      </c>
      <c r="AU1" s="8" t="s">
        <v>6</v>
      </c>
      <c r="AV1" s="8" t="s">
        <v>7</v>
      </c>
      <c r="AW1" s="8" t="s">
        <v>8</v>
      </c>
      <c r="AX1" s="8" t="s">
        <v>9</v>
      </c>
      <c r="AY1" s="8" t="s">
        <v>10</v>
      </c>
      <c r="AZ1" s="8" t="s">
        <v>11</v>
      </c>
      <c r="BA1" s="8" t="s">
        <v>12</v>
      </c>
      <c r="BB1" s="9" t="s">
        <v>13</v>
      </c>
      <c r="BC1" s="8" t="s">
        <v>14</v>
      </c>
      <c r="BD1" s="8" t="s">
        <v>15</v>
      </c>
      <c r="BE1" s="8" t="s">
        <v>16</v>
      </c>
      <c r="BF1" s="8" t="s">
        <v>17</v>
      </c>
      <c r="BG1" s="10" t="s">
        <v>5</v>
      </c>
      <c r="BH1" s="10" t="s">
        <v>6</v>
      </c>
      <c r="BI1" s="10" t="s">
        <v>7</v>
      </c>
      <c r="BJ1" s="10" t="s">
        <v>8</v>
      </c>
      <c r="BK1" s="10" t="s">
        <v>9</v>
      </c>
      <c r="BL1" s="10" t="s">
        <v>10</v>
      </c>
      <c r="BM1" s="10" t="s">
        <v>11</v>
      </c>
      <c r="BN1" s="10" t="s">
        <v>12</v>
      </c>
      <c r="BO1" s="11" t="s">
        <v>13</v>
      </c>
      <c r="BP1" s="10" t="s">
        <v>14</v>
      </c>
      <c r="BQ1" s="10" t="s">
        <v>15</v>
      </c>
      <c r="BR1" s="10" t="s">
        <v>16</v>
      </c>
      <c r="BS1" s="10" t="s">
        <v>17</v>
      </c>
    </row>
    <row r="2" spans="1:71" x14ac:dyDescent="0.25">
      <c r="A2" s="12">
        <v>45172</v>
      </c>
      <c r="B2" s="2"/>
      <c r="C2" s="2"/>
      <c r="D2" s="2"/>
      <c r="E2" s="2"/>
      <c r="F2" s="2"/>
    </row>
    <row r="3" spans="1:71" x14ac:dyDescent="0.25">
      <c r="A3" s="1" t="s">
        <v>18</v>
      </c>
      <c r="B3" s="20" t="s">
        <v>189</v>
      </c>
      <c r="C3" s="20" t="s">
        <v>190</v>
      </c>
      <c r="D3" s="20"/>
      <c r="E3" s="20" t="s">
        <v>191</v>
      </c>
      <c r="F3" s="20"/>
      <c r="H3" s="1560" t="str">
        <f>"Mirage"&amp;" "&amp;H5/SUM(H5:I5)*100</f>
        <v>Mirage 25</v>
      </c>
      <c r="I3" s="1561"/>
      <c r="J3" s="1560" t="str">
        <f>"Inferno"&amp;" "&amp;ROUND(J5/SUM(J5:K5)*100,0)</f>
        <v>Inferno 40</v>
      </c>
      <c r="K3" s="1561"/>
      <c r="L3" s="1560" t="str">
        <f>"Overpass"&amp;" "&amp;ROUND(L5/SUM(L5:M5)*100,0)</f>
        <v>Overpass 67</v>
      </c>
      <c r="M3" s="1561"/>
      <c r="N3" s="1560" t="str">
        <f>"Vertigo"&amp;" "&amp;ROUND(N5/SUM(N5:O5)*100,0)</f>
        <v>Vertigo 80</v>
      </c>
      <c r="O3" s="1561"/>
      <c r="P3" s="1560" t="str">
        <f>"Ancient"&amp;" "&amp;ROUND(P5/SUM(P5:Q5)*100,0)</f>
        <v>Ancient 50</v>
      </c>
      <c r="Q3" s="1561"/>
      <c r="R3" s="1560" t="str">
        <f>"Anubis"&amp;" "&amp;ROUND(R5/SUM(R5:S5)*100,0)</f>
        <v>Anubis 67</v>
      </c>
      <c r="S3" s="1561"/>
      <c r="T3" s="1560" t="str">
        <f>"Dust II"&amp;" "&amp;ROUND(T5/SUM(T5:U5)*100,0)</f>
        <v>Dust II 100</v>
      </c>
      <c r="U3" s="1561"/>
    </row>
    <row r="4" spans="1:71" x14ac:dyDescent="0.25">
      <c r="A4" s="1" t="s">
        <v>19</v>
      </c>
      <c r="B4" s="20" t="s">
        <v>192</v>
      </c>
      <c r="C4" s="20" t="s">
        <v>193</v>
      </c>
      <c r="D4" s="20"/>
      <c r="E4" s="20" t="s">
        <v>194</v>
      </c>
      <c r="F4" s="20"/>
      <c r="H4" s="1" t="s">
        <v>195</v>
      </c>
      <c r="I4" s="1" t="s">
        <v>196</v>
      </c>
      <c r="J4" s="1" t="s">
        <v>195</v>
      </c>
      <c r="K4" s="1" t="s">
        <v>196</v>
      </c>
      <c r="L4" s="1" t="s">
        <v>195</v>
      </c>
      <c r="M4" s="1" t="s">
        <v>196</v>
      </c>
      <c r="N4" s="1" t="s">
        <v>195</v>
      </c>
      <c r="O4" s="1" t="s">
        <v>196</v>
      </c>
      <c r="P4" s="1" t="s">
        <v>195</v>
      </c>
      <c r="Q4" s="1" t="s">
        <v>196</v>
      </c>
      <c r="R4" s="1" t="s">
        <v>195</v>
      </c>
      <c r="S4" s="1" t="s">
        <v>196</v>
      </c>
      <c r="T4" s="1" t="s">
        <v>195</v>
      </c>
      <c r="U4" s="1" t="s">
        <v>196</v>
      </c>
    </row>
    <row r="5" spans="1:71" x14ac:dyDescent="0.25">
      <c r="A5" s="1" t="s">
        <v>20</v>
      </c>
      <c r="B5" s="20" t="s">
        <v>197</v>
      </c>
      <c r="C5" s="20" t="s">
        <v>198</v>
      </c>
      <c r="D5" s="20"/>
      <c r="E5" s="20" t="s">
        <v>199</v>
      </c>
      <c r="F5" s="20"/>
      <c r="H5" s="1">
        <v>2</v>
      </c>
      <c r="I5" s="1">
        <v>6</v>
      </c>
      <c r="J5" s="1">
        <v>2</v>
      </c>
      <c r="K5" s="1">
        <v>3</v>
      </c>
      <c r="L5" s="1">
        <v>4</v>
      </c>
      <c r="M5" s="1">
        <v>2</v>
      </c>
      <c r="N5" s="1">
        <v>4</v>
      </c>
      <c r="O5" s="1">
        <v>1</v>
      </c>
      <c r="P5" s="1">
        <v>2</v>
      </c>
      <c r="Q5" s="1">
        <v>2</v>
      </c>
      <c r="R5" s="1">
        <v>2</v>
      </c>
      <c r="S5" s="1">
        <v>1</v>
      </c>
      <c r="T5" s="1">
        <v>1</v>
      </c>
      <c r="U5" s="1">
        <v>0</v>
      </c>
    </row>
    <row r="6" spans="1:71" x14ac:dyDescent="0.25">
      <c r="A6" s="1" t="s">
        <v>21</v>
      </c>
      <c r="B6" s="20" t="s">
        <v>200</v>
      </c>
      <c r="C6" s="20" t="s">
        <v>201</v>
      </c>
      <c r="D6" s="20"/>
      <c r="E6" s="20" t="s">
        <v>202</v>
      </c>
      <c r="F6" s="20"/>
    </row>
    <row r="7" spans="1:71" x14ac:dyDescent="0.25">
      <c r="A7" s="1" t="s">
        <v>22</v>
      </c>
      <c r="B7" s="20" t="s">
        <v>203</v>
      </c>
      <c r="C7" s="20" t="s">
        <v>204</v>
      </c>
      <c r="D7" s="20"/>
      <c r="E7" s="20" t="s">
        <v>205</v>
      </c>
      <c r="F7" s="20"/>
      <c r="H7" s="1560" t="s">
        <v>206</v>
      </c>
      <c r="I7" s="1561"/>
    </row>
    <row r="8" spans="1:71" x14ac:dyDescent="0.25">
      <c r="A8" s="14">
        <v>45178</v>
      </c>
      <c r="B8" s="6"/>
      <c r="C8" s="6"/>
      <c r="D8" s="6"/>
      <c r="E8" s="6"/>
      <c r="F8" s="6"/>
      <c r="H8" s="1" t="s">
        <v>207</v>
      </c>
      <c r="I8" s="1">
        <v>1</v>
      </c>
    </row>
    <row r="9" spans="1:71" x14ac:dyDescent="0.25">
      <c r="A9" s="1" t="s">
        <v>23</v>
      </c>
      <c r="B9" s="20" t="s">
        <v>208</v>
      </c>
      <c r="C9" s="20"/>
      <c r="D9" s="20" t="s">
        <v>209</v>
      </c>
      <c r="E9" s="20" t="s">
        <v>210</v>
      </c>
      <c r="F9" s="20"/>
      <c r="H9" s="1" t="s">
        <v>211</v>
      </c>
      <c r="I9" s="1">
        <v>1</v>
      </c>
    </row>
    <row r="10" spans="1:71" x14ac:dyDescent="0.25">
      <c r="A10" s="1" t="s">
        <v>24</v>
      </c>
      <c r="B10" s="20" t="s">
        <v>212</v>
      </c>
      <c r="C10" s="20"/>
      <c r="D10" s="20" t="s">
        <v>213</v>
      </c>
      <c r="E10" s="20" t="s">
        <v>214</v>
      </c>
      <c r="F10" s="20"/>
    </row>
    <row r="11" spans="1:71" x14ac:dyDescent="0.25">
      <c r="A11" s="1" t="s">
        <v>25</v>
      </c>
      <c r="B11" s="20" t="s">
        <v>215</v>
      </c>
      <c r="C11" s="20" t="s">
        <v>216</v>
      </c>
      <c r="D11" s="20" t="s">
        <v>217</v>
      </c>
      <c r="E11" s="20" t="s">
        <v>218</v>
      </c>
      <c r="F11" s="20" t="s">
        <v>219</v>
      </c>
    </row>
    <row r="12" spans="1:71" x14ac:dyDescent="0.25">
      <c r="A12" s="1" t="s">
        <v>26</v>
      </c>
      <c r="B12" s="20" t="s">
        <v>220</v>
      </c>
      <c r="C12" s="20" t="s">
        <v>221</v>
      </c>
      <c r="D12" s="20" t="s">
        <v>222</v>
      </c>
      <c r="E12" s="20" t="s">
        <v>223</v>
      </c>
      <c r="F12" s="20" t="s">
        <v>224</v>
      </c>
    </row>
    <row r="13" spans="1:71" x14ac:dyDescent="0.25">
      <c r="A13" s="1" t="s">
        <v>27</v>
      </c>
      <c r="B13" s="20" t="s">
        <v>225</v>
      </c>
      <c r="C13" s="20" t="s">
        <v>226</v>
      </c>
      <c r="D13" s="20" t="s">
        <v>227</v>
      </c>
      <c r="E13" s="20" t="s">
        <v>228</v>
      </c>
      <c r="F13" s="20" t="s">
        <v>229</v>
      </c>
    </row>
    <row r="14" spans="1:71" x14ac:dyDescent="0.25">
      <c r="A14" s="1" t="s">
        <v>28</v>
      </c>
      <c r="B14" s="20" t="s">
        <v>230</v>
      </c>
      <c r="C14" s="20" t="s">
        <v>231</v>
      </c>
      <c r="D14" s="20" t="s">
        <v>232</v>
      </c>
      <c r="E14" s="20" t="s">
        <v>233</v>
      </c>
      <c r="F14" s="20" t="s">
        <v>234</v>
      </c>
    </row>
    <row r="15" spans="1:71" x14ac:dyDescent="0.25">
      <c r="A15" s="1" t="s">
        <v>29</v>
      </c>
      <c r="B15" s="20" t="s">
        <v>235</v>
      </c>
      <c r="C15" s="20" t="s">
        <v>236</v>
      </c>
      <c r="D15" s="20" t="s">
        <v>237</v>
      </c>
      <c r="E15" s="20" t="s">
        <v>238</v>
      </c>
      <c r="F15" s="20" t="s">
        <v>239</v>
      </c>
    </row>
    <row r="16" spans="1:71" x14ac:dyDescent="0.25">
      <c r="A16" s="15">
        <v>45179</v>
      </c>
      <c r="B16" s="21"/>
      <c r="C16" s="21"/>
      <c r="D16" s="21"/>
      <c r="E16" s="21"/>
      <c r="F16" s="21"/>
    </row>
    <row r="17" spans="1:6" x14ac:dyDescent="0.25">
      <c r="A17" s="1" t="s">
        <v>30</v>
      </c>
      <c r="B17" s="20" t="s">
        <v>240</v>
      </c>
      <c r="C17" s="20" t="s">
        <v>241</v>
      </c>
      <c r="D17" s="20"/>
      <c r="E17" s="20" t="s">
        <v>242</v>
      </c>
      <c r="F17" s="20"/>
    </row>
    <row r="18" spans="1:6" x14ac:dyDescent="0.25">
      <c r="A18" s="1" t="s">
        <v>31</v>
      </c>
      <c r="B18" s="20" t="s">
        <v>243</v>
      </c>
      <c r="C18" s="20" t="s">
        <v>244</v>
      </c>
      <c r="D18" s="20"/>
      <c r="E18" s="20" t="s">
        <v>245</v>
      </c>
      <c r="F18" s="20"/>
    </row>
    <row r="19" spans="1:6" x14ac:dyDescent="0.25">
      <c r="A19" s="1" t="s">
        <v>32</v>
      </c>
      <c r="B19" s="20" t="s">
        <v>246</v>
      </c>
      <c r="C19" s="20" t="s">
        <v>247</v>
      </c>
      <c r="D19" s="20"/>
      <c r="E19" s="20" t="s">
        <v>248</v>
      </c>
      <c r="F19" s="20"/>
    </row>
    <row r="20" spans="1:6" x14ac:dyDescent="0.25">
      <c r="A20" s="1" t="s">
        <v>33</v>
      </c>
      <c r="B20" s="20" t="s">
        <v>249</v>
      </c>
      <c r="C20" s="20" t="s">
        <v>250</v>
      </c>
      <c r="D20" s="20"/>
      <c r="E20" s="20" t="s">
        <v>251</v>
      </c>
      <c r="F20" s="20"/>
    </row>
    <row r="21" spans="1:6" ht="15.75" customHeight="1" x14ac:dyDescent="0.25">
      <c r="A21" s="12">
        <v>45200</v>
      </c>
      <c r="B21" s="22"/>
      <c r="C21" s="22"/>
      <c r="D21" s="22"/>
      <c r="E21" s="22"/>
      <c r="F21" s="22"/>
    </row>
    <row r="22" spans="1:6" ht="15.75" customHeight="1" x14ac:dyDescent="0.25">
      <c r="A22" s="1" t="s">
        <v>34</v>
      </c>
      <c r="B22" s="20" t="s">
        <v>252</v>
      </c>
      <c r="C22" s="20" t="s">
        <v>253</v>
      </c>
      <c r="D22" s="20"/>
      <c r="E22" s="20" t="s">
        <v>254</v>
      </c>
      <c r="F22" s="20"/>
    </row>
    <row r="23" spans="1:6" ht="15.75" customHeight="1" x14ac:dyDescent="0.25">
      <c r="A23" s="1" t="s">
        <v>35</v>
      </c>
      <c r="B23" s="20" t="s">
        <v>255</v>
      </c>
      <c r="C23" s="20" t="s">
        <v>256</v>
      </c>
      <c r="D23" s="20"/>
      <c r="E23" s="20" t="s">
        <v>257</v>
      </c>
      <c r="F23" s="20"/>
    </row>
    <row r="24" spans="1:6" ht="15.75" customHeight="1" x14ac:dyDescent="0.25">
      <c r="A24" s="1" t="s">
        <v>36</v>
      </c>
      <c r="B24" s="20" t="s">
        <v>258</v>
      </c>
      <c r="C24" s="20" t="s">
        <v>259</v>
      </c>
      <c r="D24" s="20"/>
      <c r="E24" s="20" t="s">
        <v>260</v>
      </c>
      <c r="F24" s="20"/>
    </row>
    <row r="25" spans="1:6" ht="15.75" customHeight="1" x14ac:dyDescent="0.25">
      <c r="A25" s="1" t="s">
        <v>37</v>
      </c>
      <c r="B25" s="20" t="s">
        <v>261</v>
      </c>
      <c r="C25" s="20" t="s">
        <v>262</v>
      </c>
      <c r="D25" s="20"/>
      <c r="E25" s="20" t="s">
        <v>201</v>
      </c>
      <c r="F25" s="20"/>
    </row>
    <row r="26" spans="1:6" ht="15.75" customHeight="1" x14ac:dyDescent="0.25">
      <c r="A26" s="1" t="s">
        <v>38</v>
      </c>
      <c r="B26" s="20" t="s">
        <v>263</v>
      </c>
      <c r="C26" s="20" t="s">
        <v>264</v>
      </c>
      <c r="D26" s="20"/>
      <c r="E26" s="20" t="s">
        <v>265</v>
      </c>
      <c r="F26" s="20"/>
    </row>
    <row r="27" spans="1:6" ht="15.75" customHeight="1" x14ac:dyDescent="0.25">
      <c r="A27" s="1" t="s">
        <v>39</v>
      </c>
      <c r="B27" s="20" t="s">
        <v>266</v>
      </c>
      <c r="C27" s="20" t="s">
        <v>267</v>
      </c>
      <c r="D27" s="20"/>
      <c r="E27" s="20" t="s">
        <v>268</v>
      </c>
      <c r="F27" s="20"/>
    </row>
    <row r="28" spans="1:6" ht="15.75" customHeight="1" x14ac:dyDescent="0.25">
      <c r="A28" s="14">
        <v>45206</v>
      </c>
      <c r="B28" s="23"/>
      <c r="C28" s="23"/>
      <c r="D28" s="23"/>
      <c r="E28" s="23"/>
      <c r="F28" s="23"/>
    </row>
    <row r="29" spans="1:6" ht="15.75" customHeight="1" x14ac:dyDescent="0.25">
      <c r="A29" s="1" t="s">
        <v>40</v>
      </c>
      <c r="B29" s="20" t="s">
        <v>269</v>
      </c>
      <c r="C29" s="20" t="s">
        <v>270</v>
      </c>
      <c r="D29" s="20"/>
      <c r="E29" s="20"/>
      <c r="F29" s="20"/>
    </row>
    <row r="30" spans="1:6" ht="15.75" customHeight="1" x14ac:dyDescent="0.25">
      <c r="A30" s="1" t="s">
        <v>41</v>
      </c>
      <c r="B30" s="20" t="s">
        <v>271</v>
      </c>
      <c r="C30" s="20" t="s">
        <v>272</v>
      </c>
      <c r="D30" s="20"/>
      <c r="E30" s="20"/>
      <c r="F30" s="20"/>
    </row>
    <row r="31" spans="1:6" ht="15.75" customHeight="1" x14ac:dyDescent="0.25">
      <c r="A31" s="15">
        <v>45207</v>
      </c>
      <c r="B31" s="21"/>
      <c r="C31" s="21"/>
      <c r="D31" s="21"/>
      <c r="E31" s="21"/>
      <c r="F31" s="21"/>
    </row>
    <row r="32" spans="1:6" ht="15.75" customHeight="1" x14ac:dyDescent="0.25">
      <c r="A32" s="1" t="s">
        <v>42</v>
      </c>
      <c r="B32" s="20" t="s">
        <v>273</v>
      </c>
      <c r="C32" s="20" t="s">
        <v>274</v>
      </c>
      <c r="D32" s="20" t="s">
        <v>275</v>
      </c>
      <c r="E32" s="20"/>
      <c r="F32" s="20"/>
    </row>
    <row r="33" spans="1:6" ht="15.75" customHeight="1" x14ac:dyDescent="0.25">
      <c r="A33" s="1" t="s">
        <v>43</v>
      </c>
      <c r="B33" s="20" t="s">
        <v>276</v>
      </c>
      <c r="C33" s="20" t="s">
        <v>277</v>
      </c>
      <c r="D33" s="20" t="s">
        <v>278</v>
      </c>
      <c r="E33" s="20"/>
      <c r="F33" s="20"/>
    </row>
    <row r="34" spans="1:6" ht="15.75" customHeight="1" x14ac:dyDescent="0.25">
      <c r="A34" s="1" t="s">
        <v>44</v>
      </c>
      <c r="B34" s="20" t="s">
        <v>279</v>
      </c>
      <c r="C34" s="20" t="s">
        <v>280</v>
      </c>
      <c r="D34" s="20" t="s">
        <v>281</v>
      </c>
      <c r="E34" s="20"/>
      <c r="F34" s="20"/>
    </row>
    <row r="35" spans="1:6" ht="15.75" customHeight="1" x14ac:dyDescent="0.25">
      <c r="A35" s="1" t="s">
        <v>45</v>
      </c>
      <c r="B35" s="20" t="s">
        <v>282</v>
      </c>
      <c r="C35" s="20" t="s">
        <v>283</v>
      </c>
      <c r="D35" s="20" t="s">
        <v>284</v>
      </c>
      <c r="E35" s="20"/>
      <c r="F35" s="20"/>
    </row>
    <row r="36" spans="1:6" ht="15.75" customHeight="1" x14ac:dyDescent="0.25">
      <c r="A36" s="12">
        <v>45214</v>
      </c>
      <c r="B36" s="22"/>
      <c r="C36" s="22"/>
      <c r="D36" s="22"/>
      <c r="E36" s="22"/>
      <c r="F36" s="22"/>
    </row>
    <row r="37" spans="1:6" ht="15.75" customHeight="1" x14ac:dyDescent="0.25">
      <c r="A37" s="1" t="s">
        <v>46</v>
      </c>
      <c r="B37" s="20" t="s">
        <v>285</v>
      </c>
      <c r="C37" s="20" t="s">
        <v>286</v>
      </c>
      <c r="D37" s="20"/>
      <c r="E37" s="20" t="s">
        <v>261</v>
      </c>
      <c r="F37" s="20"/>
    </row>
    <row r="38" spans="1:6" ht="15.75" customHeight="1" x14ac:dyDescent="0.25">
      <c r="A38" s="1" t="s">
        <v>47</v>
      </c>
      <c r="B38" s="20" t="s">
        <v>287</v>
      </c>
      <c r="C38" s="20" t="s">
        <v>288</v>
      </c>
      <c r="D38" s="20"/>
      <c r="E38" s="20" t="s">
        <v>289</v>
      </c>
      <c r="F38" s="20"/>
    </row>
    <row r="39" spans="1:6" ht="15.75" customHeight="1" x14ac:dyDescent="0.25">
      <c r="A39" s="1" t="s">
        <v>48</v>
      </c>
      <c r="B39" s="20" t="s">
        <v>290</v>
      </c>
      <c r="C39" s="20" t="s">
        <v>291</v>
      </c>
      <c r="D39" s="20"/>
      <c r="E39" s="20" t="s">
        <v>292</v>
      </c>
      <c r="F39" s="20"/>
    </row>
    <row r="40" spans="1:6" ht="15.75" customHeight="1" x14ac:dyDescent="0.25">
      <c r="A40" s="1" t="s">
        <v>49</v>
      </c>
      <c r="B40" s="20" t="s">
        <v>293</v>
      </c>
      <c r="C40" s="20" t="s">
        <v>294</v>
      </c>
      <c r="D40" s="20"/>
      <c r="E40" s="20" t="s">
        <v>292</v>
      </c>
      <c r="F40" s="20"/>
    </row>
    <row r="41" spans="1:6" ht="15.75" customHeight="1" x14ac:dyDescent="0.25">
      <c r="A41" s="15">
        <v>45221</v>
      </c>
      <c r="B41" s="21"/>
      <c r="C41" s="21"/>
      <c r="D41" s="21"/>
      <c r="E41" s="21"/>
      <c r="F41" s="21"/>
    </row>
    <row r="42" spans="1:6" ht="15.75" customHeight="1" x14ac:dyDescent="0.25">
      <c r="A42" s="1" t="s">
        <v>50</v>
      </c>
      <c r="B42" s="20" t="s">
        <v>295</v>
      </c>
      <c r="C42" s="20" t="s">
        <v>296</v>
      </c>
      <c r="D42" s="20"/>
      <c r="E42" s="20"/>
      <c r="F42" s="20"/>
    </row>
    <row r="43" spans="1:6" ht="15.75" customHeight="1" x14ac:dyDescent="0.25">
      <c r="A43" s="1" t="s">
        <v>51</v>
      </c>
      <c r="B43" s="20" t="s">
        <v>297</v>
      </c>
      <c r="C43" s="20" t="s">
        <v>298</v>
      </c>
      <c r="D43" s="20"/>
      <c r="E43" s="20"/>
      <c r="F43" s="20"/>
    </row>
    <row r="44" spans="1:6" ht="15.75" customHeight="1" x14ac:dyDescent="0.25">
      <c r="A44" s="1" t="s">
        <v>299</v>
      </c>
      <c r="B44" s="24" t="str">
        <f>CONCATENATE(SUM(B50:B90),"/",SUM(C50:C90),"/",SUM(D50:D90))</f>
        <v>474/152/499</v>
      </c>
      <c r="C44" s="24" t="str">
        <f>CONCATENATE(SUM(E50:E90),"/",SUM(F50:F90),"/",SUM(G50:G90))</f>
        <v>503/109/400</v>
      </c>
      <c r="D44" s="24" t="str">
        <f>CONCATENATE(SUM(H50:H90),"/",SUM(I50:I90),"/",SUM(J50:J90))</f>
        <v>154/61/155</v>
      </c>
      <c r="E44" s="24" t="str">
        <f>CONCATENATE(SUM(K50:K90),"/",SUM(L50:L90),"/",SUM(M50:M90))</f>
        <v>416/96/357</v>
      </c>
      <c r="F44" s="24" t="str">
        <f>CONCATENATE(SUM(N50:N67),"/",SUM(O50:O67),"/",SUM(P50:P67))</f>
        <v>38/17/68</v>
      </c>
    </row>
    <row r="45" spans="1:6" ht="15.75" customHeight="1" x14ac:dyDescent="0.25">
      <c r="A45" s="1" t="s">
        <v>300</v>
      </c>
      <c r="B45" s="16">
        <f>SUM(B50:B90)/SUM(D50:D90)</f>
        <v>0.94989979959919835</v>
      </c>
      <c r="C45" s="16">
        <f>SUM(E50:E90)/SUM(G50:G90)</f>
        <v>1.2575000000000001</v>
      </c>
      <c r="D45" s="16">
        <f>SUM(H50:H82)/SUM(J50:J82)</f>
        <v>0.99354838709677418</v>
      </c>
      <c r="E45" s="16">
        <f>SUM(K50:K90)/SUM(M50:M90)</f>
        <v>1.1652661064425771</v>
      </c>
      <c r="F45" s="16">
        <f>SUM(N50:N67)/SUM(P50:P67)</f>
        <v>0.55882352941176472</v>
      </c>
    </row>
    <row r="46" spans="1:6" ht="15.75" customHeight="1" x14ac:dyDescent="0.25">
      <c r="B46" s="20"/>
      <c r="C46" s="20"/>
      <c r="D46" s="20"/>
      <c r="E46" s="20"/>
      <c r="F46" s="20"/>
    </row>
    <row r="47" spans="1:6" ht="15.75" customHeight="1" x14ac:dyDescent="0.25">
      <c r="B47" s="20"/>
      <c r="C47" s="20"/>
      <c r="D47" s="20"/>
      <c r="E47" s="20"/>
      <c r="F47" s="20"/>
    </row>
    <row r="48" spans="1:6" ht="15.75" customHeight="1" x14ac:dyDescent="0.25">
      <c r="B48" s="20"/>
      <c r="C48" s="20"/>
      <c r="D48" s="20"/>
      <c r="E48" s="20"/>
      <c r="F48" s="20"/>
    </row>
    <row r="49" spans="2:18" ht="15.75" customHeight="1" x14ac:dyDescent="0.25">
      <c r="B49" s="20"/>
      <c r="C49" s="20"/>
      <c r="D49" s="20"/>
      <c r="E49" s="20"/>
      <c r="F49" s="20"/>
    </row>
    <row r="50" spans="2:18" ht="15.75" customHeight="1" x14ac:dyDescent="0.25">
      <c r="B50" s="25">
        <f t="shared" ref="B50:B90" si="0">IFERROR(VALUE(MID(B3,1,FIND("/",B3)-1)),0)</f>
        <v>3</v>
      </c>
      <c r="C50" s="24">
        <f t="shared" ref="C50:C90" si="1">IFERROR(VALUE(MID(B3,FIND("/",B3)+1,FIND("/",B3,FIND("/",B3)+1)-FIND("/",B3)-1)),0)</f>
        <v>1</v>
      </c>
      <c r="D50" s="1">
        <f t="shared" ref="D50:D66" si="2">IFERROR(VALUE(MID(B3,FIND("/",B3)+3,FIND("/",B3,FIND("/",B3)+1)-FIND("/",B3))),0)</f>
        <v>1</v>
      </c>
      <c r="E50" s="26">
        <f t="shared" ref="E50:E90" si="3">IFERROR(VALUE(MID(C3,1,FIND("/",C3)-1)),0)</f>
        <v>4</v>
      </c>
      <c r="F50" s="24">
        <f t="shared" ref="F50:F90" si="4">IFERROR(VALUE(MID(C3,FIND("/",C3)+1,FIND("/",C3,FIND("/",C3)+1)-FIND("/",C3)-1)),0)</f>
        <v>0</v>
      </c>
      <c r="G50" s="1">
        <f t="shared" ref="G50:G90" si="5">IFERROR(VALUE(MID(C3,FIND("/",C3)+3,FIND("/",C3,FIND("/",C3)+1)-FIND("/",C3))),0)</f>
        <v>0</v>
      </c>
      <c r="H50" s="27">
        <f t="shared" ref="H50:H90" si="6">IFERROR(VALUE(MID(D3,1,FIND("/",D3)-1)),0)</f>
        <v>0</v>
      </c>
      <c r="I50" s="24">
        <f t="shared" ref="I50:I90" si="7">IFERROR(VALUE(MID(D3,FIND("/",D3)+1,FIND("/",D3,FIND("/",D3)+1)-FIND("/",D3)-1)),0)</f>
        <v>0</v>
      </c>
      <c r="J50" s="1">
        <f t="shared" ref="J50:J79" si="8">IFERROR(VALUE(MID(D3,FIND("/",D3)+3,FIND("/",D3,FIND("/",D3)+1)-FIND("/",D3))),0)</f>
        <v>0</v>
      </c>
      <c r="K50" s="28">
        <f t="shared" ref="K50:K90" si="9">IFERROR(VALUE(MID(E3,1,FIND("/",E3)-1)),0)</f>
        <v>1</v>
      </c>
      <c r="L50" s="24">
        <f t="shared" ref="L50:L90" si="10">IFERROR(VALUE(MID(E3,FIND("/",E3)+1,FIND("/",E3,FIND("/",E3)+1)-FIND("/",E3)-1)),0)</f>
        <v>1</v>
      </c>
      <c r="M50" s="1">
        <f t="shared" ref="M50:M90" si="11">IFERROR(VALUE(MID(E3,FIND("/",E3)+3,FIND("/",E3,FIND("/",E3)+1)-FIND("/",E3))),0)</f>
        <v>0</v>
      </c>
      <c r="N50" s="29">
        <f t="shared" ref="N50:N90" si="12">IFERROR(VALUE(MID(F3,1,FIND("/",F3)-1)),0)</f>
        <v>0</v>
      </c>
      <c r="O50" s="24">
        <f t="shared" ref="O50:O90" si="13">IFERROR(VALUE(MID(F3,FIND("/",F3)+1,FIND("/",F3,FIND("/",F3)+1)-FIND("/",F3)-1)),0)</f>
        <v>0</v>
      </c>
      <c r="P50" s="1">
        <f t="shared" ref="P50:P90" si="14">IFERROR(VALUE(MID(F3,FIND("/",F3)+3,FIND("/",F3,FIND("/",F3)+1)-FIND("/",F3))),0)</f>
        <v>0</v>
      </c>
    </row>
    <row r="51" spans="2:18" ht="15.75" customHeight="1" x14ac:dyDescent="0.25">
      <c r="B51" s="25">
        <f t="shared" si="0"/>
        <v>20</v>
      </c>
      <c r="C51" s="24">
        <f t="shared" si="1"/>
        <v>5</v>
      </c>
      <c r="D51" s="1">
        <f t="shared" si="2"/>
        <v>17</v>
      </c>
      <c r="E51" s="26">
        <f t="shared" si="3"/>
        <v>12</v>
      </c>
      <c r="F51" s="24">
        <f t="shared" si="4"/>
        <v>4</v>
      </c>
      <c r="G51" s="1">
        <f t="shared" si="5"/>
        <v>11</v>
      </c>
      <c r="H51" s="27">
        <f t="shared" si="6"/>
        <v>0</v>
      </c>
      <c r="I51" s="24">
        <f t="shared" si="7"/>
        <v>0</v>
      </c>
      <c r="J51" s="1">
        <f t="shared" si="8"/>
        <v>0</v>
      </c>
      <c r="K51" s="28">
        <f t="shared" si="9"/>
        <v>17</v>
      </c>
      <c r="L51" s="24">
        <f t="shared" si="10"/>
        <v>5</v>
      </c>
      <c r="M51" s="1">
        <f t="shared" si="11"/>
        <v>18</v>
      </c>
      <c r="N51" s="29">
        <f t="shared" si="12"/>
        <v>0</v>
      </c>
      <c r="O51" s="24">
        <f t="shared" si="13"/>
        <v>0</v>
      </c>
      <c r="P51" s="1">
        <f t="shared" si="14"/>
        <v>0</v>
      </c>
    </row>
    <row r="52" spans="2:18" ht="15.75" customHeight="1" x14ac:dyDescent="0.25">
      <c r="B52" s="25">
        <f t="shared" si="0"/>
        <v>12</v>
      </c>
      <c r="C52" s="24">
        <f t="shared" si="1"/>
        <v>5</v>
      </c>
      <c r="D52" s="1">
        <f t="shared" si="2"/>
        <v>16</v>
      </c>
      <c r="E52" s="26">
        <f t="shared" si="3"/>
        <v>12</v>
      </c>
      <c r="F52" s="24">
        <f t="shared" si="4"/>
        <v>5</v>
      </c>
      <c r="G52" s="1">
        <f t="shared" si="5"/>
        <v>15</v>
      </c>
      <c r="H52" s="27">
        <f t="shared" si="6"/>
        <v>0</v>
      </c>
      <c r="I52" s="24">
        <f t="shared" si="7"/>
        <v>0</v>
      </c>
      <c r="J52" s="1">
        <f t="shared" si="8"/>
        <v>0</v>
      </c>
      <c r="K52" s="28">
        <f t="shared" si="9"/>
        <v>7</v>
      </c>
      <c r="L52" s="24">
        <f t="shared" si="10"/>
        <v>3</v>
      </c>
      <c r="M52" s="1">
        <f t="shared" si="11"/>
        <v>16</v>
      </c>
      <c r="N52" s="29">
        <f t="shared" si="12"/>
        <v>0</v>
      </c>
      <c r="O52" s="24">
        <f t="shared" si="13"/>
        <v>0</v>
      </c>
      <c r="P52" s="1">
        <f t="shared" si="14"/>
        <v>0</v>
      </c>
      <c r="R52" s="24">
        <f>FIND("/",B3)</f>
        <v>2</v>
      </c>
    </row>
    <row r="53" spans="2:18" ht="15.75" customHeight="1" x14ac:dyDescent="0.25">
      <c r="B53" s="25">
        <f t="shared" si="0"/>
        <v>21</v>
      </c>
      <c r="C53" s="24">
        <f t="shared" si="1"/>
        <v>4</v>
      </c>
      <c r="D53" s="1">
        <f t="shared" si="2"/>
        <v>15</v>
      </c>
      <c r="E53" s="26">
        <f t="shared" si="3"/>
        <v>15</v>
      </c>
      <c r="F53" s="24">
        <f t="shared" si="4"/>
        <v>6</v>
      </c>
      <c r="G53" s="1">
        <f t="shared" si="5"/>
        <v>13</v>
      </c>
      <c r="H53" s="27">
        <f t="shared" si="6"/>
        <v>0</v>
      </c>
      <c r="I53" s="24">
        <f t="shared" si="7"/>
        <v>0</v>
      </c>
      <c r="J53" s="1">
        <f t="shared" si="8"/>
        <v>0</v>
      </c>
      <c r="K53" s="28">
        <f t="shared" si="9"/>
        <v>18</v>
      </c>
      <c r="L53" s="24">
        <f t="shared" si="10"/>
        <v>4</v>
      </c>
      <c r="M53" s="1">
        <f t="shared" si="11"/>
        <v>16</v>
      </c>
      <c r="N53" s="29">
        <f t="shared" si="12"/>
        <v>0</v>
      </c>
      <c r="O53" s="24">
        <f t="shared" si="13"/>
        <v>0</v>
      </c>
      <c r="P53" s="1">
        <f t="shared" si="14"/>
        <v>0</v>
      </c>
      <c r="R53" s="24">
        <f>FIND("/",B3,FIND("/",B3)+1)</f>
        <v>4</v>
      </c>
    </row>
    <row r="54" spans="2:18" ht="15.75" customHeight="1" x14ac:dyDescent="0.25">
      <c r="B54" s="25">
        <f t="shared" si="0"/>
        <v>22</v>
      </c>
      <c r="C54" s="24">
        <f t="shared" si="1"/>
        <v>3</v>
      </c>
      <c r="D54" s="1">
        <f t="shared" si="2"/>
        <v>15</v>
      </c>
      <c r="E54" s="26">
        <f t="shared" si="3"/>
        <v>7</v>
      </c>
      <c r="F54" s="24">
        <f t="shared" si="4"/>
        <v>7</v>
      </c>
      <c r="G54" s="1">
        <f t="shared" si="5"/>
        <v>17</v>
      </c>
      <c r="H54" s="27">
        <f t="shared" si="6"/>
        <v>0</v>
      </c>
      <c r="I54" s="24">
        <f t="shared" si="7"/>
        <v>0</v>
      </c>
      <c r="J54" s="1">
        <f t="shared" si="8"/>
        <v>0</v>
      </c>
      <c r="K54" s="28">
        <f t="shared" si="9"/>
        <v>17</v>
      </c>
      <c r="L54" s="24">
        <f t="shared" si="10"/>
        <v>11</v>
      </c>
      <c r="M54" s="1">
        <f t="shared" si="11"/>
        <v>0</v>
      </c>
      <c r="N54" s="29">
        <f t="shared" si="12"/>
        <v>0</v>
      </c>
      <c r="O54" s="24">
        <f t="shared" si="13"/>
        <v>0</v>
      </c>
      <c r="P54" s="1">
        <f t="shared" si="14"/>
        <v>0</v>
      </c>
      <c r="R54" s="24">
        <f>FIND("/",B4,FIND("/",B3,FIND("/",B3)+1)+1)</f>
        <v>5</v>
      </c>
    </row>
    <row r="55" spans="2:18" ht="15.75" customHeight="1" x14ac:dyDescent="0.25">
      <c r="B55" s="25">
        <f t="shared" si="0"/>
        <v>0</v>
      </c>
      <c r="C55" s="24">
        <f t="shared" si="1"/>
        <v>0</v>
      </c>
      <c r="D55" s="1">
        <f t="shared" si="2"/>
        <v>0</v>
      </c>
      <c r="E55" s="26">
        <f t="shared" si="3"/>
        <v>0</v>
      </c>
      <c r="F55" s="24">
        <f t="shared" si="4"/>
        <v>0</v>
      </c>
      <c r="G55" s="1">
        <f t="shared" si="5"/>
        <v>0</v>
      </c>
      <c r="H55" s="27">
        <f t="shared" si="6"/>
        <v>0</v>
      </c>
      <c r="I55" s="24">
        <f t="shared" si="7"/>
        <v>0</v>
      </c>
      <c r="J55" s="1">
        <f t="shared" si="8"/>
        <v>0</v>
      </c>
      <c r="K55" s="28">
        <f t="shared" si="9"/>
        <v>0</v>
      </c>
      <c r="L55" s="24">
        <f t="shared" si="10"/>
        <v>0</v>
      </c>
      <c r="M55" s="1">
        <f t="shared" si="11"/>
        <v>0</v>
      </c>
      <c r="N55" s="29">
        <f t="shared" si="12"/>
        <v>0</v>
      </c>
      <c r="O55" s="24">
        <f t="shared" si="13"/>
        <v>0</v>
      </c>
      <c r="P55" s="1">
        <f t="shared" si="14"/>
        <v>0</v>
      </c>
      <c r="R55" s="24" t="e">
        <f>FIND("/",B5,FIND("/",B5,FIND("/",B5)+2)+1)</f>
        <v>#VALUE!</v>
      </c>
    </row>
    <row r="56" spans="2:18" ht="15.75" customHeight="1" x14ac:dyDescent="0.25">
      <c r="B56" s="25">
        <f t="shared" si="0"/>
        <v>5</v>
      </c>
      <c r="C56" s="24">
        <f t="shared" si="1"/>
        <v>2</v>
      </c>
      <c r="D56" s="1">
        <f t="shared" si="2"/>
        <v>18</v>
      </c>
      <c r="E56" s="26">
        <f t="shared" si="3"/>
        <v>0</v>
      </c>
      <c r="F56" s="24">
        <f t="shared" si="4"/>
        <v>0</v>
      </c>
      <c r="G56" s="1">
        <f t="shared" si="5"/>
        <v>0</v>
      </c>
      <c r="H56" s="27">
        <f t="shared" si="6"/>
        <v>12</v>
      </c>
      <c r="I56" s="24">
        <f t="shared" si="7"/>
        <v>9</v>
      </c>
      <c r="J56" s="1">
        <f t="shared" si="8"/>
        <v>15</v>
      </c>
      <c r="K56" s="28">
        <f t="shared" si="9"/>
        <v>24</v>
      </c>
      <c r="L56" s="24">
        <f t="shared" si="10"/>
        <v>1</v>
      </c>
      <c r="M56" s="1">
        <f t="shared" si="11"/>
        <v>14</v>
      </c>
      <c r="N56" s="29">
        <f t="shared" si="12"/>
        <v>0</v>
      </c>
      <c r="O56" s="24">
        <f t="shared" si="13"/>
        <v>0</v>
      </c>
      <c r="P56" s="1">
        <f t="shared" si="14"/>
        <v>0</v>
      </c>
    </row>
    <row r="57" spans="2:18" ht="15.75" customHeight="1" x14ac:dyDescent="0.25">
      <c r="B57" s="25">
        <f t="shared" si="0"/>
        <v>5</v>
      </c>
      <c r="C57" s="24">
        <f t="shared" si="1"/>
        <v>3</v>
      </c>
      <c r="D57" s="1">
        <f t="shared" si="2"/>
        <v>15</v>
      </c>
      <c r="E57" s="26">
        <f t="shared" si="3"/>
        <v>0</v>
      </c>
      <c r="F57" s="24">
        <f t="shared" si="4"/>
        <v>0</v>
      </c>
      <c r="G57" s="1">
        <f t="shared" si="5"/>
        <v>0</v>
      </c>
      <c r="H57" s="27">
        <f t="shared" si="6"/>
        <v>11</v>
      </c>
      <c r="I57" s="24">
        <f t="shared" si="7"/>
        <v>4</v>
      </c>
      <c r="J57" s="1">
        <f t="shared" si="8"/>
        <v>13</v>
      </c>
      <c r="K57" s="28">
        <f t="shared" si="9"/>
        <v>5</v>
      </c>
      <c r="L57" s="24">
        <f t="shared" si="10"/>
        <v>4</v>
      </c>
      <c r="M57" s="1">
        <f t="shared" si="11"/>
        <v>15</v>
      </c>
      <c r="N57" s="29">
        <f t="shared" si="12"/>
        <v>0</v>
      </c>
      <c r="O57" s="24">
        <f t="shared" si="13"/>
        <v>0</v>
      </c>
      <c r="P57" s="1">
        <f t="shared" si="14"/>
        <v>0</v>
      </c>
    </row>
    <row r="58" spans="2:18" ht="15.75" customHeight="1" x14ac:dyDescent="0.25">
      <c r="B58" s="25">
        <f t="shared" si="0"/>
        <v>11</v>
      </c>
      <c r="C58" s="24">
        <f t="shared" si="1"/>
        <v>3</v>
      </c>
      <c r="D58" s="1">
        <f t="shared" si="2"/>
        <v>16</v>
      </c>
      <c r="E58" s="26">
        <f t="shared" si="3"/>
        <v>12</v>
      </c>
      <c r="F58" s="24">
        <f t="shared" si="4"/>
        <v>3</v>
      </c>
      <c r="G58" s="1">
        <f t="shared" si="5"/>
        <v>16</v>
      </c>
      <c r="H58" s="27">
        <f t="shared" si="6"/>
        <v>9</v>
      </c>
      <c r="I58" s="24">
        <f t="shared" si="7"/>
        <v>3</v>
      </c>
      <c r="J58" s="1">
        <f t="shared" si="8"/>
        <v>15</v>
      </c>
      <c r="K58" s="28">
        <f t="shared" si="9"/>
        <v>16</v>
      </c>
      <c r="L58" s="24">
        <f t="shared" si="10"/>
        <v>3</v>
      </c>
      <c r="M58" s="1">
        <f t="shared" si="11"/>
        <v>15</v>
      </c>
      <c r="N58" s="29">
        <f t="shared" si="12"/>
        <v>6</v>
      </c>
      <c r="O58" s="24">
        <f t="shared" si="13"/>
        <v>3</v>
      </c>
      <c r="P58" s="1">
        <f t="shared" si="14"/>
        <v>16</v>
      </c>
    </row>
    <row r="59" spans="2:18" ht="15.75" customHeight="1" x14ac:dyDescent="0.25">
      <c r="B59" s="25">
        <f t="shared" si="0"/>
        <v>17</v>
      </c>
      <c r="C59" s="24">
        <f t="shared" si="1"/>
        <v>4</v>
      </c>
      <c r="D59" s="1">
        <f t="shared" si="2"/>
        <v>12</v>
      </c>
      <c r="E59" s="26">
        <f t="shared" si="3"/>
        <v>14</v>
      </c>
      <c r="F59" s="24">
        <f t="shared" si="4"/>
        <v>6</v>
      </c>
      <c r="G59" s="1">
        <f t="shared" si="5"/>
        <v>12</v>
      </c>
      <c r="H59" s="27">
        <f t="shared" si="6"/>
        <v>14</v>
      </c>
      <c r="I59" s="24">
        <f t="shared" si="7"/>
        <v>6</v>
      </c>
      <c r="J59" s="1">
        <f t="shared" si="8"/>
        <v>15</v>
      </c>
      <c r="K59" s="28">
        <f t="shared" si="9"/>
        <v>19</v>
      </c>
      <c r="L59" s="24">
        <f t="shared" si="10"/>
        <v>2</v>
      </c>
      <c r="M59" s="1">
        <f t="shared" si="11"/>
        <v>15</v>
      </c>
      <c r="N59" s="29">
        <f t="shared" si="12"/>
        <v>13</v>
      </c>
      <c r="O59" s="24">
        <f t="shared" si="13"/>
        <v>4</v>
      </c>
      <c r="P59" s="1">
        <f t="shared" si="14"/>
        <v>14</v>
      </c>
    </row>
    <row r="60" spans="2:18" ht="15.75" customHeight="1" x14ac:dyDescent="0.25">
      <c r="B60" s="25">
        <f t="shared" si="0"/>
        <v>12</v>
      </c>
      <c r="C60" s="24">
        <f t="shared" si="1"/>
        <v>4</v>
      </c>
      <c r="D60" s="1">
        <f t="shared" si="2"/>
        <v>13</v>
      </c>
      <c r="E60" s="26">
        <f t="shared" si="3"/>
        <v>7</v>
      </c>
      <c r="F60" s="24">
        <f t="shared" si="4"/>
        <v>1</v>
      </c>
      <c r="G60" s="1">
        <f t="shared" si="5"/>
        <v>13</v>
      </c>
      <c r="H60" s="27">
        <f t="shared" si="6"/>
        <v>8</v>
      </c>
      <c r="I60" s="24">
        <f t="shared" si="7"/>
        <v>2</v>
      </c>
      <c r="J60" s="1">
        <f t="shared" si="8"/>
        <v>13</v>
      </c>
      <c r="K60" s="28">
        <f t="shared" si="9"/>
        <v>6</v>
      </c>
      <c r="L60" s="24">
        <f t="shared" si="10"/>
        <v>4</v>
      </c>
      <c r="M60" s="1">
        <f t="shared" si="11"/>
        <v>14</v>
      </c>
      <c r="N60" s="29">
        <f t="shared" si="12"/>
        <v>2</v>
      </c>
      <c r="O60" s="24">
        <f t="shared" si="13"/>
        <v>2</v>
      </c>
      <c r="P60" s="1">
        <f t="shared" si="14"/>
        <v>14</v>
      </c>
    </row>
    <row r="61" spans="2:18" ht="15.75" customHeight="1" x14ac:dyDescent="0.25">
      <c r="B61" s="25">
        <f t="shared" si="0"/>
        <v>16</v>
      </c>
      <c r="C61" s="24">
        <f t="shared" si="1"/>
        <v>6</v>
      </c>
      <c r="D61" s="1">
        <f t="shared" si="2"/>
        <v>13</v>
      </c>
      <c r="E61" s="26">
        <f t="shared" si="3"/>
        <v>21</v>
      </c>
      <c r="F61" s="24">
        <f t="shared" si="4"/>
        <v>5</v>
      </c>
      <c r="G61" s="1">
        <f t="shared" si="5"/>
        <v>7</v>
      </c>
      <c r="H61" s="27">
        <f t="shared" si="6"/>
        <v>14</v>
      </c>
      <c r="I61" s="24">
        <f t="shared" si="7"/>
        <v>8</v>
      </c>
      <c r="J61" s="1">
        <f t="shared" si="8"/>
        <v>15</v>
      </c>
      <c r="K61" s="28">
        <f t="shared" si="9"/>
        <v>26</v>
      </c>
      <c r="L61" s="24">
        <f t="shared" si="10"/>
        <v>2</v>
      </c>
      <c r="M61" s="1">
        <f t="shared" si="11"/>
        <v>12</v>
      </c>
      <c r="N61" s="29">
        <f t="shared" si="12"/>
        <v>8</v>
      </c>
      <c r="O61" s="24">
        <f t="shared" si="13"/>
        <v>4</v>
      </c>
      <c r="P61" s="1">
        <f t="shared" si="14"/>
        <v>15</v>
      </c>
    </row>
    <row r="62" spans="2:18" ht="15.75" customHeight="1" x14ac:dyDescent="0.25">
      <c r="B62" s="25">
        <f t="shared" si="0"/>
        <v>10</v>
      </c>
      <c r="C62" s="24">
        <f t="shared" si="1"/>
        <v>9</v>
      </c>
      <c r="D62" s="1">
        <f t="shared" si="2"/>
        <v>11</v>
      </c>
      <c r="E62" s="26">
        <f t="shared" si="3"/>
        <v>14</v>
      </c>
      <c r="F62" s="24">
        <f t="shared" si="4"/>
        <v>2</v>
      </c>
      <c r="G62" s="1">
        <f t="shared" si="5"/>
        <v>16</v>
      </c>
      <c r="H62" s="27">
        <f t="shared" si="6"/>
        <v>16</v>
      </c>
      <c r="I62" s="24">
        <f t="shared" si="7"/>
        <v>6</v>
      </c>
      <c r="J62" s="1">
        <f t="shared" si="8"/>
        <v>8</v>
      </c>
      <c r="K62" s="28">
        <f t="shared" si="9"/>
        <v>27</v>
      </c>
      <c r="L62" s="24">
        <f t="shared" si="10"/>
        <v>6</v>
      </c>
      <c r="M62" s="1">
        <f t="shared" si="11"/>
        <v>10</v>
      </c>
      <c r="N62" s="29">
        <f t="shared" si="12"/>
        <v>9</v>
      </c>
      <c r="O62" s="24">
        <f t="shared" si="13"/>
        <v>4</v>
      </c>
      <c r="P62" s="1">
        <f t="shared" si="14"/>
        <v>9</v>
      </c>
    </row>
    <row r="63" spans="2:18" ht="15.75" customHeight="1" x14ac:dyDescent="0.25">
      <c r="B63" s="25">
        <f t="shared" si="0"/>
        <v>0</v>
      </c>
      <c r="C63" s="24">
        <f t="shared" si="1"/>
        <v>0</v>
      </c>
      <c r="D63" s="1">
        <f t="shared" si="2"/>
        <v>0</v>
      </c>
      <c r="E63" s="26">
        <f t="shared" si="3"/>
        <v>0</v>
      </c>
      <c r="F63" s="24">
        <f t="shared" si="4"/>
        <v>0</v>
      </c>
      <c r="G63" s="1">
        <f t="shared" si="5"/>
        <v>0</v>
      </c>
      <c r="H63" s="27">
        <f t="shared" si="6"/>
        <v>0</v>
      </c>
      <c r="I63" s="24">
        <f t="shared" si="7"/>
        <v>0</v>
      </c>
      <c r="J63" s="1">
        <f t="shared" si="8"/>
        <v>0</v>
      </c>
      <c r="K63" s="28">
        <f t="shared" si="9"/>
        <v>0</v>
      </c>
      <c r="L63" s="24">
        <f t="shared" si="10"/>
        <v>0</v>
      </c>
      <c r="M63" s="1">
        <f t="shared" si="11"/>
        <v>0</v>
      </c>
      <c r="N63" s="29">
        <f t="shared" si="12"/>
        <v>0</v>
      </c>
      <c r="O63" s="24">
        <f t="shared" si="13"/>
        <v>0</v>
      </c>
      <c r="P63" s="1">
        <f t="shared" si="14"/>
        <v>0</v>
      </c>
    </row>
    <row r="64" spans="2:18" ht="15.75" customHeight="1" x14ac:dyDescent="0.25">
      <c r="B64" s="25">
        <f t="shared" si="0"/>
        <v>15</v>
      </c>
      <c r="C64" s="24">
        <f t="shared" si="1"/>
        <v>8</v>
      </c>
      <c r="D64" s="1">
        <f t="shared" si="2"/>
        <v>22</v>
      </c>
      <c r="E64" s="26">
        <f t="shared" si="3"/>
        <v>25</v>
      </c>
      <c r="F64" s="24">
        <f t="shared" si="4"/>
        <v>6</v>
      </c>
      <c r="G64" s="1">
        <f t="shared" si="5"/>
        <v>23</v>
      </c>
      <c r="H64" s="27">
        <f t="shared" si="6"/>
        <v>0</v>
      </c>
      <c r="I64" s="24">
        <f t="shared" si="7"/>
        <v>0</v>
      </c>
      <c r="J64" s="1">
        <f t="shared" si="8"/>
        <v>0</v>
      </c>
      <c r="K64" s="28">
        <f t="shared" si="9"/>
        <v>21</v>
      </c>
      <c r="L64" s="24">
        <f t="shared" si="10"/>
        <v>6</v>
      </c>
      <c r="M64" s="1">
        <f t="shared" si="11"/>
        <v>20</v>
      </c>
      <c r="N64" s="29">
        <f t="shared" si="12"/>
        <v>0</v>
      </c>
      <c r="O64" s="24">
        <f t="shared" si="13"/>
        <v>0</v>
      </c>
      <c r="P64" s="1">
        <f t="shared" si="14"/>
        <v>0</v>
      </c>
    </row>
    <row r="65" spans="2:16" ht="15.75" customHeight="1" x14ac:dyDescent="0.25">
      <c r="B65" s="25">
        <f t="shared" si="0"/>
        <v>10</v>
      </c>
      <c r="C65" s="24">
        <f t="shared" si="1"/>
        <v>3</v>
      </c>
      <c r="D65" s="1">
        <f t="shared" si="2"/>
        <v>17</v>
      </c>
      <c r="E65" s="26">
        <f t="shared" si="3"/>
        <v>18</v>
      </c>
      <c r="F65" s="24">
        <f t="shared" si="4"/>
        <v>1</v>
      </c>
      <c r="G65" s="1">
        <f t="shared" si="5"/>
        <v>15</v>
      </c>
      <c r="H65" s="27">
        <f t="shared" si="6"/>
        <v>0</v>
      </c>
      <c r="I65" s="24">
        <f t="shared" si="7"/>
        <v>0</v>
      </c>
      <c r="J65" s="1">
        <f t="shared" si="8"/>
        <v>0</v>
      </c>
      <c r="K65" s="28">
        <f t="shared" si="9"/>
        <v>18</v>
      </c>
      <c r="L65" s="24">
        <f t="shared" si="10"/>
        <v>2</v>
      </c>
      <c r="M65" s="1">
        <f t="shared" si="11"/>
        <v>18</v>
      </c>
      <c r="N65" s="29">
        <f t="shared" si="12"/>
        <v>0</v>
      </c>
      <c r="O65" s="24">
        <f t="shared" si="13"/>
        <v>0</v>
      </c>
      <c r="P65" s="1">
        <f t="shared" si="14"/>
        <v>0</v>
      </c>
    </row>
    <row r="66" spans="2:16" ht="15.75" customHeight="1" x14ac:dyDescent="0.25">
      <c r="B66" s="25">
        <f t="shared" si="0"/>
        <v>20</v>
      </c>
      <c r="C66" s="24">
        <f t="shared" si="1"/>
        <v>4</v>
      </c>
      <c r="D66" s="1">
        <f t="shared" si="2"/>
        <v>16</v>
      </c>
      <c r="E66" s="26">
        <f t="shared" si="3"/>
        <v>15</v>
      </c>
      <c r="F66" s="24">
        <f t="shared" si="4"/>
        <v>2</v>
      </c>
      <c r="G66" s="1">
        <f t="shared" si="5"/>
        <v>10</v>
      </c>
      <c r="H66" s="27">
        <f t="shared" si="6"/>
        <v>0</v>
      </c>
      <c r="I66" s="24">
        <f t="shared" si="7"/>
        <v>0</v>
      </c>
      <c r="J66" s="1">
        <f t="shared" si="8"/>
        <v>0</v>
      </c>
      <c r="K66" s="28">
        <f t="shared" si="9"/>
        <v>13</v>
      </c>
      <c r="L66" s="24">
        <f t="shared" si="10"/>
        <v>3</v>
      </c>
      <c r="M66" s="1">
        <f t="shared" si="11"/>
        <v>12</v>
      </c>
      <c r="N66" s="29">
        <f t="shared" si="12"/>
        <v>0</v>
      </c>
      <c r="O66" s="24">
        <f t="shared" si="13"/>
        <v>0</v>
      </c>
      <c r="P66" s="1">
        <f t="shared" si="14"/>
        <v>0</v>
      </c>
    </row>
    <row r="67" spans="2:16" ht="15.75" customHeight="1" x14ac:dyDescent="0.25">
      <c r="B67" s="25">
        <f t="shared" si="0"/>
        <v>12</v>
      </c>
      <c r="C67" s="24">
        <f t="shared" si="1"/>
        <v>10</v>
      </c>
      <c r="D67" s="1">
        <v>20</v>
      </c>
      <c r="E67" s="26">
        <f t="shared" si="3"/>
        <v>24</v>
      </c>
      <c r="F67" s="24">
        <f t="shared" si="4"/>
        <v>2</v>
      </c>
      <c r="G67" s="1">
        <f t="shared" si="5"/>
        <v>16</v>
      </c>
      <c r="H67" s="27">
        <f t="shared" si="6"/>
        <v>0</v>
      </c>
      <c r="I67" s="24">
        <f t="shared" si="7"/>
        <v>0</v>
      </c>
      <c r="J67" s="1">
        <f t="shared" si="8"/>
        <v>0</v>
      </c>
      <c r="K67" s="28">
        <f t="shared" si="9"/>
        <v>12</v>
      </c>
      <c r="L67" s="24">
        <f t="shared" si="10"/>
        <v>2</v>
      </c>
      <c r="M67" s="1">
        <f t="shared" si="11"/>
        <v>16</v>
      </c>
      <c r="N67" s="29">
        <f t="shared" si="12"/>
        <v>0</v>
      </c>
      <c r="O67" s="24">
        <f t="shared" si="13"/>
        <v>0</v>
      </c>
      <c r="P67" s="1">
        <f t="shared" si="14"/>
        <v>0</v>
      </c>
    </row>
    <row r="68" spans="2:16" ht="15.75" customHeight="1" x14ac:dyDescent="0.25">
      <c r="B68" s="25">
        <f t="shared" si="0"/>
        <v>0</v>
      </c>
      <c r="C68" s="24">
        <f t="shared" si="1"/>
        <v>0</v>
      </c>
      <c r="D68" s="1">
        <f t="shared" ref="D68:D90" si="15">IFERROR(VALUE(MID(B21,FIND("/",B21)+3,FIND("/",B21,FIND("/",B21)+1)-FIND("/",B21))),0)</f>
        <v>0</v>
      </c>
      <c r="E68" s="26">
        <f t="shared" si="3"/>
        <v>0</v>
      </c>
      <c r="F68" s="24">
        <f t="shared" si="4"/>
        <v>0</v>
      </c>
      <c r="G68" s="1">
        <f t="shared" si="5"/>
        <v>0</v>
      </c>
      <c r="H68" s="27">
        <f t="shared" si="6"/>
        <v>0</v>
      </c>
      <c r="I68" s="24">
        <f t="shared" si="7"/>
        <v>0</v>
      </c>
      <c r="J68" s="1">
        <f t="shared" si="8"/>
        <v>0</v>
      </c>
      <c r="K68" s="28">
        <f t="shared" si="9"/>
        <v>0</v>
      </c>
      <c r="L68" s="24">
        <f t="shared" si="10"/>
        <v>0</v>
      </c>
      <c r="M68" s="1">
        <f t="shared" si="11"/>
        <v>0</v>
      </c>
      <c r="N68" s="29">
        <f t="shared" si="12"/>
        <v>0</v>
      </c>
      <c r="O68" s="24">
        <f t="shared" si="13"/>
        <v>0</v>
      </c>
      <c r="P68" s="1">
        <f t="shared" si="14"/>
        <v>0</v>
      </c>
    </row>
    <row r="69" spans="2:16" ht="15.75" customHeight="1" x14ac:dyDescent="0.25">
      <c r="B69" s="25">
        <f t="shared" si="0"/>
        <v>13</v>
      </c>
      <c r="C69" s="24">
        <f t="shared" si="1"/>
        <v>7</v>
      </c>
      <c r="D69" s="1">
        <f t="shared" si="15"/>
        <v>17</v>
      </c>
      <c r="E69" s="26">
        <f t="shared" si="3"/>
        <v>24</v>
      </c>
      <c r="F69" s="24">
        <f t="shared" si="4"/>
        <v>3</v>
      </c>
      <c r="G69" s="1">
        <f t="shared" si="5"/>
        <v>15</v>
      </c>
      <c r="H69" s="27">
        <f t="shared" si="6"/>
        <v>0</v>
      </c>
      <c r="I69" s="24">
        <f t="shared" si="7"/>
        <v>0</v>
      </c>
      <c r="J69" s="1">
        <f t="shared" si="8"/>
        <v>0</v>
      </c>
      <c r="K69" s="28">
        <f t="shared" si="9"/>
        <v>14</v>
      </c>
      <c r="L69" s="24">
        <f t="shared" si="10"/>
        <v>4</v>
      </c>
      <c r="M69" s="1">
        <f t="shared" si="11"/>
        <v>17</v>
      </c>
      <c r="N69" s="29">
        <f t="shared" si="12"/>
        <v>0</v>
      </c>
      <c r="O69" s="24">
        <f t="shared" si="13"/>
        <v>0</v>
      </c>
      <c r="P69" s="1">
        <f t="shared" si="14"/>
        <v>0</v>
      </c>
    </row>
    <row r="70" spans="2:16" ht="15.75" customHeight="1" x14ac:dyDescent="0.25">
      <c r="B70" s="25">
        <f t="shared" si="0"/>
        <v>13</v>
      </c>
      <c r="C70" s="24">
        <f t="shared" si="1"/>
        <v>3</v>
      </c>
      <c r="D70" s="1">
        <f t="shared" si="15"/>
        <v>11</v>
      </c>
      <c r="E70" s="26">
        <f t="shared" si="3"/>
        <v>14</v>
      </c>
      <c r="F70" s="24">
        <f t="shared" si="4"/>
        <v>2</v>
      </c>
      <c r="G70" s="1">
        <f t="shared" si="5"/>
        <v>7</v>
      </c>
      <c r="H70" s="27">
        <f t="shared" si="6"/>
        <v>0</v>
      </c>
      <c r="I70" s="24">
        <f t="shared" si="7"/>
        <v>0</v>
      </c>
      <c r="J70" s="1">
        <f t="shared" si="8"/>
        <v>0</v>
      </c>
      <c r="K70" s="28">
        <f t="shared" si="9"/>
        <v>17</v>
      </c>
      <c r="L70" s="24">
        <f t="shared" si="10"/>
        <v>1</v>
      </c>
      <c r="M70" s="1">
        <f t="shared" si="11"/>
        <v>10</v>
      </c>
      <c r="N70" s="29">
        <f t="shared" si="12"/>
        <v>0</v>
      </c>
      <c r="O70" s="24">
        <f t="shared" si="13"/>
        <v>0</v>
      </c>
      <c r="P70" s="1">
        <f t="shared" si="14"/>
        <v>0</v>
      </c>
    </row>
    <row r="71" spans="2:16" ht="15.75" customHeight="1" x14ac:dyDescent="0.25">
      <c r="B71" s="25">
        <f t="shared" si="0"/>
        <v>12</v>
      </c>
      <c r="C71" s="24">
        <f t="shared" si="1"/>
        <v>3</v>
      </c>
      <c r="D71" s="1">
        <f t="shared" si="15"/>
        <v>17</v>
      </c>
      <c r="E71" s="26">
        <f t="shared" si="3"/>
        <v>15</v>
      </c>
      <c r="F71" s="24">
        <f t="shared" si="4"/>
        <v>2</v>
      </c>
      <c r="G71" s="1">
        <f t="shared" si="5"/>
        <v>15</v>
      </c>
      <c r="H71" s="27">
        <f t="shared" si="6"/>
        <v>0</v>
      </c>
      <c r="I71" s="24">
        <f t="shared" si="7"/>
        <v>0</v>
      </c>
      <c r="J71" s="1">
        <f t="shared" si="8"/>
        <v>0</v>
      </c>
      <c r="K71" s="28">
        <f t="shared" si="9"/>
        <v>9</v>
      </c>
      <c r="L71" s="24">
        <f t="shared" si="10"/>
        <v>3</v>
      </c>
      <c r="M71" s="1">
        <f t="shared" si="11"/>
        <v>16</v>
      </c>
      <c r="N71" s="29">
        <f t="shared" si="12"/>
        <v>0</v>
      </c>
      <c r="O71" s="24">
        <f t="shared" si="13"/>
        <v>0</v>
      </c>
      <c r="P71" s="1">
        <f t="shared" si="14"/>
        <v>0</v>
      </c>
    </row>
    <row r="72" spans="2:16" ht="15.75" customHeight="1" x14ac:dyDescent="0.25">
      <c r="B72" s="25">
        <f t="shared" si="0"/>
        <v>16</v>
      </c>
      <c r="C72" s="24">
        <f t="shared" si="1"/>
        <v>6</v>
      </c>
      <c r="D72" s="1">
        <f t="shared" si="15"/>
        <v>12</v>
      </c>
      <c r="E72" s="26">
        <f t="shared" si="3"/>
        <v>15</v>
      </c>
      <c r="F72" s="24">
        <f t="shared" si="4"/>
        <v>6</v>
      </c>
      <c r="G72" s="1">
        <f t="shared" si="5"/>
        <v>9</v>
      </c>
      <c r="H72" s="27">
        <f t="shared" si="6"/>
        <v>0</v>
      </c>
      <c r="I72" s="24">
        <f t="shared" si="7"/>
        <v>0</v>
      </c>
      <c r="J72" s="1">
        <f t="shared" si="8"/>
        <v>0</v>
      </c>
      <c r="K72" s="28">
        <f t="shared" si="9"/>
        <v>15</v>
      </c>
      <c r="L72" s="24">
        <f t="shared" si="10"/>
        <v>6</v>
      </c>
      <c r="M72" s="1">
        <f t="shared" si="11"/>
        <v>13</v>
      </c>
      <c r="N72" s="29">
        <f t="shared" si="12"/>
        <v>0</v>
      </c>
      <c r="O72" s="24">
        <f t="shared" si="13"/>
        <v>0</v>
      </c>
      <c r="P72" s="1">
        <f t="shared" si="14"/>
        <v>0</v>
      </c>
    </row>
    <row r="73" spans="2:16" ht="15.75" customHeight="1" x14ac:dyDescent="0.25">
      <c r="B73" s="25">
        <f t="shared" si="0"/>
        <v>28</v>
      </c>
      <c r="C73" s="24">
        <f t="shared" si="1"/>
        <v>4</v>
      </c>
      <c r="D73" s="1">
        <f t="shared" si="15"/>
        <v>16</v>
      </c>
      <c r="E73" s="26">
        <f t="shared" si="3"/>
        <v>20</v>
      </c>
      <c r="F73" s="24">
        <f t="shared" si="4"/>
        <v>6</v>
      </c>
      <c r="G73" s="1">
        <f t="shared" si="5"/>
        <v>13</v>
      </c>
      <c r="H73" s="27">
        <f t="shared" si="6"/>
        <v>0</v>
      </c>
      <c r="I73" s="24">
        <f t="shared" si="7"/>
        <v>0</v>
      </c>
      <c r="J73" s="1">
        <f t="shared" si="8"/>
        <v>0</v>
      </c>
      <c r="K73" s="28">
        <f t="shared" si="9"/>
        <v>21</v>
      </c>
      <c r="L73" s="24">
        <f t="shared" si="10"/>
        <v>5</v>
      </c>
      <c r="M73" s="1">
        <f t="shared" si="11"/>
        <v>18</v>
      </c>
      <c r="N73" s="29">
        <f t="shared" si="12"/>
        <v>0</v>
      </c>
      <c r="O73" s="24">
        <f t="shared" si="13"/>
        <v>0</v>
      </c>
      <c r="P73" s="1">
        <f t="shared" si="14"/>
        <v>0</v>
      </c>
    </row>
    <row r="74" spans="2:16" ht="15.75" customHeight="1" x14ac:dyDescent="0.25">
      <c r="B74" s="25">
        <f t="shared" si="0"/>
        <v>12</v>
      </c>
      <c r="C74" s="24">
        <f t="shared" si="1"/>
        <v>7</v>
      </c>
      <c r="D74" s="1">
        <f t="shared" si="15"/>
        <v>9</v>
      </c>
      <c r="E74" s="26">
        <f t="shared" si="3"/>
        <v>19</v>
      </c>
      <c r="F74" s="24">
        <f t="shared" si="4"/>
        <v>1</v>
      </c>
      <c r="G74" s="1">
        <f t="shared" si="5"/>
        <v>5</v>
      </c>
      <c r="H74" s="27">
        <f t="shared" si="6"/>
        <v>0</v>
      </c>
      <c r="I74" s="24">
        <f t="shared" si="7"/>
        <v>0</v>
      </c>
      <c r="J74" s="1">
        <f t="shared" si="8"/>
        <v>0</v>
      </c>
      <c r="K74" s="28">
        <f t="shared" si="9"/>
        <v>18</v>
      </c>
      <c r="L74" s="24">
        <f t="shared" si="10"/>
        <v>5</v>
      </c>
      <c r="M74" s="1">
        <f t="shared" si="11"/>
        <v>10</v>
      </c>
      <c r="N74" s="29">
        <f t="shared" si="12"/>
        <v>0</v>
      </c>
      <c r="O74" s="24">
        <f t="shared" si="13"/>
        <v>0</v>
      </c>
      <c r="P74" s="1">
        <f t="shared" si="14"/>
        <v>0</v>
      </c>
    </row>
    <row r="75" spans="2:16" ht="15.75" customHeight="1" x14ac:dyDescent="0.25">
      <c r="B75" s="25">
        <f t="shared" si="0"/>
        <v>0</v>
      </c>
      <c r="C75" s="24">
        <f t="shared" si="1"/>
        <v>0</v>
      </c>
      <c r="D75" s="1">
        <f t="shared" si="15"/>
        <v>0</v>
      </c>
      <c r="E75" s="26">
        <f t="shared" si="3"/>
        <v>0</v>
      </c>
      <c r="F75" s="24">
        <f t="shared" si="4"/>
        <v>0</v>
      </c>
      <c r="G75" s="1">
        <f t="shared" si="5"/>
        <v>0</v>
      </c>
      <c r="H75" s="27">
        <f t="shared" si="6"/>
        <v>0</v>
      </c>
      <c r="I75" s="24">
        <f t="shared" si="7"/>
        <v>0</v>
      </c>
      <c r="J75" s="1">
        <f t="shared" si="8"/>
        <v>0</v>
      </c>
      <c r="K75" s="28">
        <f t="shared" si="9"/>
        <v>0</v>
      </c>
      <c r="L75" s="24">
        <f t="shared" si="10"/>
        <v>0</v>
      </c>
      <c r="M75" s="1">
        <f t="shared" si="11"/>
        <v>0</v>
      </c>
      <c r="N75" s="29">
        <f t="shared" si="12"/>
        <v>0</v>
      </c>
      <c r="O75" s="24">
        <f t="shared" si="13"/>
        <v>0</v>
      </c>
      <c r="P75" s="1">
        <f t="shared" si="14"/>
        <v>0</v>
      </c>
    </row>
    <row r="76" spans="2:16" ht="15.75" customHeight="1" x14ac:dyDescent="0.25">
      <c r="B76" s="25">
        <f t="shared" si="0"/>
        <v>21</v>
      </c>
      <c r="C76" s="24">
        <f t="shared" si="1"/>
        <v>7</v>
      </c>
      <c r="D76" s="1">
        <f t="shared" si="15"/>
        <v>18</v>
      </c>
      <c r="E76" s="26">
        <f t="shared" si="3"/>
        <v>16</v>
      </c>
      <c r="F76" s="24">
        <f t="shared" si="4"/>
        <v>9</v>
      </c>
      <c r="G76" s="1">
        <f t="shared" si="5"/>
        <v>15</v>
      </c>
      <c r="H76" s="27">
        <f t="shared" si="6"/>
        <v>0</v>
      </c>
      <c r="I76" s="24">
        <f t="shared" si="7"/>
        <v>0</v>
      </c>
      <c r="J76" s="1">
        <f t="shared" si="8"/>
        <v>0</v>
      </c>
      <c r="K76" s="28">
        <f t="shared" si="9"/>
        <v>0</v>
      </c>
      <c r="L76" s="24">
        <f t="shared" si="10"/>
        <v>0</v>
      </c>
      <c r="M76" s="1">
        <f t="shared" si="11"/>
        <v>0</v>
      </c>
      <c r="N76" s="29">
        <f t="shared" si="12"/>
        <v>0</v>
      </c>
      <c r="O76" s="24">
        <f t="shared" si="13"/>
        <v>0</v>
      </c>
      <c r="P76" s="1">
        <f t="shared" si="14"/>
        <v>0</v>
      </c>
    </row>
    <row r="77" spans="2:16" ht="15.75" customHeight="1" x14ac:dyDescent="0.25">
      <c r="B77" s="25">
        <f t="shared" si="0"/>
        <v>6</v>
      </c>
      <c r="C77" s="24">
        <f t="shared" si="1"/>
        <v>2</v>
      </c>
      <c r="D77" s="1">
        <f t="shared" si="15"/>
        <v>15</v>
      </c>
      <c r="E77" s="26">
        <f t="shared" si="3"/>
        <v>19</v>
      </c>
      <c r="F77" s="24">
        <f t="shared" si="4"/>
        <v>0</v>
      </c>
      <c r="G77" s="1">
        <f t="shared" si="5"/>
        <v>14</v>
      </c>
      <c r="H77" s="27">
        <f t="shared" si="6"/>
        <v>0</v>
      </c>
      <c r="I77" s="24">
        <f t="shared" si="7"/>
        <v>0</v>
      </c>
      <c r="J77" s="1">
        <f t="shared" si="8"/>
        <v>0</v>
      </c>
      <c r="K77" s="28">
        <f t="shared" si="9"/>
        <v>0</v>
      </c>
      <c r="L77" s="24">
        <f t="shared" si="10"/>
        <v>0</v>
      </c>
      <c r="M77" s="1">
        <f t="shared" si="11"/>
        <v>0</v>
      </c>
      <c r="N77" s="29">
        <f t="shared" si="12"/>
        <v>0</v>
      </c>
      <c r="O77" s="24">
        <f t="shared" si="13"/>
        <v>0</v>
      </c>
      <c r="P77" s="1">
        <f t="shared" si="14"/>
        <v>0</v>
      </c>
    </row>
    <row r="78" spans="2:16" ht="15.75" customHeight="1" x14ac:dyDescent="0.25">
      <c r="B78" s="25">
        <f t="shared" si="0"/>
        <v>0</v>
      </c>
      <c r="C78" s="24">
        <f t="shared" si="1"/>
        <v>0</v>
      </c>
      <c r="D78" s="1">
        <f t="shared" si="15"/>
        <v>0</v>
      </c>
      <c r="E78" s="26">
        <f t="shared" si="3"/>
        <v>0</v>
      </c>
      <c r="F78" s="24">
        <f t="shared" si="4"/>
        <v>0</v>
      </c>
      <c r="G78" s="1">
        <f t="shared" si="5"/>
        <v>0</v>
      </c>
      <c r="H78" s="27">
        <f t="shared" si="6"/>
        <v>0</v>
      </c>
      <c r="I78" s="24">
        <f t="shared" si="7"/>
        <v>0</v>
      </c>
      <c r="J78" s="1">
        <f t="shared" si="8"/>
        <v>0</v>
      </c>
      <c r="K78" s="28">
        <f t="shared" si="9"/>
        <v>0</v>
      </c>
      <c r="L78" s="24">
        <f t="shared" si="10"/>
        <v>0</v>
      </c>
      <c r="M78" s="1">
        <f t="shared" si="11"/>
        <v>0</v>
      </c>
      <c r="N78" s="29">
        <f t="shared" si="12"/>
        <v>0</v>
      </c>
      <c r="O78" s="24">
        <f t="shared" si="13"/>
        <v>0</v>
      </c>
      <c r="P78" s="1">
        <f t="shared" si="14"/>
        <v>0</v>
      </c>
    </row>
    <row r="79" spans="2:16" ht="15.75" customHeight="1" x14ac:dyDescent="0.25">
      <c r="B79" s="25">
        <f t="shared" si="0"/>
        <v>12</v>
      </c>
      <c r="C79" s="24">
        <f t="shared" si="1"/>
        <v>3</v>
      </c>
      <c r="D79" s="1">
        <f t="shared" si="15"/>
        <v>14</v>
      </c>
      <c r="E79" s="26">
        <f t="shared" si="3"/>
        <v>17</v>
      </c>
      <c r="F79" s="24">
        <f t="shared" si="4"/>
        <v>4</v>
      </c>
      <c r="G79" s="1">
        <f t="shared" si="5"/>
        <v>8</v>
      </c>
      <c r="H79" s="27">
        <f t="shared" si="6"/>
        <v>9</v>
      </c>
      <c r="I79" s="24">
        <f t="shared" si="7"/>
        <v>5</v>
      </c>
      <c r="J79" s="1">
        <f t="shared" si="8"/>
        <v>10</v>
      </c>
      <c r="K79" s="28">
        <f t="shared" si="9"/>
        <v>0</v>
      </c>
      <c r="L79" s="24">
        <f t="shared" si="10"/>
        <v>0</v>
      </c>
      <c r="M79" s="1">
        <f t="shared" si="11"/>
        <v>0</v>
      </c>
      <c r="N79" s="29">
        <f t="shared" si="12"/>
        <v>0</v>
      </c>
      <c r="O79" s="24">
        <f t="shared" si="13"/>
        <v>0</v>
      </c>
      <c r="P79" s="1">
        <f t="shared" si="14"/>
        <v>0</v>
      </c>
    </row>
    <row r="80" spans="2:16" ht="15.75" customHeight="1" x14ac:dyDescent="0.25">
      <c r="B80" s="25">
        <f t="shared" si="0"/>
        <v>20</v>
      </c>
      <c r="C80" s="24">
        <f t="shared" si="1"/>
        <v>4</v>
      </c>
      <c r="D80" s="1">
        <f t="shared" si="15"/>
        <v>25</v>
      </c>
      <c r="E80" s="26">
        <f t="shared" si="3"/>
        <v>22</v>
      </c>
      <c r="F80" s="24">
        <f t="shared" si="4"/>
        <v>4</v>
      </c>
      <c r="G80" s="1">
        <f t="shared" si="5"/>
        <v>20</v>
      </c>
      <c r="H80" s="27">
        <f t="shared" si="6"/>
        <v>23</v>
      </c>
      <c r="I80" s="24">
        <f t="shared" si="7"/>
        <v>10</v>
      </c>
      <c r="J80" s="1">
        <v>23</v>
      </c>
      <c r="K80" s="28">
        <f t="shared" si="9"/>
        <v>0</v>
      </c>
      <c r="L80" s="24">
        <f t="shared" si="10"/>
        <v>0</v>
      </c>
      <c r="M80" s="1">
        <f t="shared" si="11"/>
        <v>0</v>
      </c>
      <c r="N80" s="29">
        <f t="shared" si="12"/>
        <v>0</v>
      </c>
      <c r="O80" s="24">
        <f t="shared" si="13"/>
        <v>0</v>
      </c>
      <c r="P80" s="1">
        <f t="shared" si="14"/>
        <v>0</v>
      </c>
    </row>
    <row r="81" spans="2:16" ht="15.75" customHeight="1" x14ac:dyDescent="0.25">
      <c r="B81" s="25">
        <f t="shared" si="0"/>
        <v>17</v>
      </c>
      <c r="C81" s="24">
        <f t="shared" si="1"/>
        <v>2</v>
      </c>
      <c r="D81" s="1">
        <f t="shared" si="15"/>
        <v>14</v>
      </c>
      <c r="E81" s="26">
        <f t="shared" si="3"/>
        <v>21</v>
      </c>
      <c r="F81" s="24">
        <f t="shared" si="4"/>
        <v>2</v>
      </c>
      <c r="G81" s="1">
        <f t="shared" si="5"/>
        <v>9</v>
      </c>
      <c r="H81" s="27">
        <f t="shared" si="6"/>
        <v>28</v>
      </c>
      <c r="I81" s="24">
        <f t="shared" si="7"/>
        <v>5</v>
      </c>
      <c r="J81" s="1">
        <f t="shared" ref="J81:J90" si="16">IFERROR(VALUE(MID(D34,FIND("/",D34)+3,FIND("/",D34,FIND("/",D34)+1)-FIND("/",D34))),0)</f>
        <v>10</v>
      </c>
      <c r="K81" s="28">
        <f t="shared" si="9"/>
        <v>0</v>
      </c>
      <c r="L81" s="24">
        <f t="shared" si="10"/>
        <v>0</v>
      </c>
      <c r="M81" s="1">
        <f t="shared" si="11"/>
        <v>0</v>
      </c>
      <c r="N81" s="29">
        <f t="shared" si="12"/>
        <v>0</v>
      </c>
      <c r="O81" s="24">
        <f t="shared" si="13"/>
        <v>0</v>
      </c>
      <c r="P81" s="1">
        <f t="shared" si="14"/>
        <v>0</v>
      </c>
    </row>
    <row r="82" spans="2:16" ht="15.75" customHeight="1" x14ac:dyDescent="0.25">
      <c r="B82" s="25">
        <f t="shared" si="0"/>
        <v>11</v>
      </c>
      <c r="C82" s="24">
        <f t="shared" si="1"/>
        <v>2</v>
      </c>
      <c r="D82" s="1">
        <f t="shared" si="15"/>
        <v>19</v>
      </c>
      <c r="E82" s="26">
        <f t="shared" si="3"/>
        <v>14</v>
      </c>
      <c r="F82" s="24">
        <f t="shared" si="4"/>
        <v>2</v>
      </c>
      <c r="G82" s="1">
        <f t="shared" si="5"/>
        <v>15</v>
      </c>
      <c r="H82" s="27">
        <f t="shared" si="6"/>
        <v>10</v>
      </c>
      <c r="I82" s="24">
        <f t="shared" si="7"/>
        <v>3</v>
      </c>
      <c r="J82" s="1">
        <f t="shared" si="16"/>
        <v>18</v>
      </c>
      <c r="K82" s="28">
        <f t="shared" si="9"/>
        <v>0</v>
      </c>
      <c r="L82" s="24">
        <f t="shared" si="10"/>
        <v>0</v>
      </c>
      <c r="M82" s="1">
        <f t="shared" si="11"/>
        <v>0</v>
      </c>
      <c r="N82" s="29">
        <f t="shared" si="12"/>
        <v>0</v>
      </c>
      <c r="O82" s="24">
        <f t="shared" si="13"/>
        <v>0</v>
      </c>
      <c r="P82" s="1">
        <f t="shared" si="14"/>
        <v>0</v>
      </c>
    </row>
    <row r="83" spans="2:16" ht="15.75" customHeight="1" x14ac:dyDescent="0.25">
      <c r="B83" s="25">
        <f t="shared" si="0"/>
        <v>0</v>
      </c>
      <c r="C83" s="24">
        <f t="shared" si="1"/>
        <v>0</v>
      </c>
      <c r="D83" s="1">
        <f t="shared" si="15"/>
        <v>0</v>
      </c>
      <c r="E83" s="26">
        <f t="shared" si="3"/>
        <v>0</v>
      </c>
      <c r="F83" s="24">
        <f t="shared" si="4"/>
        <v>0</v>
      </c>
      <c r="G83" s="1">
        <f t="shared" si="5"/>
        <v>0</v>
      </c>
      <c r="H83" s="27">
        <f t="shared" si="6"/>
        <v>0</v>
      </c>
      <c r="I83" s="24">
        <f t="shared" si="7"/>
        <v>0</v>
      </c>
      <c r="J83" s="1">
        <f t="shared" si="16"/>
        <v>0</v>
      </c>
      <c r="K83" s="28">
        <f t="shared" si="9"/>
        <v>0</v>
      </c>
      <c r="L83" s="24">
        <f t="shared" si="10"/>
        <v>0</v>
      </c>
      <c r="M83" s="1">
        <f t="shared" si="11"/>
        <v>0</v>
      </c>
      <c r="N83" s="29">
        <f t="shared" si="12"/>
        <v>0</v>
      </c>
      <c r="O83" s="24">
        <f t="shared" si="13"/>
        <v>0</v>
      </c>
      <c r="P83" s="1">
        <f t="shared" si="14"/>
        <v>0</v>
      </c>
    </row>
    <row r="84" spans="2:16" ht="15.75" customHeight="1" x14ac:dyDescent="0.25">
      <c r="B84" s="25">
        <f t="shared" si="0"/>
        <v>11</v>
      </c>
      <c r="C84" s="24">
        <f t="shared" si="1"/>
        <v>4</v>
      </c>
      <c r="D84" s="1">
        <f t="shared" si="15"/>
        <v>10</v>
      </c>
      <c r="E84" s="26">
        <f t="shared" si="3"/>
        <v>16</v>
      </c>
      <c r="F84" s="24">
        <f t="shared" si="4"/>
        <v>1</v>
      </c>
      <c r="G84" s="1">
        <f t="shared" si="5"/>
        <v>7</v>
      </c>
      <c r="H84" s="27">
        <f t="shared" si="6"/>
        <v>0</v>
      </c>
      <c r="I84" s="24">
        <f t="shared" si="7"/>
        <v>0</v>
      </c>
      <c r="J84" s="1">
        <f t="shared" si="16"/>
        <v>0</v>
      </c>
      <c r="K84" s="28">
        <f t="shared" si="9"/>
        <v>16</v>
      </c>
      <c r="L84" s="24">
        <f t="shared" si="10"/>
        <v>6</v>
      </c>
      <c r="M84" s="1">
        <f t="shared" si="11"/>
        <v>12</v>
      </c>
      <c r="N84" s="29">
        <f t="shared" si="12"/>
        <v>0</v>
      </c>
      <c r="O84" s="24">
        <f t="shared" si="13"/>
        <v>0</v>
      </c>
      <c r="P84" s="1">
        <f t="shared" si="14"/>
        <v>0</v>
      </c>
    </row>
    <row r="85" spans="2:16" ht="15.75" customHeight="1" x14ac:dyDescent="0.25">
      <c r="B85" s="25">
        <f t="shared" si="0"/>
        <v>10</v>
      </c>
      <c r="C85" s="24">
        <f t="shared" si="1"/>
        <v>7</v>
      </c>
      <c r="D85" s="1">
        <f t="shared" si="15"/>
        <v>15</v>
      </c>
      <c r="E85" s="26">
        <f t="shared" si="3"/>
        <v>20</v>
      </c>
      <c r="F85" s="24">
        <f t="shared" si="4"/>
        <v>4</v>
      </c>
      <c r="G85" s="1">
        <f t="shared" si="5"/>
        <v>14</v>
      </c>
      <c r="H85" s="27">
        <f t="shared" si="6"/>
        <v>0</v>
      </c>
      <c r="I85" s="24">
        <f t="shared" si="7"/>
        <v>0</v>
      </c>
      <c r="J85" s="1">
        <f t="shared" si="16"/>
        <v>0</v>
      </c>
      <c r="K85" s="28">
        <f t="shared" si="9"/>
        <v>23</v>
      </c>
      <c r="L85" s="24">
        <f t="shared" si="10"/>
        <v>3</v>
      </c>
      <c r="M85" s="1">
        <f t="shared" si="11"/>
        <v>18</v>
      </c>
      <c r="N85" s="29">
        <f t="shared" si="12"/>
        <v>0</v>
      </c>
      <c r="O85" s="24">
        <f t="shared" si="13"/>
        <v>0</v>
      </c>
      <c r="P85" s="1">
        <f t="shared" si="14"/>
        <v>0</v>
      </c>
    </row>
    <row r="86" spans="2:16" ht="15.75" customHeight="1" x14ac:dyDescent="0.25">
      <c r="B86" s="25">
        <f t="shared" si="0"/>
        <v>17</v>
      </c>
      <c r="C86" s="24">
        <f t="shared" si="1"/>
        <v>9</v>
      </c>
      <c r="D86" s="1">
        <f t="shared" si="15"/>
        <v>18</v>
      </c>
      <c r="E86" s="26">
        <f t="shared" si="3"/>
        <v>21</v>
      </c>
      <c r="F86" s="24">
        <f t="shared" si="4"/>
        <v>5</v>
      </c>
      <c r="G86" s="1">
        <f t="shared" si="5"/>
        <v>16</v>
      </c>
      <c r="H86" s="27">
        <f t="shared" si="6"/>
        <v>0</v>
      </c>
      <c r="I86" s="24">
        <f t="shared" si="7"/>
        <v>0</v>
      </c>
      <c r="J86" s="1">
        <f t="shared" si="16"/>
        <v>0</v>
      </c>
      <c r="K86" s="28">
        <f t="shared" si="9"/>
        <v>18</v>
      </c>
      <c r="L86" s="24">
        <f t="shared" si="10"/>
        <v>2</v>
      </c>
      <c r="M86" s="1">
        <f t="shared" si="11"/>
        <v>16</v>
      </c>
      <c r="N86" s="29">
        <f t="shared" si="12"/>
        <v>0</v>
      </c>
      <c r="O86" s="24">
        <f t="shared" si="13"/>
        <v>0</v>
      </c>
      <c r="P86" s="1">
        <f t="shared" si="14"/>
        <v>0</v>
      </c>
    </row>
    <row r="87" spans="2:16" ht="15.75" customHeight="1" x14ac:dyDescent="0.25">
      <c r="B87" s="25">
        <f t="shared" si="0"/>
        <v>5</v>
      </c>
      <c r="C87" s="24">
        <f t="shared" si="1"/>
        <v>3</v>
      </c>
      <c r="D87" s="1">
        <f t="shared" si="15"/>
        <v>16</v>
      </c>
      <c r="E87" s="26">
        <f t="shared" si="3"/>
        <v>9</v>
      </c>
      <c r="F87" s="24">
        <f t="shared" si="4"/>
        <v>2</v>
      </c>
      <c r="G87" s="1">
        <f t="shared" si="5"/>
        <v>15</v>
      </c>
      <c r="H87" s="27">
        <f t="shared" si="6"/>
        <v>0</v>
      </c>
      <c r="I87" s="24">
        <f t="shared" si="7"/>
        <v>0</v>
      </c>
      <c r="J87" s="1">
        <f t="shared" si="16"/>
        <v>0</v>
      </c>
      <c r="K87" s="28">
        <f t="shared" si="9"/>
        <v>18</v>
      </c>
      <c r="L87" s="24">
        <f t="shared" si="10"/>
        <v>2</v>
      </c>
      <c r="M87" s="1">
        <f t="shared" si="11"/>
        <v>16</v>
      </c>
      <c r="N87" s="29">
        <f t="shared" si="12"/>
        <v>0</v>
      </c>
      <c r="O87" s="24">
        <f t="shared" si="13"/>
        <v>0</v>
      </c>
      <c r="P87" s="1">
        <f t="shared" si="14"/>
        <v>0</v>
      </c>
    </row>
    <row r="88" spans="2:16" ht="15.75" customHeight="1" x14ac:dyDescent="0.25">
      <c r="B88" s="25">
        <f t="shared" si="0"/>
        <v>0</v>
      </c>
      <c r="C88" s="24">
        <f t="shared" si="1"/>
        <v>0</v>
      </c>
      <c r="D88" s="1">
        <f t="shared" si="15"/>
        <v>0</v>
      </c>
      <c r="E88" s="26">
        <f t="shared" si="3"/>
        <v>0</v>
      </c>
      <c r="F88" s="24">
        <f t="shared" si="4"/>
        <v>0</v>
      </c>
      <c r="G88" s="1">
        <f t="shared" si="5"/>
        <v>0</v>
      </c>
      <c r="H88" s="27">
        <f t="shared" si="6"/>
        <v>0</v>
      </c>
      <c r="I88" s="24">
        <f t="shared" si="7"/>
        <v>0</v>
      </c>
      <c r="J88" s="1">
        <f t="shared" si="16"/>
        <v>0</v>
      </c>
      <c r="K88" s="28">
        <f t="shared" si="9"/>
        <v>0</v>
      </c>
      <c r="L88" s="24">
        <f t="shared" si="10"/>
        <v>0</v>
      </c>
      <c r="M88" s="1">
        <f t="shared" si="11"/>
        <v>0</v>
      </c>
      <c r="N88" s="29">
        <f t="shared" si="12"/>
        <v>0</v>
      </c>
      <c r="O88" s="24">
        <f t="shared" si="13"/>
        <v>0</v>
      </c>
      <c r="P88" s="1">
        <f t="shared" si="14"/>
        <v>0</v>
      </c>
    </row>
    <row r="89" spans="2:16" ht="15.75" customHeight="1" x14ac:dyDescent="0.25">
      <c r="B89" s="25">
        <f t="shared" si="0"/>
        <v>22</v>
      </c>
      <c r="C89" s="24">
        <f t="shared" si="1"/>
        <v>5</v>
      </c>
      <c r="D89" s="1">
        <f t="shared" si="15"/>
        <v>12</v>
      </c>
      <c r="E89" s="26">
        <f t="shared" si="3"/>
        <v>14</v>
      </c>
      <c r="F89" s="24">
        <f t="shared" si="4"/>
        <v>4</v>
      </c>
      <c r="G89" s="1">
        <f t="shared" si="5"/>
        <v>14</v>
      </c>
      <c r="H89" s="27">
        <f t="shared" si="6"/>
        <v>0</v>
      </c>
      <c r="I89" s="24">
        <f t="shared" si="7"/>
        <v>0</v>
      </c>
      <c r="J89" s="1">
        <f t="shared" si="16"/>
        <v>0</v>
      </c>
      <c r="K89" s="28">
        <f t="shared" si="9"/>
        <v>0</v>
      </c>
      <c r="L89" s="24">
        <f t="shared" si="10"/>
        <v>0</v>
      </c>
      <c r="M89" s="1">
        <f t="shared" si="11"/>
        <v>0</v>
      </c>
      <c r="N89" s="29">
        <f t="shared" si="12"/>
        <v>0</v>
      </c>
      <c r="O89" s="24">
        <f t="shared" si="13"/>
        <v>0</v>
      </c>
      <c r="P89" s="1">
        <f t="shared" si="14"/>
        <v>0</v>
      </c>
    </row>
    <row r="90" spans="2:16" ht="15.75" customHeight="1" x14ac:dyDescent="0.25">
      <c r="B90" s="25">
        <f t="shared" si="0"/>
        <v>17</v>
      </c>
      <c r="C90" s="24">
        <f t="shared" si="1"/>
        <v>0</v>
      </c>
      <c r="D90" s="1">
        <f t="shared" si="15"/>
        <v>4</v>
      </c>
      <c r="E90" s="26">
        <f t="shared" si="3"/>
        <v>7</v>
      </c>
      <c r="F90" s="24">
        <f t="shared" si="4"/>
        <v>2</v>
      </c>
      <c r="G90" s="1">
        <f t="shared" si="5"/>
        <v>5</v>
      </c>
      <c r="H90" s="27">
        <f t="shared" si="6"/>
        <v>0</v>
      </c>
      <c r="I90" s="24">
        <f t="shared" si="7"/>
        <v>0</v>
      </c>
      <c r="J90" s="1">
        <f t="shared" si="16"/>
        <v>0</v>
      </c>
      <c r="K90" s="28">
        <f t="shared" si="9"/>
        <v>0</v>
      </c>
      <c r="L90" s="24">
        <f t="shared" si="10"/>
        <v>0</v>
      </c>
      <c r="M90" s="1">
        <f t="shared" si="11"/>
        <v>0</v>
      </c>
      <c r="N90" s="29">
        <f t="shared" si="12"/>
        <v>0</v>
      </c>
      <c r="O90" s="24">
        <f t="shared" si="13"/>
        <v>0</v>
      </c>
      <c r="P90" s="1">
        <f t="shared" si="14"/>
        <v>0</v>
      </c>
    </row>
    <row r="91" spans="2:16" ht="15.75" customHeight="1" x14ac:dyDescent="0.25"/>
    <row r="92" spans="2:16" ht="15.75" customHeight="1" x14ac:dyDescent="0.25"/>
    <row r="93" spans="2:16" ht="15.75" customHeight="1" x14ac:dyDescent="0.25"/>
    <row r="94" spans="2:16" ht="15.75" customHeight="1" x14ac:dyDescent="0.25"/>
    <row r="95" spans="2:16" ht="15.75" customHeight="1" x14ac:dyDescent="0.25"/>
    <row r="96" spans="2:1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8">
    <mergeCell ref="R3:S3"/>
    <mergeCell ref="T3:U3"/>
    <mergeCell ref="H7:I7"/>
    <mergeCell ref="H3:I3"/>
    <mergeCell ref="J3:K3"/>
    <mergeCell ref="L3:M3"/>
    <mergeCell ref="N3:O3"/>
    <mergeCell ref="P3:Q3"/>
  </mergeCells>
  <pageMargins left="0.7" right="0.7" top="0.75" bottom="0.75" header="0" footer="0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S1000"/>
  <sheetViews>
    <sheetView workbookViewId="0"/>
  </sheetViews>
  <sheetFormatPr defaultColWidth="14.42578125" defaultRowHeight="15" customHeight="1" x14ac:dyDescent="0.25"/>
  <cols>
    <col min="1" max="1" width="11" customWidth="1"/>
    <col min="2" max="2" width="8.7109375" customWidth="1"/>
    <col min="3" max="3" width="10.140625" customWidth="1"/>
    <col min="4" max="8" width="8.7109375" customWidth="1"/>
    <col min="9" max="9" width="13.7109375" customWidth="1"/>
    <col min="10" max="12" width="8.7109375" customWidth="1"/>
    <col min="13" max="13" width="10.140625" customWidth="1"/>
    <col min="14" max="71" width="8.7109375" customWidth="1"/>
  </cols>
  <sheetData>
    <row r="1" spans="1:71" x14ac:dyDescent="0.25">
      <c r="B1" s="1" t="s">
        <v>84</v>
      </c>
      <c r="C1" s="1" t="s">
        <v>1</v>
      </c>
      <c r="D1" s="1" t="s">
        <v>182</v>
      </c>
      <c r="E1" s="1" t="s">
        <v>183</v>
      </c>
      <c r="F1" s="1" t="s">
        <v>175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3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4" t="s">
        <v>5</v>
      </c>
      <c r="U1" s="4" t="s">
        <v>6</v>
      </c>
      <c r="V1" s="4" t="s">
        <v>7</v>
      </c>
      <c r="W1" s="4" t="s">
        <v>8</v>
      </c>
      <c r="X1" s="4" t="s">
        <v>9</v>
      </c>
      <c r="Y1" s="4" t="s">
        <v>10</v>
      </c>
      <c r="Z1" s="4" t="s">
        <v>11</v>
      </c>
      <c r="AA1" s="4" t="s">
        <v>12</v>
      </c>
      <c r="AB1" s="5" t="s">
        <v>13</v>
      </c>
      <c r="AC1" s="4" t="s">
        <v>14</v>
      </c>
      <c r="AD1" s="4" t="s">
        <v>15</v>
      </c>
      <c r="AE1" s="4" t="s">
        <v>16</v>
      </c>
      <c r="AF1" s="4" t="s">
        <v>17</v>
      </c>
      <c r="AG1" s="6" t="s">
        <v>5</v>
      </c>
      <c r="AH1" s="6" t="s">
        <v>6</v>
      </c>
      <c r="AI1" s="6" t="s">
        <v>7</v>
      </c>
      <c r="AJ1" s="6" t="s">
        <v>8</v>
      </c>
      <c r="AK1" s="6" t="s">
        <v>9</v>
      </c>
      <c r="AL1" s="6" t="s">
        <v>10</v>
      </c>
      <c r="AM1" s="6" t="s">
        <v>11</v>
      </c>
      <c r="AN1" s="6" t="s">
        <v>12</v>
      </c>
      <c r="AO1" s="7" t="s">
        <v>13</v>
      </c>
      <c r="AP1" s="6" t="s">
        <v>14</v>
      </c>
      <c r="AQ1" s="6" t="s">
        <v>15</v>
      </c>
      <c r="AR1" s="6" t="s">
        <v>16</v>
      </c>
      <c r="AS1" s="6" t="s">
        <v>17</v>
      </c>
      <c r="AT1" s="8" t="s">
        <v>5</v>
      </c>
      <c r="AU1" s="8" t="s">
        <v>6</v>
      </c>
      <c r="AV1" s="8" t="s">
        <v>7</v>
      </c>
      <c r="AW1" s="8" t="s">
        <v>8</v>
      </c>
      <c r="AX1" s="8" t="s">
        <v>9</v>
      </c>
      <c r="AY1" s="8" t="s">
        <v>10</v>
      </c>
      <c r="AZ1" s="8" t="s">
        <v>11</v>
      </c>
      <c r="BA1" s="8" t="s">
        <v>12</v>
      </c>
      <c r="BB1" s="9" t="s">
        <v>13</v>
      </c>
      <c r="BC1" s="8" t="s">
        <v>14</v>
      </c>
      <c r="BD1" s="8" t="s">
        <v>15</v>
      </c>
      <c r="BE1" s="8" t="s">
        <v>16</v>
      </c>
      <c r="BF1" s="8" t="s">
        <v>17</v>
      </c>
      <c r="BG1" s="10" t="s">
        <v>5</v>
      </c>
      <c r="BH1" s="10" t="s">
        <v>6</v>
      </c>
      <c r="BI1" s="10" t="s">
        <v>7</v>
      </c>
      <c r="BJ1" s="10" t="s">
        <v>8</v>
      </c>
      <c r="BK1" s="10" t="s">
        <v>9</v>
      </c>
      <c r="BL1" s="10" t="s">
        <v>10</v>
      </c>
      <c r="BM1" s="10" t="s">
        <v>11</v>
      </c>
      <c r="BN1" s="10" t="s">
        <v>12</v>
      </c>
      <c r="BO1" s="11" t="s">
        <v>13</v>
      </c>
      <c r="BP1" s="10" t="s">
        <v>14</v>
      </c>
      <c r="BQ1" s="10" t="s">
        <v>15</v>
      </c>
      <c r="BR1" s="10" t="s">
        <v>16</v>
      </c>
      <c r="BS1" s="10" t="s">
        <v>17</v>
      </c>
    </row>
    <row r="2" spans="1:71" x14ac:dyDescent="0.25">
      <c r="A2" s="12">
        <v>45333</v>
      </c>
      <c r="B2" s="2"/>
      <c r="C2" s="2"/>
      <c r="D2" s="2"/>
      <c r="E2" s="2"/>
      <c r="F2" s="2"/>
      <c r="G2" s="2"/>
      <c r="O2" s="13"/>
      <c r="T2" s="4"/>
      <c r="AB2" s="13"/>
      <c r="AG2" s="6"/>
      <c r="AO2" s="13"/>
      <c r="AT2" s="8"/>
      <c r="BB2" s="13"/>
      <c r="BG2" s="10"/>
      <c r="BO2" s="13"/>
    </row>
    <row r="3" spans="1:71" x14ac:dyDescent="0.25">
      <c r="A3" s="1" t="s">
        <v>301</v>
      </c>
      <c r="B3" s="1">
        <v>1.31</v>
      </c>
      <c r="C3" s="1">
        <v>0.82</v>
      </c>
      <c r="D3" s="1">
        <v>0.91</v>
      </c>
      <c r="G3" s="2">
        <v>1</v>
      </c>
      <c r="H3" s="1">
        <v>2</v>
      </c>
      <c r="I3" s="1">
        <v>0</v>
      </c>
      <c r="J3" s="1">
        <v>0</v>
      </c>
      <c r="K3" s="1">
        <v>0</v>
      </c>
      <c r="L3" s="1">
        <v>0</v>
      </c>
      <c r="M3" s="1">
        <v>4</v>
      </c>
      <c r="N3" s="1">
        <v>0</v>
      </c>
      <c r="O3" s="13">
        <v>2</v>
      </c>
      <c r="P3" s="1">
        <v>1</v>
      </c>
      <c r="Q3" s="1">
        <v>0</v>
      </c>
      <c r="R3" s="1">
        <v>0</v>
      </c>
      <c r="S3" s="1">
        <v>0</v>
      </c>
      <c r="T3" s="4">
        <v>1</v>
      </c>
      <c r="U3" s="1">
        <v>0</v>
      </c>
      <c r="V3" s="1">
        <v>2</v>
      </c>
      <c r="W3" s="1">
        <v>0</v>
      </c>
      <c r="X3" s="1">
        <v>0</v>
      </c>
      <c r="Y3" s="1">
        <v>1</v>
      </c>
      <c r="Z3" s="1">
        <v>3</v>
      </c>
      <c r="AA3" s="1">
        <v>0</v>
      </c>
      <c r="AB3" s="13">
        <v>0</v>
      </c>
      <c r="AC3" s="1">
        <v>0</v>
      </c>
      <c r="AD3" s="1">
        <v>0</v>
      </c>
      <c r="AE3" s="1">
        <v>0</v>
      </c>
      <c r="AF3" s="1">
        <v>0</v>
      </c>
      <c r="AG3" s="6">
        <v>3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5</v>
      </c>
      <c r="AN3" s="1">
        <v>0</v>
      </c>
      <c r="AO3" s="13">
        <v>0</v>
      </c>
      <c r="AP3" s="1">
        <v>0</v>
      </c>
      <c r="AQ3" s="1">
        <v>0</v>
      </c>
      <c r="AR3" s="1">
        <v>0</v>
      </c>
      <c r="AS3" s="1">
        <v>0</v>
      </c>
      <c r="AT3" s="8"/>
      <c r="BB3" s="13"/>
      <c r="BG3" s="10"/>
      <c r="BO3" s="13"/>
    </row>
    <row r="4" spans="1:71" x14ac:dyDescent="0.25">
      <c r="A4" s="1" t="s">
        <v>302</v>
      </c>
      <c r="B4" s="1">
        <v>0.47</v>
      </c>
      <c r="C4" s="1">
        <v>0.69</v>
      </c>
      <c r="D4" s="1">
        <v>1.29</v>
      </c>
      <c r="G4" s="1">
        <v>1</v>
      </c>
      <c r="H4" s="1">
        <v>1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4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2</v>
      </c>
      <c r="AH4" s="1">
        <v>3</v>
      </c>
      <c r="AI4" s="1">
        <v>1</v>
      </c>
      <c r="AJ4" s="1">
        <v>0</v>
      </c>
      <c r="AK4" s="1">
        <v>0</v>
      </c>
      <c r="AL4" s="1">
        <v>0</v>
      </c>
      <c r="AM4" s="1">
        <v>5</v>
      </c>
      <c r="AN4" s="1">
        <v>1</v>
      </c>
      <c r="AO4" s="1">
        <v>0</v>
      </c>
      <c r="AP4" s="1">
        <v>0</v>
      </c>
      <c r="AQ4" s="1">
        <v>1</v>
      </c>
      <c r="AR4" s="1">
        <v>0</v>
      </c>
      <c r="AS4" s="1">
        <v>0</v>
      </c>
    </row>
    <row r="5" spans="1:71" x14ac:dyDescent="0.25">
      <c r="B5" s="1">
        <f t="shared" ref="B5:D5" si="0">AVERAGE(B3:B4)</f>
        <v>0.89</v>
      </c>
      <c r="C5" s="1">
        <f t="shared" si="0"/>
        <v>0.75499999999999989</v>
      </c>
      <c r="D5" s="1">
        <f t="shared" si="0"/>
        <v>1.1000000000000001</v>
      </c>
    </row>
    <row r="16" spans="1:71" x14ac:dyDescent="0.25">
      <c r="H16" s="1" t="s">
        <v>303</v>
      </c>
      <c r="I16" s="1" t="s">
        <v>304</v>
      </c>
      <c r="J16" s="1" t="s">
        <v>305</v>
      </c>
      <c r="K16" s="1" t="s">
        <v>306</v>
      </c>
      <c r="L16" s="1" t="s">
        <v>307</v>
      </c>
      <c r="M16" s="1" t="s">
        <v>308</v>
      </c>
    </row>
    <row r="17" spans="8:13" x14ac:dyDescent="0.25">
      <c r="H17" s="4" t="s">
        <v>309</v>
      </c>
      <c r="I17" s="4" t="s">
        <v>310</v>
      </c>
      <c r="J17" s="4">
        <v>0</v>
      </c>
      <c r="K17" s="4">
        <v>1.5</v>
      </c>
      <c r="L17" s="4">
        <v>10</v>
      </c>
      <c r="M17" s="15">
        <v>45360</v>
      </c>
    </row>
    <row r="18" spans="8:13" x14ac:dyDescent="0.25">
      <c r="H18" s="4" t="s">
        <v>311</v>
      </c>
      <c r="I18" s="4" t="s">
        <v>310</v>
      </c>
      <c r="J18" s="4">
        <v>0</v>
      </c>
      <c r="K18" s="4">
        <v>0.7</v>
      </c>
      <c r="L18" s="4">
        <v>10</v>
      </c>
      <c r="M18" s="15">
        <v>45360</v>
      </c>
    </row>
    <row r="19" spans="8:13" x14ac:dyDescent="0.25">
      <c r="H19" s="4" t="s">
        <v>312</v>
      </c>
      <c r="I19" s="4" t="s">
        <v>313</v>
      </c>
      <c r="J19" s="4">
        <v>0</v>
      </c>
      <c r="K19" s="4">
        <v>2.4</v>
      </c>
      <c r="L19" s="4">
        <v>10</v>
      </c>
      <c r="M19" s="15">
        <v>45360</v>
      </c>
    </row>
    <row r="20" spans="8:13" x14ac:dyDescent="0.25">
      <c r="H20" s="2" t="s">
        <v>309</v>
      </c>
      <c r="I20" s="2" t="s">
        <v>314</v>
      </c>
      <c r="J20" s="2">
        <v>1</v>
      </c>
      <c r="K20" s="2">
        <v>1.5</v>
      </c>
      <c r="L20" s="2">
        <v>19</v>
      </c>
      <c r="M20" s="12">
        <v>45361</v>
      </c>
    </row>
    <row r="21" spans="8:13" ht="15.75" customHeight="1" x14ac:dyDescent="0.25">
      <c r="H21" s="2" t="s">
        <v>311</v>
      </c>
      <c r="I21" s="2" t="s">
        <v>314</v>
      </c>
      <c r="J21" s="2">
        <v>1</v>
      </c>
      <c r="K21" s="2">
        <v>0.68</v>
      </c>
      <c r="L21" s="2">
        <v>20</v>
      </c>
      <c r="M21" s="12">
        <v>45361</v>
      </c>
    </row>
    <row r="22" spans="8:13" ht="15.75" customHeight="1" x14ac:dyDescent="0.25">
      <c r="H22" s="2" t="s">
        <v>312</v>
      </c>
      <c r="I22" s="2" t="s">
        <v>313</v>
      </c>
      <c r="J22" s="2">
        <v>0</v>
      </c>
      <c r="K22" s="2">
        <v>2.4</v>
      </c>
      <c r="L22" s="2">
        <v>10</v>
      </c>
      <c r="M22" s="12">
        <v>45361</v>
      </c>
    </row>
    <row r="23" spans="8:13" ht="15.75" customHeight="1" x14ac:dyDescent="0.25">
      <c r="H23" s="6" t="s">
        <v>309</v>
      </c>
      <c r="I23" s="6" t="s">
        <v>315</v>
      </c>
      <c r="J23" s="6">
        <v>2</v>
      </c>
      <c r="K23" s="6">
        <v>1.38</v>
      </c>
      <c r="L23" s="6">
        <v>41</v>
      </c>
      <c r="M23" s="14">
        <v>45367</v>
      </c>
    </row>
    <row r="24" spans="8:13" ht="15.75" customHeight="1" x14ac:dyDescent="0.25">
      <c r="H24" s="6" t="s">
        <v>311</v>
      </c>
      <c r="I24" s="6" t="s">
        <v>315</v>
      </c>
      <c r="J24" s="6">
        <v>2</v>
      </c>
      <c r="K24" s="6">
        <v>0.8</v>
      </c>
      <c r="L24" s="6">
        <v>42</v>
      </c>
      <c r="M24" s="14">
        <v>45367</v>
      </c>
    </row>
    <row r="25" spans="8:13" ht="15.75" customHeight="1" x14ac:dyDescent="0.25">
      <c r="H25" s="6" t="s">
        <v>312</v>
      </c>
      <c r="I25" s="6" t="s">
        <v>316</v>
      </c>
      <c r="J25" s="6">
        <v>1</v>
      </c>
      <c r="K25" s="6">
        <v>2.2400000000000002</v>
      </c>
      <c r="L25" s="6">
        <v>38</v>
      </c>
      <c r="M25" s="14">
        <v>45367</v>
      </c>
    </row>
    <row r="26" spans="8:13" ht="15.75" customHeight="1" x14ac:dyDescent="0.25">
      <c r="H26" s="4" t="s">
        <v>309</v>
      </c>
      <c r="I26" s="4" t="s">
        <v>317</v>
      </c>
      <c r="J26" s="4">
        <v>2</v>
      </c>
      <c r="K26" s="4">
        <v>1.44</v>
      </c>
      <c r="L26" s="4">
        <v>54</v>
      </c>
      <c r="M26" s="15">
        <v>45381</v>
      </c>
    </row>
    <row r="27" spans="8:13" ht="15.75" customHeight="1" x14ac:dyDescent="0.25">
      <c r="H27" s="4" t="s">
        <v>311</v>
      </c>
      <c r="I27" s="4" t="s">
        <v>317</v>
      </c>
      <c r="J27" s="4">
        <v>2</v>
      </c>
      <c r="K27" s="4">
        <v>0.79</v>
      </c>
      <c r="L27" s="4">
        <v>55</v>
      </c>
      <c r="M27" s="15">
        <v>45381</v>
      </c>
    </row>
    <row r="28" spans="8:13" ht="15.75" customHeight="1" x14ac:dyDescent="0.25">
      <c r="H28" s="4" t="s">
        <v>312</v>
      </c>
      <c r="I28" s="4" t="s">
        <v>318</v>
      </c>
      <c r="J28" s="4">
        <v>2</v>
      </c>
      <c r="K28" s="4">
        <v>2.35</v>
      </c>
      <c r="L28" s="4">
        <v>80</v>
      </c>
      <c r="M28" s="15">
        <v>45381</v>
      </c>
    </row>
    <row r="29" spans="8:13" ht="15.75" customHeight="1" x14ac:dyDescent="0.25">
      <c r="H29" s="2" t="s">
        <v>309</v>
      </c>
      <c r="I29" s="2" t="s">
        <v>317</v>
      </c>
      <c r="J29" s="2">
        <v>2</v>
      </c>
      <c r="K29" s="2">
        <v>1.44</v>
      </c>
      <c r="L29" s="2">
        <v>54</v>
      </c>
      <c r="M29" s="12">
        <v>45390</v>
      </c>
    </row>
    <row r="30" spans="8:13" ht="15.75" customHeight="1" x14ac:dyDescent="0.25">
      <c r="H30" s="2" t="s">
        <v>311</v>
      </c>
      <c r="I30" s="2" t="s">
        <v>317</v>
      </c>
      <c r="J30" s="2">
        <v>2</v>
      </c>
      <c r="K30" s="2">
        <v>0.79</v>
      </c>
      <c r="L30" s="2">
        <v>55</v>
      </c>
      <c r="M30" s="12">
        <v>45390</v>
      </c>
    </row>
    <row r="31" spans="8:13" ht="15.75" customHeight="1" x14ac:dyDescent="0.25">
      <c r="H31" s="2" t="s">
        <v>312</v>
      </c>
      <c r="I31" s="2" t="s">
        <v>319</v>
      </c>
      <c r="J31" s="2">
        <v>2</v>
      </c>
      <c r="K31" s="2">
        <v>2.34</v>
      </c>
      <c r="L31" s="2">
        <v>90</v>
      </c>
      <c r="M31" s="12">
        <v>45390</v>
      </c>
    </row>
    <row r="32" spans="8:13" ht="15.75" customHeight="1" x14ac:dyDescent="0.25">
      <c r="H32" s="6" t="s">
        <v>309</v>
      </c>
      <c r="I32" s="6" t="s">
        <v>320</v>
      </c>
      <c r="J32" s="6">
        <v>3</v>
      </c>
      <c r="K32" s="6">
        <v>1.2</v>
      </c>
      <c r="L32" s="6">
        <v>68</v>
      </c>
      <c r="M32" s="14">
        <v>45395</v>
      </c>
    </row>
    <row r="33" spans="8:13" ht="15.75" customHeight="1" x14ac:dyDescent="0.25">
      <c r="H33" s="6" t="s">
        <v>311</v>
      </c>
      <c r="I33" s="6" t="s">
        <v>321</v>
      </c>
      <c r="J33" s="6">
        <v>3</v>
      </c>
      <c r="K33" s="6">
        <v>0.72</v>
      </c>
      <c r="L33" s="6">
        <v>64</v>
      </c>
      <c r="M33" s="14">
        <v>45395</v>
      </c>
    </row>
    <row r="34" spans="8:13" ht="15.75" customHeight="1" x14ac:dyDescent="0.25">
      <c r="H34" s="6" t="s">
        <v>312</v>
      </c>
      <c r="I34" s="6" t="s">
        <v>322</v>
      </c>
      <c r="J34" s="6">
        <v>3</v>
      </c>
      <c r="K34" s="6">
        <v>2.09</v>
      </c>
      <c r="L34" s="6">
        <v>109</v>
      </c>
      <c r="M34" s="14">
        <v>45395</v>
      </c>
    </row>
    <row r="35" spans="8:13" ht="15.75" customHeight="1" x14ac:dyDescent="0.25"/>
    <row r="36" spans="8:13" ht="15.75" customHeight="1" x14ac:dyDescent="0.25"/>
    <row r="37" spans="8:13" ht="15.75" customHeight="1" x14ac:dyDescent="0.25"/>
    <row r="38" spans="8:13" ht="15.75" customHeight="1" x14ac:dyDescent="0.25"/>
    <row r="39" spans="8:13" ht="15.75" customHeight="1" x14ac:dyDescent="0.25"/>
    <row r="40" spans="8:13" ht="15.75" customHeight="1" x14ac:dyDescent="0.25"/>
    <row r="41" spans="8:13" ht="15.75" customHeight="1" x14ac:dyDescent="0.25"/>
    <row r="42" spans="8:13" ht="15.75" customHeight="1" x14ac:dyDescent="0.25"/>
    <row r="43" spans="8:13" ht="15.75" customHeight="1" x14ac:dyDescent="0.25"/>
    <row r="44" spans="8:13" ht="15.75" customHeight="1" x14ac:dyDescent="0.25"/>
    <row r="45" spans="8:13" ht="15.75" customHeight="1" x14ac:dyDescent="0.25"/>
    <row r="46" spans="8:13" ht="15.75" customHeight="1" x14ac:dyDescent="0.25"/>
    <row r="47" spans="8:13" ht="15.75" customHeight="1" x14ac:dyDescent="0.25"/>
    <row r="48" spans="8:13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S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25"/>
  <cols>
    <col min="1" max="1" width="12" customWidth="1"/>
    <col min="2" max="71" width="8.7109375" customWidth="1"/>
  </cols>
  <sheetData>
    <row r="1" spans="1:71" x14ac:dyDescent="0.25">
      <c r="B1" s="1" t="s">
        <v>84</v>
      </c>
      <c r="C1" s="1" t="s">
        <v>1</v>
      </c>
      <c r="D1" s="1" t="s">
        <v>183</v>
      </c>
      <c r="E1" s="1" t="s">
        <v>182</v>
      </c>
      <c r="F1" s="1" t="s">
        <v>323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3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4" t="s">
        <v>5</v>
      </c>
      <c r="U1" s="4" t="s">
        <v>6</v>
      </c>
      <c r="V1" s="4" t="s">
        <v>7</v>
      </c>
      <c r="W1" s="4" t="s">
        <v>8</v>
      </c>
      <c r="X1" s="4" t="s">
        <v>9</v>
      </c>
      <c r="Y1" s="4" t="s">
        <v>10</v>
      </c>
      <c r="Z1" s="4" t="s">
        <v>11</v>
      </c>
      <c r="AA1" s="4" t="s">
        <v>12</v>
      </c>
      <c r="AB1" s="5" t="s">
        <v>13</v>
      </c>
      <c r="AC1" s="4" t="s">
        <v>14</v>
      </c>
      <c r="AD1" s="4" t="s">
        <v>15</v>
      </c>
      <c r="AE1" s="4" t="s">
        <v>16</v>
      </c>
      <c r="AF1" s="4" t="s">
        <v>17</v>
      </c>
      <c r="AG1" s="8" t="s">
        <v>5</v>
      </c>
      <c r="AH1" s="8" t="s">
        <v>6</v>
      </c>
      <c r="AI1" s="8" t="s">
        <v>7</v>
      </c>
      <c r="AJ1" s="8" t="s">
        <v>8</v>
      </c>
      <c r="AK1" s="8" t="s">
        <v>9</v>
      </c>
      <c r="AL1" s="8" t="s">
        <v>10</v>
      </c>
      <c r="AM1" s="8" t="s">
        <v>11</v>
      </c>
      <c r="AN1" s="8" t="s">
        <v>12</v>
      </c>
      <c r="AO1" s="9" t="s">
        <v>13</v>
      </c>
      <c r="AP1" s="8" t="s">
        <v>14</v>
      </c>
      <c r="AQ1" s="8" t="s">
        <v>15</v>
      </c>
      <c r="AR1" s="8" t="s">
        <v>16</v>
      </c>
      <c r="AS1" s="8" t="s">
        <v>17</v>
      </c>
      <c r="AT1" s="6" t="s">
        <v>5</v>
      </c>
      <c r="AU1" s="6" t="s">
        <v>6</v>
      </c>
      <c r="AV1" s="6" t="s">
        <v>7</v>
      </c>
      <c r="AW1" s="6" t="s">
        <v>8</v>
      </c>
      <c r="AX1" s="6" t="s">
        <v>9</v>
      </c>
      <c r="AY1" s="6" t="s">
        <v>10</v>
      </c>
      <c r="AZ1" s="6" t="s">
        <v>11</v>
      </c>
      <c r="BA1" s="6" t="s">
        <v>12</v>
      </c>
      <c r="BB1" s="7" t="s">
        <v>13</v>
      </c>
      <c r="BC1" s="6" t="s">
        <v>14</v>
      </c>
      <c r="BD1" s="6" t="s">
        <v>15</v>
      </c>
      <c r="BE1" s="6" t="s">
        <v>16</v>
      </c>
      <c r="BF1" s="6" t="s">
        <v>17</v>
      </c>
      <c r="BG1" s="10" t="s">
        <v>5</v>
      </c>
      <c r="BH1" s="10" t="s">
        <v>6</v>
      </c>
      <c r="BI1" s="10" t="s">
        <v>7</v>
      </c>
      <c r="BJ1" s="10" t="s">
        <v>8</v>
      </c>
      <c r="BK1" s="10" t="s">
        <v>9</v>
      </c>
      <c r="BL1" s="10" t="s">
        <v>10</v>
      </c>
      <c r="BM1" s="10" t="s">
        <v>11</v>
      </c>
      <c r="BN1" s="10" t="s">
        <v>12</v>
      </c>
      <c r="BO1" s="11" t="s">
        <v>13</v>
      </c>
      <c r="BP1" s="10" t="s">
        <v>14</v>
      </c>
      <c r="BQ1" s="10" t="s">
        <v>15</v>
      </c>
      <c r="BR1" s="10" t="s">
        <v>16</v>
      </c>
      <c r="BS1" s="10" t="s">
        <v>17</v>
      </c>
    </row>
    <row r="2" spans="1:71" x14ac:dyDescent="0.25">
      <c r="A2" s="15">
        <v>45332</v>
      </c>
      <c r="B2" s="4"/>
      <c r="C2" s="4"/>
      <c r="D2" s="4"/>
      <c r="E2" s="4"/>
      <c r="F2" s="4"/>
      <c r="G2" s="2"/>
      <c r="O2" s="13"/>
      <c r="T2" s="4"/>
      <c r="AB2" s="13"/>
      <c r="AG2" s="8"/>
      <c r="AO2" s="13"/>
      <c r="AT2" s="6"/>
      <c r="BB2" s="13"/>
      <c r="BG2" s="10"/>
      <c r="BO2" s="13"/>
    </row>
    <row r="3" spans="1:71" x14ac:dyDescent="0.25">
      <c r="A3" s="1" t="s">
        <v>324</v>
      </c>
      <c r="B3" s="1">
        <v>1.33</v>
      </c>
      <c r="C3" s="1">
        <v>1.93</v>
      </c>
      <c r="E3" s="1">
        <v>1.63</v>
      </c>
      <c r="G3" s="2">
        <v>1</v>
      </c>
      <c r="H3" s="1">
        <v>0</v>
      </c>
      <c r="I3" s="1">
        <v>1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3">
        <v>0</v>
      </c>
      <c r="P3" s="1">
        <v>0</v>
      </c>
      <c r="Q3" s="1">
        <v>0</v>
      </c>
      <c r="R3" s="1">
        <v>0</v>
      </c>
      <c r="S3" s="1">
        <v>0</v>
      </c>
      <c r="T3" s="4">
        <v>0</v>
      </c>
      <c r="U3" s="1">
        <v>2</v>
      </c>
      <c r="V3" s="1">
        <v>3</v>
      </c>
      <c r="W3" s="1">
        <v>0</v>
      </c>
      <c r="X3" s="1">
        <v>0</v>
      </c>
      <c r="Y3" s="1">
        <v>0</v>
      </c>
      <c r="Z3" s="1">
        <v>4</v>
      </c>
      <c r="AA3" s="1">
        <v>0</v>
      </c>
      <c r="AB3" s="13">
        <v>0</v>
      </c>
      <c r="AC3" s="1">
        <v>1</v>
      </c>
      <c r="AD3" s="1">
        <v>0</v>
      </c>
      <c r="AE3" s="1">
        <v>0</v>
      </c>
      <c r="AF3" s="1">
        <v>0</v>
      </c>
      <c r="AG3" s="8"/>
      <c r="AO3" s="13"/>
      <c r="AT3" s="6">
        <v>2</v>
      </c>
      <c r="AU3" s="1">
        <v>3</v>
      </c>
      <c r="AV3" s="1">
        <v>1</v>
      </c>
      <c r="AW3" s="1">
        <v>0</v>
      </c>
      <c r="AX3" s="1">
        <v>0</v>
      </c>
      <c r="AY3" s="1">
        <v>0</v>
      </c>
      <c r="AZ3" s="1">
        <v>1</v>
      </c>
      <c r="BA3" s="1">
        <v>0</v>
      </c>
      <c r="BB3" s="13">
        <v>0</v>
      </c>
      <c r="BC3" s="1">
        <v>0</v>
      </c>
      <c r="BD3" s="1">
        <v>0</v>
      </c>
      <c r="BE3" s="1">
        <v>0</v>
      </c>
      <c r="BF3" s="1">
        <v>0</v>
      </c>
      <c r="BG3" s="10"/>
      <c r="BO3" s="13"/>
    </row>
    <row r="4" spans="1:71" x14ac:dyDescent="0.25">
      <c r="A4" s="1" t="s">
        <v>325</v>
      </c>
      <c r="B4" s="1">
        <v>0.98</v>
      </c>
      <c r="C4" s="1">
        <v>1.01</v>
      </c>
      <c r="E4" s="1">
        <v>1.32</v>
      </c>
      <c r="G4" s="2">
        <v>1</v>
      </c>
      <c r="H4" s="1">
        <v>1</v>
      </c>
      <c r="I4" s="1">
        <v>0</v>
      </c>
      <c r="J4" s="1">
        <v>0</v>
      </c>
      <c r="K4" s="1">
        <v>0</v>
      </c>
      <c r="L4" s="1">
        <v>0</v>
      </c>
      <c r="M4" s="1">
        <v>1</v>
      </c>
      <c r="N4" s="1">
        <v>1</v>
      </c>
      <c r="O4" s="13">
        <v>1</v>
      </c>
      <c r="P4" s="1">
        <v>0</v>
      </c>
      <c r="Q4" s="1">
        <v>0</v>
      </c>
      <c r="R4" s="1">
        <v>0</v>
      </c>
      <c r="S4" s="1">
        <v>0</v>
      </c>
      <c r="T4" s="4">
        <v>0</v>
      </c>
      <c r="U4" s="1">
        <v>1</v>
      </c>
      <c r="V4" s="1">
        <v>0</v>
      </c>
      <c r="W4" s="1">
        <v>0</v>
      </c>
      <c r="X4" s="1">
        <v>0</v>
      </c>
      <c r="Y4" s="1">
        <v>3</v>
      </c>
      <c r="Z4" s="1">
        <v>2</v>
      </c>
      <c r="AA4" s="1">
        <v>1</v>
      </c>
      <c r="AB4" s="13">
        <v>0</v>
      </c>
      <c r="AC4" s="1">
        <v>0</v>
      </c>
      <c r="AD4" s="1">
        <v>0</v>
      </c>
      <c r="AE4" s="1">
        <v>0</v>
      </c>
      <c r="AF4" s="1">
        <v>0</v>
      </c>
      <c r="AG4" s="8"/>
      <c r="AO4" s="13"/>
      <c r="AT4" s="6">
        <v>3</v>
      </c>
      <c r="AU4" s="1">
        <v>2</v>
      </c>
      <c r="AV4" s="1">
        <v>2</v>
      </c>
      <c r="AW4" s="1">
        <v>1</v>
      </c>
      <c r="AX4" s="1">
        <v>0</v>
      </c>
      <c r="AY4" s="1">
        <v>0</v>
      </c>
      <c r="AZ4" s="1">
        <v>0</v>
      </c>
      <c r="BA4" s="1">
        <v>3</v>
      </c>
      <c r="BB4" s="13">
        <v>2</v>
      </c>
      <c r="BC4" s="1">
        <v>0</v>
      </c>
      <c r="BD4" s="1">
        <v>0</v>
      </c>
      <c r="BE4" s="1">
        <v>0</v>
      </c>
      <c r="BF4" s="1">
        <v>0</v>
      </c>
      <c r="BG4" s="10"/>
      <c r="BO4" s="13"/>
    </row>
    <row r="5" spans="1:71" x14ac:dyDescent="0.25">
      <c r="A5" s="15">
        <v>45333</v>
      </c>
      <c r="B5" s="4"/>
      <c r="C5" s="4"/>
      <c r="D5" s="4"/>
      <c r="E5" s="4"/>
      <c r="F5" s="4"/>
      <c r="G5" s="2"/>
      <c r="O5" s="13"/>
      <c r="T5" s="4"/>
      <c r="AB5" s="13"/>
      <c r="AG5" s="8"/>
      <c r="AO5" s="13"/>
      <c r="AT5" s="6"/>
      <c r="BB5" s="13"/>
      <c r="BG5" s="10"/>
      <c r="BO5" s="13"/>
    </row>
    <row r="6" spans="1:71" x14ac:dyDescent="0.25">
      <c r="A6" s="1" t="s">
        <v>326</v>
      </c>
      <c r="B6" s="1">
        <v>1.77</v>
      </c>
      <c r="C6" s="1">
        <v>1.1399999999999999</v>
      </c>
      <c r="E6" s="1">
        <v>1.71</v>
      </c>
      <c r="G6" s="2">
        <v>0</v>
      </c>
      <c r="H6" s="1">
        <v>1</v>
      </c>
      <c r="I6" s="1">
        <v>2</v>
      </c>
      <c r="J6" s="1">
        <v>0</v>
      </c>
      <c r="K6" s="1">
        <v>0</v>
      </c>
      <c r="L6" s="1">
        <v>0</v>
      </c>
      <c r="M6" s="1">
        <v>1</v>
      </c>
      <c r="N6" s="1">
        <v>1</v>
      </c>
      <c r="O6" s="13">
        <v>0</v>
      </c>
      <c r="P6" s="1">
        <v>0</v>
      </c>
      <c r="Q6" s="1">
        <v>0</v>
      </c>
      <c r="R6" s="1">
        <v>0</v>
      </c>
      <c r="S6" s="1">
        <v>0</v>
      </c>
      <c r="T6" s="4">
        <v>0</v>
      </c>
      <c r="U6" s="1">
        <v>0</v>
      </c>
      <c r="V6" s="1">
        <v>1</v>
      </c>
      <c r="W6" s="1">
        <v>0</v>
      </c>
      <c r="X6" s="1">
        <v>0</v>
      </c>
      <c r="Y6" s="1">
        <v>0</v>
      </c>
      <c r="Z6" s="1">
        <v>1</v>
      </c>
      <c r="AA6" s="1">
        <v>0</v>
      </c>
      <c r="AB6" s="13">
        <v>0</v>
      </c>
      <c r="AC6" s="1">
        <v>0</v>
      </c>
      <c r="AD6" s="1">
        <v>0</v>
      </c>
      <c r="AE6" s="1">
        <v>0</v>
      </c>
      <c r="AF6" s="1">
        <v>0</v>
      </c>
      <c r="AG6" s="8"/>
      <c r="AO6" s="13"/>
      <c r="AT6" s="6">
        <v>3</v>
      </c>
      <c r="AU6" s="1">
        <v>5</v>
      </c>
      <c r="AV6" s="1">
        <v>1</v>
      </c>
      <c r="AW6" s="1">
        <v>1</v>
      </c>
      <c r="AX6" s="1">
        <v>0</v>
      </c>
      <c r="AY6" s="1">
        <v>0</v>
      </c>
      <c r="AZ6" s="1">
        <v>0</v>
      </c>
      <c r="BA6" s="1">
        <v>1</v>
      </c>
      <c r="BB6" s="13">
        <v>0</v>
      </c>
      <c r="BC6" s="1">
        <v>0</v>
      </c>
      <c r="BD6" s="1">
        <v>0</v>
      </c>
      <c r="BE6" s="1">
        <v>0</v>
      </c>
      <c r="BF6" s="1">
        <v>0</v>
      </c>
      <c r="BG6" s="10"/>
      <c r="BO6" s="13"/>
    </row>
    <row r="7" spans="1:71" x14ac:dyDescent="0.25">
      <c r="A7" s="1" t="s">
        <v>327</v>
      </c>
      <c r="B7" s="1">
        <v>1.18</v>
      </c>
      <c r="C7" s="1">
        <v>0.81</v>
      </c>
      <c r="E7" s="1">
        <v>0.96</v>
      </c>
      <c r="G7" s="2">
        <v>1</v>
      </c>
      <c r="H7" s="1">
        <v>0</v>
      </c>
      <c r="I7" s="1">
        <v>0</v>
      </c>
      <c r="J7" s="1">
        <v>1</v>
      </c>
      <c r="K7" s="1">
        <v>0</v>
      </c>
      <c r="L7" s="1">
        <v>0</v>
      </c>
      <c r="M7" s="1">
        <v>2</v>
      </c>
      <c r="N7" s="1">
        <v>1</v>
      </c>
      <c r="O7" s="13">
        <v>1</v>
      </c>
      <c r="P7" s="1">
        <v>1</v>
      </c>
      <c r="Q7" s="1">
        <v>0</v>
      </c>
      <c r="R7" s="1">
        <v>0</v>
      </c>
      <c r="S7" s="1">
        <v>0</v>
      </c>
      <c r="T7" s="4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2</v>
      </c>
      <c r="AA7" s="1">
        <v>0</v>
      </c>
      <c r="AB7" s="13">
        <v>0</v>
      </c>
      <c r="AC7" s="1">
        <v>1</v>
      </c>
      <c r="AD7" s="1">
        <v>0</v>
      </c>
      <c r="AE7" s="1">
        <v>0</v>
      </c>
      <c r="AF7" s="1">
        <v>0</v>
      </c>
      <c r="AG7" s="8"/>
      <c r="AO7" s="13"/>
      <c r="AT7" s="6">
        <v>2</v>
      </c>
      <c r="AU7" s="1">
        <v>3</v>
      </c>
      <c r="AV7" s="1">
        <v>0</v>
      </c>
      <c r="AW7" s="1">
        <v>0</v>
      </c>
      <c r="AX7" s="1">
        <v>0</v>
      </c>
      <c r="AY7" s="1">
        <v>1</v>
      </c>
      <c r="AZ7" s="1">
        <v>4</v>
      </c>
      <c r="BA7" s="1">
        <v>2</v>
      </c>
      <c r="BB7" s="13">
        <v>0</v>
      </c>
      <c r="BC7" s="1">
        <v>0</v>
      </c>
      <c r="BD7" s="1">
        <v>0</v>
      </c>
      <c r="BE7" s="1">
        <v>0</v>
      </c>
      <c r="BF7" s="1">
        <v>0</v>
      </c>
      <c r="BG7" s="10"/>
      <c r="BO7" s="13"/>
    </row>
    <row r="8" spans="1:71" x14ac:dyDescent="0.25">
      <c r="A8" s="1" t="s">
        <v>328</v>
      </c>
      <c r="B8" s="1">
        <v>0.99</v>
      </c>
      <c r="C8" s="1">
        <v>1.1399999999999999</v>
      </c>
      <c r="E8" s="1">
        <v>1.01</v>
      </c>
      <c r="G8" s="2">
        <v>1</v>
      </c>
      <c r="H8" s="1">
        <v>2</v>
      </c>
      <c r="I8" s="1">
        <v>0</v>
      </c>
      <c r="J8" s="1">
        <v>1</v>
      </c>
      <c r="K8" s="1">
        <v>0</v>
      </c>
      <c r="L8" s="1">
        <v>0</v>
      </c>
      <c r="M8" s="1">
        <v>3</v>
      </c>
      <c r="N8" s="1">
        <v>2</v>
      </c>
      <c r="O8" s="13">
        <v>0</v>
      </c>
      <c r="P8" s="1">
        <v>0</v>
      </c>
      <c r="Q8" s="1">
        <v>0</v>
      </c>
      <c r="R8" s="1">
        <v>0</v>
      </c>
      <c r="S8" s="1">
        <v>0</v>
      </c>
      <c r="T8" s="4">
        <v>1</v>
      </c>
      <c r="U8" s="1">
        <v>0</v>
      </c>
      <c r="V8" s="1">
        <v>2</v>
      </c>
      <c r="W8" s="1">
        <v>1</v>
      </c>
      <c r="X8" s="1">
        <v>0</v>
      </c>
      <c r="Y8" s="1">
        <v>0</v>
      </c>
      <c r="Z8" s="1">
        <v>4</v>
      </c>
      <c r="AA8" s="1">
        <v>0</v>
      </c>
      <c r="AB8" s="13">
        <v>0</v>
      </c>
      <c r="AC8" s="1">
        <v>1</v>
      </c>
      <c r="AD8" s="1">
        <v>0</v>
      </c>
      <c r="AE8" s="1">
        <v>0</v>
      </c>
      <c r="AF8" s="1">
        <v>1</v>
      </c>
      <c r="AG8" s="8"/>
      <c r="AO8" s="13"/>
      <c r="AT8" s="6">
        <v>1</v>
      </c>
      <c r="AU8" s="1">
        <v>3</v>
      </c>
      <c r="AV8" s="1">
        <v>0</v>
      </c>
      <c r="AW8" s="1">
        <v>1</v>
      </c>
      <c r="AX8" s="1">
        <v>0</v>
      </c>
      <c r="AY8" s="1">
        <v>2</v>
      </c>
      <c r="AZ8" s="1">
        <v>2</v>
      </c>
      <c r="BA8" s="1">
        <v>0</v>
      </c>
      <c r="BB8" s="13">
        <v>1</v>
      </c>
      <c r="BC8" s="1">
        <v>1</v>
      </c>
      <c r="BD8" s="1">
        <v>0</v>
      </c>
      <c r="BE8" s="1">
        <v>0</v>
      </c>
      <c r="BF8" s="1">
        <v>0</v>
      </c>
      <c r="BG8" s="10"/>
      <c r="BO8" s="13"/>
    </row>
    <row r="9" spans="1:71" x14ac:dyDescent="0.25">
      <c r="A9" s="12">
        <v>45412</v>
      </c>
      <c r="B9" s="2"/>
      <c r="C9" s="2"/>
      <c r="D9" s="2"/>
      <c r="E9" s="2"/>
      <c r="F9" s="2"/>
      <c r="G9" s="2"/>
      <c r="O9" s="13"/>
      <c r="T9" s="4"/>
      <c r="AB9" s="13"/>
      <c r="AG9" s="8"/>
      <c r="AO9" s="13"/>
      <c r="AT9" s="6"/>
      <c r="BB9" s="13"/>
      <c r="BG9" s="10"/>
      <c r="BO9" s="13"/>
    </row>
    <row r="10" spans="1:71" x14ac:dyDescent="0.25">
      <c r="A10" s="1" t="s">
        <v>329</v>
      </c>
      <c r="B10" s="1">
        <v>1.28</v>
      </c>
      <c r="C10" s="1">
        <v>0.8</v>
      </c>
      <c r="D10" s="1">
        <v>1.32</v>
      </c>
      <c r="G10" s="2">
        <v>1</v>
      </c>
      <c r="H10" s="1">
        <v>4</v>
      </c>
      <c r="I10" s="1">
        <v>0</v>
      </c>
      <c r="J10" s="1">
        <v>0</v>
      </c>
      <c r="K10" s="1">
        <v>0</v>
      </c>
      <c r="L10" s="1">
        <v>0</v>
      </c>
      <c r="M10" s="1">
        <v>2</v>
      </c>
      <c r="N10" s="1">
        <v>2</v>
      </c>
      <c r="O10" s="13">
        <v>0</v>
      </c>
      <c r="P10" s="1">
        <v>0</v>
      </c>
      <c r="Q10" s="1">
        <v>0</v>
      </c>
      <c r="R10" s="1">
        <v>0</v>
      </c>
      <c r="S10" s="1">
        <v>0</v>
      </c>
      <c r="T10" s="4">
        <v>0</v>
      </c>
      <c r="U10" s="1">
        <v>2</v>
      </c>
      <c r="V10" s="1">
        <v>0</v>
      </c>
      <c r="W10" s="1">
        <v>0</v>
      </c>
      <c r="X10" s="1">
        <v>0</v>
      </c>
      <c r="Y10" s="1">
        <v>0</v>
      </c>
      <c r="Z10" s="1">
        <v>2</v>
      </c>
      <c r="AA10" s="1">
        <v>0</v>
      </c>
      <c r="AB10" s="13">
        <v>0</v>
      </c>
      <c r="AC10" s="1">
        <v>0</v>
      </c>
      <c r="AD10" s="1">
        <v>0</v>
      </c>
      <c r="AE10" s="1">
        <v>0</v>
      </c>
      <c r="AF10" s="1">
        <v>0</v>
      </c>
      <c r="AG10" s="8">
        <v>3</v>
      </c>
      <c r="AH10" s="1">
        <v>2</v>
      </c>
      <c r="AI10" s="1">
        <v>3</v>
      </c>
      <c r="AJ10" s="1">
        <v>0</v>
      </c>
      <c r="AK10" s="1">
        <v>0</v>
      </c>
      <c r="AL10" s="1">
        <v>2</v>
      </c>
      <c r="AM10" s="1">
        <v>6</v>
      </c>
      <c r="AN10" s="1">
        <v>2</v>
      </c>
      <c r="AO10" s="13">
        <v>0</v>
      </c>
      <c r="AP10" s="1">
        <v>1</v>
      </c>
      <c r="AQ10" s="1">
        <v>0</v>
      </c>
      <c r="AR10" s="1">
        <v>0</v>
      </c>
      <c r="AS10" s="1">
        <v>0</v>
      </c>
      <c r="AT10" s="6"/>
      <c r="BB10" s="13"/>
      <c r="BG10" s="10"/>
      <c r="BO10" s="13"/>
    </row>
    <row r="11" spans="1:71" x14ac:dyDescent="0.25">
      <c r="A11" s="1" t="s">
        <v>330</v>
      </c>
      <c r="B11" s="1">
        <v>2.06</v>
      </c>
      <c r="C11" s="1">
        <v>1.44</v>
      </c>
      <c r="D11" s="1">
        <v>1.51</v>
      </c>
      <c r="G11" s="2">
        <v>0</v>
      </c>
      <c r="H11" s="1">
        <v>2</v>
      </c>
      <c r="I11" s="1">
        <v>2</v>
      </c>
      <c r="J11" s="1">
        <v>0</v>
      </c>
      <c r="K11" s="1">
        <v>0</v>
      </c>
      <c r="L11" s="1">
        <v>0</v>
      </c>
      <c r="M11" s="1">
        <v>1</v>
      </c>
      <c r="N11" s="1">
        <v>1</v>
      </c>
      <c r="O11" s="13">
        <v>0</v>
      </c>
      <c r="P11" s="1">
        <v>0</v>
      </c>
      <c r="Q11" s="1">
        <v>0</v>
      </c>
      <c r="R11" s="1">
        <v>0</v>
      </c>
      <c r="S11" s="1">
        <v>0</v>
      </c>
      <c r="T11" s="4">
        <v>0</v>
      </c>
      <c r="U11" s="1">
        <v>1</v>
      </c>
      <c r="V11" s="1">
        <v>0</v>
      </c>
      <c r="W11" s="1">
        <v>0</v>
      </c>
      <c r="X11" s="1">
        <v>0</v>
      </c>
      <c r="Y11" s="1">
        <v>0</v>
      </c>
      <c r="Z11" s="1">
        <v>2</v>
      </c>
      <c r="AA11" s="1">
        <v>0</v>
      </c>
      <c r="AB11" s="13">
        <v>0</v>
      </c>
      <c r="AC11" s="1">
        <v>0</v>
      </c>
      <c r="AD11" s="1">
        <v>0</v>
      </c>
      <c r="AE11" s="1">
        <v>0</v>
      </c>
      <c r="AF11" s="1">
        <v>0</v>
      </c>
      <c r="AG11" s="8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3</v>
      </c>
      <c r="AN11" s="1">
        <v>0</v>
      </c>
      <c r="AO11" s="13">
        <v>1</v>
      </c>
      <c r="AP11" s="1">
        <v>0</v>
      </c>
      <c r="AQ11" s="1">
        <v>0</v>
      </c>
      <c r="AR11" s="1">
        <v>0</v>
      </c>
      <c r="AS11" s="1">
        <v>0</v>
      </c>
      <c r="AT11" s="6"/>
      <c r="BB11" s="13"/>
      <c r="BG11" s="10"/>
      <c r="BO11" s="13"/>
    </row>
    <row r="12" spans="1:71" x14ac:dyDescent="0.25">
      <c r="A12" s="12">
        <v>45413</v>
      </c>
      <c r="B12" s="2"/>
      <c r="C12" s="2"/>
      <c r="D12" s="2"/>
      <c r="E12" s="2"/>
      <c r="F12" s="2"/>
      <c r="G12" s="2"/>
      <c r="O12" s="13"/>
      <c r="T12" s="4"/>
      <c r="AB12" s="13"/>
      <c r="AG12" s="8"/>
      <c r="AO12" s="13"/>
      <c r="AT12" s="6"/>
      <c r="BB12" s="13"/>
      <c r="BG12" s="10"/>
      <c r="BO12" s="13"/>
    </row>
    <row r="13" spans="1:71" x14ac:dyDescent="0.25">
      <c r="A13" s="1" t="s">
        <v>331</v>
      </c>
      <c r="B13" s="1">
        <v>1.96</v>
      </c>
      <c r="C13" s="1">
        <v>1.03</v>
      </c>
      <c r="D13" s="1">
        <v>2.3199999999999998</v>
      </c>
      <c r="E13" s="1">
        <v>0.84</v>
      </c>
      <c r="G13" s="2">
        <v>0</v>
      </c>
      <c r="H13" s="1">
        <v>0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1</v>
      </c>
      <c r="O13" s="13">
        <v>0</v>
      </c>
      <c r="P13" s="1">
        <v>0</v>
      </c>
      <c r="Q13" s="1">
        <v>0</v>
      </c>
      <c r="R13" s="1">
        <v>0</v>
      </c>
      <c r="S13" s="1">
        <v>0</v>
      </c>
      <c r="T13" s="4">
        <v>0</v>
      </c>
      <c r="U13" s="1">
        <v>1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3">
        <v>0</v>
      </c>
      <c r="AC13" s="1">
        <v>0</v>
      </c>
      <c r="AD13" s="1">
        <v>0</v>
      </c>
      <c r="AE13" s="1">
        <v>0</v>
      </c>
      <c r="AF13" s="1">
        <v>0</v>
      </c>
      <c r="AG13" s="8">
        <v>0</v>
      </c>
      <c r="AH13" s="1">
        <v>2</v>
      </c>
      <c r="AI13" s="1">
        <v>2</v>
      </c>
      <c r="AJ13" s="1">
        <v>0</v>
      </c>
      <c r="AK13" s="1">
        <v>0</v>
      </c>
      <c r="AL13" s="1">
        <v>0</v>
      </c>
      <c r="AM13" s="1">
        <v>1</v>
      </c>
      <c r="AN13" s="1">
        <v>0</v>
      </c>
      <c r="AO13" s="13">
        <v>0</v>
      </c>
      <c r="AP13" s="1">
        <v>0</v>
      </c>
      <c r="AQ13" s="1">
        <v>0</v>
      </c>
      <c r="AR13" s="1">
        <v>0</v>
      </c>
      <c r="AS13" s="1">
        <v>0</v>
      </c>
      <c r="AT13" s="6">
        <v>0</v>
      </c>
      <c r="AU13" s="1">
        <v>1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  <c r="BA13" s="1">
        <v>1</v>
      </c>
      <c r="BB13" s="13">
        <v>0</v>
      </c>
      <c r="BC13" s="1">
        <v>0</v>
      </c>
      <c r="BD13" s="1">
        <v>0</v>
      </c>
      <c r="BE13" s="1">
        <v>0</v>
      </c>
      <c r="BF13" s="1">
        <v>0</v>
      </c>
      <c r="BG13" s="10"/>
      <c r="BO13" s="13"/>
    </row>
    <row r="14" spans="1:71" x14ac:dyDescent="0.25">
      <c r="A14" s="1" t="s">
        <v>332</v>
      </c>
      <c r="B14" s="1">
        <v>1.28</v>
      </c>
      <c r="C14" s="1">
        <v>0.56999999999999995</v>
      </c>
      <c r="D14" s="1">
        <v>1</v>
      </c>
      <c r="E14" s="1">
        <v>1.08</v>
      </c>
      <c r="G14" s="2">
        <v>1</v>
      </c>
      <c r="H14" s="1">
        <v>5</v>
      </c>
      <c r="I14" s="1">
        <v>1</v>
      </c>
      <c r="J14" s="1">
        <v>0</v>
      </c>
      <c r="K14" s="1">
        <v>0</v>
      </c>
      <c r="L14" s="1">
        <v>0</v>
      </c>
      <c r="M14" s="1">
        <v>5</v>
      </c>
      <c r="N14" s="1">
        <v>1</v>
      </c>
      <c r="O14" s="13">
        <v>1</v>
      </c>
      <c r="P14" s="1">
        <v>1</v>
      </c>
      <c r="Q14" s="1">
        <v>0</v>
      </c>
      <c r="R14" s="1">
        <v>0</v>
      </c>
      <c r="S14" s="1">
        <v>0</v>
      </c>
      <c r="T14" s="4">
        <v>0</v>
      </c>
      <c r="U14" s="1">
        <v>0</v>
      </c>
      <c r="V14" s="1">
        <v>1</v>
      </c>
      <c r="W14" s="1">
        <v>0</v>
      </c>
      <c r="X14" s="1">
        <v>0</v>
      </c>
      <c r="Y14" s="1">
        <v>4</v>
      </c>
      <c r="Z14" s="1">
        <v>4</v>
      </c>
      <c r="AA14" s="1">
        <v>0</v>
      </c>
      <c r="AB14" s="13">
        <v>1</v>
      </c>
      <c r="AC14" s="1">
        <v>0</v>
      </c>
      <c r="AD14" s="1">
        <v>0</v>
      </c>
      <c r="AE14" s="1">
        <v>0</v>
      </c>
      <c r="AF14" s="1">
        <v>0</v>
      </c>
      <c r="AG14" s="8">
        <v>2</v>
      </c>
      <c r="AH14" s="1">
        <v>1</v>
      </c>
      <c r="AI14" s="1">
        <v>0</v>
      </c>
      <c r="AJ14" s="1">
        <v>0</v>
      </c>
      <c r="AK14" s="1">
        <v>0</v>
      </c>
      <c r="AL14" s="1">
        <v>1</v>
      </c>
      <c r="AM14" s="1">
        <v>6</v>
      </c>
      <c r="AN14" s="1">
        <v>1</v>
      </c>
      <c r="AO14" s="13">
        <v>1</v>
      </c>
      <c r="AP14" s="1">
        <v>0</v>
      </c>
      <c r="AQ14" s="1">
        <v>0</v>
      </c>
      <c r="AR14" s="1">
        <v>0</v>
      </c>
      <c r="AS14" s="1">
        <v>0</v>
      </c>
      <c r="AT14" s="6">
        <v>1</v>
      </c>
      <c r="AU14" s="1">
        <v>2</v>
      </c>
      <c r="AV14" s="1">
        <v>1</v>
      </c>
      <c r="AW14" s="1">
        <v>1</v>
      </c>
      <c r="AX14" s="1">
        <v>0</v>
      </c>
      <c r="AY14" s="1">
        <v>0</v>
      </c>
      <c r="AZ14" s="1">
        <v>1</v>
      </c>
      <c r="BA14" s="1">
        <v>0</v>
      </c>
      <c r="BB14" s="13">
        <v>0</v>
      </c>
      <c r="BC14" s="1">
        <v>0</v>
      </c>
      <c r="BD14" s="1">
        <v>0</v>
      </c>
      <c r="BE14" s="1">
        <v>0</v>
      </c>
      <c r="BF14" s="1">
        <v>0</v>
      </c>
      <c r="BG14" s="10"/>
      <c r="BO14" s="13"/>
    </row>
    <row r="15" spans="1:71" x14ac:dyDescent="0.25">
      <c r="A15" s="1" t="s">
        <v>333</v>
      </c>
      <c r="B15" s="1">
        <v>1.46</v>
      </c>
      <c r="C15" s="1">
        <v>0.83</v>
      </c>
      <c r="D15" s="1">
        <v>1.01</v>
      </c>
      <c r="E15" s="1">
        <v>0.96</v>
      </c>
      <c r="G15" s="2">
        <v>1</v>
      </c>
      <c r="H15" s="1">
        <v>4</v>
      </c>
      <c r="I15" s="1">
        <v>1</v>
      </c>
      <c r="J15" s="1">
        <v>0</v>
      </c>
      <c r="K15" s="1">
        <v>0</v>
      </c>
      <c r="L15" s="1">
        <v>0</v>
      </c>
      <c r="M15" s="1">
        <v>2</v>
      </c>
      <c r="N15" s="1">
        <v>0</v>
      </c>
      <c r="O15" s="13">
        <v>0</v>
      </c>
      <c r="P15" s="1">
        <v>0</v>
      </c>
      <c r="Q15" s="1">
        <v>0</v>
      </c>
      <c r="R15" s="1">
        <v>0</v>
      </c>
      <c r="S15" s="1">
        <v>0</v>
      </c>
      <c r="T15" s="4">
        <v>0</v>
      </c>
      <c r="U15" s="1">
        <v>0</v>
      </c>
      <c r="V15" s="1">
        <v>0</v>
      </c>
      <c r="W15" s="1">
        <v>0</v>
      </c>
      <c r="X15" s="1">
        <v>0</v>
      </c>
      <c r="Y15" s="1">
        <v>6</v>
      </c>
      <c r="Z15" s="1">
        <v>1</v>
      </c>
      <c r="AA15" s="1">
        <v>0</v>
      </c>
      <c r="AB15" s="13">
        <v>0</v>
      </c>
      <c r="AC15" s="1">
        <v>0</v>
      </c>
      <c r="AD15" s="1">
        <v>0</v>
      </c>
      <c r="AE15" s="1">
        <v>0</v>
      </c>
      <c r="AF15" s="1">
        <v>0</v>
      </c>
      <c r="AG15" s="8">
        <v>0</v>
      </c>
      <c r="AH15" s="1">
        <v>2</v>
      </c>
      <c r="AI15" s="1">
        <v>0</v>
      </c>
      <c r="AJ15" s="1">
        <v>0</v>
      </c>
      <c r="AK15" s="1">
        <v>0</v>
      </c>
      <c r="AL15" s="1">
        <v>0</v>
      </c>
      <c r="AM15" s="1">
        <v>6</v>
      </c>
      <c r="AN15" s="1">
        <v>1</v>
      </c>
      <c r="AO15" s="13">
        <v>0</v>
      </c>
      <c r="AP15" s="1">
        <v>0</v>
      </c>
      <c r="AQ15" s="1">
        <v>0</v>
      </c>
      <c r="AR15" s="1">
        <v>0</v>
      </c>
      <c r="AS15" s="1">
        <v>0</v>
      </c>
      <c r="AT15" s="6">
        <v>1</v>
      </c>
      <c r="AU15" s="1">
        <v>4</v>
      </c>
      <c r="AV15" s="1">
        <v>0</v>
      </c>
      <c r="AW15" s="1">
        <v>0</v>
      </c>
      <c r="AX15" s="1">
        <v>0</v>
      </c>
      <c r="AY15" s="1">
        <v>0</v>
      </c>
      <c r="AZ15" s="1">
        <v>1</v>
      </c>
      <c r="BA15" s="1">
        <v>0</v>
      </c>
      <c r="BB15" s="13">
        <v>0</v>
      </c>
      <c r="BC15" s="1">
        <v>0</v>
      </c>
      <c r="BD15" s="1">
        <v>0</v>
      </c>
      <c r="BE15" s="1">
        <v>0</v>
      </c>
      <c r="BF15" s="1">
        <v>0</v>
      </c>
      <c r="BG15" s="10"/>
      <c r="BO15" s="13"/>
    </row>
    <row r="16" spans="1:71" x14ac:dyDescent="0.25">
      <c r="A16" s="1" t="s">
        <v>334</v>
      </c>
      <c r="B16" s="1">
        <v>1.32</v>
      </c>
      <c r="C16" s="1">
        <v>1.7</v>
      </c>
      <c r="D16" s="1">
        <v>0.89</v>
      </c>
      <c r="E16" s="1">
        <v>1.1499999999999999</v>
      </c>
      <c r="G16" s="2">
        <v>2</v>
      </c>
      <c r="H16" s="1">
        <v>1</v>
      </c>
      <c r="I16" s="1">
        <v>1</v>
      </c>
      <c r="J16" s="1">
        <v>0</v>
      </c>
      <c r="K16" s="1">
        <v>0</v>
      </c>
      <c r="L16" s="1">
        <v>0</v>
      </c>
      <c r="M16" s="1">
        <v>5</v>
      </c>
      <c r="N16" s="1">
        <v>1</v>
      </c>
      <c r="O16" s="13">
        <v>0</v>
      </c>
      <c r="P16" s="1">
        <v>0</v>
      </c>
      <c r="Q16" s="1">
        <v>0</v>
      </c>
      <c r="R16" s="1">
        <v>0</v>
      </c>
      <c r="S16" s="1">
        <v>0</v>
      </c>
      <c r="T16" s="4">
        <v>0</v>
      </c>
      <c r="U16" s="1">
        <v>3</v>
      </c>
      <c r="V16" s="1">
        <v>1</v>
      </c>
      <c r="W16" s="1">
        <v>0</v>
      </c>
      <c r="X16" s="1">
        <v>0</v>
      </c>
      <c r="Y16" s="1">
        <v>0</v>
      </c>
      <c r="Z16" s="1">
        <v>3</v>
      </c>
      <c r="AA16" s="1">
        <v>0</v>
      </c>
      <c r="AB16" s="13">
        <v>1</v>
      </c>
      <c r="AC16" s="1">
        <v>0</v>
      </c>
      <c r="AD16" s="1">
        <v>1</v>
      </c>
      <c r="AE16" s="1">
        <v>0</v>
      </c>
      <c r="AF16" s="1">
        <v>0</v>
      </c>
      <c r="AG16" s="8">
        <v>2</v>
      </c>
      <c r="AH16" s="1">
        <v>3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1</v>
      </c>
      <c r="AO16" s="13">
        <v>0</v>
      </c>
      <c r="AP16" s="1">
        <v>0</v>
      </c>
      <c r="AQ16" s="1">
        <v>0</v>
      </c>
      <c r="AR16" s="1">
        <v>0</v>
      </c>
      <c r="AS16" s="1">
        <v>0</v>
      </c>
      <c r="AT16" s="6">
        <v>1</v>
      </c>
      <c r="AU16" s="1">
        <v>2</v>
      </c>
      <c r="AV16" s="1">
        <v>1</v>
      </c>
      <c r="AW16" s="1">
        <v>0</v>
      </c>
      <c r="AX16" s="1">
        <v>0</v>
      </c>
      <c r="AY16" s="1">
        <v>0</v>
      </c>
      <c r="AZ16" s="1">
        <v>3</v>
      </c>
      <c r="BA16" s="1">
        <v>0</v>
      </c>
      <c r="BB16" s="13">
        <v>1</v>
      </c>
      <c r="BC16" s="1">
        <v>0</v>
      </c>
      <c r="BD16" s="1">
        <v>0</v>
      </c>
      <c r="BE16" s="1">
        <v>0</v>
      </c>
      <c r="BF16" s="1">
        <v>0</v>
      </c>
      <c r="BG16" s="10"/>
      <c r="BO16" s="13"/>
    </row>
    <row r="17" spans="1:71" x14ac:dyDescent="0.25">
      <c r="A17" s="15">
        <v>45423</v>
      </c>
      <c r="B17" s="4"/>
      <c r="C17" s="4"/>
      <c r="D17" s="4"/>
      <c r="E17" s="4"/>
      <c r="F17" s="4"/>
      <c r="G17" s="2"/>
      <c r="O17" s="13"/>
      <c r="T17" s="4"/>
      <c r="AB17" s="13"/>
      <c r="AG17" s="8"/>
      <c r="AO17" s="13"/>
      <c r="AT17" s="6"/>
      <c r="BB17" s="13"/>
      <c r="BG17" s="10"/>
      <c r="BO17" s="13"/>
    </row>
    <row r="18" spans="1:71" x14ac:dyDescent="0.25">
      <c r="A18" s="1" t="s">
        <v>335</v>
      </c>
      <c r="B18" s="1">
        <v>0.83</v>
      </c>
      <c r="C18" s="1">
        <v>1.62</v>
      </c>
      <c r="D18" s="1">
        <v>1.86</v>
      </c>
      <c r="G18" s="2">
        <v>0</v>
      </c>
      <c r="H18" s="1">
        <v>1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3">
        <v>0</v>
      </c>
      <c r="P18" s="1">
        <v>0</v>
      </c>
      <c r="Q18" s="1">
        <v>0</v>
      </c>
      <c r="R18" s="1">
        <v>0</v>
      </c>
      <c r="S18" s="1">
        <v>0</v>
      </c>
      <c r="T18" s="4">
        <v>0</v>
      </c>
      <c r="U18" s="1">
        <v>2</v>
      </c>
      <c r="V18" s="1">
        <v>1</v>
      </c>
      <c r="W18" s="1">
        <v>0</v>
      </c>
      <c r="X18" s="1">
        <v>0</v>
      </c>
      <c r="Y18" s="1">
        <v>0</v>
      </c>
      <c r="Z18" s="1">
        <v>2</v>
      </c>
      <c r="AA18" s="1">
        <v>1</v>
      </c>
      <c r="AB18" s="13">
        <v>2</v>
      </c>
      <c r="AC18" s="1">
        <v>0</v>
      </c>
      <c r="AD18" s="1">
        <v>0</v>
      </c>
      <c r="AE18" s="1">
        <v>0</v>
      </c>
      <c r="AF18" s="1">
        <v>0</v>
      </c>
      <c r="AG18" s="8">
        <v>0</v>
      </c>
      <c r="AH18" s="1">
        <v>1</v>
      </c>
      <c r="AI18" s="1">
        <v>2</v>
      </c>
      <c r="AJ18" s="1">
        <v>1</v>
      </c>
      <c r="AK18" s="1">
        <v>0</v>
      </c>
      <c r="AL18" s="1">
        <v>0</v>
      </c>
      <c r="AM18" s="1">
        <v>3</v>
      </c>
      <c r="AN18" s="1">
        <v>0</v>
      </c>
      <c r="AO18" s="13">
        <v>0</v>
      </c>
      <c r="AP18" s="1">
        <v>0</v>
      </c>
      <c r="AQ18" s="1">
        <v>0</v>
      </c>
      <c r="AR18" s="1">
        <v>0</v>
      </c>
      <c r="AS18" s="1">
        <v>0</v>
      </c>
      <c r="AT18" s="6"/>
      <c r="BB18" s="13"/>
      <c r="BG18" s="10"/>
      <c r="BO18" s="13"/>
    </row>
    <row r="19" spans="1:71" x14ac:dyDescent="0.25">
      <c r="A19" s="1" t="s">
        <v>336</v>
      </c>
      <c r="B19" s="1">
        <v>1.01</v>
      </c>
      <c r="C19" s="1">
        <v>1.49</v>
      </c>
      <c r="D19" s="1">
        <v>1.67</v>
      </c>
      <c r="G19" s="2">
        <v>0</v>
      </c>
      <c r="H19" s="1">
        <v>1</v>
      </c>
      <c r="I19" s="1">
        <v>2</v>
      </c>
      <c r="J19" s="1">
        <v>0</v>
      </c>
      <c r="K19" s="1">
        <v>0</v>
      </c>
      <c r="L19" s="1">
        <v>0</v>
      </c>
      <c r="M19" s="1">
        <v>1</v>
      </c>
      <c r="N19" s="1">
        <v>0</v>
      </c>
      <c r="O19" s="13">
        <v>0</v>
      </c>
      <c r="P19" s="1">
        <v>0</v>
      </c>
      <c r="Q19" s="1">
        <v>0</v>
      </c>
      <c r="R19" s="1">
        <v>0</v>
      </c>
      <c r="S19" s="1">
        <v>0</v>
      </c>
      <c r="T19" s="4">
        <v>0</v>
      </c>
      <c r="U19" s="1">
        <v>0</v>
      </c>
      <c r="V19" s="1">
        <v>2</v>
      </c>
      <c r="W19" s="1">
        <v>0</v>
      </c>
      <c r="X19" s="1">
        <v>0</v>
      </c>
      <c r="Y19" s="1">
        <v>0</v>
      </c>
      <c r="Z19" s="1">
        <v>5</v>
      </c>
      <c r="AA19" s="1">
        <v>1</v>
      </c>
      <c r="AB19" s="13">
        <v>0</v>
      </c>
      <c r="AC19" s="1">
        <v>0</v>
      </c>
      <c r="AD19" s="1">
        <v>0</v>
      </c>
      <c r="AE19" s="1">
        <v>0</v>
      </c>
      <c r="AF19" s="1">
        <v>0</v>
      </c>
      <c r="AG19" s="8">
        <v>2</v>
      </c>
      <c r="AH19" s="1">
        <v>5</v>
      </c>
      <c r="AI19" s="1">
        <v>1</v>
      </c>
      <c r="AJ19" s="1">
        <v>1</v>
      </c>
      <c r="AK19" s="1">
        <v>0</v>
      </c>
      <c r="AL19" s="1">
        <v>1</v>
      </c>
      <c r="AM19" s="1">
        <v>2</v>
      </c>
      <c r="AN19" s="1">
        <v>1</v>
      </c>
      <c r="AO19" s="13">
        <v>1</v>
      </c>
      <c r="AP19" s="1">
        <v>0</v>
      </c>
      <c r="AQ19" s="1">
        <v>0</v>
      </c>
      <c r="AR19" s="1">
        <v>0</v>
      </c>
      <c r="AS19" s="1">
        <v>0</v>
      </c>
      <c r="AT19" s="6"/>
      <c r="BB19" s="13"/>
      <c r="BG19" s="10"/>
      <c r="BO19" s="13"/>
    </row>
    <row r="20" spans="1:71" x14ac:dyDescent="0.25">
      <c r="A20" s="1" t="s">
        <v>337</v>
      </c>
      <c r="B20" s="1">
        <v>1.3</v>
      </c>
      <c r="C20" s="1">
        <v>2.0699999999999998</v>
      </c>
      <c r="D20" s="1">
        <v>1.68</v>
      </c>
      <c r="G20" s="2">
        <v>2</v>
      </c>
      <c r="H20" s="1">
        <v>2</v>
      </c>
      <c r="I20" s="1">
        <v>1</v>
      </c>
      <c r="J20" s="1">
        <v>0</v>
      </c>
      <c r="K20" s="1">
        <v>0</v>
      </c>
      <c r="L20" s="1">
        <v>2</v>
      </c>
      <c r="M20" s="1">
        <v>1</v>
      </c>
      <c r="N20" s="1">
        <v>2</v>
      </c>
      <c r="O20" s="13">
        <v>1</v>
      </c>
      <c r="P20" s="1">
        <v>0</v>
      </c>
      <c r="Q20" s="1">
        <v>0</v>
      </c>
      <c r="R20" s="1">
        <v>0</v>
      </c>
      <c r="S20" s="1">
        <v>0</v>
      </c>
      <c r="T20" s="4">
        <v>1</v>
      </c>
      <c r="U20" s="1">
        <v>2</v>
      </c>
      <c r="V20" s="1">
        <v>3</v>
      </c>
      <c r="W20" s="1">
        <v>0</v>
      </c>
      <c r="X20" s="1">
        <v>1</v>
      </c>
      <c r="Y20" s="1">
        <v>2</v>
      </c>
      <c r="Z20" s="1">
        <v>8</v>
      </c>
      <c r="AA20" s="1">
        <v>3</v>
      </c>
      <c r="AB20" s="13">
        <v>3</v>
      </c>
      <c r="AC20" s="1">
        <v>0</v>
      </c>
      <c r="AD20" s="1">
        <v>1</v>
      </c>
      <c r="AE20" s="1">
        <v>0</v>
      </c>
      <c r="AF20" s="1">
        <v>0</v>
      </c>
      <c r="AG20" s="8">
        <v>0</v>
      </c>
      <c r="AH20" s="1">
        <v>5</v>
      </c>
      <c r="AI20" s="1">
        <v>2</v>
      </c>
      <c r="AJ20" s="1">
        <v>1</v>
      </c>
      <c r="AK20" s="1">
        <v>0</v>
      </c>
      <c r="AL20" s="1">
        <v>1</v>
      </c>
      <c r="AM20" s="1">
        <v>4</v>
      </c>
      <c r="AN20" s="1">
        <v>0</v>
      </c>
      <c r="AO20" s="13">
        <v>0</v>
      </c>
      <c r="AP20" s="1">
        <v>0</v>
      </c>
      <c r="AQ20" s="1">
        <v>0</v>
      </c>
      <c r="AR20" s="1">
        <v>0</v>
      </c>
      <c r="AS20" s="1">
        <v>0</v>
      </c>
      <c r="AT20" s="6"/>
      <c r="BB20" s="13"/>
      <c r="BG20" s="10"/>
      <c r="BO20" s="13"/>
    </row>
    <row r="21" spans="1:71" ht="15.75" customHeight="1" x14ac:dyDescent="0.25">
      <c r="A21" s="1" t="s">
        <v>338</v>
      </c>
      <c r="B21" s="1">
        <v>0.86</v>
      </c>
      <c r="C21" s="1">
        <v>1</v>
      </c>
      <c r="D21" s="1">
        <v>0.88</v>
      </c>
      <c r="G21" s="2">
        <v>0</v>
      </c>
      <c r="H21" s="1">
        <v>2</v>
      </c>
      <c r="I21" s="1">
        <v>2</v>
      </c>
      <c r="J21" s="1">
        <v>0</v>
      </c>
      <c r="K21" s="1">
        <v>0</v>
      </c>
      <c r="L21" s="1">
        <v>0</v>
      </c>
      <c r="M21" s="1">
        <v>4</v>
      </c>
      <c r="N21" s="1">
        <v>0</v>
      </c>
      <c r="O21" s="13">
        <v>0</v>
      </c>
      <c r="P21" s="1">
        <v>0</v>
      </c>
      <c r="Q21" s="1">
        <v>0</v>
      </c>
      <c r="R21" s="1">
        <v>0</v>
      </c>
      <c r="S21" s="1">
        <v>0</v>
      </c>
      <c r="T21" s="4">
        <v>0</v>
      </c>
      <c r="U21" s="1">
        <v>1</v>
      </c>
      <c r="V21" s="1">
        <v>1</v>
      </c>
      <c r="W21" s="1">
        <v>0</v>
      </c>
      <c r="X21" s="1">
        <v>0</v>
      </c>
      <c r="Y21" s="1">
        <v>0</v>
      </c>
      <c r="Z21" s="1">
        <v>3</v>
      </c>
      <c r="AA21" s="1">
        <v>0</v>
      </c>
      <c r="AB21" s="13">
        <v>2</v>
      </c>
      <c r="AC21" s="1">
        <v>0</v>
      </c>
      <c r="AD21" s="1">
        <v>0</v>
      </c>
      <c r="AE21" s="1">
        <v>0</v>
      </c>
      <c r="AF21" s="1">
        <v>0</v>
      </c>
      <c r="AG21" s="8">
        <v>0</v>
      </c>
      <c r="AH21" s="1">
        <v>3</v>
      </c>
      <c r="AI21" s="1">
        <v>0</v>
      </c>
      <c r="AJ21" s="1">
        <v>1</v>
      </c>
      <c r="AK21" s="1">
        <v>0</v>
      </c>
      <c r="AL21" s="1">
        <v>0</v>
      </c>
      <c r="AM21" s="1">
        <v>2</v>
      </c>
      <c r="AN21" s="1">
        <v>1</v>
      </c>
      <c r="AO21" s="13">
        <v>0</v>
      </c>
      <c r="AP21" s="1">
        <v>0</v>
      </c>
      <c r="AQ21" s="1">
        <v>0</v>
      </c>
      <c r="AR21" s="1">
        <v>0</v>
      </c>
      <c r="AS21" s="1">
        <v>0</v>
      </c>
      <c r="AT21" s="6"/>
      <c r="BB21" s="13"/>
      <c r="BG21" s="10"/>
      <c r="BO21" s="13"/>
    </row>
    <row r="22" spans="1:71" ht="15.75" customHeight="1" x14ac:dyDescent="0.25">
      <c r="A22" s="1" t="s">
        <v>339</v>
      </c>
      <c r="B22" s="1">
        <v>1.38</v>
      </c>
      <c r="C22" s="1">
        <v>1.43</v>
      </c>
      <c r="D22" s="1">
        <v>1.56</v>
      </c>
      <c r="G22" s="2">
        <v>1</v>
      </c>
      <c r="H22" s="1">
        <v>0</v>
      </c>
      <c r="I22" s="1">
        <v>0</v>
      </c>
      <c r="J22" s="1">
        <v>0</v>
      </c>
      <c r="K22" s="1">
        <v>0</v>
      </c>
      <c r="L22" s="1">
        <v>1</v>
      </c>
      <c r="M22" s="1">
        <v>1</v>
      </c>
      <c r="N22" s="1">
        <v>0</v>
      </c>
      <c r="O22" s="13">
        <v>0</v>
      </c>
      <c r="P22" s="1">
        <v>1</v>
      </c>
      <c r="Q22" s="1">
        <v>0</v>
      </c>
      <c r="R22" s="1">
        <v>0</v>
      </c>
      <c r="S22" s="1">
        <v>0</v>
      </c>
      <c r="T22" s="4">
        <v>1</v>
      </c>
      <c r="U22" s="1">
        <v>1</v>
      </c>
      <c r="V22" s="1">
        <v>0</v>
      </c>
      <c r="W22" s="1">
        <v>0</v>
      </c>
      <c r="X22" s="1">
        <v>0</v>
      </c>
      <c r="Y22" s="1">
        <v>0</v>
      </c>
      <c r="Z22" s="1">
        <v>2</v>
      </c>
      <c r="AA22" s="1">
        <v>0</v>
      </c>
      <c r="AB22" s="13">
        <v>0</v>
      </c>
      <c r="AC22" s="1">
        <v>0</v>
      </c>
      <c r="AD22" s="1">
        <v>0</v>
      </c>
      <c r="AE22" s="1">
        <v>0</v>
      </c>
      <c r="AF22" s="1">
        <v>0</v>
      </c>
      <c r="AG22" s="8">
        <v>0</v>
      </c>
      <c r="AH22" s="1">
        <v>2</v>
      </c>
      <c r="AI22" s="1">
        <v>1</v>
      </c>
      <c r="AJ22" s="1">
        <v>0</v>
      </c>
      <c r="AK22" s="1">
        <v>0</v>
      </c>
      <c r="AL22" s="1">
        <v>0</v>
      </c>
      <c r="AM22" s="1">
        <v>1</v>
      </c>
      <c r="AN22" s="1">
        <v>0</v>
      </c>
      <c r="AO22" s="13">
        <v>0</v>
      </c>
      <c r="AP22" s="1">
        <v>1</v>
      </c>
      <c r="AQ22" s="1">
        <v>0</v>
      </c>
      <c r="AR22" s="1">
        <v>0</v>
      </c>
      <c r="AS22" s="1">
        <v>0</v>
      </c>
      <c r="AT22" s="6"/>
      <c r="BB22" s="13"/>
      <c r="BG22" s="10"/>
      <c r="BO22" s="13"/>
    </row>
    <row r="23" spans="1:71" ht="15.75" customHeight="1" x14ac:dyDescent="0.25">
      <c r="A23" s="1" t="s">
        <v>340</v>
      </c>
      <c r="B23" s="1">
        <v>1.02</v>
      </c>
      <c r="C23" s="1">
        <v>1.79</v>
      </c>
      <c r="D23" s="1">
        <v>1.59</v>
      </c>
      <c r="G23" s="2">
        <v>0</v>
      </c>
      <c r="H23" s="1">
        <v>4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3">
        <v>0</v>
      </c>
      <c r="P23" s="1">
        <v>0</v>
      </c>
      <c r="Q23" s="1">
        <v>0</v>
      </c>
      <c r="R23" s="1">
        <v>0</v>
      </c>
      <c r="S23" s="1">
        <v>0</v>
      </c>
      <c r="T23" s="4">
        <v>1</v>
      </c>
      <c r="U23" s="1">
        <v>0</v>
      </c>
      <c r="V23" s="1">
        <v>4</v>
      </c>
      <c r="W23" s="1">
        <v>0</v>
      </c>
      <c r="X23" s="1">
        <v>0</v>
      </c>
      <c r="Y23" s="1">
        <v>0</v>
      </c>
      <c r="Z23" s="1">
        <v>8</v>
      </c>
      <c r="AA23" s="1">
        <v>0</v>
      </c>
      <c r="AB23" s="13">
        <v>0</v>
      </c>
      <c r="AC23" s="1">
        <v>0</v>
      </c>
      <c r="AD23" s="1">
        <v>0</v>
      </c>
      <c r="AE23" s="1">
        <v>0</v>
      </c>
      <c r="AF23" s="1">
        <v>0</v>
      </c>
      <c r="AG23" s="8">
        <v>3</v>
      </c>
      <c r="AH23" s="1">
        <v>7</v>
      </c>
      <c r="AI23" s="1">
        <v>0</v>
      </c>
      <c r="AJ23" s="1">
        <v>1</v>
      </c>
      <c r="AK23" s="1">
        <v>0</v>
      </c>
      <c r="AL23" s="1">
        <v>0</v>
      </c>
      <c r="AM23" s="1">
        <v>3</v>
      </c>
      <c r="AN23" s="1">
        <v>0</v>
      </c>
      <c r="AO23" s="13">
        <v>0</v>
      </c>
      <c r="AP23" s="1">
        <v>0</v>
      </c>
      <c r="AQ23" s="1">
        <v>0</v>
      </c>
      <c r="AR23" s="1">
        <v>0</v>
      </c>
      <c r="AS23" s="1">
        <v>0</v>
      </c>
      <c r="AT23" s="6"/>
      <c r="BB23" s="13"/>
      <c r="BG23" s="10"/>
      <c r="BO23" s="13"/>
    </row>
    <row r="24" spans="1:71" ht="15.75" customHeight="1" x14ac:dyDescent="0.25">
      <c r="A24" s="1" t="s">
        <v>341</v>
      </c>
      <c r="B24" s="1">
        <v>1.48</v>
      </c>
      <c r="C24" s="1">
        <v>1.82</v>
      </c>
      <c r="D24" s="1">
        <v>0.77</v>
      </c>
      <c r="G24" s="2">
        <v>0</v>
      </c>
      <c r="H24" s="1">
        <v>2</v>
      </c>
      <c r="I24" s="1">
        <v>1</v>
      </c>
      <c r="J24" s="1">
        <v>0</v>
      </c>
      <c r="K24" s="1">
        <v>0</v>
      </c>
      <c r="L24" s="1">
        <v>0</v>
      </c>
      <c r="M24" s="1">
        <v>2</v>
      </c>
      <c r="N24" s="1">
        <v>0</v>
      </c>
      <c r="O24" s="13">
        <v>0</v>
      </c>
      <c r="P24" s="1">
        <v>0</v>
      </c>
      <c r="Q24" s="1">
        <v>0</v>
      </c>
      <c r="R24" s="1">
        <v>0</v>
      </c>
      <c r="S24" s="1">
        <v>0</v>
      </c>
      <c r="T24" s="4">
        <v>0</v>
      </c>
      <c r="U24" s="1">
        <v>0</v>
      </c>
      <c r="V24" s="1">
        <v>2</v>
      </c>
      <c r="W24" s="1">
        <v>1</v>
      </c>
      <c r="X24" s="1">
        <v>0</v>
      </c>
      <c r="Y24" s="1">
        <v>0</v>
      </c>
      <c r="Z24" s="1">
        <v>5</v>
      </c>
      <c r="AA24" s="1">
        <v>0</v>
      </c>
      <c r="AB24" s="13">
        <v>0</v>
      </c>
      <c r="AC24" s="1">
        <v>2</v>
      </c>
      <c r="AD24" s="1">
        <v>0</v>
      </c>
      <c r="AE24" s="1">
        <v>0</v>
      </c>
      <c r="AF24" s="1">
        <v>0</v>
      </c>
      <c r="AG24" s="8">
        <v>0</v>
      </c>
      <c r="AH24" s="1">
        <v>2</v>
      </c>
      <c r="AI24" s="1">
        <v>0</v>
      </c>
      <c r="AJ24" s="1">
        <v>0</v>
      </c>
      <c r="AK24" s="1">
        <v>0</v>
      </c>
      <c r="AL24" s="1">
        <v>0</v>
      </c>
      <c r="AM24" s="1">
        <v>2</v>
      </c>
      <c r="AN24" s="1">
        <v>0</v>
      </c>
      <c r="AO24" s="13">
        <v>0</v>
      </c>
      <c r="AP24" s="1">
        <v>0</v>
      </c>
      <c r="AQ24" s="1">
        <v>0</v>
      </c>
      <c r="AR24" s="1">
        <v>0</v>
      </c>
      <c r="AS24" s="1">
        <v>0</v>
      </c>
      <c r="AT24" s="6"/>
      <c r="BB24" s="13"/>
      <c r="BG24" s="10"/>
      <c r="BO24" s="13"/>
    </row>
    <row r="25" spans="1:71" ht="15.75" customHeight="1" x14ac:dyDescent="0.25">
      <c r="A25" s="15">
        <v>45472</v>
      </c>
      <c r="B25" s="4"/>
      <c r="C25" s="4"/>
      <c r="D25" s="4"/>
      <c r="E25" s="4"/>
      <c r="F25" s="4"/>
      <c r="G25" s="2"/>
      <c r="O25" s="13"/>
      <c r="T25" s="4"/>
      <c r="AB25" s="13"/>
      <c r="AG25" s="8"/>
      <c r="AO25" s="13"/>
      <c r="AT25" s="6"/>
      <c r="BB25" s="13"/>
      <c r="BG25" s="10"/>
      <c r="BO25" s="13"/>
    </row>
    <row r="26" spans="1:71" ht="15.75" customHeight="1" x14ac:dyDescent="0.25">
      <c r="A26" s="1" t="s">
        <v>342</v>
      </c>
      <c r="B26" s="1">
        <v>0.99</v>
      </c>
      <c r="C26" s="1">
        <v>1.72</v>
      </c>
      <c r="D26" s="1">
        <v>1.42</v>
      </c>
      <c r="G26" s="2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1</v>
      </c>
      <c r="O26" s="13">
        <v>0</v>
      </c>
      <c r="P26" s="1">
        <v>0</v>
      </c>
      <c r="Q26" s="1">
        <v>0</v>
      </c>
      <c r="R26" s="1">
        <v>0</v>
      </c>
      <c r="S26" s="1">
        <v>0</v>
      </c>
      <c r="T26" s="4">
        <v>0</v>
      </c>
      <c r="U26" s="1">
        <v>4</v>
      </c>
      <c r="V26" s="1">
        <v>1</v>
      </c>
      <c r="W26" s="1">
        <v>1</v>
      </c>
      <c r="X26" s="1">
        <v>0</v>
      </c>
      <c r="Y26" s="1">
        <v>0</v>
      </c>
      <c r="Z26" s="1">
        <v>4</v>
      </c>
      <c r="AA26" s="1">
        <v>0</v>
      </c>
      <c r="AB26" s="13">
        <v>2</v>
      </c>
      <c r="AC26" s="1">
        <v>0</v>
      </c>
      <c r="AD26" s="1">
        <v>0</v>
      </c>
      <c r="AE26" s="1">
        <v>0</v>
      </c>
      <c r="AF26" s="1">
        <v>0</v>
      </c>
      <c r="AG26" s="8">
        <v>1</v>
      </c>
      <c r="AH26" s="1">
        <v>2</v>
      </c>
      <c r="AI26" s="1">
        <v>1</v>
      </c>
      <c r="AJ26" s="1">
        <v>0</v>
      </c>
      <c r="AK26" s="1">
        <v>0</v>
      </c>
      <c r="AL26" s="1">
        <v>0</v>
      </c>
      <c r="AM26" s="1">
        <v>5</v>
      </c>
      <c r="AN26" s="1">
        <v>2</v>
      </c>
      <c r="AO26" s="13">
        <v>0</v>
      </c>
      <c r="AP26" s="1">
        <v>0</v>
      </c>
      <c r="AQ26" s="1">
        <v>0</v>
      </c>
      <c r="AR26" s="1">
        <v>0</v>
      </c>
      <c r="AS26" s="1">
        <v>0</v>
      </c>
      <c r="AT26" s="6"/>
      <c r="BB26" s="13"/>
      <c r="BG26" s="10"/>
      <c r="BO26" s="13"/>
    </row>
    <row r="27" spans="1:71" ht="15.75" customHeight="1" x14ac:dyDescent="0.25">
      <c r="A27" s="1" t="s">
        <v>343</v>
      </c>
      <c r="B27" s="1">
        <v>2.02</v>
      </c>
      <c r="C27" s="1">
        <v>1.65</v>
      </c>
      <c r="D27" s="1">
        <v>1</v>
      </c>
      <c r="F27" s="1">
        <v>0.98</v>
      </c>
      <c r="G27" s="2">
        <v>1</v>
      </c>
      <c r="H27" s="1">
        <v>3</v>
      </c>
      <c r="I27" s="1">
        <v>1</v>
      </c>
      <c r="J27" s="1">
        <v>2</v>
      </c>
      <c r="K27" s="1">
        <v>0</v>
      </c>
      <c r="L27" s="1">
        <v>0</v>
      </c>
      <c r="M27" s="1">
        <v>2</v>
      </c>
      <c r="N27" s="1">
        <v>3</v>
      </c>
      <c r="O27" s="13">
        <v>0</v>
      </c>
      <c r="P27" s="1">
        <v>0</v>
      </c>
      <c r="Q27" s="1">
        <v>0</v>
      </c>
      <c r="R27" s="1">
        <v>0</v>
      </c>
      <c r="S27" s="1">
        <v>0</v>
      </c>
      <c r="T27" s="4">
        <v>0</v>
      </c>
      <c r="U27" s="1">
        <v>1</v>
      </c>
      <c r="V27" s="1">
        <v>1</v>
      </c>
      <c r="W27" s="1">
        <v>0</v>
      </c>
      <c r="X27" s="1">
        <v>0</v>
      </c>
      <c r="Y27" s="1">
        <v>0</v>
      </c>
      <c r="Z27" s="1">
        <v>4</v>
      </c>
      <c r="AA27" s="1">
        <v>1</v>
      </c>
      <c r="AB27" s="13">
        <v>0</v>
      </c>
      <c r="AC27" s="1">
        <v>0</v>
      </c>
      <c r="AD27" s="1">
        <v>1</v>
      </c>
      <c r="AE27" s="1">
        <v>0</v>
      </c>
      <c r="AF27" s="1">
        <v>0</v>
      </c>
      <c r="AG27" s="8">
        <v>0</v>
      </c>
      <c r="AH27" s="1">
        <v>2</v>
      </c>
      <c r="AI27" s="1">
        <v>0</v>
      </c>
      <c r="AJ27" s="1">
        <v>0</v>
      </c>
      <c r="AK27" s="1">
        <v>0</v>
      </c>
      <c r="AL27" s="1">
        <v>0</v>
      </c>
      <c r="AM27" s="1">
        <v>1</v>
      </c>
      <c r="AN27" s="1">
        <v>0</v>
      </c>
      <c r="AO27" s="13">
        <v>0</v>
      </c>
      <c r="AP27" s="1">
        <v>0</v>
      </c>
      <c r="AQ27" s="1">
        <v>0</v>
      </c>
      <c r="AR27" s="1">
        <v>0</v>
      </c>
      <c r="AS27" s="1">
        <v>0</v>
      </c>
      <c r="AT27" s="6"/>
      <c r="BB27" s="13"/>
      <c r="BG27" s="10">
        <v>0</v>
      </c>
      <c r="BH27" s="1">
        <v>1</v>
      </c>
      <c r="BI27" s="1">
        <v>0</v>
      </c>
      <c r="BJ27" s="1">
        <v>0</v>
      </c>
      <c r="BK27" s="1">
        <v>0</v>
      </c>
      <c r="BL27" s="1">
        <v>0</v>
      </c>
      <c r="BM27" s="1">
        <v>2</v>
      </c>
      <c r="BN27" s="1">
        <v>0</v>
      </c>
      <c r="BO27" s="13">
        <v>0</v>
      </c>
      <c r="BP27" s="1">
        <v>0</v>
      </c>
      <c r="BQ27" s="1">
        <v>0</v>
      </c>
      <c r="BR27" s="1">
        <v>0</v>
      </c>
      <c r="BS27" s="1">
        <v>0</v>
      </c>
    </row>
    <row r="28" spans="1:71" ht="15.75" customHeight="1" x14ac:dyDescent="0.25">
      <c r="A28" s="1" t="s">
        <v>344</v>
      </c>
      <c r="B28" s="1">
        <v>1.59</v>
      </c>
      <c r="C28" s="1">
        <v>2.58</v>
      </c>
      <c r="D28" s="1">
        <v>1.46</v>
      </c>
      <c r="F28" s="1">
        <v>0.71</v>
      </c>
      <c r="G28" s="2">
        <v>1</v>
      </c>
      <c r="H28" s="1">
        <v>2</v>
      </c>
      <c r="I28" s="1">
        <v>1</v>
      </c>
      <c r="J28" s="1">
        <v>1</v>
      </c>
      <c r="K28" s="1">
        <v>0</v>
      </c>
      <c r="L28" s="1">
        <v>0</v>
      </c>
      <c r="M28" s="1">
        <v>1</v>
      </c>
      <c r="N28" s="1">
        <v>0</v>
      </c>
      <c r="O28" s="13">
        <v>0</v>
      </c>
      <c r="P28" s="1">
        <v>1</v>
      </c>
      <c r="Q28" s="1">
        <v>0</v>
      </c>
      <c r="R28" s="1">
        <v>0</v>
      </c>
      <c r="S28" s="1">
        <v>0</v>
      </c>
      <c r="T28" s="4">
        <v>0</v>
      </c>
      <c r="U28" s="1">
        <v>2</v>
      </c>
      <c r="V28" s="1">
        <v>1</v>
      </c>
      <c r="W28" s="1">
        <v>3</v>
      </c>
      <c r="X28" s="1">
        <v>0</v>
      </c>
      <c r="Y28" s="1">
        <v>0</v>
      </c>
      <c r="Z28" s="1">
        <v>4</v>
      </c>
      <c r="AA28" s="1">
        <v>0</v>
      </c>
      <c r="AB28" s="13">
        <v>0</v>
      </c>
      <c r="AC28" s="1">
        <v>1</v>
      </c>
      <c r="AD28" s="1">
        <v>0</v>
      </c>
      <c r="AE28" s="1">
        <v>0</v>
      </c>
      <c r="AF28" s="1">
        <v>0</v>
      </c>
      <c r="AG28" s="8">
        <v>0</v>
      </c>
      <c r="AH28" s="1">
        <v>1</v>
      </c>
      <c r="AI28" s="1">
        <v>2</v>
      </c>
      <c r="AJ28" s="1">
        <v>0</v>
      </c>
      <c r="AK28" s="1">
        <v>0</v>
      </c>
      <c r="AL28" s="1">
        <v>0</v>
      </c>
      <c r="AM28" s="1">
        <v>1</v>
      </c>
      <c r="AN28" s="1">
        <v>0</v>
      </c>
      <c r="AO28" s="13">
        <v>1</v>
      </c>
      <c r="AP28" s="1">
        <v>0</v>
      </c>
      <c r="AQ28" s="1">
        <v>0</v>
      </c>
      <c r="AR28" s="1">
        <v>0</v>
      </c>
      <c r="AS28" s="1">
        <v>0</v>
      </c>
      <c r="AT28" s="6"/>
      <c r="BB28" s="13"/>
      <c r="BG28" s="10">
        <v>0</v>
      </c>
      <c r="BH28" s="1">
        <v>2</v>
      </c>
      <c r="BJ28" s="1">
        <v>0</v>
      </c>
      <c r="BK28" s="1">
        <v>0</v>
      </c>
      <c r="BL28" s="1">
        <v>0</v>
      </c>
      <c r="BM28" s="1">
        <v>1</v>
      </c>
      <c r="BN28" s="1">
        <v>0</v>
      </c>
      <c r="BO28" s="13">
        <v>0</v>
      </c>
      <c r="BP28" s="1">
        <v>0</v>
      </c>
      <c r="BQ28" s="1">
        <v>0</v>
      </c>
      <c r="BR28" s="1">
        <v>0</v>
      </c>
      <c r="BS28" s="1">
        <v>0</v>
      </c>
    </row>
    <row r="29" spans="1:71" ht="15.75" customHeight="1" x14ac:dyDescent="0.25">
      <c r="A29" s="15">
        <v>45514</v>
      </c>
      <c r="B29" s="4"/>
      <c r="C29" s="4"/>
      <c r="D29" s="4"/>
      <c r="E29" s="4"/>
      <c r="F29" s="4"/>
      <c r="G29" s="2"/>
      <c r="O29" s="13"/>
      <c r="T29" s="4"/>
      <c r="AB29" s="13"/>
      <c r="AG29" s="8"/>
      <c r="AO29" s="13"/>
      <c r="AT29" s="6"/>
      <c r="BB29" s="13"/>
      <c r="BG29" s="10"/>
      <c r="BO29" s="13"/>
    </row>
    <row r="30" spans="1:71" ht="15.75" customHeight="1" x14ac:dyDescent="0.25">
      <c r="A30" s="1" t="s">
        <v>345</v>
      </c>
      <c r="B30" s="1">
        <v>1.44</v>
      </c>
      <c r="C30" s="1">
        <v>1.2</v>
      </c>
      <c r="D30" s="1">
        <v>1.4</v>
      </c>
      <c r="G30" s="2">
        <v>0</v>
      </c>
      <c r="H30" s="1">
        <v>3</v>
      </c>
      <c r="I30" s="1">
        <v>1</v>
      </c>
      <c r="J30" s="1">
        <v>0</v>
      </c>
      <c r="K30" s="1">
        <v>0</v>
      </c>
      <c r="L30" s="1">
        <v>0</v>
      </c>
      <c r="M30" s="1">
        <v>1</v>
      </c>
      <c r="N30" s="1">
        <v>3</v>
      </c>
      <c r="O30" s="13">
        <v>0</v>
      </c>
      <c r="P30" s="1">
        <v>0</v>
      </c>
      <c r="Q30" s="1">
        <v>0</v>
      </c>
      <c r="R30" s="1">
        <v>0</v>
      </c>
      <c r="S30" s="1">
        <v>0</v>
      </c>
      <c r="T30" s="4">
        <v>1</v>
      </c>
      <c r="U30" s="1">
        <v>1</v>
      </c>
      <c r="V30" s="1">
        <v>0</v>
      </c>
      <c r="W30" s="1">
        <v>0</v>
      </c>
      <c r="X30" s="1">
        <v>0</v>
      </c>
      <c r="Y30" s="1">
        <v>0</v>
      </c>
      <c r="Z30" s="1">
        <v>5</v>
      </c>
      <c r="AA30" s="1">
        <v>0</v>
      </c>
      <c r="AB30" s="13">
        <v>0</v>
      </c>
      <c r="AC30" s="1">
        <v>0</v>
      </c>
      <c r="AD30" s="1">
        <v>0</v>
      </c>
      <c r="AE30" s="1">
        <v>0</v>
      </c>
      <c r="AF30" s="1">
        <v>0</v>
      </c>
      <c r="AG30" s="8">
        <v>0</v>
      </c>
      <c r="AH30" s="1">
        <v>3</v>
      </c>
      <c r="AI30" s="1">
        <v>1</v>
      </c>
      <c r="AJ30" s="1">
        <v>0</v>
      </c>
      <c r="AK30" s="1">
        <v>0</v>
      </c>
      <c r="AL30" s="1">
        <v>0</v>
      </c>
      <c r="AM30" s="1">
        <v>4</v>
      </c>
      <c r="AN30" s="1">
        <v>0</v>
      </c>
      <c r="AO30" s="13">
        <v>2</v>
      </c>
      <c r="AP30" s="1">
        <v>0</v>
      </c>
      <c r="AQ30" s="1">
        <v>0</v>
      </c>
      <c r="AR30" s="1">
        <v>0</v>
      </c>
      <c r="AS30" s="1">
        <v>0</v>
      </c>
      <c r="AT30" s="6"/>
      <c r="BB30" s="13"/>
      <c r="BG30" s="10"/>
      <c r="BO30" s="13"/>
    </row>
    <row r="31" spans="1:71" ht="15.75" customHeight="1" x14ac:dyDescent="0.25">
      <c r="A31" s="1" t="s">
        <v>346</v>
      </c>
      <c r="B31" s="1">
        <v>0.28000000000000003</v>
      </c>
      <c r="C31" s="1">
        <v>0.3</v>
      </c>
      <c r="D31" s="1">
        <v>0.45</v>
      </c>
      <c r="G31" s="2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3">
        <v>0</v>
      </c>
      <c r="P31" s="1">
        <v>0</v>
      </c>
      <c r="Q31" s="1">
        <v>0</v>
      </c>
      <c r="R31" s="1">
        <v>0</v>
      </c>
      <c r="S31" s="1">
        <v>0</v>
      </c>
      <c r="T31" s="4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1</v>
      </c>
      <c r="AA31" s="1">
        <v>0</v>
      </c>
      <c r="AB31" s="13">
        <v>0</v>
      </c>
      <c r="AC31" s="1">
        <v>0</v>
      </c>
      <c r="AD31" s="1">
        <v>0</v>
      </c>
      <c r="AE31" s="1">
        <v>0</v>
      </c>
      <c r="AF31" s="1">
        <v>0</v>
      </c>
      <c r="AG31" s="8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2</v>
      </c>
      <c r="AN31" s="1">
        <v>1</v>
      </c>
      <c r="AO31" s="13">
        <v>0</v>
      </c>
      <c r="AP31" s="1">
        <v>0</v>
      </c>
      <c r="AQ31" s="1">
        <v>0</v>
      </c>
      <c r="AR31" s="1">
        <v>0</v>
      </c>
      <c r="AS31" s="1">
        <v>0</v>
      </c>
      <c r="AT31" s="6"/>
      <c r="BB31" s="13"/>
      <c r="BG31" s="10"/>
      <c r="BO31" s="13"/>
    </row>
    <row r="32" spans="1:71" ht="15.75" customHeight="1" x14ac:dyDescent="0.25">
      <c r="A32" s="1" t="s">
        <v>347</v>
      </c>
      <c r="B32" s="1">
        <v>1.66</v>
      </c>
      <c r="C32" s="1">
        <v>0.98</v>
      </c>
      <c r="D32" s="1">
        <v>0.83</v>
      </c>
      <c r="G32" s="2">
        <v>2</v>
      </c>
      <c r="H32" s="1">
        <v>2</v>
      </c>
      <c r="I32" s="1">
        <v>1</v>
      </c>
      <c r="J32" s="1">
        <v>1</v>
      </c>
      <c r="K32" s="1">
        <v>0</v>
      </c>
      <c r="L32" s="1">
        <v>0</v>
      </c>
      <c r="M32" s="1">
        <v>3</v>
      </c>
      <c r="N32" s="1">
        <v>0</v>
      </c>
      <c r="O32" s="13">
        <v>0</v>
      </c>
      <c r="P32" s="1">
        <v>0</v>
      </c>
      <c r="Q32" s="1">
        <v>1</v>
      </c>
      <c r="R32" s="1">
        <v>0</v>
      </c>
      <c r="S32" s="1">
        <v>0</v>
      </c>
      <c r="T32" s="4">
        <v>0</v>
      </c>
      <c r="U32" s="1">
        <v>0</v>
      </c>
      <c r="V32" s="1">
        <v>1</v>
      </c>
      <c r="W32" s="1">
        <v>0</v>
      </c>
      <c r="X32" s="1">
        <v>0</v>
      </c>
      <c r="Y32" s="1">
        <v>0</v>
      </c>
      <c r="Z32" s="1">
        <v>2</v>
      </c>
      <c r="AA32" s="1">
        <v>0</v>
      </c>
      <c r="AB32" s="13">
        <v>1</v>
      </c>
      <c r="AC32" s="1">
        <v>0</v>
      </c>
      <c r="AD32" s="1">
        <v>0</v>
      </c>
      <c r="AE32" s="1">
        <v>0</v>
      </c>
      <c r="AF32" s="1">
        <v>0</v>
      </c>
      <c r="AG32" s="8">
        <v>2</v>
      </c>
      <c r="AH32" s="1">
        <v>1</v>
      </c>
      <c r="AI32" s="1">
        <v>0</v>
      </c>
      <c r="AJ32" s="1">
        <v>0</v>
      </c>
      <c r="AK32" s="1">
        <v>0</v>
      </c>
      <c r="AL32" s="1">
        <v>0</v>
      </c>
      <c r="AM32" s="1">
        <v>2</v>
      </c>
      <c r="AN32" s="1">
        <v>0</v>
      </c>
      <c r="AO32" s="13">
        <v>0</v>
      </c>
      <c r="AP32" s="1">
        <v>0</v>
      </c>
      <c r="AQ32" s="1">
        <v>0</v>
      </c>
      <c r="AR32" s="1">
        <v>0</v>
      </c>
      <c r="AS32" s="1">
        <v>0</v>
      </c>
      <c r="AT32" s="6"/>
      <c r="BB32" s="13"/>
      <c r="BG32" s="10"/>
      <c r="BO32" s="13"/>
    </row>
    <row r="33" spans="1:67" ht="15.75" customHeight="1" x14ac:dyDescent="0.25">
      <c r="A33" s="1" t="s">
        <v>348</v>
      </c>
      <c r="B33" s="1">
        <v>1.51</v>
      </c>
      <c r="C33" s="1">
        <v>1.45</v>
      </c>
      <c r="D33" s="1">
        <v>0.89</v>
      </c>
      <c r="G33" s="2">
        <v>0</v>
      </c>
      <c r="H33" s="1">
        <v>4</v>
      </c>
      <c r="I33" s="1">
        <v>2</v>
      </c>
      <c r="J33" s="1">
        <v>0</v>
      </c>
      <c r="K33" s="1">
        <v>0</v>
      </c>
      <c r="L33" s="1">
        <v>0</v>
      </c>
      <c r="M33" s="1">
        <v>6</v>
      </c>
      <c r="N33" s="1">
        <v>1</v>
      </c>
      <c r="O33" s="13">
        <v>0</v>
      </c>
      <c r="P33" s="1">
        <v>0</v>
      </c>
      <c r="Q33" s="1">
        <v>0</v>
      </c>
      <c r="R33" s="1">
        <v>0</v>
      </c>
      <c r="S33" s="1">
        <v>0</v>
      </c>
      <c r="T33" s="4">
        <v>1</v>
      </c>
      <c r="U33" s="1">
        <v>2</v>
      </c>
      <c r="V33" s="1">
        <v>1</v>
      </c>
      <c r="W33" s="1">
        <v>0</v>
      </c>
      <c r="X33" s="1">
        <v>0</v>
      </c>
      <c r="Y33" s="1">
        <v>0</v>
      </c>
      <c r="Z33" s="1">
        <v>7</v>
      </c>
      <c r="AA33" s="1">
        <v>0</v>
      </c>
      <c r="AB33" s="13">
        <v>0</v>
      </c>
      <c r="AC33" s="1">
        <v>0</v>
      </c>
      <c r="AD33" s="1">
        <v>0</v>
      </c>
      <c r="AE33" s="1">
        <v>0</v>
      </c>
      <c r="AF33" s="1">
        <v>0</v>
      </c>
      <c r="AG33" s="8">
        <v>0</v>
      </c>
      <c r="AH33" s="1">
        <v>1</v>
      </c>
      <c r="AI33" s="1">
        <v>0</v>
      </c>
      <c r="AJ33" s="1">
        <v>0</v>
      </c>
      <c r="AK33" s="1">
        <v>0</v>
      </c>
      <c r="AL33" s="1">
        <v>0</v>
      </c>
      <c r="AM33" s="1">
        <v>3</v>
      </c>
      <c r="AN33" s="1">
        <v>0</v>
      </c>
      <c r="AO33" s="13">
        <v>0</v>
      </c>
      <c r="AP33" s="1">
        <v>0</v>
      </c>
      <c r="AQ33" s="1">
        <v>0</v>
      </c>
      <c r="AR33" s="1">
        <v>0</v>
      </c>
      <c r="AS33" s="1">
        <v>0</v>
      </c>
      <c r="AT33" s="6"/>
      <c r="BB33" s="13"/>
      <c r="BG33" s="10"/>
      <c r="BO33" s="13"/>
    </row>
    <row r="34" spans="1:67" ht="15.75" customHeight="1" x14ac:dyDescent="0.25">
      <c r="A34" s="1" t="s">
        <v>349</v>
      </c>
      <c r="B34" s="1">
        <v>0.97</v>
      </c>
      <c r="C34" s="1">
        <v>1.66</v>
      </c>
      <c r="D34" s="1">
        <v>1.47</v>
      </c>
      <c r="G34" s="2">
        <v>0</v>
      </c>
      <c r="H34" s="1">
        <v>2</v>
      </c>
      <c r="I34" s="1">
        <v>2</v>
      </c>
      <c r="J34" s="1">
        <v>0</v>
      </c>
      <c r="K34" s="1">
        <v>0</v>
      </c>
      <c r="L34" s="1">
        <v>1</v>
      </c>
      <c r="M34" s="1">
        <v>1</v>
      </c>
      <c r="N34" s="1">
        <v>0</v>
      </c>
      <c r="O34" s="13">
        <v>1</v>
      </c>
      <c r="P34" s="1">
        <v>0</v>
      </c>
      <c r="Q34" s="1">
        <v>0</v>
      </c>
      <c r="R34" s="1">
        <v>0</v>
      </c>
      <c r="S34" s="1">
        <v>0</v>
      </c>
      <c r="T34" s="4">
        <v>0</v>
      </c>
      <c r="U34" s="1">
        <v>3</v>
      </c>
      <c r="V34" s="1">
        <v>3</v>
      </c>
      <c r="W34" s="1">
        <v>0</v>
      </c>
      <c r="X34" s="1">
        <v>0</v>
      </c>
      <c r="Y34" s="1">
        <v>0</v>
      </c>
      <c r="Z34" s="1">
        <v>4</v>
      </c>
      <c r="AA34" s="1">
        <v>0</v>
      </c>
      <c r="AB34" s="13">
        <v>1</v>
      </c>
      <c r="AC34" s="1">
        <v>0</v>
      </c>
      <c r="AD34" s="1">
        <v>0</v>
      </c>
      <c r="AE34" s="1">
        <v>0</v>
      </c>
      <c r="AF34" s="1">
        <v>0</v>
      </c>
      <c r="AG34" s="8">
        <v>0</v>
      </c>
      <c r="AH34" s="1">
        <v>2</v>
      </c>
      <c r="AI34" s="1">
        <v>2</v>
      </c>
      <c r="AJ34" s="1">
        <v>1</v>
      </c>
      <c r="AK34" s="1">
        <v>0</v>
      </c>
      <c r="AL34" s="1">
        <v>0</v>
      </c>
      <c r="AM34" s="1">
        <v>2</v>
      </c>
      <c r="AN34" s="1">
        <v>0</v>
      </c>
      <c r="AO34" s="13">
        <v>0</v>
      </c>
      <c r="AP34" s="1">
        <v>0</v>
      </c>
      <c r="AQ34" s="1">
        <v>0</v>
      </c>
      <c r="AR34" s="1">
        <v>0</v>
      </c>
      <c r="AS34" s="1">
        <v>0</v>
      </c>
      <c r="AT34" s="6"/>
      <c r="BB34" s="13"/>
      <c r="BG34" s="10"/>
      <c r="BO34" s="13"/>
    </row>
    <row r="35" spans="1:67" ht="15.75" customHeight="1" x14ac:dyDescent="0.25">
      <c r="A35" s="15">
        <v>45521</v>
      </c>
      <c r="B35" s="4"/>
      <c r="C35" s="4"/>
      <c r="D35" s="4"/>
      <c r="E35" s="4"/>
      <c r="F35" s="4"/>
      <c r="G35" s="2"/>
      <c r="O35" s="13"/>
      <c r="T35" s="4"/>
      <c r="AB35" s="13"/>
      <c r="AG35" s="8"/>
      <c r="AO35" s="13"/>
      <c r="AT35" s="6"/>
      <c r="BB35" s="13"/>
      <c r="BG35" s="10"/>
      <c r="BO35" s="13"/>
    </row>
    <row r="36" spans="1:67" ht="15.75" customHeight="1" x14ac:dyDescent="0.25">
      <c r="A36" s="1" t="s">
        <v>350</v>
      </c>
      <c r="B36" s="1">
        <v>2.02</v>
      </c>
      <c r="C36" s="1">
        <v>1.23</v>
      </c>
      <c r="D36" s="1">
        <v>1.1200000000000001</v>
      </c>
      <c r="G36" s="2">
        <v>1</v>
      </c>
      <c r="H36" s="1">
        <v>4</v>
      </c>
      <c r="I36" s="1">
        <v>2</v>
      </c>
      <c r="J36" s="1">
        <v>2</v>
      </c>
      <c r="K36" s="1">
        <v>1</v>
      </c>
      <c r="L36" s="1">
        <v>0</v>
      </c>
      <c r="M36" s="1">
        <v>7</v>
      </c>
      <c r="N36" s="1">
        <v>2</v>
      </c>
      <c r="O36" s="13">
        <v>1</v>
      </c>
      <c r="P36" s="1">
        <v>0</v>
      </c>
      <c r="Q36" s="1">
        <v>0</v>
      </c>
      <c r="R36" s="1">
        <v>0</v>
      </c>
      <c r="S36" s="1">
        <v>0</v>
      </c>
      <c r="T36" s="4">
        <v>2</v>
      </c>
      <c r="U36" s="1">
        <v>1</v>
      </c>
      <c r="V36" s="1">
        <v>0</v>
      </c>
      <c r="W36" s="1">
        <v>1</v>
      </c>
      <c r="X36" s="1">
        <v>0</v>
      </c>
      <c r="Y36" s="1">
        <v>1</v>
      </c>
      <c r="Z36" s="1">
        <v>0</v>
      </c>
      <c r="AA36" s="1">
        <v>0</v>
      </c>
      <c r="AB36" s="13">
        <v>0</v>
      </c>
      <c r="AC36" s="1">
        <v>1</v>
      </c>
      <c r="AD36" s="1">
        <v>0</v>
      </c>
      <c r="AE36" s="1">
        <v>1</v>
      </c>
      <c r="AF36" s="1">
        <v>0</v>
      </c>
      <c r="AG36" s="8">
        <v>0</v>
      </c>
      <c r="AH36" s="1">
        <v>2</v>
      </c>
      <c r="AI36" s="1">
        <v>1</v>
      </c>
      <c r="AJ36" s="1">
        <v>0</v>
      </c>
      <c r="AK36" s="1">
        <v>0</v>
      </c>
      <c r="AL36" s="1">
        <v>0</v>
      </c>
      <c r="AM36" s="1">
        <v>1</v>
      </c>
      <c r="AN36" s="1">
        <v>1</v>
      </c>
      <c r="AO36" s="13">
        <v>0</v>
      </c>
      <c r="AP36" s="1">
        <v>0</v>
      </c>
      <c r="AQ36" s="1">
        <v>0</v>
      </c>
      <c r="AR36" s="1">
        <v>0</v>
      </c>
      <c r="AS36" s="1">
        <v>0</v>
      </c>
      <c r="AT36" s="6"/>
      <c r="BB36" s="13"/>
      <c r="BG36" s="10"/>
      <c r="BO36" s="13"/>
    </row>
    <row r="37" spans="1:67" ht="15.75" customHeight="1" x14ac:dyDescent="0.25">
      <c r="A37" s="1" t="s">
        <v>351</v>
      </c>
      <c r="B37" s="1">
        <v>1.88</v>
      </c>
      <c r="C37" s="1">
        <v>0.82</v>
      </c>
      <c r="D37" s="1">
        <v>1.4</v>
      </c>
      <c r="G37" s="2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2</v>
      </c>
      <c r="N37" s="1">
        <v>0</v>
      </c>
      <c r="O37" s="13">
        <v>0</v>
      </c>
      <c r="P37" s="1">
        <v>0</v>
      </c>
      <c r="Q37" s="1">
        <v>0</v>
      </c>
      <c r="R37" s="1">
        <v>0</v>
      </c>
      <c r="S37" s="1">
        <v>0</v>
      </c>
      <c r="T37" s="4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3">
        <v>0</v>
      </c>
      <c r="AC37" s="1">
        <v>0</v>
      </c>
      <c r="AD37" s="1">
        <v>0</v>
      </c>
      <c r="AE37" s="1">
        <v>0</v>
      </c>
      <c r="AF37" s="1">
        <v>0</v>
      </c>
      <c r="AG37" s="8">
        <v>0</v>
      </c>
      <c r="AH37" s="1">
        <v>2</v>
      </c>
      <c r="AI37" s="1">
        <v>1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3">
        <v>0</v>
      </c>
      <c r="AP37" s="1">
        <v>0</v>
      </c>
      <c r="AQ37" s="1">
        <v>0</v>
      </c>
      <c r="AR37" s="1">
        <v>0</v>
      </c>
      <c r="AS37" s="1">
        <v>0</v>
      </c>
      <c r="AT37" s="6"/>
      <c r="BB37" s="13"/>
      <c r="BG37" s="10"/>
      <c r="BO37" s="13"/>
    </row>
    <row r="38" spans="1:67" ht="15.75" customHeight="1" x14ac:dyDescent="0.25">
      <c r="A38" s="1" t="s">
        <v>352</v>
      </c>
      <c r="B38" s="1">
        <v>1.24</v>
      </c>
      <c r="C38" s="1">
        <v>1.37</v>
      </c>
      <c r="D38" s="1">
        <v>0.46</v>
      </c>
      <c r="G38" s="2">
        <v>1</v>
      </c>
      <c r="H38" s="1">
        <v>2</v>
      </c>
      <c r="I38" s="1">
        <v>2</v>
      </c>
      <c r="J38" s="1">
        <v>0</v>
      </c>
      <c r="K38" s="1">
        <v>0</v>
      </c>
      <c r="L38" s="1">
        <v>0</v>
      </c>
      <c r="M38" s="1">
        <v>3</v>
      </c>
      <c r="N38" s="1">
        <v>1</v>
      </c>
      <c r="O38" s="13">
        <v>1</v>
      </c>
      <c r="P38" s="1">
        <v>0</v>
      </c>
      <c r="Q38" s="1">
        <v>0</v>
      </c>
      <c r="R38" s="1">
        <v>0</v>
      </c>
      <c r="S38" s="1">
        <v>0</v>
      </c>
      <c r="T38" s="4">
        <v>1</v>
      </c>
      <c r="U38" s="1">
        <v>1</v>
      </c>
      <c r="V38" s="1">
        <v>2</v>
      </c>
      <c r="W38" s="1">
        <v>0</v>
      </c>
      <c r="X38" s="1">
        <v>0</v>
      </c>
      <c r="Y38" s="1">
        <v>0</v>
      </c>
      <c r="Z38" s="1">
        <v>7</v>
      </c>
      <c r="AA38" s="1">
        <v>0</v>
      </c>
      <c r="AB38" s="13">
        <v>0</v>
      </c>
      <c r="AC38" s="1">
        <v>1</v>
      </c>
      <c r="AD38" s="1">
        <v>0</v>
      </c>
      <c r="AE38" s="1">
        <v>0</v>
      </c>
      <c r="AF38" s="1">
        <v>0</v>
      </c>
      <c r="AG38" s="8">
        <v>1</v>
      </c>
      <c r="AH38" s="1">
        <v>1</v>
      </c>
      <c r="AI38" s="1">
        <v>0</v>
      </c>
      <c r="AJ38" s="1">
        <v>0</v>
      </c>
      <c r="AK38" s="1">
        <v>0</v>
      </c>
      <c r="AL38" s="1">
        <v>0</v>
      </c>
      <c r="AM38" s="1">
        <v>2</v>
      </c>
      <c r="AN38" s="1">
        <v>1</v>
      </c>
      <c r="AO38" s="13">
        <v>0</v>
      </c>
      <c r="AP38" s="1">
        <v>0</v>
      </c>
      <c r="AQ38" s="1">
        <v>0</v>
      </c>
      <c r="AR38" s="1">
        <v>0</v>
      </c>
      <c r="AS38" s="1">
        <v>0</v>
      </c>
      <c r="AT38" s="6"/>
      <c r="BB38" s="13"/>
      <c r="BG38" s="10"/>
      <c r="BO38" s="13"/>
    </row>
    <row r="39" spans="1:67" ht="15.75" customHeight="1" x14ac:dyDescent="0.25">
      <c r="A39" s="1" t="s">
        <v>353</v>
      </c>
      <c r="B39" s="1">
        <v>1.26</v>
      </c>
      <c r="C39" s="1">
        <v>1.45</v>
      </c>
      <c r="D39" s="1">
        <v>0.99</v>
      </c>
      <c r="G39" s="2">
        <v>0</v>
      </c>
      <c r="H39" s="1">
        <v>2</v>
      </c>
      <c r="I39" s="1">
        <v>0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3">
        <v>0</v>
      </c>
      <c r="P39" s="1">
        <v>0</v>
      </c>
      <c r="Q39" s="1">
        <v>0</v>
      </c>
      <c r="R39" s="1">
        <v>0</v>
      </c>
      <c r="S39" s="1">
        <v>0</v>
      </c>
      <c r="T39" s="4">
        <v>0</v>
      </c>
      <c r="U39" s="1">
        <v>0</v>
      </c>
      <c r="V39" s="1">
        <v>1</v>
      </c>
      <c r="W39" s="1">
        <v>0</v>
      </c>
      <c r="X39" s="1">
        <v>0</v>
      </c>
      <c r="Y39" s="1">
        <v>0</v>
      </c>
      <c r="Z39" s="1">
        <v>1</v>
      </c>
      <c r="AA39" s="1">
        <v>0</v>
      </c>
      <c r="AB39" s="13">
        <v>0</v>
      </c>
      <c r="AC39" s="1">
        <v>1</v>
      </c>
      <c r="AD39" s="1">
        <v>0</v>
      </c>
      <c r="AE39" s="1">
        <v>0</v>
      </c>
      <c r="AF39" s="1">
        <v>0</v>
      </c>
      <c r="AG39" s="8">
        <v>0</v>
      </c>
      <c r="AH39" s="1">
        <v>0</v>
      </c>
      <c r="AI39" s="1">
        <v>1</v>
      </c>
      <c r="AJ39" s="1">
        <v>0</v>
      </c>
      <c r="AK39" s="1">
        <v>0</v>
      </c>
      <c r="AL39" s="1">
        <v>0</v>
      </c>
      <c r="AM39" s="1">
        <v>0</v>
      </c>
      <c r="AN39" s="1">
        <v>1</v>
      </c>
      <c r="AO39" s="13">
        <v>0</v>
      </c>
      <c r="AP39" s="1">
        <v>0</v>
      </c>
      <c r="AQ39" s="1">
        <v>0</v>
      </c>
      <c r="AR39" s="1">
        <v>0</v>
      </c>
      <c r="AS39" s="1">
        <v>0</v>
      </c>
      <c r="AT39" s="6"/>
      <c r="BB39" s="13"/>
      <c r="BG39" s="10"/>
      <c r="BO39" s="13"/>
    </row>
    <row r="40" spans="1:67" ht="15.75" customHeight="1" x14ac:dyDescent="0.25">
      <c r="A40" s="1" t="s">
        <v>354</v>
      </c>
      <c r="B40" s="1">
        <v>0.97</v>
      </c>
      <c r="C40" s="1">
        <v>1.22</v>
      </c>
      <c r="D40" s="1">
        <v>1.51</v>
      </c>
      <c r="G40" s="2">
        <v>0</v>
      </c>
      <c r="H40" s="1">
        <v>2</v>
      </c>
      <c r="I40" s="1">
        <v>0</v>
      </c>
      <c r="J40" s="1">
        <v>0</v>
      </c>
      <c r="K40" s="1">
        <v>0</v>
      </c>
      <c r="L40" s="1">
        <v>0</v>
      </c>
      <c r="M40" s="1">
        <v>1</v>
      </c>
      <c r="N40" s="1">
        <v>0</v>
      </c>
      <c r="O40" s="13">
        <v>0</v>
      </c>
      <c r="P40" s="1">
        <v>1</v>
      </c>
      <c r="Q40" s="1">
        <v>0</v>
      </c>
      <c r="R40" s="1">
        <v>0</v>
      </c>
      <c r="S40" s="1">
        <v>0</v>
      </c>
      <c r="T40" s="4">
        <v>1</v>
      </c>
      <c r="U40" s="1">
        <v>0</v>
      </c>
      <c r="V40" s="1">
        <v>1</v>
      </c>
      <c r="W40" s="1">
        <v>0</v>
      </c>
      <c r="X40" s="1">
        <v>0</v>
      </c>
      <c r="Y40" s="1">
        <v>0</v>
      </c>
      <c r="Z40" s="1">
        <v>1</v>
      </c>
      <c r="AA40" s="1">
        <v>1</v>
      </c>
      <c r="AB40" s="13">
        <v>0</v>
      </c>
      <c r="AC40" s="1">
        <v>0</v>
      </c>
      <c r="AD40" s="1">
        <v>0</v>
      </c>
      <c r="AE40" s="1">
        <v>0</v>
      </c>
      <c r="AF40" s="1">
        <v>0</v>
      </c>
      <c r="AG40" s="8">
        <v>0</v>
      </c>
      <c r="AH40" s="1">
        <v>2</v>
      </c>
      <c r="AI40" s="1">
        <v>1</v>
      </c>
      <c r="AJ40" s="1">
        <v>0</v>
      </c>
      <c r="AK40" s="1">
        <v>0</v>
      </c>
      <c r="AL40" s="1">
        <v>0</v>
      </c>
      <c r="AM40" s="1">
        <v>1</v>
      </c>
      <c r="AN40" s="1">
        <v>0</v>
      </c>
      <c r="AO40" s="13">
        <v>0</v>
      </c>
      <c r="AP40" s="1">
        <v>0</v>
      </c>
      <c r="AQ40" s="1">
        <v>0</v>
      </c>
      <c r="AR40" s="1">
        <v>0</v>
      </c>
      <c r="AS40" s="1">
        <v>0</v>
      </c>
      <c r="AT40" s="6"/>
      <c r="BB40" s="13"/>
      <c r="BG40" s="10"/>
      <c r="BO40" s="13"/>
    </row>
    <row r="41" spans="1:67" ht="15.75" customHeight="1" x14ac:dyDescent="0.25">
      <c r="A41" s="1" t="s">
        <v>355</v>
      </c>
      <c r="B41" s="1">
        <v>0.82</v>
      </c>
      <c r="C41" s="1">
        <v>1.08</v>
      </c>
      <c r="D41" s="1">
        <v>0.8</v>
      </c>
      <c r="G41" s="2">
        <v>0</v>
      </c>
      <c r="H41" s="1">
        <v>4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3">
        <v>0</v>
      </c>
      <c r="P41" s="1">
        <v>0</v>
      </c>
      <c r="Q41" s="1">
        <v>0</v>
      </c>
      <c r="R41" s="1">
        <v>0</v>
      </c>
      <c r="S41" s="1">
        <v>0</v>
      </c>
      <c r="T41" s="4">
        <v>0</v>
      </c>
      <c r="U41" s="1">
        <v>0</v>
      </c>
      <c r="V41" s="1">
        <v>1</v>
      </c>
      <c r="W41" s="1">
        <v>0</v>
      </c>
      <c r="X41" s="1">
        <v>0</v>
      </c>
      <c r="Y41" s="1">
        <v>0</v>
      </c>
      <c r="Z41" s="1">
        <v>2</v>
      </c>
      <c r="AA41" s="1">
        <v>0</v>
      </c>
      <c r="AB41" s="13">
        <v>0</v>
      </c>
      <c r="AC41" s="1">
        <v>0</v>
      </c>
      <c r="AD41" s="1">
        <v>0</v>
      </c>
      <c r="AE41" s="1">
        <v>0</v>
      </c>
      <c r="AF41" s="1">
        <v>0</v>
      </c>
      <c r="AG41" s="8">
        <v>0</v>
      </c>
      <c r="AH41" s="1">
        <v>3</v>
      </c>
      <c r="AI41" s="1">
        <v>0</v>
      </c>
      <c r="AJ41" s="1">
        <v>0</v>
      </c>
      <c r="AK41" s="1">
        <v>0</v>
      </c>
      <c r="AL41" s="1">
        <v>0</v>
      </c>
      <c r="AM41" s="1">
        <v>1</v>
      </c>
      <c r="AN41" s="1">
        <v>0</v>
      </c>
      <c r="AO41" s="13">
        <v>0</v>
      </c>
      <c r="AP41" s="1">
        <v>0</v>
      </c>
      <c r="AQ41" s="1">
        <v>0</v>
      </c>
      <c r="AR41" s="1">
        <v>0</v>
      </c>
      <c r="AS41" s="1">
        <v>0</v>
      </c>
      <c r="AT41" s="6"/>
      <c r="BB41" s="13"/>
      <c r="BG41" s="10"/>
      <c r="BO41" s="13"/>
    </row>
    <row r="42" spans="1:67" ht="15.75" customHeight="1" x14ac:dyDescent="0.25">
      <c r="A42" s="1" t="s">
        <v>356</v>
      </c>
      <c r="B42" s="1">
        <v>0.27</v>
      </c>
      <c r="C42" s="1">
        <v>0.67</v>
      </c>
      <c r="D42" s="1">
        <v>0.39</v>
      </c>
      <c r="G42" s="2">
        <v>1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1</v>
      </c>
      <c r="N42" s="1">
        <v>0</v>
      </c>
      <c r="O42" s="13">
        <v>0</v>
      </c>
      <c r="P42" s="1">
        <v>0</v>
      </c>
      <c r="Q42" s="1">
        <v>0</v>
      </c>
      <c r="R42" s="1">
        <v>0</v>
      </c>
      <c r="S42" s="1">
        <v>0</v>
      </c>
      <c r="T42" s="4">
        <v>1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2</v>
      </c>
      <c r="AA42" s="1">
        <v>0</v>
      </c>
      <c r="AB42" s="13">
        <v>0</v>
      </c>
      <c r="AC42" s="1">
        <v>0</v>
      </c>
      <c r="AD42" s="1">
        <v>0</v>
      </c>
      <c r="AE42" s="1">
        <v>0</v>
      </c>
      <c r="AF42" s="1">
        <v>0</v>
      </c>
      <c r="AG42" s="8">
        <v>0</v>
      </c>
      <c r="AH42" s="1">
        <v>1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3">
        <v>0</v>
      </c>
      <c r="AP42" s="1">
        <v>0</v>
      </c>
      <c r="AQ42" s="1">
        <v>0</v>
      </c>
      <c r="AR42" s="1">
        <v>0</v>
      </c>
      <c r="AS42" s="1">
        <v>0</v>
      </c>
      <c r="AT42" s="6"/>
      <c r="BB42" s="13"/>
      <c r="BG42" s="10"/>
      <c r="BO42" s="13"/>
    </row>
    <row r="43" spans="1:67" ht="15.75" customHeight="1" x14ac:dyDescent="0.25">
      <c r="A43" s="1" t="s">
        <v>357</v>
      </c>
      <c r="B43" s="1">
        <v>0.93</v>
      </c>
      <c r="C43" s="1">
        <v>1.81</v>
      </c>
      <c r="D43" s="1">
        <v>0.62</v>
      </c>
      <c r="G43" s="2">
        <v>0</v>
      </c>
      <c r="H43" s="1">
        <v>1</v>
      </c>
      <c r="I43" s="1">
        <v>1</v>
      </c>
      <c r="J43" s="1">
        <v>0</v>
      </c>
      <c r="K43" s="1">
        <v>0</v>
      </c>
      <c r="L43" s="1">
        <v>0</v>
      </c>
      <c r="M43" s="1">
        <v>3</v>
      </c>
      <c r="N43" s="1">
        <v>0</v>
      </c>
      <c r="O43" s="13">
        <v>0</v>
      </c>
      <c r="P43" s="1">
        <v>0</v>
      </c>
      <c r="Q43" s="1">
        <v>0</v>
      </c>
      <c r="R43" s="1">
        <v>0</v>
      </c>
      <c r="S43" s="1">
        <v>0</v>
      </c>
      <c r="T43" s="4">
        <v>0</v>
      </c>
      <c r="U43" s="1">
        <v>1</v>
      </c>
      <c r="V43" s="1">
        <v>2</v>
      </c>
      <c r="W43" s="1">
        <v>1</v>
      </c>
      <c r="X43" s="1">
        <v>0</v>
      </c>
      <c r="Y43" s="1">
        <v>0</v>
      </c>
      <c r="Z43" s="1">
        <v>6</v>
      </c>
      <c r="AA43" s="1">
        <v>1</v>
      </c>
      <c r="AB43" s="13">
        <v>0</v>
      </c>
      <c r="AC43" s="1">
        <v>0</v>
      </c>
      <c r="AD43" s="1">
        <v>0</v>
      </c>
      <c r="AE43" s="1">
        <v>1</v>
      </c>
      <c r="AF43" s="1">
        <v>0</v>
      </c>
      <c r="AG43" s="8">
        <v>0</v>
      </c>
      <c r="AH43" s="1">
        <v>2</v>
      </c>
      <c r="AI43" s="1">
        <v>0</v>
      </c>
      <c r="AJ43" s="1">
        <v>0</v>
      </c>
      <c r="AK43" s="1">
        <v>0</v>
      </c>
      <c r="AL43" s="1">
        <v>0</v>
      </c>
      <c r="AM43" s="1">
        <v>1</v>
      </c>
      <c r="AN43" s="1">
        <v>0</v>
      </c>
      <c r="AO43" s="13">
        <v>0</v>
      </c>
      <c r="AP43" s="1">
        <v>0</v>
      </c>
      <c r="AQ43" s="1">
        <v>0</v>
      </c>
      <c r="AR43" s="1">
        <v>0</v>
      </c>
      <c r="AS43" s="1">
        <v>0</v>
      </c>
      <c r="AT43" s="6"/>
      <c r="BB43" s="13"/>
      <c r="BG43" s="10"/>
      <c r="BO43" s="13"/>
    </row>
    <row r="44" spans="1:67" ht="15.75" customHeight="1" x14ac:dyDescent="0.25">
      <c r="A44" s="15">
        <v>45529</v>
      </c>
      <c r="B44" s="4"/>
      <c r="C44" s="4"/>
      <c r="D44" s="4"/>
      <c r="E44" s="4"/>
      <c r="F44" s="4"/>
      <c r="G44" s="2"/>
      <c r="O44" s="13"/>
      <c r="T44" s="4"/>
      <c r="AB44" s="13"/>
      <c r="AG44" s="8"/>
      <c r="AO44" s="13"/>
      <c r="AT44" s="6"/>
      <c r="BB44" s="13"/>
      <c r="BG44" s="10"/>
      <c r="BO44" s="13"/>
    </row>
    <row r="45" spans="1:67" ht="15.75" customHeight="1" x14ac:dyDescent="0.25">
      <c r="A45" s="1" t="s">
        <v>358</v>
      </c>
      <c r="B45" s="1">
        <v>0.82</v>
      </c>
      <c r="C45" s="1">
        <v>1.32</v>
      </c>
      <c r="D45" s="1">
        <v>1.86</v>
      </c>
      <c r="G45" s="2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1</v>
      </c>
      <c r="N45" s="1">
        <v>0</v>
      </c>
      <c r="O45" s="13">
        <v>0</v>
      </c>
      <c r="P45" s="1">
        <v>0</v>
      </c>
      <c r="Q45" s="1">
        <v>0</v>
      </c>
      <c r="R45" s="1">
        <v>0</v>
      </c>
      <c r="S45" s="1">
        <v>0</v>
      </c>
      <c r="T45" s="4">
        <v>0</v>
      </c>
      <c r="U45" s="1">
        <v>1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3">
        <v>2</v>
      </c>
      <c r="AC45" s="1">
        <v>0</v>
      </c>
      <c r="AD45" s="1">
        <v>0</v>
      </c>
      <c r="AE45" s="1">
        <v>0</v>
      </c>
      <c r="AF45" s="1">
        <v>0</v>
      </c>
      <c r="AG45" s="8">
        <v>1</v>
      </c>
      <c r="AH45" s="1">
        <v>3</v>
      </c>
      <c r="AI45" s="1">
        <v>2</v>
      </c>
      <c r="AJ45" s="1">
        <v>0</v>
      </c>
      <c r="AK45" s="1">
        <v>0</v>
      </c>
      <c r="AL45" s="1">
        <v>0</v>
      </c>
      <c r="AM45" s="1">
        <v>3</v>
      </c>
      <c r="AN45" s="1">
        <v>0</v>
      </c>
      <c r="AO45" s="13">
        <v>0</v>
      </c>
      <c r="AP45" s="1">
        <v>0</v>
      </c>
      <c r="AQ45" s="1">
        <v>0</v>
      </c>
      <c r="AR45" s="1">
        <v>0</v>
      </c>
      <c r="AS45" s="1">
        <v>0</v>
      </c>
      <c r="AT45" s="6"/>
      <c r="BB45" s="13"/>
      <c r="BG45" s="10"/>
      <c r="BO45" s="13"/>
    </row>
    <row r="46" spans="1:67" ht="15.75" customHeight="1" x14ac:dyDescent="0.25">
      <c r="A46" s="1" t="s">
        <v>359</v>
      </c>
      <c r="B46" s="1">
        <v>2.08</v>
      </c>
      <c r="C46" s="1">
        <v>1.03</v>
      </c>
      <c r="D46" s="1">
        <v>2.15</v>
      </c>
      <c r="G46" s="2">
        <v>1</v>
      </c>
      <c r="H46" s="1">
        <v>4</v>
      </c>
      <c r="I46" s="1">
        <v>3</v>
      </c>
      <c r="J46" s="1">
        <v>0</v>
      </c>
      <c r="K46" s="1">
        <v>0</v>
      </c>
      <c r="L46" s="1">
        <v>0</v>
      </c>
      <c r="M46" s="1">
        <v>4</v>
      </c>
      <c r="N46" s="1">
        <v>0</v>
      </c>
      <c r="O46" s="13">
        <v>0</v>
      </c>
      <c r="P46" s="1">
        <v>1</v>
      </c>
      <c r="Q46" s="1">
        <v>0</v>
      </c>
      <c r="R46" s="1">
        <v>0</v>
      </c>
      <c r="S46" s="1">
        <v>0</v>
      </c>
      <c r="T46" s="4">
        <v>0</v>
      </c>
      <c r="U46" s="1">
        <v>1</v>
      </c>
      <c r="V46" s="1">
        <v>1</v>
      </c>
      <c r="W46" s="1">
        <v>0</v>
      </c>
      <c r="X46" s="1">
        <v>0</v>
      </c>
      <c r="Y46" s="1">
        <v>0</v>
      </c>
      <c r="Z46" s="1">
        <v>1</v>
      </c>
      <c r="AA46" s="1">
        <v>0</v>
      </c>
      <c r="AB46" s="13">
        <v>0</v>
      </c>
      <c r="AC46" s="1">
        <v>0</v>
      </c>
      <c r="AD46" s="1">
        <v>0</v>
      </c>
      <c r="AE46" s="1">
        <v>0</v>
      </c>
      <c r="AF46" s="1">
        <v>0</v>
      </c>
      <c r="AG46" s="8">
        <v>0</v>
      </c>
      <c r="AH46" s="1">
        <v>2</v>
      </c>
      <c r="AI46" s="1">
        <v>2</v>
      </c>
      <c r="AJ46" s="1">
        <v>1</v>
      </c>
      <c r="AK46" s="1">
        <v>0</v>
      </c>
      <c r="AL46" s="1">
        <v>1</v>
      </c>
      <c r="AM46" s="1">
        <v>3</v>
      </c>
      <c r="AN46" s="1">
        <v>1</v>
      </c>
      <c r="AO46" s="13">
        <v>0</v>
      </c>
      <c r="AP46" s="1">
        <v>1</v>
      </c>
      <c r="AQ46" s="1">
        <v>0</v>
      </c>
      <c r="AR46" s="1">
        <v>0</v>
      </c>
      <c r="AS46" s="1">
        <v>0</v>
      </c>
      <c r="AT46" s="6"/>
      <c r="BB46" s="13"/>
      <c r="BG46" s="10"/>
      <c r="BO46" s="13"/>
    </row>
    <row r="47" spans="1:67" ht="15.75" customHeight="1" x14ac:dyDescent="0.25">
      <c r="A47" s="1" t="s">
        <v>360</v>
      </c>
      <c r="B47" s="1">
        <v>0.68</v>
      </c>
      <c r="C47" s="1">
        <v>1.06</v>
      </c>
      <c r="D47" s="1">
        <v>0.55000000000000004</v>
      </c>
      <c r="G47" s="2">
        <v>2</v>
      </c>
      <c r="H47" s="1">
        <v>2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3">
        <v>0</v>
      </c>
      <c r="P47" s="1">
        <v>0</v>
      </c>
      <c r="Q47" s="1">
        <v>0</v>
      </c>
      <c r="R47" s="1">
        <v>0</v>
      </c>
      <c r="S47" s="1">
        <v>0</v>
      </c>
      <c r="T47" s="4">
        <v>0</v>
      </c>
      <c r="U47" s="1">
        <v>2</v>
      </c>
      <c r="V47" s="1">
        <v>0</v>
      </c>
      <c r="W47" s="1">
        <v>0</v>
      </c>
      <c r="X47" s="1">
        <v>0</v>
      </c>
      <c r="Y47" s="1">
        <v>0</v>
      </c>
      <c r="Z47" s="1">
        <v>2</v>
      </c>
      <c r="AA47" s="1">
        <v>0</v>
      </c>
      <c r="AB47" s="13">
        <v>0</v>
      </c>
      <c r="AC47" s="1">
        <v>0</v>
      </c>
      <c r="AD47" s="1">
        <v>0</v>
      </c>
      <c r="AE47" s="1">
        <v>0</v>
      </c>
      <c r="AF47" s="1">
        <v>0</v>
      </c>
      <c r="AG47" s="8">
        <v>0</v>
      </c>
      <c r="AH47" s="1">
        <v>2</v>
      </c>
      <c r="AI47" s="1">
        <v>0</v>
      </c>
      <c r="AJ47" s="1">
        <v>0</v>
      </c>
      <c r="AK47" s="1">
        <v>0</v>
      </c>
      <c r="AL47" s="1">
        <v>0</v>
      </c>
      <c r="AM47" s="1">
        <v>1</v>
      </c>
      <c r="AN47" s="1">
        <v>0</v>
      </c>
      <c r="AO47" s="13">
        <v>0</v>
      </c>
      <c r="AP47" s="1">
        <v>0</v>
      </c>
      <c r="AQ47" s="1">
        <v>0</v>
      </c>
      <c r="AR47" s="1">
        <v>0</v>
      </c>
      <c r="AS47" s="1">
        <v>0</v>
      </c>
      <c r="AT47" s="6"/>
      <c r="BB47" s="13"/>
      <c r="BG47" s="10"/>
      <c r="BO47" s="13"/>
    </row>
    <row r="48" spans="1:67" ht="15.75" customHeight="1" x14ac:dyDescent="0.25">
      <c r="A48" s="1" t="s">
        <v>361</v>
      </c>
      <c r="B48" s="1">
        <v>1.31</v>
      </c>
      <c r="C48" s="1">
        <v>1.1000000000000001</v>
      </c>
      <c r="D48" s="1">
        <v>1.27</v>
      </c>
      <c r="G48" s="2">
        <v>0</v>
      </c>
      <c r="H48" s="1">
        <v>3</v>
      </c>
      <c r="I48" s="1">
        <v>1</v>
      </c>
      <c r="J48" s="1">
        <v>0</v>
      </c>
      <c r="K48" s="1">
        <v>0</v>
      </c>
      <c r="L48" s="1">
        <v>0</v>
      </c>
      <c r="M48" s="1">
        <v>4</v>
      </c>
      <c r="N48" s="1">
        <v>2</v>
      </c>
      <c r="O48" s="13">
        <v>0</v>
      </c>
      <c r="P48" s="1">
        <v>0</v>
      </c>
      <c r="Q48" s="1">
        <v>0</v>
      </c>
      <c r="R48" s="1">
        <v>0</v>
      </c>
      <c r="S48" s="1">
        <v>0</v>
      </c>
      <c r="T48" s="4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3</v>
      </c>
      <c r="AA48" s="1">
        <v>1</v>
      </c>
      <c r="AB48" s="13">
        <v>0</v>
      </c>
      <c r="AC48" s="1">
        <v>0</v>
      </c>
      <c r="AD48" s="1">
        <v>0</v>
      </c>
      <c r="AE48" s="1">
        <v>0</v>
      </c>
      <c r="AF48" s="1">
        <v>0</v>
      </c>
      <c r="AG48" s="8">
        <v>1</v>
      </c>
      <c r="AH48" s="1">
        <v>3</v>
      </c>
      <c r="AI48" s="1">
        <v>0</v>
      </c>
      <c r="AJ48" s="1">
        <v>0</v>
      </c>
      <c r="AK48" s="1">
        <v>0</v>
      </c>
      <c r="AL48" s="1">
        <v>1</v>
      </c>
      <c r="AM48" s="1">
        <v>3</v>
      </c>
      <c r="AN48" s="1">
        <v>1</v>
      </c>
      <c r="AO48" s="13">
        <v>0</v>
      </c>
      <c r="AP48" s="1">
        <v>0</v>
      </c>
      <c r="AQ48" s="1">
        <v>0</v>
      </c>
      <c r="AR48" s="1">
        <v>0</v>
      </c>
      <c r="AS48" s="1">
        <v>0</v>
      </c>
      <c r="AT48" s="6"/>
      <c r="BB48" s="13"/>
      <c r="BG48" s="10"/>
      <c r="BO48" s="13"/>
    </row>
    <row r="49" spans="1:71" ht="15.75" customHeight="1" x14ac:dyDescent="0.25">
      <c r="A49" s="1" t="s">
        <v>362</v>
      </c>
      <c r="B49" s="1">
        <v>0.49</v>
      </c>
      <c r="C49" s="1">
        <v>0.88</v>
      </c>
      <c r="D49" s="1">
        <v>1.1000000000000001</v>
      </c>
      <c r="G49" s="2">
        <v>0</v>
      </c>
      <c r="H49" s="1">
        <v>2</v>
      </c>
      <c r="I49" s="1">
        <v>0</v>
      </c>
      <c r="J49" s="1">
        <v>0</v>
      </c>
      <c r="K49" s="1">
        <v>0</v>
      </c>
      <c r="L49" s="1">
        <v>0</v>
      </c>
      <c r="M49" s="1">
        <v>2</v>
      </c>
      <c r="N49" s="1">
        <v>0</v>
      </c>
      <c r="O49" s="13">
        <v>0</v>
      </c>
      <c r="P49" s="1">
        <v>0</v>
      </c>
      <c r="Q49" s="1">
        <v>0</v>
      </c>
      <c r="R49" s="1">
        <v>0</v>
      </c>
      <c r="S49" s="1">
        <v>0</v>
      </c>
      <c r="T49" s="4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2</v>
      </c>
      <c r="AA49" s="1">
        <v>0</v>
      </c>
      <c r="AB49" s="13">
        <v>0</v>
      </c>
      <c r="AC49" s="1">
        <v>1</v>
      </c>
      <c r="AD49" s="1">
        <v>0</v>
      </c>
      <c r="AE49" s="1">
        <v>0</v>
      </c>
      <c r="AF49" s="1">
        <v>0</v>
      </c>
      <c r="AG49" s="8">
        <v>1</v>
      </c>
      <c r="AH49" s="1">
        <v>0</v>
      </c>
      <c r="AI49" s="1">
        <v>1</v>
      </c>
      <c r="AJ49" s="1">
        <v>0</v>
      </c>
      <c r="AK49" s="1">
        <v>0</v>
      </c>
      <c r="AL49" s="1">
        <v>1</v>
      </c>
      <c r="AM49" s="1">
        <v>2</v>
      </c>
      <c r="AN49" s="1">
        <v>1</v>
      </c>
      <c r="AO49" s="13">
        <v>0</v>
      </c>
      <c r="AP49" s="1">
        <v>0</v>
      </c>
      <c r="AQ49" s="1">
        <v>0</v>
      </c>
      <c r="AR49" s="1">
        <v>0</v>
      </c>
      <c r="AS49" s="1">
        <v>0</v>
      </c>
      <c r="AT49" s="6"/>
      <c r="BB49" s="13"/>
      <c r="BG49" s="10"/>
      <c r="BO49" s="13"/>
    </row>
    <row r="50" spans="1:71" ht="15.75" customHeight="1" x14ac:dyDescent="0.25">
      <c r="A50" s="1" t="s">
        <v>363</v>
      </c>
      <c r="B50" s="1">
        <v>1.1499999999999999</v>
      </c>
      <c r="C50" s="1">
        <v>1.4</v>
      </c>
      <c r="D50" s="1">
        <v>1.1200000000000001</v>
      </c>
      <c r="G50" s="2">
        <v>0</v>
      </c>
      <c r="H50" s="1">
        <v>2</v>
      </c>
      <c r="I50" s="1">
        <v>1</v>
      </c>
      <c r="J50" s="1">
        <v>0</v>
      </c>
      <c r="K50" s="1">
        <v>0</v>
      </c>
      <c r="L50" s="1">
        <v>0</v>
      </c>
      <c r="M50" s="1">
        <v>3</v>
      </c>
      <c r="N50" s="1">
        <v>0</v>
      </c>
      <c r="O50" s="13">
        <v>0</v>
      </c>
      <c r="P50" s="1">
        <v>0</v>
      </c>
      <c r="Q50" s="1">
        <v>0</v>
      </c>
      <c r="R50" s="1">
        <v>0</v>
      </c>
      <c r="S50" s="1">
        <v>0</v>
      </c>
      <c r="T50" s="4">
        <v>1</v>
      </c>
      <c r="U50" s="1">
        <v>1</v>
      </c>
      <c r="V50" s="1">
        <v>2</v>
      </c>
      <c r="W50" s="1">
        <v>0</v>
      </c>
      <c r="X50" s="1">
        <v>0</v>
      </c>
      <c r="Y50" s="1">
        <v>0</v>
      </c>
      <c r="Z50" s="1">
        <v>2</v>
      </c>
      <c r="AA50" s="1">
        <v>0</v>
      </c>
      <c r="AB50" s="13">
        <v>0</v>
      </c>
      <c r="AC50" s="1">
        <v>0</v>
      </c>
      <c r="AD50" s="1">
        <v>0</v>
      </c>
      <c r="AE50" s="1">
        <v>0</v>
      </c>
      <c r="AF50" s="1">
        <v>0</v>
      </c>
      <c r="AG50" s="8">
        <v>2</v>
      </c>
      <c r="AH50" s="1">
        <v>1</v>
      </c>
      <c r="AI50" s="1">
        <v>1</v>
      </c>
      <c r="AJ50" s="1">
        <v>0</v>
      </c>
      <c r="AK50" s="1">
        <v>0</v>
      </c>
      <c r="AL50" s="1">
        <v>0</v>
      </c>
      <c r="AM50" s="1">
        <v>3</v>
      </c>
      <c r="AN50" s="1">
        <v>0</v>
      </c>
      <c r="AO50" s="13">
        <v>0</v>
      </c>
      <c r="AP50" s="1">
        <v>0</v>
      </c>
      <c r="AQ50" s="1">
        <v>0</v>
      </c>
      <c r="AR50" s="1">
        <v>0</v>
      </c>
      <c r="AS50" s="1">
        <v>0</v>
      </c>
      <c r="AT50" s="6"/>
      <c r="BB50" s="13"/>
      <c r="BG50" s="10"/>
      <c r="BO50" s="13"/>
    </row>
    <row r="51" spans="1:71" ht="15.75" customHeight="1" x14ac:dyDescent="0.25">
      <c r="A51" s="1" t="s">
        <v>364</v>
      </c>
      <c r="B51" s="1">
        <v>1.24</v>
      </c>
      <c r="C51" s="1">
        <v>1.02</v>
      </c>
      <c r="D51" s="1">
        <v>0.95</v>
      </c>
      <c r="G51" s="2">
        <v>0</v>
      </c>
      <c r="H51" s="1">
        <v>2</v>
      </c>
      <c r="I51" s="1">
        <v>2</v>
      </c>
      <c r="J51" s="1">
        <v>0</v>
      </c>
      <c r="K51" s="1">
        <v>0</v>
      </c>
      <c r="L51" s="1">
        <v>2</v>
      </c>
      <c r="M51" s="1">
        <v>2</v>
      </c>
      <c r="N51" s="1">
        <v>0</v>
      </c>
      <c r="O51" s="13">
        <v>0</v>
      </c>
      <c r="P51" s="1">
        <v>0</v>
      </c>
      <c r="Q51" s="1">
        <v>0</v>
      </c>
      <c r="R51" s="1">
        <v>0</v>
      </c>
      <c r="S51" s="1">
        <v>0</v>
      </c>
      <c r="T51" s="4">
        <v>0</v>
      </c>
      <c r="U51" s="1">
        <v>0</v>
      </c>
      <c r="V51" s="1">
        <v>1</v>
      </c>
      <c r="W51" s="1">
        <v>1</v>
      </c>
      <c r="X51" s="1">
        <v>0</v>
      </c>
      <c r="Y51" s="1">
        <v>0</v>
      </c>
      <c r="Z51" s="1">
        <v>3</v>
      </c>
      <c r="AA51" s="1">
        <v>1</v>
      </c>
      <c r="AB51" s="13">
        <v>0</v>
      </c>
      <c r="AC51" s="1">
        <v>1</v>
      </c>
      <c r="AD51" s="1">
        <v>0</v>
      </c>
      <c r="AE51" s="1">
        <v>0</v>
      </c>
      <c r="AF51" s="1">
        <v>0</v>
      </c>
      <c r="AG51" s="8">
        <v>0</v>
      </c>
      <c r="AH51" s="1">
        <v>3</v>
      </c>
      <c r="AI51" s="1">
        <v>0</v>
      </c>
      <c r="AJ51" s="1">
        <v>0</v>
      </c>
      <c r="AK51" s="1">
        <v>0</v>
      </c>
      <c r="AL51" s="1">
        <v>3</v>
      </c>
      <c r="AM51" s="1">
        <v>3</v>
      </c>
      <c r="AN51" s="1">
        <v>2</v>
      </c>
      <c r="AO51" s="13">
        <v>1</v>
      </c>
      <c r="AP51" s="1">
        <v>0</v>
      </c>
      <c r="AQ51" s="1">
        <v>0</v>
      </c>
      <c r="AR51" s="1">
        <v>0</v>
      </c>
      <c r="AS51" s="1">
        <v>0</v>
      </c>
      <c r="AT51" s="6"/>
      <c r="BB51" s="13"/>
      <c r="BG51" s="10"/>
      <c r="BO51" s="13"/>
    </row>
    <row r="52" spans="1:71" ht="15.75" customHeight="1" x14ac:dyDescent="0.25">
      <c r="A52" s="1" t="s">
        <v>365</v>
      </c>
      <c r="B52" s="1">
        <v>1.47</v>
      </c>
      <c r="C52" s="1">
        <v>1.1100000000000001</v>
      </c>
      <c r="D52" s="1">
        <v>0.88</v>
      </c>
      <c r="G52" s="2">
        <v>1</v>
      </c>
      <c r="H52" s="1">
        <v>3</v>
      </c>
      <c r="I52" s="1">
        <v>2</v>
      </c>
      <c r="J52" s="1">
        <v>0</v>
      </c>
      <c r="K52" s="1">
        <v>1</v>
      </c>
      <c r="L52" s="1">
        <v>0</v>
      </c>
      <c r="M52" s="1">
        <v>1</v>
      </c>
      <c r="N52" s="1">
        <v>0</v>
      </c>
      <c r="O52" s="13">
        <v>1</v>
      </c>
      <c r="P52" s="1">
        <v>0</v>
      </c>
      <c r="Q52" s="1">
        <v>0</v>
      </c>
      <c r="R52" s="1">
        <v>0</v>
      </c>
      <c r="S52" s="1">
        <v>0</v>
      </c>
      <c r="T52" s="4">
        <v>1</v>
      </c>
      <c r="U52" s="1">
        <v>0</v>
      </c>
      <c r="V52" s="1">
        <v>1</v>
      </c>
      <c r="W52" s="1">
        <v>0</v>
      </c>
      <c r="X52" s="1">
        <v>0</v>
      </c>
      <c r="Y52" s="1">
        <v>0</v>
      </c>
      <c r="Z52" s="1">
        <v>1</v>
      </c>
      <c r="AA52" s="1">
        <v>0</v>
      </c>
      <c r="AB52" s="13">
        <v>1</v>
      </c>
      <c r="AC52" s="1">
        <v>0</v>
      </c>
      <c r="AD52" s="1">
        <v>0</v>
      </c>
      <c r="AE52" s="1">
        <v>0</v>
      </c>
      <c r="AF52" s="1">
        <v>0</v>
      </c>
      <c r="AG52" s="8">
        <v>0</v>
      </c>
      <c r="AH52" s="1">
        <v>4</v>
      </c>
      <c r="AI52" s="1">
        <v>0</v>
      </c>
      <c r="AJ52" s="1">
        <v>0</v>
      </c>
      <c r="AK52" s="1">
        <v>0</v>
      </c>
      <c r="AL52" s="1">
        <v>0</v>
      </c>
      <c r="AM52" s="1">
        <v>1</v>
      </c>
      <c r="AN52" s="1">
        <v>0</v>
      </c>
      <c r="AO52" s="13">
        <v>1</v>
      </c>
      <c r="AP52" s="1">
        <v>0</v>
      </c>
      <c r="AQ52" s="1">
        <v>0</v>
      </c>
      <c r="AR52" s="1">
        <v>0</v>
      </c>
      <c r="AS52" s="1">
        <v>0</v>
      </c>
      <c r="AT52" s="6"/>
      <c r="BB52" s="13"/>
      <c r="BG52" s="10"/>
      <c r="BO52" s="13"/>
    </row>
    <row r="53" spans="1:71" ht="15.75" customHeight="1" x14ac:dyDescent="0.25">
      <c r="A53" s="1" t="s">
        <v>366</v>
      </c>
      <c r="B53" s="1">
        <v>1.24</v>
      </c>
      <c r="C53" s="1">
        <v>1.1200000000000001</v>
      </c>
      <c r="D53" s="1">
        <v>1.26</v>
      </c>
      <c r="G53" s="2">
        <v>0</v>
      </c>
      <c r="H53" s="1">
        <v>5</v>
      </c>
      <c r="I53" s="1">
        <v>1</v>
      </c>
      <c r="J53" s="1">
        <v>0</v>
      </c>
      <c r="K53" s="1">
        <v>0</v>
      </c>
      <c r="L53" s="1">
        <v>0</v>
      </c>
      <c r="M53" s="1">
        <v>1</v>
      </c>
      <c r="N53" s="1">
        <v>1</v>
      </c>
      <c r="O53" s="13">
        <v>0</v>
      </c>
      <c r="P53" s="1">
        <v>0</v>
      </c>
      <c r="Q53" s="1">
        <v>0</v>
      </c>
      <c r="R53" s="1">
        <v>0</v>
      </c>
      <c r="S53" s="1">
        <v>0</v>
      </c>
      <c r="T53" s="4">
        <v>0</v>
      </c>
      <c r="U53" s="1">
        <v>0</v>
      </c>
      <c r="V53" s="1">
        <v>0</v>
      </c>
      <c r="W53" s="1">
        <v>0</v>
      </c>
      <c r="X53" s="1">
        <v>0</v>
      </c>
      <c r="Y53" s="1">
        <v>0</v>
      </c>
      <c r="Z53" s="1">
        <v>5</v>
      </c>
      <c r="AA53" s="1">
        <v>1</v>
      </c>
      <c r="AB53" s="13">
        <v>0</v>
      </c>
      <c r="AC53" s="1">
        <v>0</v>
      </c>
      <c r="AD53" s="1">
        <v>0</v>
      </c>
      <c r="AE53" s="1">
        <v>0</v>
      </c>
      <c r="AF53" s="1">
        <v>0</v>
      </c>
      <c r="AG53" s="8">
        <v>0</v>
      </c>
      <c r="AH53" s="1">
        <v>2</v>
      </c>
      <c r="AI53" s="1">
        <v>2</v>
      </c>
      <c r="AJ53" s="1">
        <v>0</v>
      </c>
      <c r="AK53" s="1">
        <v>0</v>
      </c>
      <c r="AL53" s="1">
        <v>0</v>
      </c>
      <c r="AM53" s="1">
        <v>5</v>
      </c>
      <c r="AN53" s="1">
        <v>2</v>
      </c>
      <c r="AO53" s="13">
        <v>1</v>
      </c>
      <c r="AP53" s="1">
        <v>0</v>
      </c>
      <c r="AQ53" s="1">
        <v>0</v>
      </c>
      <c r="AR53" s="1">
        <v>0</v>
      </c>
      <c r="AS53" s="1">
        <v>0</v>
      </c>
      <c r="AT53" s="6"/>
      <c r="BB53" s="13"/>
      <c r="BG53" s="10"/>
      <c r="BO53" s="13"/>
    </row>
    <row r="54" spans="1:71" ht="15.75" customHeight="1" x14ac:dyDescent="0.25">
      <c r="A54" s="12">
        <v>45534</v>
      </c>
      <c r="B54" s="2"/>
      <c r="C54" s="2"/>
      <c r="D54" s="2"/>
      <c r="E54" s="2"/>
      <c r="F54" s="2"/>
      <c r="G54" s="2"/>
      <c r="O54" s="13"/>
      <c r="T54" s="4"/>
      <c r="AB54" s="13"/>
      <c r="AG54" s="8"/>
      <c r="AO54" s="13"/>
      <c r="AT54" s="6"/>
      <c r="BB54" s="13"/>
      <c r="BG54" s="10"/>
      <c r="BO54" s="13"/>
    </row>
    <row r="55" spans="1:71" ht="15.75" customHeight="1" x14ac:dyDescent="0.25">
      <c r="A55" s="1" t="s">
        <v>367</v>
      </c>
      <c r="B55" s="1">
        <v>1.1399999999999999</v>
      </c>
      <c r="C55" s="1">
        <v>1.21</v>
      </c>
      <c r="G55" s="2">
        <v>0</v>
      </c>
      <c r="H55" s="1">
        <v>3</v>
      </c>
      <c r="I55" s="1">
        <v>0</v>
      </c>
      <c r="J55" s="1">
        <v>0</v>
      </c>
      <c r="K55" s="1">
        <v>0</v>
      </c>
      <c r="L55" s="1">
        <v>0</v>
      </c>
      <c r="M55" s="1">
        <v>4</v>
      </c>
      <c r="N55" s="1">
        <v>1</v>
      </c>
      <c r="O55" s="13">
        <v>0</v>
      </c>
      <c r="P55" s="1">
        <v>0</v>
      </c>
      <c r="Q55" s="1">
        <v>0</v>
      </c>
      <c r="R55" s="1">
        <v>0</v>
      </c>
      <c r="S55" s="1">
        <v>0</v>
      </c>
      <c r="T55" s="4">
        <v>1</v>
      </c>
      <c r="U55" s="1">
        <v>0</v>
      </c>
      <c r="V55" s="1">
        <v>1</v>
      </c>
      <c r="W55" s="1">
        <v>0</v>
      </c>
      <c r="X55" s="1">
        <v>0</v>
      </c>
      <c r="Y55" s="1">
        <v>2</v>
      </c>
      <c r="Z55" s="1">
        <v>2</v>
      </c>
      <c r="AA55" s="1">
        <v>0</v>
      </c>
      <c r="AB55" s="13">
        <v>0</v>
      </c>
      <c r="AC55" s="1">
        <v>0</v>
      </c>
      <c r="AD55" s="1">
        <v>0</v>
      </c>
      <c r="AE55" s="1">
        <v>0</v>
      </c>
      <c r="AF55" s="1">
        <v>0</v>
      </c>
      <c r="AG55" s="8"/>
      <c r="AO55" s="13"/>
      <c r="AT55" s="6"/>
      <c r="BB55" s="13"/>
      <c r="BG55" s="10"/>
      <c r="BO55" s="13"/>
    </row>
    <row r="56" spans="1:71" ht="15.75" customHeight="1" x14ac:dyDescent="0.25">
      <c r="A56" s="14">
        <v>45536</v>
      </c>
      <c r="B56" s="6"/>
      <c r="C56" s="6"/>
      <c r="D56" s="6"/>
      <c r="E56" s="6"/>
      <c r="F56" s="6"/>
      <c r="G56" s="2"/>
      <c r="O56" s="13"/>
      <c r="T56" s="4"/>
      <c r="AB56" s="13"/>
      <c r="AG56" s="8"/>
      <c r="AO56" s="13"/>
      <c r="AT56" s="6"/>
      <c r="BB56" s="13"/>
      <c r="BG56" s="10"/>
      <c r="BO56" s="13"/>
    </row>
    <row r="57" spans="1:71" ht="15.75" customHeight="1" x14ac:dyDescent="0.25">
      <c r="A57" s="1" t="s">
        <v>368</v>
      </c>
      <c r="B57" s="1">
        <v>0.86</v>
      </c>
      <c r="C57" s="1">
        <v>0.46</v>
      </c>
      <c r="G57" s="2">
        <v>1</v>
      </c>
      <c r="H57" s="1">
        <v>0</v>
      </c>
      <c r="I57" s="1">
        <v>2</v>
      </c>
      <c r="J57" s="1">
        <v>0</v>
      </c>
      <c r="K57" s="1">
        <v>0</v>
      </c>
      <c r="L57" s="1">
        <v>0</v>
      </c>
      <c r="M57" s="1">
        <v>3</v>
      </c>
      <c r="N57" s="1">
        <v>1</v>
      </c>
      <c r="O57" s="13">
        <v>1</v>
      </c>
      <c r="P57" s="1">
        <v>0</v>
      </c>
      <c r="Q57" s="1">
        <v>1</v>
      </c>
      <c r="R57" s="1">
        <v>0</v>
      </c>
      <c r="S57" s="1">
        <v>0</v>
      </c>
      <c r="T57" s="4">
        <v>1</v>
      </c>
      <c r="U57" s="1">
        <v>0</v>
      </c>
      <c r="V57" s="1">
        <v>0</v>
      </c>
      <c r="W57" s="1">
        <v>0</v>
      </c>
      <c r="X57" s="1">
        <v>0</v>
      </c>
      <c r="Y57" s="1">
        <v>0</v>
      </c>
      <c r="Z57" s="1">
        <v>2</v>
      </c>
      <c r="AA57" s="1">
        <v>1</v>
      </c>
      <c r="AB57" s="13">
        <v>0</v>
      </c>
      <c r="AC57" s="1">
        <v>0</v>
      </c>
      <c r="AD57" s="1">
        <v>0</v>
      </c>
      <c r="AE57" s="1">
        <v>0</v>
      </c>
      <c r="AF57" s="1">
        <v>0</v>
      </c>
      <c r="AG57" s="8"/>
      <c r="AO57" s="13"/>
      <c r="AT57" s="6"/>
      <c r="BB57" s="13"/>
      <c r="BG57" s="10"/>
      <c r="BO57" s="13"/>
    </row>
    <row r="58" spans="1:71" ht="15.75" customHeight="1" x14ac:dyDescent="0.25">
      <c r="A58" s="12">
        <v>45556</v>
      </c>
      <c r="B58" s="2"/>
      <c r="C58" s="2"/>
      <c r="D58" s="2"/>
      <c r="E58" s="2"/>
      <c r="F58" s="2"/>
      <c r="G58" s="2"/>
      <c r="O58" s="13"/>
      <c r="T58" s="4"/>
      <c r="AB58" s="13"/>
      <c r="AG58" s="8"/>
      <c r="AO58" s="13"/>
      <c r="AT58" s="6"/>
      <c r="BB58" s="13"/>
      <c r="BG58" s="10"/>
      <c r="BO58" s="13"/>
    </row>
    <row r="59" spans="1:71" ht="15.75" customHeight="1" x14ac:dyDescent="0.25">
      <c r="A59" s="1" t="s">
        <v>368</v>
      </c>
      <c r="B59" s="1">
        <v>1.19</v>
      </c>
      <c r="C59" s="1">
        <v>0.98</v>
      </c>
      <c r="D59" s="1">
        <v>1.06</v>
      </c>
      <c r="G59" s="2">
        <v>0</v>
      </c>
      <c r="H59" s="1">
        <v>3</v>
      </c>
      <c r="I59" s="1">
        <v>2</v>
      </c>
      <c r="J59" s="1">
        <v>0</v>
      </c>
      <c r="K59" s="1">
        <v>0</v>
      </c>
      <c r="L59" s="1">
        <v>0</v>
      </c>
      <c r="M59" s="1">
        <v>3</v>
      </c>
      <c r="N59" s="1">
        <v>0</v>
      </c>
      <c r="O59" s="13">
        <v>0</v>
      </c>
      <c r="P59" s="1">
        <v>1</v>
      </c>
      <c r="Q59" s="1">
        <v>0</v>
      </c>
      <c r="R59" s="1">
        <v>0</v>
      </c>
      <c r="S59" s="1">
        <v>0</v>
      </c>
      <c r="T59" s="4">
        <v>1</v>
      </c>
      <c r="U59" s="1">
        <v>0</v>
      </c>
      <c r="V59" s="1">
        <v>1</v>
      </c>
      <c r="W59" s="1">
        <v>0</v>
      </c>
      <c r="X59" s="1">
        <v>0</v>
      </c>
      <c r="Y59" s="1">
        <v>0</v>
      </c>
      <c r="Z59" s="1">
        <v>3</v>
      </c>
      <c r="AA59" s="1">
        <v>1</v>
      </c>
      <c r="AB59" s="13">
        <v>0</v>
      </c>
      <c r="AC59" s="1">
        <v>2</v>
      </c>
      <c r="AD59" s="1">
        <v>0</v>
      </c>
      <c r="AE59" s="1">
        <v>0</v>
      </c>
      <c r="AF59" s="1">
        <v>0</v>
      </c>
      <c r="AG59" s="8">
        <v>2</v>
      </c>
      <c r="AH59" s="1">
        <v>3</v>
      </c>
      <c r="AI59" s="1">
        <v>2</v>
      </c>
      <c r="AJ59" s="1">
        <v>0</v>
      </c>
      <c r="AK59" s="1">
        <v>0</v>
      </c>
      <c r="AL59" s="1">
        <v>3</v>
      </c>
      <c r="AM59" s="1">
        <v>4</v>
      </c>
      <c r="AN59" s="1">
        <v>0</v>
      </c>
      <c r="AO59" s="13">
        <v>0</v>
      </c>
      <c r="AP59" s="1">
        <v>0</v>
      </c>
      <c r="AQ59" s="1">
        <v>0</v>
      </c>
      <c r="AR59" s="1">
        <v>0</v>
      </c>
      <c r="AS59" s="1">
        <v>0</v>
      </c>
      <c r="AT59" s="6"/>
      <c r="BB59" s="13"/>
      <c r="BG59" s="10"/>
      <c r="BO59" s="13"/>
    </row>
    <row r="60" spans="1:71" ht="15.75" customHeight="1" x14ac:dyDescent="0.25">
      <c r="A60" s="1" t="s">
        <v>369</v>
      </c>
      <c r="B60" s="1">
        <v>1.1100000000000001</v>
      </c>
      <c r="C60" s="1">
        <v>1.1599999999999999</v>
      </c>
      <c r="D60" s="1">
        <v>1.0900000000000001</v>
      </c>
      <c r="G60" s="2">
        <v>2</v>
      </c>
      <c r="H60" s="1">
        <v>1</v>
      </c>
      <c r="I60" s="1">
        <v>0</v>
      </c>
      <c r="J60" s="1">
        <v>1</v>
      </c>
      <c r="K60" s="1">
        <v>0</v>
      </c>
      <c r="L60" s="1">
        <v>0</v>
      </c>
      <c r="M60" s="1">
        <v>2</v>
      </c>
      <c r="N60" s="1">
        <v>0</v>
      </c>
      <c r="O60" s="13">
        <v>0</v>
      </c>
      <c r="P60" s="1">
        <v>1</v>
      </c>
      <c r="Q60" s="1">
        <v>0</v>
      </c>
      <c r="R60" s="1">
        <v>0</v>
      </c>
      <c r="S60" s="1">
        <v>0</v>
      </c>
      <c r="T60" s="4">
        <v>0</v>
      </c>
      <c r="U60" s="1">
        <v>0</v>
      </c>
      <c r="V60" s="1">
        <v>1</v>
      </c>
      <c r="W60" s="1">
        <v>1</v>
      </c>
      <c r="X60" s="1">
        <v>0</v>
      </c>
      <c r="Y60" s="1">
        <v>0</v>
      </c>
      <c r="Z60" s="1">
        <v>3</v>
      </c>
      <c r="AA60" s="1">
        <v>0</v>
      </c>
      <c r="AB60" s="13">
        <v>0</v>
      </c>
      <c r="AC60" s="1">
        <v>0</v>
      </c>
      <c r="AD60" s="1">
        <v>0</v>
      </c>
      <c r="AE60" s="1">
        <v>1</v>
      </c>
      <c r="AF60" s="1">
        <v>0</v>
      </c>
      <c r="AG60" s="8">
        <v>0</v>
      </c>
      <c r="AH60" s="1">
        <v>3</v>
      </c>
      <c r="AI60" s="1">
        <v>2</v>
      </c>
      <c r="AJ60" s="1">
        <v>0</v>
      </c>
      <c r="AK60" s="1">
        <v>0</v>
      </c>
      <c r="AL60" s="1">
        <v>3</v>
      </c>
      <c r="AM60" s="1">
        <v>2</v>
      </c>
      <c r="AN60" s="1">
        <v>1</v>
      </c>
      <c r="AO60" s="13">
        <v>2</v>
      </c>
      <c r="AP60" s="1">
        <v>1</v>
      </c>
      <c r="AQ60" s="1">
        <v>0</v>
      </c>
      <c r="AR60" s="1">
        <v>0</v>
      </c>
      <c r="AS60" s="1">
        <v>0</v>
      </c>
      <c r="AT60" s="6"/>
      <c r="BB60" s="13"/>
      <c r="BG60" s="10"/>
      <c r="BO60" s="13"/>
    </row>
    <row r="61" spans="1:71" ht="15.75" customHeight="1" x14ac:dyDescent="0.25">
      <c r="A61" s="1" t="s">
        <v>370</v>
      </c>
      <c r="B61" s="1">
        <v>1.57</v>
      </c>
      <c r="C61" s="1">
        <v>0.72</v>
      </c>
      <c r="D61" s="1">
        <v>1.01</v>
      </c>
      <c r="G61" s="2">
        <v>0</v>
      </c>
      <c r="H61" s="1">
        <v>6</v>
      </c>
      <c r="I61" s="1">
        <v>0</v>
      </c>
      <c r="J61" s="1">
        <v>2</v>
      </c>
      <c r="K61" s="1">
        <v>0</v>
      </c>
      <c r="L61" s="1">
        <v>0</v>
      </c>
      <c r="M61" s="1">
        <v>4</v>
      </c>
      <c r="N61" s="1">
        <v>0</v>
      </c>
      <c r="O61" s="13">
        <v>0</v>
      </c>
      <c r="P61" s="1">
        <v>1</v>
      </c>
      <c r="Q61" s="1">
        <v>0</v>
      </c>
      <c r="R61" s="1">
        <v>0</v>
      </c>
      <c r="S61" s="1">
        <v>0</v>
      </c>
      <c r="T61" s="4">
        <v>0</v>
      </c>
      <c r="U61" s="1">
        <v>0</v>
      </c>
      <c r="V61" s="1">
        <v>1</v>
      </c>
      <c r="X61" s="1">
        <v>0</v>
      </c>
      <c r="Y61" s="1">
        <v>0</v>
      </c>
      <c r="Z61" s="1">
        <v>5</v>
      </c>
      <c r="AA61" s="1">
        <v>0</v>
      </c>
      <c r="AB61" s="13">
        <v>0</v>
      </c>
      <c r="AC61" s="1">
        <v>0</v>
      </c>
      <c r="AD61" s="1">
        <v>0</v>
      </c>
      <c r="AE61" s="1">
        <v>0</v>
      </c>
      <c r="AF61" s="1">
        <v>0</v>
      </c>
      <c r="AG61" s="8">
        <v>0</v>
      </c>
      <c r="AH61" s="1">
        <v>3</v>
      </c>
      <c r="AI61" s="1">
        <v>2</v>
      </c>
      <c r="AJ61" s="1">
        <v>0</v>
      </c>
      <c r="AK61" s="1">
        <v>0</v>
      </c>
      <c r="AL61" s="1">
        <v>0</v>
      </c>
      <c r="AM61" s="1">
        <v>3</v>
      </c>
      <c r="AN61" s="1">
        <v>1</v>
      </c>
      <c r="AO61" s="13">
        <v>1</v>
      </c>
      <c r="AP61" s="1">
        <v>0</v>
      </c>
      <c r="AQ61" s="1">
        <v>0</v>
      </c>
      <c r="AR61" s="1">
        <v>0</v>
      </c>
      <c r="AS61" s="1">
        <v>0</v>
      </c>
      <c r="AT61" s="6"/>
      <c r="BB61" s="13"/>
      <c r="BG61" s="10"/>
      <c r="BO61" s="13"/>
    </row>
    <row r="62" spans="1:71" ht="15.75" customHeight="1" x14ac:dyDescent="0.25">
      <c r="B62" s="1">
        <f t="shared" ref="B62:F62" si="0">AVERAGE(B3:B61)</f>
        <v>1.2435416666666668</v>
      </c>
      <c r="C62" s="1">
        <f t="shared" si="0"/>
        <v>1.2370833333333331</v>
      </c>
      <c r="D62" s="1">
        <f t="shared" si="0"/>
        <v>1.1846341463414634</v>
      </c>
      <c r="E62" s="1">
        <f t="shared" si="0"/>
        <v>1.1844444444444446</v>
      </c>
      <c r="F62" s="1">
        <f t="shared" si="0"/>
        <v>0.84499999999999997</v>
      </c>
      <c r="G62" s="2">
        <f t="shared" ref="G62:BS62" si="1">SUM(G3:G61)</f>
        <v>26</v>
      </c>
      <c r="H62" s="2">
        <f t="shared" si="1"/>
        <v>99</v>
      </c>
      <c r="I62" s="2">
        <f t="shared" si="1"/>
        <v>42</v>
      </c>
      <c r="J62" s="2">
        <f t="shared" si="1"/>
        <v>11</v>
      </c>
      <c r="K62" s="2">
        <f t="shared" si="1"/>
        <v>2</v>
      </c>
      <c r="L62" s="2">
        <f t="shared" si="1"/>
        <v>7</v>
      </c>
      <c r="M62" s="2">
        <f t="shared" si="1"/>
        <v>96</v>
      </c>
      <c r="N62" s="2">
        <f t="shared" si="1"/>
        <v>29</v>
      </c>
      <c r="O62" s="2">
        <f t="shared" si="1"/>
        <v>9</v>
      </c>
      <c r="P62" s="2">
        <f t="shared" si="1"/>
        <v>9</v>
      </c>
      <c r="Q62" s="2">
        <f t="shared" si="1"/>
        <v>2</v>
      </c>
      <c r="R62" s="2">
        <f t="shared" si="1"/>
        <v>0</v>
      </c>
      <c r="S62" s="2">
        <f t="shared" si="1"/>
        <v>0</v>
      </c>
      <c r="T62" s="2">
        <f t="shared" si="1"/>
        <v>16</v>
      </c>
      <c r="U62" s="2">
        <f t="shared" si="1"/>
        <v>37</v>
      </c>
      <c r="V62" s="2">
        <f t="shared" si="1"/>
        <v>45</v>
      </c>
      <c r="W62" s="2">
        <f t="shared" si="1"/>
        <v>10</v>
      </c>
      <c r="X62" s="2">
        <f t="shared" si="1"/>
        <v>1</v>
      </c>
      <c r="Y62" s="2">
        <f t="shared" si="1"/>
        <v>18</v>
      </c>
      <c r="Z62" s="2">
        <f t="shared" si="1"/>
        <v>142</v>
      </c>
      <c r="AA62" s="2">
        <f t="shared" si="1"/>
        <v>14</v>
      </c>
      <c r="AB62" s="2">
        <f t="shared" si="1"/>
        <v>16</v>
      </c>
      <c r="AC62" s="2">
        <f t="shared" si="1"/>
        <v>13</v>
      </c>
      <c r="AD62" s="2">
        <f t="shared" si="1"/>
        <v>3</v>
      </c>
      <c r="AE62" s="2">
        <f t="shared" si="1"/>
        <v>3</v>
      </c>
      <c r="AF62" s="2">
        <f t="shared" si="1"/>
        <v>1</v>
      </c>
      <c r="AG62" s="2">
        <f t="shared" si="1"/>
        <v>23</v>
      </c>
      <c r="AH62" s="2">
        <f t="shared" si="1"/>
        <v>89</v>
      </c>
      <c r="AI62" s="2">
        <f t="shared" si="1"/>
        <v>35</v>
      </c>
      <c r="AJ62" s="2">
        <f t="shared" si="1"/>
        <v>7</v>
      </c>
      <c r="AK62" s="2">
        <f t="shared" si="1"/>
        <v>0</v>
      </c>
      <c r="AL62" s="2">
        <f t="shared" si="1"/>
        <v>17</v>
      </c>
      <c r="AM62" s="2">
        <f t="shared" si="1"/>
        <v>98</v>
      </c>
      <c r="AN62" s="2">
        <f t="shared" si="1"/>
        <v>22</v>
      </c>
      <c r="AO62" s="2">
        <f t="shared" si="1"/>
        <v>12</v>
      </c>
      <c r="AP62" s="2">
        <f t="shared" si="1"/>
        <v>4</v>
      </c>
      <c r="AQ62" s="2">
        <f t="shared" si="1"/>
        <v>0</v>
      </c>
      <c r="AR62" s="2">
        <f t="shared" si="1"/>
        <v>0</v>
      </c>
      <c r="AS62" s="2">
        <f t="shared" si="1"/>
        <v>0</v>
      </c>
      <c r="AT62" s="2">
        <f t="shared" si="1"/>
        <v>14</v>
      </c>
      <c r="AU62" s="2">
        <f t="shared" si="1"/>
        <v>25</v>
      </c>
      <c r="AV62" s="2">
        <f t="shared" si="1"/>
        <v>6</v>
      </c>
      <c r="AW62" s="2">
        <f t="shared" si="1"/>
        <v>4</v>
      </c>
      <c r="AX62" s="2">
        <f t="shared" si="1"/>
        <v>0</v>
      </c>
      <c r="AY62" s="2">
        <f t="shared" si="1"/>
        <v>3</v>
      </c>
      <c r="AZ62" s="2">
        <f t="shared" si="1"/>
        <v>12</v>
      </c>
      <c r="BA62" s="2">
        <f t="shared" si="1"/>
        <v>7</v>
      </c>
      <c r="BB62" s="2">
        <f t="shared" si="1"/>
        <v>4</v>
      </c>
      <c r="BC62" s="2">
        <f t="shared" si="1"/>
        <v>1</v>
      </c>
      <c r="BD62" s="2">
        <f t="shared" si="1"/>
        <v>0</v>
      </c>
      <c r="BE62" s="2">
        <f t="shared" si="1"/>
        <v>0</v>
      </c>
      <c r="BF62" s="2">
        <f t="shared" si="1"/>
        <v>0</v>
      </c>
      <c r="BG62" s="2">
        <f t="shared" si="1"/>
        <v>0</v>
      </c>
      <c r="BH62" s="2">
        <f t="shared" si="1"/>
        <v>3</v>
      </c>
      <c r="BI62" s="2">
        <f t="shared" si="1"/>
        <v>0</v>
      </c>
      <c r="BJ62" s="2">
        <f t="shared" si="1"/>
        <v>0</v>
      </c>
      <c r="BK62" s="2">
        <f t="shared" si="1"/>
        <v>0</v>
      </c>
      <c r="BL62" s="2">
        <f t="shared" si="1"/>
        <v>0</v>
      </c>
      <c r="BM62" s="2">
        <f t="shared" si="1"/>
        <v>3</v>
      </c>
      <c r="BN62" s="2">
        <f t="shared" si="1"/>
        <v>0</v>
      </c>
      <c r="BO62" s="2">
        <f t="shared" si="1"/>
        <v>0</v>
      </c>
      <c r="BP62" s="2">
        <f t="shared" si="1"/>
        <v>0</v>
      </c>
      <c r="BQ62" s="2">
        <f t="shared" si="1"/>
        <v>0</v>
      </c>
      <c r="BR62" s="2">
        <f t="shared" si="1"/>
        <v>0</v>
      </c>
      <c r="BS62" s="2">
        <f t="shared" si="1"/>
        <v>0</v>
      </c>
    </row>
    <row r="63" spans="1:71" ht="15.75" customHeight="1" x14ac:dyDescent="0.25">
      <c r="G63" s="2"/>
      <c r="O63" s="13"/>
      <c r="T63" s="4"/>
      <c r="AB63" s="13"/>
      <c r="AG63" s="8"/>
      <c r="AO63" s="13"/>
      <c r="AT63" s="6"/>
      <c r="BB63" s="13"/>
      <c r="BG63" s="10"/>
      <c r="BO63" s="13"/>
    </row>
    <row r="64" spans="1:71" ht="15.75" customHeight="1" x14ac:dyDescent="0.25">
      <c r="G64" s="2"/>
      <c r="O64" s="13"/>
      <c r="T64" s="4"/>
      <c r="AB64" s="13"/>
      <c r="AG64" s="8"/>
      <c r="AO64" s="13"/>
      <c r="AT64" s="6"/>
      <c r="BB64" s="13"/>
      <c r="BG64" s="10"/>
      <c r="BO64" s="13"/>
    </row>
    <row r="65" spans="7:67" ht="15.75" customHeight="1" x14ac:dyDescent="0.25">
      <c r="G65" s="2"/>
      <c r="O65" s="13"/>
      <c r="T65" s="4"/>
      <c r="AB65" s="13"/>
      <c r="AG65" s="8"/>
      <c r="AO65" s="13"/>
      <c r="AT65" s="6"/>
      <c r="BB65" s="13"/>
      <c r="BG65" s="10"/>
      <c r="BO65" s="13"/>
    </row>
    <row r="66" spans="7:67" ht="15.75" customHeight="1" x14ac:dyDescent="0.25">
      <c r="G66" s="2"/>
      <c r="O66" s="13"/>
      <c r="T66" s="4"/>
      <c r="AB66" s="13"/>
      <c r="AG66" s="8"/>
      <c r="AO66" s="13"/>
      <c r="AT66" s="6"/>
      <c r="BB66" s="13"/>
      <c r="BG66" s="10"/>
      <c r="BO66" s="13"/>
    </row>
    <row r="67" spans="7:67" ht="15.75" customHeight="1" x14ac:dyDescent="0.25">
      <c r="G67" s="2"/>
      <c r="O67" s="13"/>
      <c r="T67" s="4"/>
      <c r="AB67" s="13"/>
      <c r="AG67" s="8"/>
      <c r="AO67" s="13"/>
      <c r="AT67" s="6"/>
      <c r="BB67" s="13"/>
      <c r="BG67" s="10"/>
      <c r="BO67" s="13"/>
    </row>
    <row r="68" spans="7:67" ht="15.75" customHeight="1" x14ac:dyDescent="0.25">
      <c r="G68" s="2"/>
      <c r="O68" s="13"/>
      <c r="T68" s="4"/>
      <c r="AB68" s="13"/>
      <c r="AG68" s="8"/>
      <c r="AO68" s="13"/>
      <c r="AT68" s="6"/>
      <c r="BB68" s="13"/>
      <c r="BG68" s="10"/>
      <c r="BO68" s="13"/>
    </row>
    <row r="69" spans="7:67" ht="15.75" customHeight="1" x14ac:dyDescent="0.25">
      <c r="G69" s="2"/>
      <c r="O69" s="13"/>
      <c r="T69" s="4"/>
      <c r="AB69" s="13"/>
      <c r="AG69" s="8"/>
      <c r="AO69" s="13"/>
      <c r="AT69" s="6"/>
      <c r="BB69" s="13"/>
      <c r="BG69" s="10"/>
      <c r="BO69" s="13"/>
    </row>
    <row r="70" spans="7:67" ht="15.75" customHeight="1" x14ac:dyDescent="0.25">
      <c r="G70" s="2"/>
      <c r="O70" s="13"/>
      <c r="T70" s="4"/>
      <c r="AB70" s="13"/>
      <c r="AG70" s="8"/>
      <c r="AO70" s="13"/>
      <c r="AT70" s="6"/>
      <c r="BB70" s="13"/>
      <c r="BG70" s="10"/>
      <c r="BO70" s="13"/>
    </row>
    <row r="71" spans="7:67" ht="15.75" customHeight="1" x14ac:dyDescent="0.25">
      <c r="G71" s="2"/>
      <c r="O71" s="13"/>
      <c r="T71" s="4"/>
      <c r="AB71" s="13"/>
      <c r="AG71" s="8"/>
      <c r="AO71" s="13"/>
      <c r="AT71" s="6"/>
      <c r="BB71" s="13"/>
      <c r="BG71" s="10"/>
      <c r="BO71" s="13"/>
    </row>
    <row r="72" spans="7:67" ht="15.75" customHeight="1" x14ac:dyDescent="0.25">
      <c r="G72" s="2"/>
      <c r="O72" s="13"/>
      <c r="T72" s="4"/>
      <c r="AB72" s="13"/>
      <c r="AG72" s="8"/>
      <c r="AO72" s="13"/>
      <c r="AT72" s="6"/>
      <c r="BB72" s="13"/>
      <c r="BG72" s="10"/>
      <c r="BO72" s="13"/>
    </row>
    <row r="73" spans="7:67" ht="15.75" customHeight="1" x14ac:dyDescent="0.25">
      <c r="G73" s="2"/>
      <c r="O73" s="13"/>
      <c r="T73" s="4"/>
      <c r="AB73" s="13"/>
      <c r="AG73" s="8"/>
      <c r="AO73" s="13"/>
      <c r="AT73" s="6"/>
      <c r="BB73" s="13"/>
      <c r="BG73" s="10"/>
      <c r="BO73" s="13"/>
    </row>
    <row r="74" spans="7:67" ht="15.75" customHeight="1" x14ac:dyDescent="0.25">
      <c r="G74" s="2"/>
      <c r="O74" s="13"/>
      <c r="T74" s="4"/>
      <c r="AB74" s="13"/>
      <c r="AG74" s="8"/>
      <c r="AO74" s="13"/>
      <c r="AT74" s="6"/>
      <c r="BB74" s="13"/>
      <c r="BG74" s="10"/>
      <c r="BO74" s="13"/>
    </row>
    <row r="75" spans="7:67" ht="15.75" customHeight="1" x14ac:dyDescent="0.25">
      <c r="G75" s="2"/>
      <c r="O75" s="13"/>
      <c r="T75" s="4"/>
      <c r="AB75" s="13"/>
      <c r="AG75" s="8"/>
      <c r="AO75" s="13"/>
      <c r="AT75" s="6"/>
      <c r="BB75" s="13"/>
      <c r="BG75" s="10"/>
      <c r="BO75" s="13"/>
    </row>
    <row r="76" spans="7:67" ht="15.75" customHeight="1" x14ac:dyDescent="0.25">
      <c r="G76" s="2"/>
      <c r="O76" s="13"/>
      <c r="T76" s="4"/>
      <c r="AB76" s="13"/>
      <c r="AG76" s="8"/>
      <c r="AO76" s="13"/>
      <c r="AT76" s="6"/>
      <c r="BB76" s="13"/>
      <c r="BG76" s="10"/>
      <c r="BO76" s="13"/>
    </row>
    <row r="77" spans="7:67" ht="15.75" customHeight="1" x14ac:dyDescent="0.25">
      <c r="G77" s="2"/>
      <c r="O77" s="13"/>
      <c r="T77" s="4"/>
      <c r="AB77" s="13"/>
      <c r="AG77" s="8"/>
      <c r="AO77" s="13"/>
      <c r="AT77" s="6"/>
      <c r="BB77" s="13"/>
      <c r="BG77" s="10"/>
      <c r="BO77" s="13"/>
    </row>
    <row r="78" spans="7:67" ht="15.75" customHeight="1" x14ac:dyDescent="0.25">
      <c r="G78" s="2"/>
      <c r="O78" s="13"/>
      <c r="T78" s="4"/>
      <c r="AB78" s="13"/>
      <c r="AG78" s="8"/>
      <c r="AO78" s="13"/>
      <c r="AT78" s="6"/>
      <c r="BB78" s="13"/>
      <c r="BG78" s="10"/>
      <c r="BO78" s="13"/>
    </row>
    <row r="79" spans="7:67" ht="15.75" customHeight="1" x14ac:dyDescent="0.25">
      <c r="G79" s="2"/>
      <c r="O79" s="13"/>
      <c r="T79" s="4"/>
      <c r="AB79" s="13"/>
      <c r="AG79" s="8"/>
      <c r="AO79" s="13"/>
      <c r="AT79" s="6"/>
      <c r="BB79" s="13"/>
      <c r="BG79" s="10"/>
      <c r="BO79" s="13"/>
    </row>
    <row r="80" spans="7:67" ht="15.75" customHeight="1" x14ac:dyDescent="0.25">
      <c r="G80" s="2"/>
      <c r="O80" s="13"/>
      <c r="T80" s="4"/>
      <c r="AB80" s="13"/>
      <c r="AG80" s="8"/>
      <c r="AO80" s="13"/>
      <c r="AT80" s="6"/>
      <c r="BB80" s="13"/>
      <c r="BG80" s="10"/>
      <c r="BO80" s="13"/>
    </row>
    <row r="81" spans="7:67" ht="15.75" customHeight="1" x14ac:dyDescent="0.25">
      <c r="G81" s="2"/>
      <c r="O81" s="13"/>
      <c r="T81" s="4"/>
      <c r="AB81" s="13"/>
      <c r="AG81" s="8"/>
      <c r="AO81" s="13"/>
      <c r="AT81" s="6"/>
      <c r="BB81" s="13"/>
      <c r="BG81" s="10"/>
      <c r="BO81" s="13"/>
    </row>
    <row r="82" spans="7:67" ht="15.75" customHeight="1" x14ac:dyDescent="0.25">
      <c r="G82" s="2"/>
      <c r="O82" s="13"/>
      <c r="T82" s="4"/>
      <c r="AB82" s="13"/>
      <c r="AG82" s="8"/>
      <c r="AO82" s="13"/>
      <c r="AT82" s="6"/>
      <c r="BB82" s="13"/>
      <c r="BG82" s="10"/>
      <c r="BO82" s="13"/>
    </row>
    <row r="83" spans="7:67" ht="15.75" customHeight="1" x14ac:dyDescent="0.25">
      <c r="G83" s="2"/>
      <c r="O83" s="13"/>
      <c r="T83" s="4"/>
      <c r="AB83" s="13"/>
      <c r="AG83" s="8"/>
      <c r="AO83" s="13"/>
      <c r="AT83" s="6"/>
      <c r="BB83" s="13"/>
      <c r="BG83" s="10"/>
      <c r="BO83" s="13"/>
    </row>
    <row r="84" spans="7:67" ht="15.75" customHeight="1" x14ac:dyDescent="0.25">
      <c r="G84" s="2"/>
      <c r="O84" s="13"/>
      <c r="T84" s="4"/>
      <c r="AB84" s="13"/>
      <c r="AG84" s="8"/>
      <c r="AO84" s="13"/>
      <c r="AT84" s="6"/>
      <c r="BB84" s="13"/>
      <c r="BG84" s="10"/>
      <c r="BO84" s="13"/>
    </row>
    <row r="85" spans="7:67" ht="15.75" customHeight="1" x14ac:dyDescent="0.25">
      <c r="G85" s="2"/>
      <c r="O85" s="13"/>
      <c r="T85" s="4"/>
      <c r="AB85" s="13"/>
      <c r="AG85" s="8"/>
      <c r="AO85" s="13"/>
      <c r="AT85" s="6"/>
      <c r="BB85" s="13"/>
      <c r="BG85" s="10"/>
      <c r="BO85" s="13"/>
    </row>
    <row r="86" spans="7:67" ht="15.75" customHeight="1" x14ac:dyDescent="0.25">
      <c r="G86" s="2"/>
      <c r="O86" s="13"/>
      <c r="T86" s="4"/>
      <c r="AB86" s="13"/>
      <c r="AG86" s="8"/>
      <c r="AO86" s="13"/>
      <c r="AT86" s="6"/>
      <c r="BB86" s="13"/>
      <c r="BG86" s="10"/>
      <c r="BO86" s="13"/>
    </row>
    <row r="87" spans="7:67" ht="15.75" customHeight="1" x14ac:dyDescent="0.25">
      <c r="G87" s="2"/>
      <c r="O87" s="13"/>
      <c r="T87" s="4"/>
      <c r="AB87" s="13"/>
      <c r="AG87" s="8"/>
      <c r="AO87" s="13"/>
      <c r="AT87" s="6"/>
      <c r="BB87" s="13"/>
      <c r="BG87" s="10"/>
      <c r="BO87" s="13"/>
    </row>
    <row r="88" spans="7:67" ht="15.75" customHeight="1" x14ac:dyDescent="0.25">
      <c r="G88" s="2"/>
      <c r="O88" s="13"/>
      <c r="T88" s="4"/>
      <c r="AB88" s="13"/>
      <c r="AG88" s="8"/>
      <c r="AO88" s="13"/>
      <c r="AT88" s="6"/>
      <c r="BB88" s="13"/>
      <c r="BG88" s="10"/>
      <c r="BO88" s="13"/>
    </row>
    <row r="89" spans="7:67" ht="15.75" customHeight="1" x14ac:dyDescent="0.25">
      <c r="G89" s="2"/>
      <c r="O89" s="13"/>
      <c r="T89" s="4"/>
      <c r="AB89" s="13"/>
      <c r="AG89" s="8"/>
      <c r="AO89" s="13"/>
      <c r="AT89" s="6"/>
      <c r="BB89" s="13"/>
      <c r="BG89" s="10"/>
      <c r="BO89" s="13"/>
    </row>
    <row r="90" spans="7:67" ht="15.75" customHeight="1" x14ac:dyDescent="0.25">
      <c r="G90" s="2"/>
      <c r="O90" s="13"/>
      <c r="T90" s="4"/>
      <c r="AB90" s="13"/>
      <c r="AG90" s="8"/>
      <c r="AO90" s="13"/>
      <c r="AT90" s="6"/>
      <c r="BB90" s="13"/>
      <c r="BG90" s="10"/>
      <c r="BO90" s="13"/>
    </row>
    <row r="91" spans="7:67" ht="15.75" customHeight="1" x14ac:dyDescent="0.25">
      <c r="G91" s="2"/>
      <c r="O91" s="13"/>
      <c r="T91" s="4"/>
      <c r="AB91" s="13"/>
      <c r="AG91" s="8"/>
      <c r="AO91" s="13"/>
      <c r="AT91" s="6"/>
      <c r="BB91" s="13"/>
      <c r="BG91" s="10"/>
      <c r="BO91" s="13"/>
    </row>
    <row r="92" spans="7:67" ht="15.75" customHeight="1" x14ac:dyDescent="0.25">
      <c r="G92" s="2"/>
      <c r="O92" s="13"/>
      <c r="T92" s="4"/>
      <c r="AB92" s="13"/>
      <c r="AG92" s="8"/>
      <c r="AO92" s="13"/>
      <c r="AT92" s="6"/>
      <c r="BB92" s="13"/>
      <c r="BG92" s="10"/>
      <c r="BO92" s="13"/>
    </row>
    <row r="93" spans="7:67" ht="15.75" customHeight="1" x14ac:dyDescent="0.25">
      <c r="G93" s="2"/>
      <c r="O93" s="13"/>
      <c r="T93" s="4"/>
      <c r="AB93" s="13"/>
      <c r="AG93" s="8"/>
      <c r="AO93" s="13"/>
      <c r="AT93" s="6"/>
      <c r="BB93" s="13"/>
      <c r="BG93" s="10"/>
      <c r="BO93" s="13"/>
    </row>
    <row r="94" spans="7:67" ht="15.75" customHeight="1" x14ac:dyDescent="0.25">
      <c r="G94" s="2"/>
      <c r="O94" s="13"/>
      <c r="T94" s="4"/>
      <c r="AB94" s="13"/>
      <c r="AG94" s="8"/>
      <c r="AO94" s="13"/>
      <c r="AT94" s="6"/>
      <c r="BB94" s="13"/>
      <c r="BG94" s="10"/>
      <c r="BO94" s="13"/>
    </row>
    <row r="95" spans="7:67" ht="15.75" customHeight="1" x14ac:dyDescent="0.25">
      <c r="G95" s="2"/>
      <c r="O95" s="13"/>
      <c r="T95" s="4"/>
      <c r="AB95" s="13"/>
      <c r="AG95" s="8"/>
      <c r="AO95" s="13"/>
      <c r="AT95" s="6"/>
      <c r="BB95" s="13"/>
      <c r="BG95" s="10"/>
      <c r="BO95" s="13"/>
    </row>
    <row r="96" spans="7:67" ht="15.75" customHeight="1" x14ac:dyDescent="0.25">
      <c r="G96" s="2"/>
      <c r="O96" s="13"/>
      <c r="T96" s="4"/>
      <c r="AB96" s="13"/>
      <c r="AG96" s="8"/>
      <c r="AO96" s="13"/>
      <c r="AT96" s="6"/>
      <c r="BB96" s="13"/>
      <c r="BG96" s="10"/>
      <c r="BO96" s="13"/>
    </row>
    <row r="97" spans="7:67" ht="15.75" customHeight="1" x14ac:dyDescent="0.25">
      <c r="G97" s="2"/>
      <c r="O97" s="13"/>
      <c r="T97" s="4"/>
      <c r="AB97" s="13"/>
      <c r="AG97" s="8"/>
      <c r="AO97" s="13"/>
      <c r="AT97" s="6"/>
      <c r="BB97" s="13"/>
      <c r="BG97" s="10"/>
      <c r="BO97" s="13"/>
    </row>
    <row r="98" spans="7:67" ht="15.75" customHeight="1" x14ac:dyDescent="0.25">
      <c r="G98" s="2"/>
      <c r="O98" s="13"/>
      <c r="T98" s="4"/>
      <c r="AB98" s="13"/>
      <c r="AG98" s="8"/>
      <c r="AO98" s="13"/>
      <c r="AT98" s="6"/>
      <c r="BB98" s="13"/>
      <c r="BG98" s="10"/>
      <c r="BO98" s="13"/>
    </row>
    <row r="99" spans="7:67" ht="15.75" customHeight="1" x14ac:dyDescent="0.25">
      <c r="G99" s="2"/>
      <c r="O99" s="13"/>
      <c r="T99" s="4"/>
      <c r="AB99" s="13"/>
      <c r="AG99" s="8"/>
      <c r="AO99" s="13"/>
      <c r="AT99" s="6"/>
      <c r="BB99" s="13"/>
      <c r="BG99" s="10"/>
      <c r="BO99" s="13"/>
    </row>
    <row r="100" spans="7:67" ht="15.75" customHeight="1" x14ac:dyDescent="0.25">
      <c r="G100" s="2"/>
      <c r="O100" s="13"/>
      <c r="T100" s="4"/>
      <c r="AB100" s="13"/>
      <c r="AG100" s="8"/>
      <c r="AO100" s="13"/>
      <c r="AT100" s="6"/>
      <c r="BB100" s="13"/>
      <c r="BG100" s="10"/>
      <c r="BO100" s="13"/>
    </row>
    <row r="101" spans="7:67" ht="15.75" customHeight="1" x14ac:dyDescent="0.25">
      <c r="G101" s="2"/>
      <c r="O101" s="13"/>
      <c r="T101" s="4"/>
      <c r="AB101" s="13"/>
      <c r="AG101" s="8"/>
      <c r="AO101" s="13"/>
      <c r="AT101" s="6"/>
      <c r="BB101" s="13"/>
      <c r="BG101" s="10"/>
      <c r="BO101" s="13"/>
    </row>
    <row r="102" spans="7:67" ht="15.75" customHeight="1" x14ac:dyDescent="0.25">
      <c r="O102" s="13"/>
      <c r="T102" s="4"/>
      <c r="AB102" s="13"/>
      <c r="AG102" s="8"/>
      <c r="AO102" s="13"/>
      <c r="AT102" s="6"/>
      <c r="BB102" s="13"/>
      <c r="BG102" s="10"/>
      <c r="BO102" s="13"/>
    </row>
    <row r="103" spans="7:67" ht="15.75" customHeight="1" x14ac:dyDescent="0.25">
      <c r="O103" s="13"/>
      <c r="T103" s="4"/>
      <c r="AB103" s="13"/>
      <c r="AG103" s="8"/>
      <c r="AO103" s="13"/>
      <c r="AT103" s="6"/>
      <c r="BB103" s="13"/>
      <c r="BG103" s="10"/>
      <c r="BO103" s="13"/>
    </row>
    <row r="104" spans="7:67" ht="15.75" customHeight="1" x14ac:dyDescent="0.25">
      <c r="O104" s="13"/>
      <c r="T104" s="4"/>
      <c r="AB104" s="13"/>
      <c r="AG104" s="8"/>
      <c r="AO104" s="13"/>
      <c r="AT104" s="6"/>
      <c r="BB104" s="13"/>
      <c r="BG104" s="10"/>
      <c r="BO104" s="13"/>
    </row>
    <row r="105" spans="7:67" ht="15.75" customHeight="1" x14ac:dyDescent="0.25">
      <c r="O105" s="13"/>
      <c r="T105" s="4"/>
      <c r="AB105" s="13"/>
      <c r="AG105" s="8"/>
      <c r="AO105" s="13"/>
      <c r="AT105" s="6"/>
      <c r="BB105" s="13"/>
      <c r="BG105" s="10"/>
      <c r="BO105" s="13"/>
    </row>
    <row r="106" spans="7:67" ht="15.75" customHeight="1" x14ac:dyDescent="0.25">
      <c r="O106" s="13"/>
      <c r="T106" s="4"/>
      <c r="AB106" s="13"/>
      <c r="AG106" s="8"/>
      <c r="AO106" s="13"/>
      <c r="AT106" s="6"/>
      <c r="BB106" s="13"/>
      <c r="BG106" s="10"/>
      <c r="BO106" s="13"/>
    </row>
    <row r="107" spans="7:67" ht="15.75" customHeight="1" x14ac:dyDescent="0.25">
      <c r="O107" s="13"/>
      <c r="T107" s="4"/>
      <c r="AB107" s="13"/>
      <c r="AG107" s="8"/>
      <c r="AO107" s="13"/>
      <c r="AT107" s="6"/>
      <c r="BB107" s="13"/>
      <c r="BO107" s="13"/>
    </row>
    <row r="108" spans="7:67" ht="15.75" customHeight="1" x14ac:dyDescent="0.25">
      <c r="O108" s="13"/>
      <c r="T108" s="4"/>
      <c r="AB108" s="13"/>
      <c r="AG108" s="8"/>
      <c r="AO108" s="13"/>
      <c r="AT108" s="6"/>
      <c r="BB108" s="13"/>
      <c r="BO108" s="13"/>
    </row>
    <row r="109" spans="7:67" ht="15.75" customHeight="1" x14ac:dyDescent="0.25">
      <c r="O109" s="13"/>
      <c r="T109" s="4"/>
      <c r="AB109" s="13"/>
      <c r="AG109" s="8"/>
      <c r="AO109" s="13"/>
      <c r="AT109" s="6"/>
      <c r="BB109" s="13"/>
      <c r="BO109" s="13"/>
    </row>
    <row r="110" spans="7:67" ht="15.75" customHeight="1" x14ac:dyDescent="0.25">
      <c r="O110" s="13"/>
      <c r="T110" s="4"/>
      <c r="AB110" s="13"/>
      <c r="AG110" s="8"/>
      <c r="AO110" s="13"/>
      <c r="AT110" s="6"/>
      <c r="BB110" s="13"/>
      <c r="BO110" s="13"/>
    </row>
    <row r="111" spans="7:67" ht="15.75" customHeight="1" x14ac:dyDescent="0.25">
      <c r="O111" s="13"/>
      <c r="T111" s="4"/>
      <c r="AB111" s="13"/>
      <c r="AG111" s="8"/>
      <c r="AO111" s="13"/>
      <c r="AT111" s="6"/>
      <c r="BB111" s="13"/>
      <c r="BO111" s="13"/>
    </row>
    <row r="112" spans="7:67" ht="15.75" customHeight="1" x14ac:dyDescent="0.25">
      <c r="O112" s="13"/>
      <c r="T112" s="4"/>
      <c r="AB112" s="13"/>
      <c r="AG112" s="8"/>
      <c r="AO112" s="13"/>
      <c r="AT112" s="6"/>
      <c r="BB112" s="13"/>
      <c r="BO112" s="13"/>
    </row>
    <row r="113" spans="15:67" ht="15.75" customHeight="1" x14ac:dyDescent="0.25">
      <c r="O113" s="13"/>
      <c r="T113" s="4"/>
      <c r="AB113" s="13"/>
      <c r="AG113" s="8"/>
      <c r="AO113" s="13"/>
      <c r="AT113" s="6"/>
      <c r="BB113" s="13"/>
      <c r="BO113" s="13"/>
    </row>
    <row r="114" spans="15:67" ht="15.75" customHeight="1" x14ac:dyDescent="0.25">
      <c r="O114" s="13"/>
      <c r="T114" s="4"/>
      <c r="AB114" s="13"/>
      <c r="AG114" s="8"/>
      <c r="AO114" s="13"/>
      <c r="AT114" s="6"/>
      <c r="BB114" s="13"/>
      <c r="BO114" s="13"/>
    </row>
    <row r="115" spans="15:67" ht="15.75" customHeight="1" x14ac:dyDescent="0.25">
      <c r="O115" s="13"/>
      <c r="T115" s="4"/>
      <c r="AB115" s="13"/>
      <c r="AG115" s="8"/>
      <c r="AT115" s="6"/>
      <c r="BB115" s="13"/>
      <c r="BO115" s="13"/>
    </row>
    <row r="116" spans="15:67" ht="15.75" customHeight="1" x14ac:dyDescent="0.25">
      <c r="O116" s="13"/>
      <c r="T116" s="4"/>
      <c r="AB116" s="13"/>
      <c r="AG116" s="8"/>
      <c r="AT116" s="6"/>
      <c r="BB116" s="13"/>
      <c r="BO116" s="13"/>
    </row>
    <row r="117" spans="15:67" ht="15.75" customHeight="1" x14ac:dyDescent="0.25">
      <c r="O117" s="13"/>
      <c r="T117" s="4"/>
      <c r="AB117" s="13"/>
      <c r="AG117" s="8"/>
      <c r="AT117" s="6"/>
      <c r="BB117" s="13"/>
      <c r="BO117" s="13"/>
    </row>
    <row r="118" spans="15:67" ht="15.75" customHeight="1" x14ac:dyDescent="0.25">
      <c r="O118" s="13"/>
      <c r="T118" s="4"/>
      <c r="AB118" s="13"/>
      <c r="AG118" s="8"/>
      <c r="AT118" s="6"/>
      <c r="BB118" s="13"/>
      <c r="BO118" s="13"/>
    </row>
    <row r="119" spans="15:67" ht="15.75" customHeight="1" x14ac:dyDescent="0.25">
      <c r="O119" s="13"/>
      <c r="T119" s="4"/>
      <c r="AB119" s="13"/>
      <c r="AG119" s="8"/>
      <c r="AT119" s="6"/>
      <c r="BB119" s="13"/>
      <c r="BO119" s="13"/>
    </row>
    <row r="120" spans="15:67" ht="15.75" customHeight="1" x14ac:dyDescent="0.25">
      <c r="O120" s="13"/>
      <c r="T120" s="4"/>
      <c r="AB120" s="13"/>
      <c r="AG120" s="8"/>
      <c r="AT120" s="6"/>
      <c r="BB120" s="13"/>
      <c r="BO120" s="13"/>
    </row>
    <row r="121" spans="15:67" ht="15.75" customHeight="1" x14ac:dyDescent="0.25">
      <c r="O121" s="13"/>
      <c r="T121" s="4"/>
      <c r="AB121" s="13"/>
      <c r="AG121" s="8"/>
      <c r="AT121" s="6"/>
      <c r="BB121" s="13"/>
      <c r="BO121" s="13"/>
    </row>
    <row r="122" spans="15:67" ht="15.75" customHeight="1" x14ac:dyDescent="0.25">
      <c r="O122" s="13"/>
      <c r="T122" s="4"/>
      <c r="AB122" s="13"/>
      <c r="AG122" s="8"/>
      <c r="AT122" s="6"/>
      <c r="BB122" s="13"/>
      <c r="BO122" s="13"/>
    </row>
    <row r="123" spans="15:67" ht="15.75" customHeight="1" x14ac:dyDescent="0.25">
      <c r="O123" s="13"/>
      <c r="T123" s="4"/>
      <c r="AB123" s="13"/>
      <c r="AG123" s="8"/>
      <c r="AT123" s="6"/>
      <c r="BB123" s="13"/>
      <c r="BO123" s="13"/>
    </row>
    <row r="124" spans="15:67" ht="15.75" customHeight="1" x14ac:dyDescent="0.25">
      <c r="O124" s="13"/>
      <c r="T124" s="4"/>
      <c r="AB124" s="13"/>
      <c r="AG124" s="8"/>
      <c r="AT124" s="6"/>
      <c r="BB124" s="13"/>
      <c r="BO124" s="13"/>
    </row>
    <row r="125" spans="15:67" ht="15.75" customHeight="1" x14ac:dyDescent="0.25">
      <c r="O125" s="13"/>
      <c r="T125" s="4"/>
      <c r="AB125" s="13"/>
      <c r="AG125" s="8"/>
      <c r="AT125" s="6"/>
      <c r="BB125" s="13"/>
      <c r="BO125" s="13"/>
    </row>
    <row r="126" spans="15:67" ht="15.75" customHeight="1" x14ac:dyDescent="0.25">
      <c r="O126" s="13"/>
      <c r="T126" s="4"/>
      <c r="AB126" s="13"/>
      <c r="AG126" s="8"/>
      <c r="AT126" s="6"/>
      <c r="BB126" s="13"/>
      <c r="BO126" s="13"/>
    </row>
    <row r="127" spans="15:67" ht="15.75" customHeight="1" x14ac:dyDescent="0.25">
      <c r="O127" s="13"/>
      <c r="T127" s="4"/>
      <c r="AB127" s="13"/>
      <c r="AG127" s="8"/>
      <c r="AT127" s="6"/>
      <c r="BB127" s="13"/>
      <c r="BO127" s="13"/>
    </row>
    <row r="128" spans="15:67" ht="15.75" customHeight="1" x14ac:dyDescent="0.25">
      <c r="O128" s="13"/>
      <c r="T128" s="4"/>
      <c r="AG128" s="8"/>
      <c r="AT128" s="6"/>
      <c r="BB128" s="13"/>
      <c r="BO128" s="13"/>
    </row>
    <row r="129" spans="15:67" ht="15.75" customHeight="1" x14ac:dyDescent="0.25">
      <c r="O129" s="13"/>
      <c r="T129" s="4"/>
      <c r="AG129" s="8"/>
      <c r="AT129" s="6"/>
      <c r="BO129" s="13"/>
    </row>
    <row r="130" spans="15:67" ht="15.75" customHeight="1" x14ac:dyDescent="0.25">
      <c r="O130" s="13"/>
      <c r="T130" s="4"/>
      <c r="AG130" s="8"/>
      <c r="AT130" s="6"/>
      <c r="BO130" s="13"/>
    </row>
    <row r="131" spans="15:67" ht="15.75" customHeight="1" x14ac:dyDescent="0.25">
      <c r="O131" s="13"/>
      <c r="T131" s="4"/>
      <c r="BO131" s="13"/>
    </row>
    <row r="132" spans="15:67" ht="15.75" customHeight="1" x14ac:dyDescent="0.25">
      <c r="O132" s="13"/>
      <c r="T132" s="4"/>
      <c r="BO132" s="13"/>
    </row>
    <row r="133" spans="15:67" ht="15.75" customHeight="1" x14ac:dyDescent="0.25">
      <c r="O133" s="13"/>
      <c r="T133" s="4"/>
    </row>
    <row r="134" spans="15:67" ht="15.75" customHeight="1" x14ac:dyDescent="0.25">
      <c r="O134" s="13"/>
      <c r="T134" s="4"/>
    </row>
    <row r="135" spans="15:67" ht="15.75" customHeight="1" x14ac:dyDescent="0.25">
      <c r="O135" s="13"/>
      <c r="T135" s="4"/>
    </row>
    <row r="136" spans="15:67" ht="15.75" customHeight="1" x14ac:dyDescent="0.25">
      <c r="O136" s="13"/>
      <c r="T136" s="4"/>
    </row>
    <row r="137" spans="15:67" ht="15.75" customHeight="1" x14ac:dyDescent="0.25">
      <c r="O137" s="13"/>
    </row>
    <row r="138" spans="15:67" ht="15.75" customHeight="1" x14ac:dyDescent="0.25">
      <c r="O138" s="13"/>
    </row>
    <row r="139" spans="15:67" ht="15.75" customHeight="1" x14ac:dyDescent="0.25"/>
    <row r="140" spans="15:67" ht="15.75" customHeight="1" x14ac:dyDescent="0.25"/>
    <row r="141" spans="15:67" ht="15.75" customHeight="1" x14ac:dyDescent="0.25"/>
    <row r="142" spans="15:67" ht="15.75" customHeight="1" x14ac:dyDescent="0.25"/>
    <row r="143" spans="15:67" ht="15.75" customHeight="1" x14ac:dyDescent="0.25"/>
    <row r="144" spans="15:67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14</vt:i4>
      </vt:variant>
    </vt:vector>
  </HeadingPairs>
  <TitlesOfParts>
    <vt:vector size="14" baseType="lpstr">
      <vt:lpstr>2021</vt:lpstr>
      <vt:lpstr>TOP 2021</vt:lpstr>
      <vt:lpstr>2022</vt:lpstr>
      <vt:lpstr>Tournament 2022</vt:lpstr>
      <vt:lpstr>Faceit 2022</vt:lpstr>
      <vt:lpstr>2023</vt:lpstr>
      <vt:lpstr>2023 CS2 (KD)</vt:lpstr>
      <vt:lpstr>2024 pr</vt:lpstr>
      <vt:lpstr>2024 mm</vt:lpstr>
      <vt:lpstr>2x2 2024</vt:lpstr>
      <vt:lpstr>MVP all time</vt:lpstr>
      <vt:lpstr>2х2 2025</vt:lpstr>
      <vt:lpstr>Premier 2025</vt:lpstr>
      <vt:lpstr>2025 mm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Пользователь</cp:lastModifiedBy>
  <dcterms:modified xsi:type="dcterms:W3CDTF">2025-09-18T17:21:51Z</dcterms:modified>
</cp:coreProperties>
</file>