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E91E4226-D5C4-4BE8-83D9-42A0024D4304}" xr6:coauthVersionLast="45" xr6:coauthVersionMax="47" xr10:uidLastSave="{00000000-0000-0000-0000-000000000000}"/>
  <bookViews>
    <workbookView xWindow="-120" yWindow="-120" windowWidth="29040" windowHeight="15720" firstSheet="3" activeTab="11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" i="12" l="1"/>
  <c r="AF5" i="12"/>
  <c r="AK4" i="12"/>
  <c r="AL4" i="12"/>
  <c r="AM4" i="12"/>
  <c r="AJ4" i="12"/>
  <c r="AG4" i="12"/>
  <c r="AH4" i="12"/>
  <c r="AI4" i="12"/>
  <c r="AF4" i="12"/>
  <c r="DZ3" i="14"/>
  <c r="EA2" i="14"/>
  <c r="EB2" i="14"/>
  <c r="EC2" i="14"/>
  <c r="ED2" i="14"/>
  <c r="EE2" i="14"/>
  <c r="DZ2" i="14"/>
  <c r="DT2" i="14"/>
  <c r="DU5" i="14"/>
  <c r="DV5" i="14"/>
  <c r="DW5" i="14"/>
  <c r="DX5" i="14"/>
  <c r="DY5" i="14"/>
  <c r="DT5" i="14"/>
  <c r="DT6" i="14" s="1"/>
  <c r="DU2" i="13" l="1"/>
  <c r="DV2" i="13"/>
  <c r="DW2" i="13"/>
  <c r="DX2" i="13"/>
  <c r="DY2" i="13"/>
  <c r="DT3" i="13" s="1"/>
  <c r="DT2" i="13"/>
  <c r="DO5" i="13"/>
  <c r="DP5" i="13"/>
  <c r="DQ5" i="13"/>
  <c r="DR5" i="13"/>
  <c r="DS5" i="13"/>
  <c r="DN5" i="13"/>
  <c r="DO2" i="13"/>
  <c r="DP2" i="13"/>
  <c r="DQ2" i="13"/>
  <c r="DR2" i="13"/>
  <c r="DS2" i="13"/>
  <c r="DN2" i="13"/>
  <c r="DI5" i="13"/>
  <c r="DJ5" i="13"/>
  <c r="DK5" i="13"/>
  <c r="DL5" i="13"/>
  <c r="DM5" i="13"/>
  <c r="DH6" i="13" s="1"/>
  <c r="DH5" i="13"/>
  <c r="DH2" i="13"/>
  <c r="DH3" i="13" s="1"/>
  <c r="DC5" i="13"/>
  <c r="DD5" i="13"/>
  <c r="DE5" i="13"/>
  <c r="DF5" i="13"/>
  <c r="DG5" i="13"/>
  <c r="DB5" i="13"/>
  <c r="DB6" i="13"/>
  <c r="DC2" i="13"/>
  <c r="DD2" i="13"/>
  <c r="DE2" i="13"/>
  <c r="DF2" i="13"/>
  <c r="DG2" i="13"/>
  <c r="DB2" i="13"/>
  <c r="CW5" i="13"/>
  <c r="CX5" i="13"/>
  <c r="CY5" i="13"/>
  <c r="CZ5" i="13"/>
  <c r="DA5" i="13"/>
  <c r="CV5" i="13"/>
  <c r="CQ5" i="13"/>
  <c r="CR5" i="13"/>
  <c r="CS5" i="13"/>
  <c r="CT5" i="13"/>
  <c r="CU5" i="13"/>
  <c r="CP5" i="13"/>
  <c r="CW2" i="13"/>
  <c r="CV3" i="13" s="1"/>
  <c r="CX2" i="13"/>
  <c r="CY2" i="13"/>
  <c r="CZ2" i="13"/>
  <c r="DA2" i="13"/>
  <c r="CV2" i="13"/>
  <c r="CQ2" i="13"/>
  <c r="CR2" i="13"/>
  <c r="CS2" i="13"/>
  <c r="CT2" i="13"/>
  <c r="CU2" i="13"/>
  <c r="CP2" i="13"/>
  <c r="CK5" i="13"/>
  <c r="CL5" i="13"/>
  <c r="CM5" i="13"/>
  <c r="CN5" i="13"/>
  <c r="CO5" i="13"/>
  <c r="CJ5" i="13"/>
  <c r="CK2" i="13"/>
  <c r="CL2" i="13"/>
  <c r="CM2" i="13"/>
  <c r="CN2" i="13"/>
  <c r="CO2" i="13"/>
  <c r="CJ2" i="13"/>
  <c r="CP6" i="13"/>
  <c r="DN6" i="13"/>
  <c r="DN3" i="13"/>
  <c r="DM2" i="13"/>
  <c r="DL2" i="13"/>
  <c r="DK2" i="13"/>
  <c r="DJ2" i="13"/>
  <c r="DI2" i="13"/>
  <c r="DB3" i="13"/>
  <c r="DO5" i="14"/>
  <c r="DP5" i="14"/>
  <c r="DQ5" i="14"/>
  <c r="DR5" i="14"/>
  <c r="DS5" i="14"/>
  <c r="DN5" i="14"/>
  <c r="DN6" i="14" s="1"/>
  <c r="DH5" i="14"/>
  <c r="DI5" i="14"/>
  <c r="DJ5" i="14"/>
  <c r="DK5" i="14"/>
  <c r="DL5" i="14"/>
  <c r="DM5" i="14"/>
  <c r="DB5" i="14"/>
  <c r="DC5" i="14"/>
  <c r="DD5" i="14"/>
  <c r="DE5" i="14"/>
  <c r="DF5" i="14"/>
  <c r="DG5" i="14"/>
  <c r="CV5" i="14"/>
  <c r="CW5" i="14"/>
  <c r="CX5" i="14"/>
  <c r="CY5" i="14"/>
  <c r="CZ5" i="14"/>
  <c r="DA5" i="14"/>
  <c r="CP5" i="14"/>
  <c r="CJ5" i="14"/>
  <c r="CK5" i="14"/>
  <c r="CL5" i="14"/>
  <c r="CM5" i="14"/>
  <c r="CN5" i="14"/>
  <c r="CO5" i="14"/>
  <c r="DU2" i="14"/>
  <c r="DV2" i="14"/>
  <c r="DW2" i="14"/>
  <c r="DX2" i="14"/>
  <c r="DY2" i="14"/>
  <c r="DN2" i="14"/>
  <c r="DO2" i="14"/>
  <c r="DP2" i="14"/>
  <c r="DQ2" i="14"/>
  <c r="DR2" i="14"/>
  <c r="DS2" i="14"/>
  <c r="DH2" i="14"/>
  <c r="DI2" i="14"/>
  <c r="DJ2" i="14"/>
  <c r="DK2" i="14"/>
  <c r="DL2" i="14"/>
  <c r="DM2" i="14"/>
  <c r="DB2" i="14"/>
  <c r="CQ2" i="14"/>
  <c r="CR2" i="14"/>
  <c r="CS2" i="14"/>
  <c r="CT2" i="14"/>
  <c r="CU2" i="14"/>
  <c r="CK2" i="14"/>
  <c r="CL2" i="14"/>
  <c r="CM2" i="14"/>
  <c r="CN2" i="14"/>
  <c r="CO2" i="14"/>
  <c r="DC2" i="14"/>
  <c r="DD2" i="14"/>
  <c r="DE2" i="14"/>
  <c r="DF2" i="14"/>
  <c r="DG2" i="14"/>
  <c r="CV2" i="14"/>
  <c r="CW2" i="14"/>
  <c r="CX2" i="14"/>
  <c r="CY2" i="14"/>
  <c r="CZ2" i="14"/>
  <c r="DA2" i="14"/>
  <c r="CP2" i="14"/>
  <c r="CJ2" i="14"/>
  <c r="G156" i="14"/>
  <c r="F156" i="14"/>
  <c r="E156" i="14"/>
  <c r="D156" i="14"/>
  <c r="C156" i="14"/>
  <c r="B156" i="14"/>
  <c r="B17" i="13"/>
  <c r="CV6" i="13" l="1"/>
  <c r="CP3" i="13"/>
  <c r="CJ6" i="13"/>
  <c r="CJ3" i="13"/>
  <c r="F17" i="13"/>
  <c r="AC4" i="12" l="1"/>
  <c r="AD4" i="12"/>
  <c r="AE4" i="12"/>
  <c r="Y4" i="12"/>
  <c r="Z4" i="12"/>
  <c r="AA4" i="12"/>
  <c r="U4" i="12"/>
  <c r="V4" i="12"/>
  <c r="W4" i="12"/>
  <c r="Q4" i="12"/>
  <c r="R4" i="12"/>
  <c r="S4" i="12"/>
  <c r="M4" i="12"/>
  <c r="N4" i="12"/>
  <c r="O4" i="12"/>
  <c r="I4" i="12"/>
  <c r="J4" i="12"/>
  <c r="K4" i="12"/>
  <c r="B187" i="12"/>
  <c r="C187" i="12"/>
  <c r="CQ5" i="14" l="1"/>
  <c r="CR5" i="14"/>
  <c r="CS5" i="14"/>
  <c r="CT5" i="14"/>
  <c r="CU5" i="14"/>
  <c r="DH3" i="14" l="1"/>
  <c r="CP3" i="14"/>
  <c r="AB4" i="12"/>
  <c r="X4" i="12"/>
  <c r="T4" i="12"/>
  <c r="P4" i="12"/>
  <c r="L4" i="12"/>
  <c r="H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E187" i="12"/>
  <c r="D187" i="12"/>
  <c r="CG156" i="14"/>
  <c r="CF156" i="14"/>
  <c r="CE156" i="14"/>
  <c r="CD156" i="14"/>
  <c r="CC156" i="14"/>
  <c r="CB156" i="14"/>
  <c r="CA156" i="14"/>
  <c r="BZ156" i="14"/>
  <c r="BY156" i="14"/>
  <c r="BX156" i="14"/>
  <c r="BW156" i="14"/>
  <c r="BV156" i="14"/>
  <c r="BU156" i="14"/>
  <c r="BT156" i="14"/>
  <c r="BS156" i="14"/>
  <c r="BR156" i="14"/>
  <c r="BQ156" i="14"/>
  <c r="BP156" i="14"/>
  <c r="BO156" i="14"/>
  <c r="BN156" i="14"/>
  <c r="BM156" i="14"/>
  <c r="BL156" i="14"/>
  <c r="BK156" i="14"/>
  <c r="BJ156" i="14"/>
  <c r="BI156" i="14"/>
  <c r="BH156" i="14"/>
  <c r="BG156" i="14"/>
  <c r="BF156" i="14"/>
  <c r="BE156" i="14"/>
  <c r="BD156" i="14"/>
  <c r="BC156" i="14"/>
  <c r="BB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E17" i="13"/>
  <c r="D17" i="13"/>
  <c r="C17" i="13"/>
</calcChain>
</file>

<file path=xl/sharedStrings.xml><?xml version="1.0" encoding="utf-8"?>
<sst xmlns="http://schemas.openxmlformats.org/spreadsheetml/2006/main" count="2087" uniqueCount="1032">
  <si>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</si>
  <si>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</si>
  <si>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</si>
  <si>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</si>
  <si>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</si>
  <si>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</si>
  <si>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</si>
  <si>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</si>
  <si>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</si>
  <si>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</si>
  <si>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</si>
  <si>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</si>
  <si>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</si>
  <si>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</si>
  <si>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</si>
  <si>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</si>
  <si>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</si>
  <si>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</si>
  <si>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</si>
  <si>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</si>
  <si>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</si>
  <si>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</si>
  <si>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</si>
  <si>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</si>
  <si>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</si>
  <si>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</si>
  <si>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</si>
  <si>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</si>
  <si>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</si>
  <si>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</si>
  <si>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</si>
  <si>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</si>
  <si>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</si>
  <si>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</si>
  <si>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</si>
  <si>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</si>
  <si>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</si>
  <si>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</si>
  <si>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</si>
  <si>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</si>
  <si>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</si>
  <si>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</si>
  <si>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</si>
  <si>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</si>
  <si>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</si>
  <si>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</si>
  <si>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</si>
  <si>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</si>
  <si>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</si>
  <si>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</si>
  <si>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</si>
  <si>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</si>
  <si>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</si>
  <si>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</si>
  <si>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</si>
  <si>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</si>
  <si>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</si>
  <si>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</si>
  <si>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</si>
  <si>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</si>
  <si>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</si>
  <si>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</si>
  <si>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</si>
  <si>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</si>
  <si>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</si>
  <si>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</si>
  <si>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</si>
  <si>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</si>
  <si>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</si>
  <si>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</si>
  <si>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</si>
  <si>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</si>
  <si>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</si>
  <si>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</si>
  <si>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</si>
  <si>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</si>
  <si>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</si>
  <si>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</si>
  <si>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</si>
  <si>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</si>
  <si>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</si>
  <si>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</si>
  <si>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</si>
  <si>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</si>
  <si>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</si>
  <si>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</si>
  <si>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</si>
  <si>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</si>
  <si>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</si>
  <si>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</si>
  <si>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</si>
  <si>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</si>
  <si>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</si>
  <si>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</si>
  <si>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</si>
  <si>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</si>
  <si>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</si>
  <si>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</si>
  <si>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</si>
  <si>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</si>
  <si>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</si>
  <si>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</si>
  <si>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</si>
  <si>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</si>
  <si>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</si>
  <si>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</si>
  <si>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</si>
  <si>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</si>
  <si>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</si>
  <si>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</si>
  <si>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</si>
  <si>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</si>
  <si>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</si>
  <si>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</si>
  <si>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</si>
  <si>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</si>
  <si>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</si>
  <si>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</si>
  <si>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</si>
  <si>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</si>
  <si>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</si>
  <si>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</si>
  <si>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</si>
  <si>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</si>
  <si>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</si>
  <si>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</si>
  <si>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</si>
  <si>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</si>
  <si>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</si>
  <si>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</si>
  <si>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</si>
  <si>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</si>
  <si>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</si>
  <si>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</si>
  <si>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</si>
  <si>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</si>
  <si>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</si>
  <si>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</si>
  <si>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</si>
  <si>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</si>
  <si>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</si>
  <si>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</si>
  <si>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</si>
  <si>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</si>
  <si>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</si>
  <si>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</si>
  <si>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</si>
  <si>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</si>
  <si>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</si>
  <si>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</si>
  <si>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</si>
  <si>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</si>
  <si>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</si>
  <si>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</si>
  <si>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</si>
  <si>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</si>
  <si>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</si>
  <si>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</si>
  <si>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</si>
  <si>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</si>
  <si>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</si>
  <si>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</si>
  <si>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</si>
  <si>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</si>
  <si>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</si>
  <si>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</si>
  <si>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</si>
  <si>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</si>
  <si>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</si>
  <si>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</si>
  <si>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</si>
  <si>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</si>
  <si>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</si>
  <si>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</si>
  <si>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</si>
  <si>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</si>
  <si>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</si>
  <si>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</si>
  <si>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</si>
  <si>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</si>
  <si>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</si>
  <si>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</si>
  <si>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</si>
  <si>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</si>
  <si>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</si>
  <si>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</si>
  <si>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</si>
  <si>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</si>
  <si>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</si>
  <si>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</si>
  <si>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</si>
  <si>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</si>
  <si>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</si>
  <si>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</si>
  <si>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</si>
  <si>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</si>
  <si>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</si>
  <si>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</si>
  <si>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</si>
  <si>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</si>
  <si>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</si>
  <si>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</si>
  <si>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</si>
  <si>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</si>
  <si>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</si>
  <si>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</si>
  <si>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</si>
  <si>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</si>
  <si>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</si>
  <si>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</si>
  <si>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</si>
  <si>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</si>
  <si>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</si>
  <si>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</si>
  <si>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</si>
  <si>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</si>
  <si>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</si>
  <si>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</si>
  <si>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</si>
  <si>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</si>
  <si>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</si>
  <si>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</si>
  <si>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</si>
  <si>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</si>
  <si>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</si>
  <si>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</si>
  <si>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</si>
  <si>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</si>
  <si>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</si>
  <si>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</si>
  <si>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</si>
  <si>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</si>
  <si>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</si>
  <si>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</si>
  <si>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</si>
  <si>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</si>
  <si>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</si>
  <si>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</si>
  <si>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</si>
  <si>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</si>
  <si>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</si>
  <si>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</si>
  <si>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</si>
  <si>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</si>
  <si>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</si>
  <si>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</si>
  <si>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</si>
  <si>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</si>
  <si>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</si>
  <si>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</si>
  <si>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</si>
  <si>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</si>
  <si>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</si>
  <si>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</si>
  <si>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</si>
  <si>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</si>
  <si>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</si>
  <si>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</si>
  <si>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</si>
  <si>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</si>
  <si>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</si>
  <si>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</si>
  <si>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</si>
  <si>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</si>
  <si>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</si>
  <si>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</si>
  <si>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</si>
  <si>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</si>
  <si>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</si>
  <si>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</si>
  <si>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</si>
  <si>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</si>
  <si>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</si>
  <si>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</si>
  <si>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</si>
  <si>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</si>
  <si>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</si>
  <si>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</si>
  <si>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</si>
  <si>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</si>
  <si>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</si>
  <si>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</si>
  <si>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</si>
  <si>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</si>
  <si>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</si>
  <si>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</si>
  <si>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</si>
  <si>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</si>
  <si>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</si>
  <si>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</si>
  <si>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</si>
  <si>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</si>
  <si>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</si>
  <si>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</si>
  <si>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</si>
  <si>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</si>
  <si>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</si>
  <si>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</si>
  <si>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</si>
  <si>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</si>
  <si>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</si>
  <si>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</si>
  <si>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</si>
  <si>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</si>
  <si>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</si>
  <si>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</si>
  <si>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</si>
  <si>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</si>
  <si>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</si>
  <si>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</si>
  <si>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</si>
  <si>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</si>
  <si>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</si>
  <si>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</si>
  <si>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</si>
  <si>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</si>
  <si>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</si>
  <si>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</si>
  <si>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</si>
  <si>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</si>
  <si>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</si>
  <si>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</si>
  <si>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</si>
  <si>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</si>
  <si>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</si>
  <si>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</si>
  <si>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</si>
  <si>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</si>
  <si>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</si>
  <si>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</si>
  <si>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</si>
  <si>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</si>
  <si>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</si>
  <si>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</si>
  <si>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</si>
  <si>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</si>
  <si>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</si>
  <si>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</si>
  <si>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</si>
  <si>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</si>
  <si>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</si>
  <si>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</si>
  <si>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</si>
  <si>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</si>
  <si>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</si>
  <si>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</si>
  <si>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</si>
  <si>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</si>
  <si>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</si>
  <si>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</si>
  <si>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</si>
  <si>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</si>
  <si>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</si>
  <si>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</si>
  <si>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</si>
  <si>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</si>
  <si>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</si>
  <si>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</si>
  <si>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</si>
  <si>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</si>
  <si>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</si>
  <si>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</si>
  <si>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</si>
  <si>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</si>
  <si>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</si>
  <si>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</si>
  <si>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</si>
  <si>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</si>
  <si>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</si>
  <si>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</si>
  <si>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</si>
  <si>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</si>
  <si>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</si>
  <si>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</si>
  <si>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</si>
  <si>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</si>
  <si>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</si>
  <si>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</si>
  <si>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</si>
  <si>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</si>
  <si>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</si>
  <si>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</si>
  <si>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</si>
  <si>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</si>
  <si>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</si>
  <si>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</si>
  <si>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</si>
  <si>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</si>
  <si>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</si>
  <si>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</si>
  <si>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</si>
  <si>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</si>
  <si>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</si>
  <si>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</si>
  <si>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</si>
  <si>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</si>
  <si>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</si>
  <si>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</si>
  <si>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</si>
  <si>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</si>
  <si>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</si>
  <si>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</si>
  <si>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</si>
  <si>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</si>
  <si>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</si>
  <si>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</si>
  <si>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</si>
  <si>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</si>
  <si>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</si>
  <si>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</si>
  <si>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</si>
  <si>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</si>
  <si>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</si>
  <si>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</si>
  <si>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</si>
  <si>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</si>
  <si>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</si>
  <si>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</si>
  <si>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</si>
  <si>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</si>
  <si>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</si>
  <si>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</si>
  <si>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</si>
  <si>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</si>
  <si>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</si>
  <si>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</si>
  <si>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</si>
  <si>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</si>
  <si>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</si>
  <si>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</si>
  <si>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</si>
  <si>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</si>
  <si>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</si>
  <si>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</si>
  <si>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</si>
  <si>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</si>
  <si>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</si>
  <si>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</si>
  <si>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</si>
  <si>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</si>
  <si>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</si>
  <si>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</si>
  <si>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</si>
  <si>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</si>
  <si>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</si>
  <si>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</si>
  <si>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</si>
  <si>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</si>
  <si>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</si>
  <si>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</si>
  <si>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</si>
  <si>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</si>
  <si>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</si>
  <si>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</si>
  <si>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</si>
  <si>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</si>
  <si>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</si>
  <si>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</si>
  <si>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</si>
  <si>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</si>
  <si>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</si>
  <si>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</si>
  <si>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</si>
  <si>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</si>
  <si>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</si>
  <si>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</si>
  <si>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</si>
  <si>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</si>
  <si>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</si>
  <si>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</si>
  <si>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</si>
  <si>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</si>
  <si>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</si>
  <si>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</si>
  <si>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</si>
  <si>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</si>
  <si>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</si>
  <si>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</si>
  <si>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</si>
  <si>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</si>
  <si>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</si>
  <si>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</si>
  <si>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</si>
  <si>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</si>
  <si>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</si>
  <si>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</si>
  <si>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</si>
  <si>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</si>
  <si>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</si>
  <si>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</si>
  <si>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</si>
  <si>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</si>
  <si>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</si>
  <si>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</si>
  <si>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</si>
  <si>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</si>
  <si>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</si>
  <si>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</si>
  <si>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</si>
  <si>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</si>
  <si>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</si>
  <si>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</si>
  <si>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</si>
  <si>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</si>
  <si>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</si>
  <si>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</si>
  <si>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</si>
  <si>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</si>
  <si>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</si>
  <si>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</si>
  <si>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</si>
  <si>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</si>
  <si>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</si>
  <si>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</si>
  <si>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</si>
  <si>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</si>
  <si>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</si>
  <si>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</si>
  <si>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</si>
  <si>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</si>
  <si>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</si>
  <si>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</si>
  <si>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</si>
  <si>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</si>
  <si>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</si>
  <si>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</si>
  <si>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</si>
  <si>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</si>
  <si>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</si>
  <si>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</si>
  <si>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</si>
  <si>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</si>
  <si>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</si>
  <si>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</si>
  <si>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</si>
  <si>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</si>
  <si>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</si>
  <si>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</si>
  <si>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</si>
  <si>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</si>
  <si>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</si>
  <si>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</si>
  <si>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</si>
  <si>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</si>
  <si>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</si>
  <si>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</si>
  <si>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</si>
  <si>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</si>
  <si>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</si>
  <si>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</si>
  <si>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</si>
  <si>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</si>
  <si>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</si>
  <si>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</si>
  <si>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</si>
  <si>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</si>
  <si>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</si>
  <si>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</si>
  <si>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</si>
  <si>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</si>
  <si>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</si>
  <si>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</si>
  <si>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</si>
  <si>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</si>
  <si>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</si>
  <si>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</si>
  <si>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</si>
  <si>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</si>
  <si>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</si>
  <si>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</si>
  <si>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</si>
  <si>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</si>
  <si>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</si>
  <si>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</si>
  <si>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</si>
  <si>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</si>
  <si>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</si>
  <si>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</si>
  <si>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</si>
  <si>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</si>
  <si>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</si>
  <si>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</si>
  <si>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</si>
  <si>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</si>
  <si>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</si>
  <si>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</si>
  <si>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</si>
  <si>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</si>
  <si>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</si>
  <si>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</si>
  <si>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</si>
  <si>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</si>
  <si>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</si>
  <si>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</si>
  <si>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</si>
  <si>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</si>
  <si>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</si>
  <si>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</si>
  <si>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</si>
  <si>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</si>
  <si>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</si>
  <si>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</si>
  <si>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</si>
  <si>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</si>
  <si>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</si>
  <si>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</si>
  <si>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</si>
  <si>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</si>
  <si>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</si>
  <si>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</si>
  <si>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</si>
  <si>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</si>
  <si>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</si>
  <si>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</si>
  <si>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</si>
  <si>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</si>
  <si>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</si>
  <si>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</si>
  <si>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</si>
  <si>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</si>
  <si>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</si>
  <si>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</si>
  <si>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</si>
  <si>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</si>
  <si>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</si>
  <si>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</si>
  <si>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</si>
  <si>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</si>
  <si>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</si>
  <si>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</si>
  <si>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</si>
  <si>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</si>
  <si>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</si>
  <si>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</si>
  <si>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</si>
  <si>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</si>
  <si>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</si>
  <si>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</si>
  <si>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</si>
  <si>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</si>
  <si>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</si>
  <si>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</si>
  <si>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</si>
  <si>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</si>
  <si>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</si>
  <si>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</si>
  <si>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</si>
  <si>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</si>
  <si>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</si>
  <si>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</si>
  <si>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</si>
  <si>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</si>
  <si>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</si>
  <si>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</si>
  <si>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</si>
  <si>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</si>
  <si>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</si>
  <si>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</si>
  <si>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</si>
  <si>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</si>
  <si>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</si>
  <si>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</si>
  <si>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</si>
  <si>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</si>
  <si>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</si>
  <si>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</si>
  <si>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</si>
  <si>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</si>
  <si>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</si>
  <si>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</si>
  <si>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</si>
  <si>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</si>
  <si>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</si>
  <si>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</si>
  <si>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</si>
  <si>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</si>
  <si>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</si>
  <si>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</si>
  <si>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</si>
  <si>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</si>
  <si>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</si>
  <si>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</si>
  <si>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</si>
  <si>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</si>
  <si>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</si>
  <si>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</si>
  <si>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</si>
  <si>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</si>
  <si>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</si>
  <si>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</si>
  <si>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</si>
  <si>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</si>
  <si>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</si>
  <si>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</si>
  <si>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</si>
  <si>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</si>
  <si>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</si>
  <si>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</si>
  <si>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</si>
  <si>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</si>
  <si>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</si>
  <si>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</si>
  <si>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</si>
  <si>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</si>
  <si>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</si>
  <si>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</si>
  <si>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</si>
  <si>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</si>
  <si>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</si>
  <si>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</si>
  <si>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</si>
  <si>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</si>
  <si>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</si>
  <si>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</si>
  <si>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</si>
  <si>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</si>
  <si>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</si>
  <si>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</si>
  <si>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</si>
  <si>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</si>
  <si>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</si>
  <si>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</si>
  <si>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</si>
  <si>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</si>
  <si>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</si>
  <si>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</si>
  <si>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</si>
  <si>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</si>
  <si>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</si>
  <si>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</si>
  <si>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</si>
  <si>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</si>
  <si>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</si>
  <si>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</si>
  <si>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</si>
  <si>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</si>
  <si>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</si>
  <si>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</si>
  <si>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</si>
  <si>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</si>
  <si>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</si>
  <si>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</si>
  <si>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</si>
  <si>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</si>
  <si>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</si>
  <si>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</si>
  <si>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</si>
  <si>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</si>
  <si>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</si>
  <si>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</si>
  <si>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</si>
  <si>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</si>
  <si>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</si>
  <si>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</si>
  <si>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</si>
  <si>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</si>
  <si>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</si>
  <si>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</si>
  <si>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</si>
  <si>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</si>
  <si>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</si>
  <si>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</si>
  <si>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</si>
  <si>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</si>
  <si>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</si>
  <si>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</si>
  <si>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</si>
  <si>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</si>
  <si>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</si>
  <si>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</si>
  <si>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</si>
  <si>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</si>
  <si>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</si>
  <si>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</si>
  <si>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</si>
  <si>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</si>
  <si>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</si>
  <si>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</si>
  <si>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</si>
  <si>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</si>
  <si>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</si>
  <si>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</si>
  <si>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</si>
  <si>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</si>
  <si>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</si>
  <si>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</si>
  <si>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</si>
  <si>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</si>
  <si>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</si>
  <si>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</si>
  <si>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</si>
  <si>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</si>
  <si>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</si>
  <si>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</si>
  <si>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</si>
  <si>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</si>
  <si>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</si>
  <si>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</si>
  <si>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</si>
  <si>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</si>
  <si>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</si>
  <si>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</si>
  <si>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</si>
  <si>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</si>
  <si>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</si>
  <si>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</si>
  <si>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</si>
  <si>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</si>
  <si>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</si>
  <si>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</si>
  <si>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</si>
  <si>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</si>
  <si>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</si>
  <si>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</si>
  <si>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</si>
  <si>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</si>
  <si>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</si>
  <si>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</si>
  <si>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</si>
  <si>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</si>
  <si>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</si>
  <si>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</si>
  <si>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</si>
  <si>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</si>
  <si>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</si>
  <si>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</si>
  <si>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</si>
  <si>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</si>
  <si>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</si>
  <si>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</si>
  <si>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</si>
  <si>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</si>
  <si>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</si>
  <si>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</si>
  <si>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</si>
  <si>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</si>
  <si>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</si>
  <si>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</si>
  <si>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</si>
  <si>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</si>
  <si>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</si>
  <si>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</si>
  <si>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</si>
  <si>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</si>
  <si>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</si>
  <si>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</si>
  <si>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</si>
  <si>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</si>
  <si>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</si>
  <si>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</si>
  <si>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</si>
  <si>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</si>
  <si>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</si>
  <si>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</si>
  <si>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</si>
  <si>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</si>
  <si>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</si>
  <si>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</si>
  <si>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</si>
  <si>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</si>
  <si>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</si>
  <si>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</si>
  <si>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</si>
  <si>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</si>
  <si>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</si>
  <si>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</si>
  <si>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</si>
  <si>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</si>
  <si>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</si>
  <si>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</si>
  <si>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</si>
  <si>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</si>
  <si>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</si>
  <si>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</si>
  <si>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</si>
  <si>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</si>
  <si>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</si>
  <si>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</si>
  <si>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</si>
  <si>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</si>
  <si>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</si>
  <si>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</si>
  <si>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</si>
  <si>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</si>
  <si>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</si>
  <si>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</si>
  <si>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</si>
  <si>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</si>
  <si>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</si>
  <si>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</si>
  <si>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</si>
  <si>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</si>
  <si>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</si>
  <si>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</si>
  <si>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</si>
  <si>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</si>
  <si>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</si>
  <si>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</si>
  <si>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</si>
  <si>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</si>
  <si>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</si>
  <si>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</si>
  <si>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</si>
  <si>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</si>
  <si>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</si>
  <si>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</si>
  <si>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</si>
  <si>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</si>
  <si>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</si>
  <si>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</si>
  <si>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</si>
  <si>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</si>
  <si>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</si>
  <si>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</si>
  <si>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</si>
  <si>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</si>
  <si>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</si>
  <si>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</si>
  <si>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</si>
  <si>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</si>
  <si>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</si>
  <si>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</si>
  <si>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</si>
  <si>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</si>
  <si>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</si>
  <si>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</si>
  <si>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</si>
  <si>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</si>
  <si>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</si>
  <si>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</si>
  <si>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</si>
  <si>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</si>
  <si>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</si>
  <si>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</si>
  <si>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</si>
  <si>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</si>
  <si>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</si>
  <si>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</si>
  <si>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</si>
  <si>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</si>
  <si>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</si>
  <si>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</si>
  <si>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</si>
  <si>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</si>
  <si>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</si>
  <si>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</si>
  <si>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</si>
  <si>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OVERPASS (24)</t>
  </si>
  <si>
    <t>157 map (pal)</t>
  </si>
  <si>
    <t>palais (20)</t>
  </si>
  <si>
    <t>nuke (35)</t>
  </si>
  <si>
    <t>inferno (37)</t>
  </si>
  <si>
    <t>160 map (vert)</t>
  </si>
  <si>
    <t>vertigo (25)</t>
  </si>
  <si>
    <t>161 map (whi)</t>
  </si>
  <si>
    <t>whistle (17)</t>
  </si>
  <si>
    <t>93 map (dust)</t>
  </si>
  <si>
    <t>OVERPASS (0/2/0)</t>
  </si>
  <si>
    <t>ITALY (2/0/0)</t>
  </si>
  <si>
    <t>10, 10 lvl - win</t>
  </si>
  <si>
    <t>9 lvl x3, 5 lvl, 4 lvl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</si>
  <si>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</si>
  <si>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</si>
  <si>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</si>
  <si>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</si>
  <si>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</si>
  <si>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</si>
  <si>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</si>
  <si>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</si>
  <si>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</si>
  <si>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</si>
  <si>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</si>
  <si>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</si>
  <si>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</si>
  <si>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</si>
  <si>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</si>
  <si>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</si>
  <si>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</si>
  <si>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</si>
  <si>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</si>
  <si>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</si>
  <si>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</si>
  <si>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</si>
  <si>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</si>
  <si>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</si>
  <si>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</si>
  <si>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</si>
  <si>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</si>
  <si>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</si>
  <si>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</si>
  <si>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</si>
  <si>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</si>
  <si>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</si>
  <si>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</si>
  <si>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</si>
  <si>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</si>
  <si>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</si>
  <si>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ANCIENT (5/3/2)</t>
  </si>
  <si>
    <t>124 map (off)</t>
  </si>
  <si>
    <t>125 map (train)</t>
  </si>
  <si>
    <t>5 map (inf)</t>
  </si>
  <si>
    <t>04.05.2025</t>
  </si>
  <si>
    <t>INFERNO (2/0/0)</t>
  </si>
  <si>
    <t>8 map (train)</t>
  </si>
  <si>
    <t>TRAIN (0/1/0)</t>
  </si>
  <si>
    <t>9 map (dust)</t>
  </si>
  <si>
    <t>DUST (1/0/0)</t>
  </si>
  <si>
    <t>11 map (anu)</t>
  </si>
  <si>
    <t>DUST (10/10/2)</t>
  </si>
  <si>
    <t>MIRAGE (11/8/2)</t>
  </si>
  <si>
    <t>INFERNO (6/2/0)</t>
  </si>
  <si>
    <t>TRAIN (3/3/1)</t>
  </si>
  <si>
    <t>NUKE (3/5/1)</t>
  </si>
  <si>
    <t>EDIN (3/2/0)</t>
  </si>
  <si>
    <t>BASALT (1/0/0)</t>
  </si>
  <si>
    <t>OFFICE (7/7/2)</t>
  </si>
  <si>
    <t>VERTIGO (6/4/0)</t>
  </si>
  <si>
    <t>ANUBIS (5/3/0)</t>
  </si>
  <si>
    <t>ANCIENT (0/0/0)</t>
  </si>
  <si>
    <t>MIRAGE (3/2/0)</t>
  </si>
  <si>
    <t>OFFICE (0/0/0)</t>
  </si>
  <si>
    <t>VERTIGO (0/0/0)</t>
  </si>
  <si>
    <t>ANUBIS (1/1/0)</t>
  </si>
  <si>
    <t>NUKE (0/0/0)</t>
  </si>
  <si>
    <t>ITALY (0/0/0)</t>
  </si>
  <si>
    <t>EDIN (0/0/0)</t>
  </si>
  <si>
    <t>OVERPASS (0/0/0)</t>
  </si>
  <si>
    <t>BASALT (0/0/0)</t>
  </si>
  <si>
    <t>AGENCY (0/0/0)</t>
  </si>
  <si>
    <t>GRAIL (0/0/0)</t>
  </si>
  <si>
    <t>brewery (0)</t>
  </si>
  <si>
    <t>dogtown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</si>
</sst>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rgb="FFE2EFD9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7" fillId="14" borderId="0" applyNumberFormat="0" applyBorder="0" applyAlignment="0" applyProtection="0"/>
    <xf numFmtId="0" fontId="3" fillId="17" borderId="2" applyNumberFormat="0" applyFont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</cellStyleXfs>
  <cellXfs count="398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0" fontId="5" fillId="3" borderId="1" xfId="0" applyFont="1" applyFill="1" applyBorder="1"/>
    <xf numFmtId="0" fontId="5" fillId="3" borderId="2" xfId="0" applyFont="1" applyFill="1" applyBorder="1"/>
    <xf numFmtId="0" fontId="6" fillId="4" borderId="1" xfId="0" applyFont="1" applyFill="1" applyBorder="1"/>
    <xf numFmtId="0" fontId="6" fillId="4" borderId="2" xfId="0" applyFont="1" applyFill="1" applyBorder="1"/>
    <xf numFmtId="0" fontId="7" fillId="5" borderId="1" xfId="0" applyFont="1" applyFill="1" applyBorder="1"/>
    <xf numFmtId="0" fontId="7" fillId="5" borderId="2" xfId="0" applyFont="1" applyFill="1" applyBorder="1"/>
    <xf numFmtId="0" fontId="8" fillId="6" borderId="1" xfId="0" applyFont="1" applyFill="1" applyBorder="1"/>
    <xf numFmtId="0" fontId="8" fillId="6" borderId="2" xfId="0" applyFont="1" applyFill="1" applyBorder="1"/>
    <xf numFmtId="14" fontId="4" fillId="2" borderId="1" xfId="0" applyNumberFormat="1" applyFont="1" applyFill="1" applyBorder="1"/>
    <xf numFmtId="0" fontId="8" fillId="7" borderId="2" xfId="0" applyFont="1" applyFill="1" applyBorder="1"/>
    <xf numFmtId="14" fontId="6" fillId="4" borderId="1" xfId="0" applyNumberFormat="1" applyFont="1" applyFill="1" applyBorder="1"/>
    <xf numFmtId="14" fontId="5" fillId="3" borderId="1" xfId="0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7" fillId="8" borderId="1" xfId="0" applyNumberFormat="1" applyFont="1" applyFill="1" applyBorder="1"/>
    <xf numFmtId="0" fontId="7" fillId="8" borderId="1" xfId="0" applyFont="1" applyFill="1" applyBorder="1"/>
    <xf numFmtId="49" fontId="8" fillId="0" borderId="0" xfId="0" applyNumberFormat="1" applyFont="1"/>
    <xf numFmtId="49" fontId="5" fillId="3" borderId="1" xfId="0" applyNumberFormat="1" applyFont="1" applyFill="1" applyBorder="1"/>
    <xf numFmtId="49" fontId="4" fillId="2" borderId="1" xfId="0" applyNumberFormat="1" applyFont="1" applyFill="1" applyBorder="1"/>
    <xf numFmtId="49" fontId="6" fillId="4" borderId="1" xfId="0" applyNumberFormat="1" applyFont="1" applyFill="1" applyBorder="1"/>
    <xf numFmtId="0" fontId="8" fillId="0" borderId="0" xfId="0" applyFont="1"/>
    <xf numFmtId="2" fontId="4" fillId="2" borderId="1" xfId="0" applyNumberFormat="1" applyFont="1" applyFill="1" applyBorder="1"/>
    <xf numFmtId="2" fontId="5" fillId="3" borderId="1" xfId="0" applyNumberFormat="1" applyFont="1" applyFill="1" applyBorder="1"/>
    <xf numFmtId="2" fontId="6" fillId="4" borderId="1" xfId="0" applyNumberFormat="1" applyFont="1" applyFill="1" applyBorder="1"/>
    <xf numFmtId="2" fontId="7" fillId="5" borderId="1" xfId="0" applyNumberFormat="1" applyFont="1" applyFill="1" applyBorder="1"/>
    <xf numFmtId="2" fontId="8" fillId="9" borderId="1" xfId="0" applyNumberFormat="1" applyFont="1" applyFill="1" applyBorder="1"/>
    <xf numFmtId="0" fontId="10" fillId="10" borderId="16" xfId="0" applyFont="1" applyFill="1" applyBorder="1"/>
    <xf numFmtId="0" fontId="8" fillId="11" borderId="1" xfId="0" applyFont="1" applyFill="1" applyBorder="1"/>
    <xf numFmtId="0" fontId="11" fillId="0" borderId="17" xfId="0" applyFont="1" applyBorder="1"/>
    <xf numFmtId="0" fontId="12" fillId="10" borderId="18" xfId="0" applyFont="1" applyFill="1" applyBorder="1"/>
    <xf numFmtId="164" fontId="5" fillId="3" borderId="1" xfId="0" applyNumberFormat="1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4" borderId="0" xfId="0" applyFont="1" applyFill="1"/>
    <xf numFmtId="0" fontId="13" fillId="2" borderId="0" xfId="0" applyFont="1" applyFill="1"/>
    <xf numFmtId="164" fontId="13" fillId="4" borderId="0" xfId="0" applyNumberFormat="1" applyFont="1" applyFill="1"/>
    <xf numFmtId="164" fontId="14" fillId="3" borderId="0" xfId="0" applyNumberFormat="1" applyFont="1" applyFill="1"/>
    <xf numFmtId="0" fontId="14" fillId="3" borderId="0" xfId="0" applyFont="1" applyFill="1"/>
    <xf numFmtId="0" fontId="13" fillId="3" borderId="0" xfId="0" applyFont="1" applyFill="1"/>
    <xf numFmtId="0" fontId="7" fillId="5" borderId="0" xfId="0" applyFont="1" applyFill="1"/>
    <xf numFmtId="164" fontId="13" fillId="2" borderId="0" xfId="0" applyNumberFormat="1" applyFont="1" applyFill="1"/>
    <xf numFmtId="0" fontId="5" fillId="2" borderId="1" xfId="0" applyFont="1" applyFill="1" applyBorder="1"/>
    <xf numFmtId="0" fontId="15" fillId="5" borderId="1" xfId="0" applyFont="1" applyFill="1" applyBorder="1"/>
    <xf numFmtId="0" fontId="4" fillId="2" borderId="0" xfId="0" applyFont="1" applyFill="1"/>
    <xf numFmtId="0" fontId="13" fillId="12" borderId="0" xfId="0" applyFont="1" applyFill="1"/>
    <xf numFmtId="0" fontId="13" fillId="12" borderId="2" xfId="0" applyFont="1" applyFill="1" applyBorder="1"/>
    <xf numFmtId="164" fontId="13" fillId="3" borderId="0" xfId="0" applyNumberFormat="1" applyFont="1" applyFill="1"/>
    <xf numFmtId="0" fontId="5" fillId="3" borderId="16" xfId="0" applyFont="1" applyFill="1" applyBorder="1"/>
    <xf numFmtId="0" fontId="13" fillId="7" borderId="2" xfId="0" applyFont="1" applyFill="1" applyBorder="1"/>
    <xf numFmtId="0" fontId="5" fillId="3" borderId="0" xfId="0" applyFont="1" applyFill="1"/>
    <xf numFmtId="0" fontId="4" fillId="2" borderId="0" xfId="0" applyFont="1" applyFill="1" applyAlignment="1">
      <alignment horizontal="right"/>
    </xf>
    <xf numFmtId="0" fontId="13" fillId="7" borderId="22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15" fillId="13" borderId="0" xfId="0" applyFont="1" applyFill="1"/>
    <xf numFmtId="0" fontId="6" fillId="4" borderId="0" xfId="0" applyFont="1" applyFill="1"/>
    <xf numFmtId="0" fontId="13" fillId="6" borderId="0" xfId="0" applyFont="1" applyFill="1"/>
    <xf numFmtId="0" fontId="13" fillId="7" borderId="22" xfId="0" applyFont="1" applyFill="1" applyBorder="1"/>
    <xf numFmtId="0" fontId="6" fillId="4" borderId="0" xfId="0" applyFont="1" applyFill="1" applyAlignment="1">
      <alignment horizontal="right"/>
    </xf>
    <xf numFmtId="0" fontId="13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7" fillId="14" borderId="0" xfId="1" applyAlignment="1"/>
    <xf numFmtId="0" fontId="13" fillId="17" borderId="2" xfId="2" applyFont="1" applyAlignment="1"/>
    <xf numFmtId="0" fontId="18" fillId="15" borderId="0" xfId="3" applyAlignment="1"/>
    <xf numFmtId="0" fontId="2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14" fontId="18" fillId="21" borderId="24" xfId="0" applyNumberFormat="1" applyFont="1" applyFill="1" applyBorder="1" applyAlignment="1">
      <alignment horizontal="right" wrapText="1"/>
    </xf>
    <xf numFmtId="0" fontId="1" fillId="21" borderId="24" xfId="0" applyFont="1" applyFill="1" applyBorder="1" applyAlignment="1">
      <alignment wrapText="1"/>
    </xf>
    <xf numFmtId="0" fontId="1" fillId="22" borderId="24" xfId="0" applyFont="1" applyFill="1" applyBorder="1" applyAlignment="1">
      <alignment wrapText="1"/>
    </xf>
    <xf numFmtId="0" fontId="1" fillId="23" borderId="24" xfId="0" applyFont="1" applyFill="1" applyBorder="1" applyAlignment="1">
      <alignment wrapText="1"/>
    </xf>
    <xf numFmtId="14" fontId="1" fillId="22" borderId="24" xfId="0" applyNumberFormat="1" applyFont="1" applyFill="1" applyBorder="1" applyAlignment="1">
      <alignment horizontal="right" wrapText="1"/>
    </xf>
    <xf numFmtId="14" fontId="18" fillId="15" borderId="24" xfId="3" applyNumberFormat="1" applyBorder="1" applyAlignment="1">
      <alignment horizontal="right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/>
    <xf numFmtId="0" fontId="19" fillId="16" borderId="0" xfId="4"/>
    <xf numFmtId="0" fontId="0" fillId="0" borderId="0" xfId="0" applyAlignment="1"/>
    <xf numFmtId="0" fontId="8" fillId="0" borderId="0" xfId="0" applyFont="1" applyAlignment="1"/>
    <xf numFmtId="0" fontId="4" fillId="2" borderId="3" xfId="0" applyFont="1" applyFill="1" applyBorder="1" applyAlignment="1">
      <alignment horizontal="center"/>
    </xf>
    <xf numFmtId="0" fontId="9" fillId="0" borderId="4" xfId="0" applyFont="1" applyBorder="1"/>
    <xf numFmtId="0" fontId="5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9" fillId="0" borderId="5" xfId="0" applyFont="1" applyBorder="1"/>
    <xf numFmtId="0" fontId="8" fillId="7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10" fillId="10" borderId="9" xfId="0" applyFont="1" applyFill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8" fillId="11" borderId="12" xfId="0" applyFont="1" applyFill="1" applyBorder="1" applyAlignment="1">
      <alignment horizontal="center"/>
    </xf>
    <xf numFmtId="0" fontId="9" fillId="0" borderId="13" xfId="0" applyFont="1" applyBorder="1"/>
    <xf numFmtId="0" fontId="9" fillId="0" borderId="14" xfId="0" applyFont="1" applyBorder="1"/>
    <xf numFmtId="0" fontId="4" fillId="2" borderId="15" xfId="0" applyFont="1" applyFill="1" applyBorder="1" applyAlignment="1">
      <alignment horizontal="center"/>
    </xf>
    <xf numFmtId="0" fontId="12" fillId="10" borderId="19" xfId="0" applyFont="1" applyFill="1" applyBorder="1" applyAlignment="1">
      <alignment horizontal="center"/>
    </xf>
    <xf numFmtId="0" fontId="9" fillId="0" borderId="20" xfId="0" applyFont="1" applyBorder="1"/>
    <xf numFmtId="0" fontId="9" fillId="0" borderId="21" xfId="0" applyFont="1" applyBorder="1"/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9" fillId="16" borderId="0" xfId="4" applyAlignment="1">
      <alignment horizontal="center"/>
    </xf>
    <xf numFmtId="0" fontId="19" fillId="16" borderId="0" xfId="4"/>
    <xf numFmtId="0" fontId="8" fillId="24" borderId="0" xfId="0" applyFont="1" applyFill="1" applyAlignment="1">
      <alignment horizontal="center"/>
    </xf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371" t="s">
        <v>373</v>
      </c>
      <c r="G3" s="372"/>
      <c r="H3" s="372"/>
      <c r="I3" s="371" t="s">
        <v>374</v>
      </c>
      <c r="J3" s="372"/>
      <c r="K3" s="372"/>
      <c r="L3" s="371" t="s">
        <v>375</v>
      </c>
      <c r="M3" s="372"/>
      <c r="N3" s="372"/>
      <c r="O3" s="371" t="s">
        <v>376</v>
      </c>
      <c r="P3" s="372"/>
      <c r="Q3" s="372"/>
      <c r="R3" s="371" t="s">
        <v>377</v>
      </c>
      <c r="S3" s="372"/>
      <c r="T3" s="371" t="s">
        <v>378</v>
      </c>
      <c r="U3" s="372"/>
      <c r="V3" s="371" t="s">
        <v>379</v>
      </c>
      <c r="W3" s="372"/>
      <c r="X3" s="372"/>
      <c r="Y3" s="371" t="s">
        <v>380</v>
      </c>
      <c r="Z3" s="372"/>
      <c r="AA3" s="372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367" t="s">
        <v>641</v>
      </c>
      <c r="B1" s="373"/>
      <c r="C1" s="373"/>
      <c r="D1" s="368"/>
      <c r="E1" s="369" t="s">
        <v>642</v>
      </c>
      <c r="F1" s="373"/>
      <c r="G1" s="373"/>
      <c r="H1" s="373"/>
      <c r="I1" s="373"/>
      <c r="J1" s="368"/>
      <c r="K1" s="370" t="s">
        <v>643</v>
      </c>
      <c r="L1" s="373"/>
      <c r="M1" s="373"/>
      <c r="N1" s="368"/>
      <c r="O1" s="374" t="s">
        <v>644</v>
      </c>
      <c r="P1" s="375"/>
      <c r="Q1" s="375"/>
      <c r="R1" s="375"/>
      <c r="S1" s="376"/>
      <c r="T1" s="377" t="s">
        <v>645</v>
      </c>
      <c r="U1" s="378"/>
      <c r="V1" s="378"/>
      <c r="W1" s="378"/>
      <c r="X1" s="379"/>
      <c r="Y1" s="380" t="s">
        <v>646</v>
      </c>
      <c r="Z1" s="381"/>
      <c r="AA1" s="381"/>
      <c r="AB1" s="382"/>
      <c r="AC1" s="383" t="s">
        <v>647</v>
      </c>
      <c r="AD1" s="373"/>
      <c r="AE1" s="373"/>
      <c r="AF1" s="373"/>
      <c r="AG1" s="368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371" t="s">
        <v>651</v>
      </c>
      <c r="B8" s="372"/>
      <c r="C8" s="372"/>
      <c r="D8" s="372"/>
      <c r="E8" s="372"/>
      <c r="F8" s="372"/>
      <c r="G8" s="372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384" t="s">
        <v>710</v>
      </c>
      <c r="C20" s="385"/>
      <c r="D20" s="385"/>
      <c r="E20" s="385"/>
      <c r="F20" s="385"/>
      <c r="G20" s="385"/>
      <c r="H20" s="386"/>
    </row>
    <row r="21" spans="1:13" ht="15.75" customHeight="1" x14ac:dyDescent="0.25"/>
    <row r="22" spans="1:13" ht="15.75" customHeight="1" x14ac:dyDescent="0.25">
      <c r="A22" s="384" t="s">
        <v>711</v>
      </c>
      <c r="B22" s="385"/>
      <c r="C22" s="386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187"/>
  <sheetViews>
    <sheetView tabSelected="1" topLeftCell="X1" workbookViewId="0">
      <pane ySplit="1" topLeftCell="A2" activePane="bottomLeft" state="frozen"/>
      <selection pane="bottomLeft" activeCell="AP15" sqref="AP15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63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389" t="s">
        <v>951</v>
      </c>
      <c r="I3" s="372"/>
      <c r="J3" s="372"/>
      <c r="K3" s="372"/>
      <c r="L3" s="389" t="s">
        <v>950</v>
      </c>
      <c r="M3" s="372"/>
      <c r="N3" s="372"/>
      <c r="O3" s="372"/>
      <c r="P3" s="390" t="s">
        <v>955</v>
      </c>
      <c r="Q3" s="372"/>
      <c r="R3" s="372"/>
      <c r="S3" s="372"/>
      <c r="T3" s="390" t="s">
        <v>949</v>
      </c>
      <c r="U3" s="372"/>
      <c r="V3" s="372"/>
      <c r="W3" s="372"/>
      <c r="X3" s="391" t="s">
        <v>947</v>
      </c>
      <c r="Y3" s="372"/>
      <c r="Z3" s="372"/>
      <c r="AA3" s="372"/>
      <c r="AB3" s="388" t="s">
        <v>953</v>
      </c>
      <c r="AC3" s="372"/>
      <c r="AD3" s="372"/>
      <c r="AE3" s="372"/>
      <c r="AF3" s="371" t="s">
        <v>1030</v>
      </c>
      <c r="AG3" s="371"/>
      <c r="AH3" s="371"/>
      <c r="AI3" s="371"/>
      <c r="AJ3" s="371" t="s">
        <v>1031</v>
      </c>
      <c r="AK3" s="371"/>
      <c r="AL3" s="371"/>
      <c r="AM3" s="371"/>
      <c r="AN3" s="362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AVERAGE(B6,B8,B10,B11,B13,B14,B16,B17,B23,B30,B42,B50,B53,B55,B60,B66,B70,B77,B79,B84,B97,B101,B106,B109,B115,B119,B126,B134,B136,B138,B145,B149,B167,B171,B173,B174,B184)</f>
        <v>1.0284848484848483</v>
      </c>
      <c r="I4" s="1">
        <f t="shared" ref="I4:K4" si="0">AVERAGE(C6,C8,C10,C11,C13,C14,C16,C17,C23,C30,C42,C50,C53,C55,C60,C66,C70,C77,C79,C84,C97,C101,C106,C109,C115,C119,C126,C134,C136,C138,C145,C149,C167,C171,C173,C174,C184)</f>
        <v>0.92588235294117649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AVERAGE(B3,B5,B18,B27,B28,B32,B34,B36,B44,B56,B61,B63,B69,B75,B88,B96,B99,B105,B111,B116,B117,B128,B133,B139,B144,B147,B158,B162,B163,B164,B165,B166,B172,B177,B183)</f>
        <v>1.1303125000000001</v>
      </c>
      <c r="M4" s="1">
        <f t="shared" ref="M4:O4" si="1">AVERAGE(C3,C5,C18,C27,C28,C32,C34,C36,C44,C56,C61,C63,C69,C75,C88,C96,C99,C105,C111,C116,C117,C128,C133,C139,C144,C147,C158,C162,C163,C164,C165,C166,C172,C177,C183)</f>
        <v>0.9816129032258063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AVERAGE(B4,B19,B20,B31,B43,B68,B72,B76,B85,B110,B122,B124,B127,B143,B152,B179,B186)</f>
        <v>0.99399999999999999</v>
      </c>
      <c r="Q4" s="1">
        <f t="shared" ref="Q4:S4" si="2">AVERAGE(C4,C19,C20,C31,C43,C68,C72,C76,C85,C110,C122,C124,C127,C143,C152,C179,C186)</f>
        <v>0.86437500000000012</v>
      </c>
      <c r="R4" s="1">
        <f t="shared" si="2"/>
        <v>1.08</v>
      </c>
      <c r="S4" s="1" t="e">
        <f t="shared" si="2"/>
        <v>#DIV/0!</v>
      </c>
      <c r="T4" s="1">
        <f>AVERAGE(B7,B33,B35,B46,B57,B58,B67,B71,B81,B87,B91,B100,B103,B104,B108,B120,B129,B151,B168,B182)</f>
        <v>1.1615789473684213</v>
      </c>
      <c r="U4" s="1">
        <f t="shared" ref="U4:W4" si="3">AVERAGE(C7,C33,C35,C46,C57,C58,C67,C71,C81,C87,C91,C100,C103,C104,C108,C120,C129,C151,C168,C182)</f>
        <v>1.0694117647058823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AVERAGE(B21,B24,B39,B40,B47,B49,B51,B52,B65,B80,B82,B92,B93,B112,B130,B140,B148,B150,B153,B154,B155,B157,B161,B181)</f>
        <v>1.0704347826086957</v>
      </c>
      <c r="Y4" s="1">
        <f t="shared" ref="Y4:AA4" si="4">AVERAGE(C21,C24,C39,C40,C47,C49,C51,C52,C65,C80,C82,C92,C93,C112,C130,C140,C148,C150,C153,C154,C155,C157,C161,C181)</f>
        <v>1.1856521739130435</v>
      </c>
      <c r="Z4" s="1" t="e">
        <f t="shared" si="4"/>
        <v>#DIV/0!</v>
      </c>
      <c r="AA4" s="1">
        <f t="shared" si="4"/>
        <v>0.9</v>
      </c>
      <c r="AB4" s="1">
        <f>AVERAGE(B15,B25,B26,B37,B38,B45,B48,B59,B64,B73,B78,B86,B94,B95,B98,B113,B121,B123,B131,B142,B156,B160,B170,B175,B185)</f>
        <v>1.1072727272727274</v>
      </c>
      <c r="AC4" s="1">
        <f t="shared" ref="AC4:AE4" si="5">AVERAGE(C15,C25,C26,C37,C38,C45,C48,C59,C64,C73,C78,C86,C94,C95,C98,C113,C121,C123,C131,C142,C156,C160,C170,C175,C185)</f>
        <v>0.98521739130434793</v>
      </c>
      <c r="AD4" s="1">
        <f t="shared" si="5"/>
        <v>1.22</v>
      </c>
      <c r="AE4" s="1">
        <f t="shared" si="5"/>
        <v>0.87</v>
      </c>
      <c r="AF4" s="1">
        <f>AVERAGE(B5)</f>
        <v>0.56999999999999995</v>
      </c>
      <c r="AG4" s="1">
        <f t="shared" ref="AG4:AI4" si="6">AVERAGE(C5)</f>
        <v>1.06</v>
      </c>
      <c r="AH4" s="1" t="e">
        <f t="shared" si="6"/>
        <v>#DIV/0!</v>
      </c>
      <c r="AI4" s="1" t="e">
        <f t="shared" si="6"/>
        <v>#DIV/0!</v>
      </c>
      <c r="AJ4" s="1">
        <f>AVERAGE(B5)</f>
        <v>0.56999999999999995</v>
      </c>
      <c r="AK4" s="1">
        <f t="shared" ref="AK4:AM4" si="7">AVERAGE(C5)</f>
        <v>1.06</v>
      </c>
      <c r="AL4" s="1" t="e">
        <f t="shared" si="7"/>
        <v>#DIV/0!</v>
      </c>
      <c r="AM4" s="1" t="e">
        <f t="shared" si="7"/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387">
        <f>AVERAGE(H4:K4)</f>
        <v>0.66734180035650625</v>
      </c>
      <c r="I5" s="387"/>
      <c r="J5" s="387"/>
      <c r="K5" s="387"/>
      <c r="L5" s="387">
        <f>AVERAGE(L4:O4)</f>
        <v>0.90631468413978489</v>
      </c>
      <c r="M5" s="387"/>
      <c r="N5" s="387"/>
      <c r="O5" s="387"/>
      <c r="P5" s="387" t="e">
        <f t="shared" ref="P5" si="8">AVERAGE(P4:S4)</f>
        <v>#DIV/0!</v>
      </c>
      <c r="Q5" s="387"/>
      <c r="R5" s="387"/>
      <c r="S5" s="387"/>
      <c r="T5" s="387">
        <f t="shared" ref="T5" si="9">AVERAGE(T4:W4)</f>
        <v>1.083997678018576</v>
      </c>
      <c r="U5" s="387"/>
      <c r="V5" s="387"/>
      <c r="W5" s="387"/>
      <c r="X5" s="387" t="e">
        <f t="shared" ref="X5" si="10">AVERAGE(X4:AA4)</f>
        <v>#DIV/0!</v>
      </c>
      <c r="Y5" s="387"/>
      <c r="Z5" s="387"/>
      <c r="AA5" s="387"/>
      <c r="AB5" s="387">
        <f t="shared" ref="AB5" si="11">AVERAGE(AB4:AE4)</f>
        <v>1.0456225296442689</v>
      </c>
      <c r="AC5" s="387"/>
      <c r="AD5" s="387"/>
      <c r="AE5" s="387"/>
      <c r="AF5" s="387" t="e">
        <f>AVERAGE(AF4:AI4)</f>
        <v>#DIV/0!</v>
      </c>
      <c r="AG5" s="387"/>
      <c r="AH5" s="387"/>
      <c r="AI5" s="387"/>
      <c r="AJ5" s="387" t="e">
        <f>AVERAGE(AJ4:AM4)</f>
        <v>#DIV/0!</v>
      </c>
      <c r="AK5" s="387"/>
      <c r="AL5" s="387"/>
      <c r="AM5" s="387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t="s">
        <v>937</v>
      </c>
      <c r="G169" s="363"/>
      <c r="H169" s="363"/>
      <c r="I169" s="363"/>
      <c r="J169" s="363"/>
      <c r="K169" s="363"/>
      <c r="L169" s="363"/>
      <c r="M169" s="363"/>
      <c r="N169" s="363"/>
      <c r="O169" s="363"/>
      <c r="P169" s="363"/>
      <c r="Q169" s="363"/>
      <c r="R169" s="363"/>
      <c r="S169" s="363"/>
      <c r="T169" s="363"/>
      <c r="U169" s="363"/>
      <c r="V169" s="363"/>
      <c r="W169" s="363"/>
      <c r="X169" s="363"/>
      <c r="Y169" s="363"/>
      <c r="Z169" s="363"/>
      <c r="AA169" s="363"/>
      <c r="AB169" s="363"/>
      <c r="AC169" s="363"/>
      <c r="AD169" s="363"/>
      <c r="AE169" s="363"/>
      <c r="AF169" s="363"/>
      <c r="AO169" s="363"/>
      <c r="AP169" s="363"/>
      <c r="AQ169" s="363"/>
      <c r="AR169" s="363"/>
      <c r="AS169" s="363"/>
      <c r="AT169" s="363"/>
      <c r="AU169" s="363"/>
      <c r="AV169" s="363"/>
      <c r="AW169" s="363"/>
      <c r="AX169" s="363"/>
      <c r="AY169" s="363"/>
      <c r="AZ169" s="363"/>
      <c r="BA169" s="363"/>
      <c r="BB169" s="363"/>
      <c r="BC169" s="363"/>
      <c r="BD169" s="363"/>
      <c r="BE169" s="363"/>
      <c r="BF169" s="363"/>
      <c r="BG169" s="363"/>
      <c r="BH169" s="363"/>
      <c r="BI169" s="363"/>
      <c r="BJ169" s="363"/>
      <c r="BK169" s="363"/>
      <c r="BL169" s="363"/>
      <c r="BM169" s="363"/>
      <c r="BN169" s="363"/>
      <c r="BO169" s="363"/>
      <c r="BP169" s="363"/>
      <c r="BQ169" s="363"/>
      <c r="BR169" s="363"/>
      <c r="BS169" s="363"/>
      <c r="BT169" s="363"/>
      <c r="BU169" s="363"/>
      <c r="BV169" s="363"/>
      <c r="BW169" s="363"/>
      <c r="BX169" s="363"/>
      <c r="BY169" s="363"/>
      <c r="BZ169" s="363"/>
      <c r="CA169" s="363"/>
      <c r="CB169" s="363"/>
      <c r="CC169" s="363"/>
    </row>
    <row r="170" spans="1:81" x14ac:dyDescent="0.25">
      <c r="A170" s="71" t="s">
        <v>938</v>
      </c>
      <c r="B170">
        <v>1</v>
      </c>
      <c r="C170">
        <v>1.22</v>
      </c>
      <c r="G170" s="363"/>
      <c r="H170" s="363"/>
      <c r="I170" s="363"/>
      <c r="J170" s="363"/>
      <c r="K170" s="363"/>
      <c r="L170" s="363"/>
      <c r="M170" s="363"/>
      <c r="N170" s="363"/>
      <c r="O170" s="363"/>
      <c r="P170" s="363"/>
      <c r="Q170" s="363"/>
      <c r="R170" s="363"/>
      <c r="S170" s="363"/>
      <c r="T170" s="363"/>
      <c r="U170" s="363"/>
      <c r="V170" s="363"/>
      <c r="W170" s="363"/>
      <c r="X170" s="363"/>
      <c r="Y170" s="363"/>
      <c r="Z170" s="363"/>
      <c r="AA170" s="363"/>
      <c r="AB170" s="363"/>
      <c r="AC170" s="363"/>
      <c r="AD170" s="363"/>
      <c r="AE170" s="363"/>
      <c r="AF170" s="363"/>
      <c r="AO170" s="363"/>
      <c r="AP170" s="363"/>
      <c r="AQ170" s="363"/>
      <c r="AR170" s="363"/>
      <c r="AS170" s="363"/>
      <c r="AT170" s="363"/>
      <c r="AU170" s="363"/>
      <c r="AV170" s="363"/>
      <c r="AW170" s="363"/>
      <c r="AX170" s="363"/>
      <c r="AY170" s="363"/>
      <c r="AZ170" s="363"/>
      <c r="BA170" s="363"/>
      <c r="BB170" s="363"/>
      <c r="BC170" s="363"/>
      <c r="BD170" s="363"/>
      <c r="BE170" s="363"/>
      <c r="BF170" s="363"/>
      <c r="BG170" s="363"/>
      <c r="BH170" s="363"/>
      <c r="BI170" s="363"/>
      <c r="BJ170" s="363"/>
      <c r="BK170" s="363"/>
      <c r="BL170" s="363"/>
      <c r="BM170" s="363"/>
      <c r="BN170" s="363"/>
      <c r="BO170" s="363"/>
      <c r="BP170" s="363"/>
      <c r="BQ170" s="363"/>
      <c r="BR170" s="363"/>
      <c r="BS170" s="363"/>
      <c r="BT170" s="363"/>
      <c r="BU170" s="363"/>
      <c r="BV170" s="363"/>
      <c r="BW170" s="363"/>
      <c r="BX170" s="363"/>
      <c r="BY170" s="363"/>
      <c r="BZ170" s="363"/>
      <c r="CA170" s="363"/>
      <c r="CB170" s="363"/>
      <c r="CC170" s="363"/>
    </row>
    <row r="171" spans="1:81" x14ac:dyDescent="0.25">
      <c r="A171" s="72" t="s">
        <v>939</v>
      </c>
      <c r="B171">
        <v>0</v>
      </c>
      <c r="C171">
        <v>0</v>
      </c>
      <c r="G171" s="363"/>
      <c r="H171" s="363"/>
      <c r="I171" s="363"/>
      <c r="J171" s="363"/>
      <c r="K171" s="363"/>
      <c r="L171" s="363"/>
      <c r="M171" s="363"/>
      <c r="N171" s="363"/>
      <c r="O171" s="363"/>
      <c r="P171" s="363"/>
      <c r="Q171" s="363"/>
      <c r="R171" s="363"/>
      <c r="S171" s="363"/>
      <c r="T171" s="363"/>
      <c r="U171" s="363"/>
      <c r="V171" s="363"/>
      <c r="W171" s="363"/>
      <c r="X171" s="363"/>
      <c r="Y171" s="363"/>
      <c r="Z171" s="363"/>
      <c r="AA171" s="363"/>
      <c r="AB171" s="363"/>
      <c r="AC171" s="363"/>
      <c r="AD171" s="363"/>
      <c r="AE171" s="363"/>
      <c r="AF171" s="363"/>
      <c r="AO171" s="363"/>
      <c r="AP171" s="363"/>
      <c r="AQ171" s="363"/>
      <c r="AR171" s="363"/>
      <c r="AS171" s="363"/>
      <c r="AT171" s="363"/>
      <c r="AU171" s="363"/>
      <c r="AV171" s="363"/>
      <c r="AW171" s="363"/>
      <c r="AX171" s="363"/>
      <c r="AY171" s="363"/>
      <c r="AZ171" s="363"/>
      <c r="BA171" s="363"/>
      <c r="BB171" s="363"/>
      <c r="BC171" s="363"/>
      <c r="BD171" s="363"/>
      <c r="BE171" s="363"/>
      <c r="BF171" s="363"/>
      <c r="BG171" s="363"/>
      <c r="BH171" s="363"/>
      <c r="BI171" s="363"/>
      <c r="BJ171" s="363"/>
      <c r="BK171" s="363"/>
      <c r="BL171" s="363"/>
      <c r="BM171" s="363"/>
      <c r="BN171" s="363"/>
      <c r="BO171" s="363"/>
      <c r="BP171" s="363"/>
      <c r="BQ171" s="363"/>
      <c r="BR171" s="363"/>
      <c r="BS171" s="363"/>
      <c r="BT171" s="363"/>
      <c r="BU171" s="363"/>
      <c r="BV171" s="363"/>
      <c r="BW171" s="363"/>
      <c r="BX171" s="363"/>
      <c r="BY171" s="363"/>
      <c r="BZ171" s="363"/>
      <c r="CA171" s="363"/>
      <c r="CB171" s="363"/>
      <c r="CC171" s="363"/>
    </row>
    <row r="172" spans="1:81" x14ac:dyDescent="0.25">
      <c r="A172" s="73" t="s">
        <v>529</v>
      </c>
      <c r="B172">
        <v>0.64</v>
      </c>
      <c r="C172">
        <v>0.62</v>
      </c>
      <c r="G172" s="363"/>
      <c r="H172" s="363"/>
      <c r="I172" s="363"/>
      <c r="J172" s="363"/>
      <c r="K172" s="363"/>
      <c r="L172" s="363"/>
      <c r="M172" s="363"/>
      <c r="N172" s="363"/>
      <c r="O172" s="363"/>
      <c r="P172" s="363"/>
      <c r="Q172" s="363"/>
      <c r="R172" s="363"/>
      <c r="S172" s="363"/>
      <c r="T172" s="363"/>
      <c r="U172" s="363"/>
      <c r="V172" s="363"/>
      <c r="W172" s="363"/>
      <c r="X172" s="363"/>
      <c r="Y172" s="363"/>
      <c r="Z172" s="363"/>
      <c r="AA172" s="363"/>
      <c r="AB172" s="363"/>
      <c r="AC172" s="363"/>
      <c r="AD172" s="363"/>
      <c r="AE172" s="363"/>
      <c r="AF172" s="363"/>
      <c r="AO172" s="363"/>
      <c r="AP172" s="363"/>
      <c r="AQ172" s="363"/>
      <c r="AR172" s="363"/>
      <c r="AS172" s="363"/>
      <c r="AT172" s="363"/>
      <c r="AU172" s="363"/>
      <c r="AV172" s="363"/>
      <c r="AW172" s="363"/>
      <c r="AX172" s="363"/>
      <c r="AY172" s="363"/>
      <c r="AZ172" s="363"/>
      <c r="BA172" s="363"/>
      <c r="BB172" s="363"/>
      <c r="BC172" s="363"/>
      <c r="BD172" s="363"/>
      <c r="BE172" s="363"/>
      <c r="BF172" s="363"/>
      <c r="BG172" s="363"/>
      <c r="BH172" s="363"/>
      <c r="BI172" s="363"/>
      <c r="BJ172" s="363"/>
      <c r="BK172" s="363"/>
      <c r="BL172" s="363"/>
      <c r="BM172" s="363"/>
      <c r="BN172" s="363"/>
      <c r="BO172" s="363"/>
      <c r="BP172" s="363"/>
      <c r="BQ172" s="363"/>
      <c r="BR172" s="363"/>
      <c r="BS172" s="363"/>
      <c r="BT172" s="363"/>
      <c r="BU172" s="363"/>
      <c r="BV172" s="363"/>
      <c r="BW172" s="363"/>
      <c r="BX172" s="363"/>
      <c r="BY172" s="363"/>
      <c r="BZ172" s="363"/>
      <c r="CA172" s="363"/>
      <c r="CB172" s="363"/>
      <c r="CC172" s="363"/>
    </row>
    <row r="173" spans="1:81" x14ac:dyDescent="0.25">
      <c r="A173" s="74" t="s">
        <v>940</v>
      </c>
      <c r="B173">
        <v>1.28</v>
      </c>
      <c r="C173">
        <v>1.03</v>
      </c>
      <c r="G173" s="363"/>
      <c r="H173" s="363"/>
      <c r="I173" s="363"/>
      <c r="J173" s="363"/>
      <c r="K173" s="363"/>
      <c r="L173" s="363"/>
      <c r="M173" s="363"/>
      <c r="N173" s="363"/>
      <c r="O173" s="363"/>
      <c r="P173" s="363"/>
      <c r="Q173" s="363"/>
      <c r="R173" s="363"/>
      <c r="S173" s="363"/>
      <c r="T173" s="363"/>
      <c r="U173" s="363"/>
      <c r="V173" s="363"/>
      <c r="W173" s="363"/>
      <c r="X173" s="363"/>
      <c r="Y173" s="363"/>
      <c r="Z173" s="363"/>
      <c r="AA173" s="363"/>
      <c r="AB173" s="363"/>
      <c r="AC173" s="363"/>
      <c r="AD173" s="363"/>
      <c r="AE173" s="363"/>
      <c r="AF173" s="363"/>
      <c r="AO173" s="363"/>
      <c r="AP173" s="363"/>
      <c r="AQ173" s="363"/>
      <c r="AR173" s="363"/>
      <c r="AS173" s="363"/>
      <c r="AT173" s="363"/>
      <c r="AU173" s="363"/>
      <c r="AV173" s="363"/>
      <c r="AW173" s="363"/>
      <c r="AX173" s="363"/>
      <c r="AY173" s="363"/>
      <c r="AZ173" s="363"/>
      <c r="BA173" s="363"/>
      <c r="BB173" s="363"/>
      <c r="BC173" s="363"/>
      <c r="BD173" s="363"/>
      <c r="BE173" s="363"/>
      <c r="BF173" s="363"/>
      <c r="BG173" s="363"/>
      <c r="BH173" s="363"/>
      <c r="BI173" s="363"/>
      <c r="BJ173" s="363"/>
      <c r="BK173" s="363"/>
      <c r="BL173" s="363"/>
      <c r="BM173" s="363"/>
      <c r="BN173" s="363"/>
      <c r="BO173" s="363"/>
      <c r="BP173" s="363"/>
      <c r="BQ173" s="363"/>
      <c r="BR173" s="363"/>
      <c r="BS173" s="363"/>
      <c r="BT173" s="363"/>
      <c r="BU173" s="363"/>
      <c r="BV173" s="363"/>
      <c r="BW173" s="363"/>
      <c r="BX173" s="363"/>
      <c r="BY173" s="363"/>
      <c r="BZ173" s="363"/>
      <c r="CA173" s="363"/>
      <c r="CB173" s="363"/>
      <c r="CC173" s="363"/>
    </row>
    <row r="174" spans="1:81" x14ac:dyDescent="0.25">
      <c r="A174" s="75" t="s">
        <v>531</v>
      </c>
      <c r="B174">
        <v>0.52</v>
      </c>
      <c r="C174">
        <v>1.1000000000000001</v>
      </c>
      <c r="G174" s="363"/>
      <c r="H174" s="363"/>
      <c r="I174" s="363"/>
      <c r="J174" s="363"/>
      <c r="K174" s="363"/>
      <c r="L174" s="363"/>
      <c r="M174" s="363"/>
      <c r="N174" s="363"/>
      <c r="O174" s="363"/>
      <c r="P174" s="363"/>
      <c r="Q174" s="363"/>
      <c r="R174" s="363"/>
      <c r="S174" s="363"/>
      <c r="T174" s="363"/>
      <c r="U174" s="363"/>
      <c r="V174" s="363"/>
      <c r="W174" s="363"/>
      <c r="X174" s="363"/>
      <c r="Y174" s="363"/>
      <c r="Z174" s="363"/>
      <c r="AA174" s="363"/>
      <c r="AB174" s="363"/>
      <c r="AC174" s="363"/>
      <c r="AD174" s="363"/>
      <c r="AE174" s="363"/>
      <c r="AF174" s="363"/>
      <c r="AO174" s="363"/>
      <c r="AP174" s="363"/>
      <c r="AQ174" s="363"/>
      <c r="AR174" s="363"/>
      <c r="AS174" s="363"/>
      <c r="AT174" s="363"/>
      <c r="AU174" s="363"/>
      <c r="AV174" s="363"/>
      <c r="AW174" s="363"/>
      <c r="AX174" s="363"/>
      <c r="AY174" s="363"/>
      <c r="AZ174" s="363"/>
      <c r="BA174" s="363"/>
      <c r="BB174" s="363"/>
      <c r="BC174" s="363"/>
      <c r="BD174" s="363"/>
      <c r="BE174" s="363"/>
      <c r="BF174" s="363"/>
      <c r="BG174" s="363"/>
      <c r="BH174" s="363"/>
      <c r="BI174" s="363"/>
      <c r="BJ174" s="363"/>
      <c r="BK174" s="363"/>
      <c r="BL174" s="363"/>
      <c r="BM174" s="363"/>
      <c r="BN174" s="363"/>
      <c r="BO174" s="363"/>
      <c r="BP174" s="363"/>
      <c r="BQ174" s="363"/>
      <c r="BR174" s="363"/>
      <c r="BS174" s="363"/>
      <c r="BT174" s="363"/>
      <c r="BU174" s="363"/>
      <c r="BV174" s="363"/>
      <c r="BW174" s="363"/>
      <c r="BX174" s="363"/>
      <c r="BY174" s="363"/>
      <c r="BZ174" s="363"/>
      <c r="CA174" s="363"/>
      <c r="CB174" s="363"/>
      <c r="CC174" s="363"/>
    </row>
    <row r="175" spans="1:81" x14ac:dyDescent="0.25">
      <c r="A175" s="76" t="s">
        <v>941</v>
      </c>
      <c r="B175">
        <v>0.42</v>
      </c>
      <c r="C175">
        <v>1.1299999999999999</v>
      </c>
      <c r="G175" s="363"/>
      <c r="H175" s="363"/>
      <c r="I175" s="363"/>
      <c r="J175" s="363"/>
      <c r="K175" s="363"/>
      <c r="L175" s="363"/>
      <c r="M175" s="363"/>
      <c r="N175" s="363"/>
      <c r="O175" s="363"/>
      <c r="P175" s="363"/>
      <c r="Q175" s="363"/>
      <c r="R175" s="363"/>
      <c r="S175" s="363"/>
      <c r="T175" s="363"/>
      <c r="U175" s="363"/>
      <c r="V175" s="363"/>
      <c r="W175" s="363"/>
      <c r="X175" s="363"/>
      <c r="Y175" s="363"/>
      <c r="Z175" s="363"/>
      <c r="AA175" s="363"/>
      <c r="AB175" s="363"/>
      <c r="AC175" s="363"/>
      <c r="AD175" s="363"/>
      <c r="AE175" s="363"/>
      <c r="AF175" s="363"/>
      <c r="AO175" s="363"/>
      <c r="AP175" s="363"/>
      <c r="AQ175" s="363"/>
      <c r="AR175" s="363"/>
      <c r="AS175" s="363"/>
      <c r="AT175" s="363"/>
      <c r="AU175" s="363"/>
      <c r="AV175" s="363"/>
      <c r="AW175" s="363"/>
      <c r="AX175" s="363"/>
      <c r="AY175" s="363"/>
      <c r="AZ175" s="363"/>
      <c r="BA175" s="363"/>
      <c r="BB175" s="363"/>
      <c r="BC175" s="363"/>
      <c r="BD175" s="363"/>
      <c r="BE175" s="363"/>
      <c r="BF175" s="363"/>
      <c r="BG175" s="363"/>
      <c r="BH175" s="363"/>
      <c r="BI175" s="363"/>
      <c r="BJ175" s="363"/>
      <c r="BK175" s="363"/>
      <c r="BL175" s="363"/>
      <c r="BM175" s="363"/>
      <c r="BN175" s="363"/>
      <c r="BO175" s="363"/>
      <c r="BP175" s="363"/>
      <c r="BQ175" s="363"/>
      <c r="BR175" s="363"/>
      <c r="BS175" s="363"/>
      <c r="BT175" s="363"/>
      <c r="BU175" s="363"/>
      <c r="BV175" s="363"/>
      <c r="BW175" s="363"/>
      <c r="BX175" s="363"/>
      <c r="BY175" s="363"/>
      <c r="BZ175" s="363"/>
      <c r="CA175" s="363"/>
      <c r="CB175" s="363"/>
      <c r="CC175" s="363"/>
    </row>
    <row r="176" spans="1:81" x14ac:dyDescent="0.25">
      <c r="A176" t="s">
        <v>942</v>
      </c>
      <c r="G176" s="363"/>
      <c r="H176" s="363"/>
      <c r="I176" s="363"/>
      <c r="J176" s="363"/>
      <c r="K176" s="363"/>
      <c r="L176" s="363"/>
      <c r="M176" s="363"/>
      <c r="N176" s="363"/>
      <c r="O176" s="363"/>
      <c r="P176" s="363"/>
      <c r="Q176" s="363"/>
      <c r="R176" s="363"/>
      <c r="S176" s="363"/>
      <c r="T176" s="363"/>
      <c r="U176" s="363"/>
      <c r="V176" s="363"/>
      <c r="W176" s="363"/>
      <c r="X176" s="363"/>
      <c r="Y176" s="363"/>
      <c r="Z176" s="363"/>
      <c r="AA176" s="363"/>
      <c r="AB176" s="363"/>
      <c r="AC176" s="363"/>
      <c r="AD176" s="363"/>
      <c r="AE176" s="363"/>
      <c r="AF176" s="363"/>
      <c r="AO176" s="363"/>
      <c r="AP176" s="363"/>
      <c r="AQ176" s="363"/>
      <c r="AR176" s="363"/>
      <c r="AS176" s="363"/>
      <c r="AT176" s="363"/>
      <c r="AU176" s="363"/>
      <c r="AV176" s="363"/>
      <c r="AW176" s="363"/>
      <c r="AX176" s="363"/>
      <c r="AY176" s="363"/>
      <c r="AZ176" s="363"/>
      <c r="BA176" s="363"/>
      <c r="BB176" s="363"/>
      <c r="BC176" s="363"/>
      <c r="BD176" s="363"/>
      <c r="BE176" s="363"/>
      <c r="BF176" s="363"/>
      <c r="BG176" s="363"/>
      <c r="BH176" s="363"/>
      <c r="BI176" s="363"/>
      <c r="BJ176" s="363"/>
      <c r="BK176" s="363"/>
      <c r="BL176" s="363"/>
      <c r="BM176" s="363"/>
      <c r="BN176" s="363"/>
      <c r="BO176" s="363"/>
      <c r="BP176" s="363"/>
      <c r="BQ176" s="363"/>
      <c r="BR176" s="363"/>
      <c r="BS176" s="363"/>
      <c r="BT176" s="363"/>
      <c r="BU176" s="363"/>
      <c r="BV176" s="363"/>
      <c r="BW176" s="363"/>
      <c r="BX176" s="363"/>
      <c r="BY176" s="363"/>
      <c r="BZ176" s="363"/>
      <c r="CA176" s="363"/>
      <c r="CB176" s="363"/>
      <c r="CC176" s="363"/>
    </row>
    <row r="177" spans="1:81" x14ac:dyDescent="0.25">
      <c r="A177" s="77" t="s">
        <v>943</v>
      </c>
      <c r="B177">
        <v>0.66</v>
      </c>
      <c r="C177">
        <v>0.94</v>
      </c>
      <c r="G177" s="363"/>
      <c r="H177" s="363"/>
      <c r="I177" s="363"/>
      <c r="J177" s="363"/>
      <c r="K177" s="363"/>
      <c r="L177" s="363"/>
      <c r="M177" s="363"/>
      <c r="N177" s="363"/>
      <c r="O177" s="363"/>
      <c r="P177" s="363"/>
      <c r="Q177" s="363"/>
      <c r="R177" s="363"/>
      <c r="S177" s="363"/>
      <c r="T177" s="363"/>
      <c r="U177" s="363"/>
      <c r="V177" s="363"/>
      <c r="W177" s="363"/>
      <c r="X177" s="363"/>
      <c r="Y177" s="363"/>
      <c r="Z177" s="363"/>
      <c r="AA177" s="363"/>
      <c r="AB177" s="363"/>
      <c r="AC177" s="363"/>
      <c r="AD177" s="363"/>
      <c r="AE177" s="363"/>
      <c r="AF177" s="363"/>
      <c r="AO177" s="363"/>
      <c r="AP177" s="363"/>
      <c r="AQ177" s="363"/>
      <c r="AR177" s="363"/>
      <c r="AS177" s="363"/>
      <c r="AT177" s="363"/>
      <c r="AU177" s="363"/>
      <c r="AV177" s="363"/>
      <c r="AW177" s="363"/>
      <c r="AX177" s="363"/>
      <c r="AY177" s="363"/>
      <c r="AZ177" s="363"/>
      <c r="BA177" s="363"/>
      <c r="BB177" s="363"/>
      <c r="BC177" s="363"/>
      <c r="BD177" s="363"/>
      <c r="BE177" s="363"/>
      <c r="BF177" s="363"/>
      <c r="BG177" s="363"/>
      <c r="BH177" s="363"/>
      <c r="BI177" s="363"/>
      <c r="BJ177" s="363"/>
      <c r="BK177" s="363"/>
      <c r="BL177" s="363"/>
      <c r="BM177" s="363"/>
      <c r="BN177" s="363"/>
      <c r="BO177" s="363"/>
      <c r="BP177" s="363"/>
      <c r="BQ177" s="363"/>
      <c r="BR177" s="363"/>
      <c r="BS177" s="363"/>
      <c r="BT177" s="363"/>
      <c r="BU177" s="363"/>
      <c r="BV177" s="363"/>
      <c r="BW177" s="363"/>
      <c r="BX177" s="363"/>
      <c r="BY177" s="363"/>
      <c r="BZ177" s="363"/>
      <c r="CA177" s="363"/>
      <c r="CB177" s="363"/>
      <c r="CC177" s="363"/>
    </row>
    <row r="178" spans="1:81" x14ac:dyDescent="0.25">
      <c r="A178" t="s">
        <v>944</v>
      </c>
      <c r="G178" s="363"/>
      <c r="H178" s="363"/>
      <c r="I178" s="363"/>
      <c r="J178" s="363"/>
      <c r="K178" s="363"/>
      <c r="L178" s="363"/>
      <c r="M178" s="363"/>
      <c r="N178" s="363"/>
      <c r="O178" s="363"/>
      <c r="P178" s="363"/>
      <c r="Q178" s="363"/>
      <c r="R178" s="363"/>
      <c r="S178" s="363"/>
      <c r="T178" s="363"/>
      <c r="U178" s="363"/>
      <c r="V178" s="363"/>
      <c r="W178" s="363"/>
      <c r="X178" s="363"/>
      <c r="Y178" s="363"/>
      <c r="Z178" s="363"/>
      <c r="AA178" s="363"/>
      <c r="AB178" s="363"/>
      <c r="AC178" s="363"/>
      <c r="AD178" s="363"/>
      <c r="AE178" s="363"/>
      <c r="AF178" s="363"/>
      <c r="AO178" s="363"/>
      <c r="AP178" s="363"/>
      <c r="AQ178" s="363"/>
      <c r="AR178" s="363"/>
      <c r="AS178" s="363"/>
      <c r="AT178" s="363"/>
      <c r="AU178" s="363"/>
      <c r="AV178" s="363"/>
      <c r="AW178" s="363"/>
      <c r="AX178" s="363"/>
      <c r="AY178" s="363"/>
      <c r="AZ178" s="363"/>
      <c r="BA178" s="363"/>
      <c r="BB178" s="363"/>
      <c r="BC178" s="363"/>
      <c r="BD178" s="363"/>
      <c r="BE178" s="363"/>
      <c r="BF178" s="363"/>
      <c r="BG178" s="363"/>
      <c r="BH178" s="363"/>
      <c r="BI178" s="363"/>
      <c r="BJ178" s="363"/>
      <c r="BK178" s="363"/>
      <c r="BL178" s="363"/>
      <c r="BM178" s="363"/>
      <c r="BN178" s="363"/>
      <c r="BO178" s="363"/>
      <c r="BP178" s="363"/>
      <c r="BQ178" s="363"/>
      <c r="BR178" s="363"/>
      <c r="BS178" s="363"/>
      <c r="BT178" s="363"/>
      <c r="BU178" s="363"/>
      <c r="BV178" s="363"/>
      <c r="BW178" s="363"/>
      <c r="BX178" s="363"/>
      <c r="BY178" s="363"/>
      <c r="BZ178" s="363"/>
      <c r="CA178" s="363"/>
      <c r="CB178" s="363"/>
      <c r="CC178" s="363"/>
    </row>
    <row r="179" spans="1:81" x14ac:dyDescent="0.25">
      <c r="A179" s="78" t="s">
        <v>945</v>
      </c>
      <c r="B179">
        <v>0.81</v>
      </c>
      <c r="C179">
        <v>0.97</v>
      </c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363"/>
      <c r="AB179" s="363"/>
      <c r="AC179" s="363"/>
      <c r="AD179" s="363"/>
      <c r="AE179" s="363"/>
      <c r="AF179" s="363"/>
      <c r="AO179" s="363"/>
      <c r="AP179" s="363"/>
      <c r="AQ179" s="363"/>
      <c r="AR179" s="363"/>
      <c r="AS179" s="363"/>
      <c r="AT179" s="363"/>
      <c r="AU179" s="363"/>
      <c r="AV179" s="363"/>
      <c r="AW179" s="363"/>
      <c r="AX179" s="363"/>
      <c r="AY179" s="363"/>
      <c r="AZ179" s="363"/>
      <c r="BA179" s="363"/>
      <c r="BB179" s="363"/>
      <c r="BC179" s="363"/>
      <c r="BD179" s="363"/>
      <c r="BE179" s="363"/>
      <c r="BF179" s="363"/>
      <c r="BG179" s="363"/>
      <c r="BH179" s="363"/>
      <c r="BI179" s="363"/>
      <c r="BJ179" s="363"/>
      <c r="BK179" s="363"/>
      <c r="BL179" s="363"/>
      <c r="BM179" s="363"/>
      <c r="BN179" s="363"/>
      <c r="BO179" s="363"/>
      <c r="BP179" s="363"/>
      <c r="BQ179" s="363"/>
      <c r="BR179" s="363"/>
      <c r="BS179" s="363"/>
      <c r="BT179" s="363"/>
      <c r="BU179" s="363"/>
      <c r="BV179" s="363"/>
      <c r="BW179" s="363"/>
      <c r="BX179" s="363"/>
      <c r="BY179" s="363"/>
      <c r="BZ179" s="363"/>
      <c r="CA179" s="363"/>
      <c r="CB179" s="363"/>
      <c r="CC179" s="363"/>
    </row>
    <row r="180" spans="1:81" x14ac:dyDescent="0.25">
      <c r="A180" t="s">
        <v>946</v>
      </c>
      <c r="G180" s="363"/>
      <c r="H180" s="363"/>
      <c r="I180" s="363"/>
      <c r="J180" s="363"/>
      <c r="K180" s="363"/>
      <c r="L180" s="363"/>
      <c r="M180" s="363"/>
      <c r="N180" s="363"/>
      <c r="O180" s="363"/>
      <c r="P180" s="363"/>
      <c r="Q180" s="363"/>
      <c r="R180" s="363"/>
      <c r="S180" s="363"/>
      <c r="T180" s="363"/>
      <c r="U180" s="363"/>
      <c r="V180" s="363"/>
      <c r="W180" s="363"/>
      <c r="X180" s="363"/>
      <c r="Y180" s="363"/>
      <c r="Z180" s="363"/>
      <c r="AA180" s="363"/>
      <c r="AB180" s="363"/>
      <c r="AC180" s="363"/>
      <c r="AD180" s="363"/>
      <c r="AE180" s="363"/>
      <c r="AF180" s="363"/>
      <c r="AO180" s="363"/>
      <c r="AP180" s="363"/>
      <c r="AQ180" s="363"/>
      <c r="AR180" s="363"/>
      <c r="AS180" s="363"/>
      <c r="AT180" s="363"/>
      <c r="AU180" s="363"/>
      <c r="AV180" s="363"/>
      <c r="AW180" s="363"/>
      <c r="AX180" s="363"/>
      <c r="AY180" s="363"/>
      <c r="AZ180" s="363"/>
      <c r="BA180" s="363"/>
      <c r="BB180" s="363"/>
      <c r="BC180" s="363"/>
      <c r="BD180" s="363"/>
      <c r="BE180" s="363"/>
      <c r="BF180" s="363"/>
      <c r="BG180" s="363"/>
      <c r="BH180" s="363"/>
      <c r="BI180" s="363"/>
      <c r="BJ180" s="363"/>
      <c r="BK180" s="363"/>
      <c r="BL180" s="363"/>
      <c r="BM180" s="363"/>
      <c r="BN180" s="363"/>
      <c r="BO180" s="363"/>
      <c r="BP180" s="363"/>
      <c r="BQ180" s="363"/>
      <c r="BR180" s="363"/>
      <c r="BS180" s="363"/>
      <c r="BT180" s="363"/>
      <c r="BU180" s="363"/>
      <c r="BV180" s="363"/>
      <c r="BW180" s="363"/>
      <c r="BX180" s="363"/>
      <c r="BY180" s="363"/>
      <c r="BZ180" s="363"/>
      <c r="CA180" s="363"/>
      <c r="CB180" s="363"/>
      <c r="CC180" s="363"/>
    </row>
    <row r="181" spans="1:81" x14ac:dyDescent="0.25">
      <c r="A181" s="79" t="s">
        <v>535</v>
      </c>
      <c r="B181">
        <v>1.37</v>
      </c>
      <c r="C181">
        <v>1.32</v>
      </c>
      <c r="G181" s="363"/>
      <c r="H181" s="363"/>
      <c r="I181" s="363"/>
      <c r="J181" s="363"/>
      <c r="K181" s="363"/>
      <c r="L181" s="363"/>
      <c r="M181" s="363"/>
      <c r="N181" s="363"/>
      <c r="O181" s="363"/>
      <c r="P181" s="363"/>
      <c r="Q181" s="363"/>
      <c r="R181" s="363"/>
      <c r="S181" s="363"/>
      <c r="T181" s="363"/>
      <c r="U181" s="363"/>
      <c r="V181" s="363"/>
      <c r="W181" s="363"/>
      <c r="X181" s="363"/>
      <c r="Y181" s="363"/>
      <c r="Z181" s="363"/>
      <c r="AA181" s="363"/>
      <c r="AB181" s="363"/>
      <c r="AC181" s="363"/>
      <c r="AD181" s="363"/>
      <c r="AE181" s="363"/>
      <c r="AF181" s="363"/>
      <c r="AO181" s="363"/>
      <c r="AP181" s="363"/>
      <c r="AQ181" s="363"/>
      <c r="AR181" s="363"/>
      <c r="AS181" s="363"/>
      <c r="AT181" s="363"/>
      <c r="AU181" s="363"/>
      <c r="AV181" s="363"/>
      <c r="AW181" s="363"/>
      <c r="AX181" s="363"/>
      <c r="AY181" s="363"/>
      <c r="AZ181" s="363"/>
      <c r="BA181" s="363"/>
      <c r="BB181" s="363"/>
      <c r="BC181" s="363"/>
      <c r="BD181" s="363"/>
      <c r="BE181" s="363"/>
      <c r="BF181" s="363"/>
      <c r="BG181" s="363"/>
      <c r="BH181" s="363"/>
      <c r="BI181" s="363"/>
      <c r="BJ181" s="363"/>
      <c r="BK181" s="363"/>
      <c r="BL181" s="363"/>
      <c r="BM181" s="363"/>
      <c r="BN181" s="363"/>
      <c r="BO181" s="363"/>
      <c r="BP181" s="363"/>
      <c r="BQ181" s="363"/>
      <c r="BR181" s="363"/>
      <c r="BS181" s="363"/>
      <c r="BT181" s="363"/>
      <c r="BU181" s="363"/>
      <c r="BV181" s="363"/>
      <c r="BW181" s="363"/>
      <c r="BX181" s="363"/>
      <c r="BY181" s="363"/>
      <c r="BZ181" s="363"/>
      <c r="CA181" s="363"/>
      <c r="CB181" s="363"/>
      <c r="CC181" s="363"/>
    </row>
    <row r="182" spans="1:81" x14ac:dyDescent="0.25">
      <c r="A182" s="80" t="s">
        <v>948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959</v>
      </c>
    </row>
    <row r="185" spans="1:81" x14ac:dyDescent="0.25">
      <c r="A185" s="83" t="s">
        <v>952</v>
      </c>
      <c r="B185">
        <v>0.3</v>
      </c>
      <c r="C185">
        <v>0.97</v>
      </c>
    </row>
    <row r="186" spans="1:81" x14ac:dyDescent="0.25">
      <c r="A186" s="84" t="s">
        <v>954</v>
      </c>
      <c r="B186">
        <v>0.92</v>
      </c>
      <c r="C186">
        <v>1.21</v>
      </c>
    </row>
    <row r="187" spans="1:81" ht="15.75" customHeight="1" x14ac:dyDescent="0.25">
      <c r="A187" s="35"/>
      <c r="B187" s="36">
        <f>AVERAGE(B3:B186)</f>
        <v>1.0640993788819875</v>
      </c>
      <c r="C187" s="36">
        <f>AVERAGE(C3:C186)</f>
        <v>0.99251700680272137</v>
      </c>
      <c r="D187" s="36">
        <f>AVERAGE(D3:D186)</f>
        <v>0.86599999999999999</v>
      </c>
      <c r="E187" s="36">
        <f>AVERAGE(E3:E186)</f>
        <v>0.77888888888888896</v>
      </c>
      <c r="F187" s="36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</row>
  </sheetData>
  <mergeCells count="16">
    <mergeCell ref="H3:K3"/>
    <mergeCell ref="L3:O3"/>
    <mergeCell ref="P3:S3"/>
    <mergeCell ref="T3:W3"/>
    <mergeCell ref="X3:AA3"/>
    <mergeCell ref="H5:K5"/>
    <mergeCell ref="L5:O5"/>
    <mergeCell ref="P5:S5"/>
    <mergeCell ref="T5:W5"/>
    <mergeCell ref="X5:AA5"/>
    <mergeCell ref="AF3:AI3"/>
    <mergeCell ref="AJ3:AM3"/>
    <mergeCell ref="AF5:AI5"/>
    <mergeCell ref="AJ5:AM5"/>
    <mergeCell ref="AB3:AE3"/>
    <mergeCell ref="AB5:AE5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17"/>
  <sheetViews>
    <sheetView topLeftCell="DJ1" workbookViewId="0">
      <selection activeCell="DT4" sqref="DT4"/>
    </sheetView>
  </sheetViews>
  <sheetFormatPr defaultColWidth="12.28515625" defaultRowHeight="15" customHeight="1" x14ac:dyDescent="0.25"/>
  <cols>
    <col min="1" max="1" width="14" customWidth="1"/>
    <col min="4" max="4" width="9.7109375" customWidth="1"/>
    <col min="6" max="6" width="10.7109375" customWidth="1"/>
    <col min="7" max="7" width="9.85546875" customWidth="1"/>
    <col min="8" max="8" width="6.85546875" customWidth="1"/>
    <col min="9" max="9" width="6" customWidth="1"/>
    <col min="10" max="10" width="7.140625" customWidth="1"/>
    <col min="11" max="11" width="6.140625" customWidth="1"/>
    <col min="12" max="12" width="8.28515625" customWidth="1"/>
    <col min="13" max="13" width="9" customWidth="1"/>
    <col min="14" max="15" width="7.85546875" customWidth="1"/>
    <col min="16" max="16" width="7.140625" customWidth="1"/>
    <col min="17" max="17" width="7" customWidth="1"/>
    <col min="18" max="18" width="7.85546875" customWidth="1"/>
    <col min="19" max="19" width="11.28515625" customWidth="1"/>
    <col min="20" max="20" width="9.140625" customWidth="1"/>
    <col min="21" max="21" width="6.85546875" customWidth="1"/>
    <col min="22" max="22" width="6.7109375" customWidth="1"/>
    <col min="23" max="23" width="7" customWidth="1"/>
    <col min="24" max="24" width="7.85546875" customWidth="1"/>
    <col min="25" max="25" width="7" customWidth="1"/>
    <col min="26" max="26" width="9.7109375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392" t="s">
        <v>1006</v>
      </c>
      <c r="CK1" s="372"/>
      <c r="CL1" s="372"/>
      <c r="CM1" s="372"/>
      <c r="CN1" s="372"/>
      <c r="CO1" s="372"/>
      <c r="CP1" s="389" t="s">
        <v>1019</v>
      </c>
      <c r="CQ1" s="372"/>
      <c r="CR1" s="372"/>
      <c r="CS1" s="372"/>
      <c r="CT1" s="372"/>
      <c r="CU1" s="372"/>
      <c r="CV1" s="393" t="s">
        <v>1002</v>
      </c>
      <c r="CW1" s="372"/>
      <c r="CX1" s="372"/>
      <c r="CY1" s="372"/>
      <c r="CZ1" s="372"/>
      <c r="DA1" s="372"/>
      <c r="DB1" s="388" t="s">
        <v>1004</v>
      </c>
      <c r="DC1" s="372"/>
      <c r="DD1" s="372"/>
      <c r="DE1" s="372"/>
      <c r="DF1" s="372"/>
      <c r="DG1" s="372"/>
      <c r="DH1" s="394" t="s">
        <v>1023</v>
      </c>
      <c r="DI1" s="372"/>
      <c r="DJ1" s="372"/>
      <c r="DK1" s="372"/>
      <c r="DL1" s="372"/>
      <c r="DM1" s="372"/>
      <c r="DN1" s="390" t="s">
        <v>1025</v>
      </c>
      <c r="DO1" s="372"/>
      <c r="DP1" s="372"/>
      <c r="DQ1" s="372"/>
      <c r="DR1" s="372"/>
      <c r="DS1" s="372"/>
      <c r="DT1" s="390" t="s">
        <v>1027</v>
      </c>
      <c r="DU1" s="372"/>
      <c r="DV1" s="372"/>
      <c r="DW1" s="372"/>
      <c r="DX1" s="372"/>
      <c r="DY1" s="372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CJ2" s="1">
        <f>AVERAGE(B14)</f>
        <v>1.22</v>
      </c>
      <c r="CK2" s="1">
        <f t="shared" ref="CK2:CO2" si="0">AVERAGE(C14)</f>
        <v>1.54</v>
      </c>
      <c r="CL2" s="1" t="e">
        <f t="shared" si="0"/>
        <v>#DIV/0!</v>
      </c>
      <c r="CM2" s="1" t="e">
        <f t="shared" si="0"/>
        <v>#DIV/0!</v>
      </c>
      <c r="CN2" s="1">
        <f t="shared" si="0"/>
        <v>0</v>
      </c>
      <c r="CO2" s="1">
        <f t="shared" si="0"/>
        <v>1</v>
      </c>
      <c r="CP2" s="1">
        <f>AVERAGE(B3,B7,B8,B12,B15)</f>
        <v>1.58</v>
      </c>
      <c r="CQ2" s="1">
        <f t="shared" ref="CQ2:CU2" si="1">AVERAGE(C3,C7,C8,C12,C15)</f>
        <v>1.1859999999999999</v>
      </c>
      <c r="CR2" s="1">
        <f t="shared" si="1"/>
        <v>0.95</v>
      </c>
      <c r="CS2" s="1" t="e">
        <f t="shared" si="1"/>
        <v>#DIV/0!</v>
      </c>
      <c r="CT2" s="1">
        <f t="shared" si="1"/>
        <v>0.2</v>
      </c>
      <c r="CU2" s="1">
        <f t="shared" si="1"/>
        <v>3.2</v>
      </c>
      <c r="CV2" s="1">
        <f>AVERAGE(B9,B11)</f>
        <v>2.145</v>
      </c>
      <c r="CW2" s="1">
        <f t="shared" ref="CW2:DA2" si="2">AVERAGE(C9,C11)</f>
        <v>1.6950000000000001</v>
      </c>
      <c r="CX2" s="1">
        <f t="shared" si="2"/>
        <v>1.1299999999999999</v>
      </c>
      <c r="CY2" s="1" t="e">
        <f t="shared" si="2"/>
        <v>#DIV/0!</v>
      </c>
      <c r="CZ2" s="1">
        <f t="shared" si="2"/>
        <v>1</v>
      </c>
      <c r="DA2" s="1">
        <f t="shared" si="2"/>
        <v>3</v>
      </c>
      <c r="DB2" s="1">
        <f>AVERAGE(B13)</f>
        <v>1.1000000000000001</v>
      </c>
      <c r="DC2" s="1">
        <f t="shared" ref="DC2:DG2" si="3">AVERAGE(C13)</f>
        <v>1.03</v>
      </c>
      <c r="DD2" s="1">
        <f t="shared" si="3"/>
        <v>0.98</v>
      </c>
      <c r="DE2" s="1" t="e">
        <f t="shared" si="3"/>
        <v>#DIV/0!</v>
      </c>
      <c r="DF2" s="1">
        <f t="shared" si="3"/>
        <v>0</v>
      </c>
      <c r="DG2" s="1">
        <f t="shared" si="3"/>
        <v>3</v>
      </c>
      <c r="DH2" s="1" t="e">
        <f>AVERAGE(DH7)</f>
        <v>#DIV/0!</v>
      </c>
      <c r="DI2" s="1" t="e">
        <f t="shared" ref="DI2:DM2" si="4">AVERAGE(C18,C27,C35,C41,C46,C99,C107,C114,C147)</f>
        <v>#DIV/0!</v>
      </c>
      <c r="DJ2" s="1" t="e">
        <f t="shared" si="4"/>
        <v>#DIV/0!</v>
      </c>
      <c r="DK2" s="1" t="e">
        <f t="shared" si="4"/>
        <v>#DIV/0!</v>
      </c>
      <c r="DL2" s="1" t="e">
        <f t="shared" si="4"/>
        <v>#DIV/0!</v>
      </c>
      <c r="DM2" s="1" t="e">
        <f t="shared" si="4"/>
        <v>#DIV/0!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CJ3" s="371">
        <f>_xlfn.AGGREGATE(1,6,CJ2:CO2)</f>
        <v>0.94</v>
      </c>
      <c r="CK3" s="372"/>
      <c r="CL3" s="372"/>
      <c r="CM3" s="372"/>
      <c r="CN3" s="372"/>
      <c r="CO3" s="372"/>
      <c r="CP3" s="371">
        <f t="shared" ref="CP3" si="7">_xlfn.AGGREGATE(1,6,CP2:CU2)</f>
        <v>1.4232</v>
      </c>
      <c r="CQ3" s="372"/>
      <c r="CR3" s="372"/>
      <c r="CS3" s="372"/>
      <c r="CT3" s="372"/>
      <c r="CU3" s="372"/>
      <c r="CV3" s="371">
        <f t="shared" ref="CV3" si="8">_xlfn.AGGREGATE(1,6,CV2:DA2)</f>
        <v>1.7939999999999998</v>
      </c>
      <c r="CW3" s="372"/>
      <c r="CX3" s="372"/>
      <c r="CY3" s="372"/>
      <c r="CZ3" s="372"/>
      <c r="DA3" s="372"/>
      <c r="DB3" s="371">
        <f t="shared" ref="DB3" si="9">_xlfn.AGGREGATE(1,6,DB2:DG2)</f>
        <v>1.222</v>
      </c>
      <c r="DC3" s="372"/>
      <c r="DD3" s="372"/>
      <c r="DE3" s="372"/>
      <c r="DF3" s="372"/>
      <c r="DG3" s="372"/>
      <c r="DH3" s="371" t="e">
        <f t="shared" ref="DH3" si="10">_xlfn.AGGREGATE(1,6,DH2:DM2)</f>
        <v>#DIV/0!</v>
      </c>
      <c r="DI3" s="372"/>
      <c r="DJ3" s="372"/>
      <c r="DK3" s="372"/>
      <c r="DL3" s="372"/>
      <c r="DM3" s="372"/>
      <c r="DN3" s="371" t="e">
        <f t="shared" ref="DN3" si="11">_xlfn.AGGREGATE(1,6,DN2:DS2)</f>
        <v>#DIV/0!</v>
      </c>
      <c r="DO3" s="372"/>
      <c r="DP3" s="372"/>
      <c r="DQ3" s="372"/>
      <c r="DR3" s="372"/>
      <c r="DS3" s="372"/>
      <c r="DT3" s="371" t="e">
        <f t="shared" ref="DT3" si="12">_xlfn.AGGREGATE(1,6,DT2:DY2)</f>
        <v>#DIV/0!</v>
      </c>
      <c r="DU3" s="372"/>
      <c r="DV3" s="372"/>
      <c r="DW3" s="372"/>
      <c r="DX3" s="372"/>
      <c r="DY3" s="372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"/>
      <c r="AT4" s="35"/>
      <c r="AU4" s="35"/>
      <c r="AV4" s="35"/>
      <c r="AW4" s="35"/>
      <c r="AX4" s="35"/>
      <c r="AY4" s="35"/>
      <c r="AZ4" s="35"/>
      <c r="BA4" s="13"/>
      <c r="BB4" s="35"/>
      <c r="BC4" s="35"/>
      <c r="BD4" s="35"/>
      <c r="BE4" s="35"/>
      <c r="BF4" s="10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88" t="s">
        <v>1018</v>
      </c>
      <c r="CK4" s="372"/>
      <c r="CL4" s="372"/>
      <c r="CM4" s="372"/>
      <c r="CN4" s="372"/>
      <c r="CO4" s="372"/>
      <c r="CP4" s="389" t="s">
        <v>1020</v>
      </c>
      <c r="CQ4" s="372"/>
      <c r="CR4" s="372"/>
      <c r="CS4" s="372"/>
      <c r="CT4" s="372"/>
      <c r="CU4" s="372"/>
      <c r="CV4" s="390" t="s">
        <v>1021</v>
      </c>
      <c r="CW4" s="372"/>
      <c r="CX4" s="372"/>
      <c r="CY4" s="372"/>
      <c r="CZ4" s="372"/>
      <c r="DA4" s="372"/>
      <c r="DB4" s="388" t="s">
        <v>1022</v>
      </c>
      <c r="DC4" s="372"/>
      <c r="DD4" s="372"/>
      <c r="DE4" s="372"/>
      <c r="DF4" s="372"/>
      <c r="DG4" s="372"/>
      <c r="DH4" s="390" t="s">
        <v>1024</v>
      </c>
      <c r="DI4" s="372"/>
      <c r="DJ4" s="372"/>
      <c r="DK4" s="372"/>
      <c r="DL4" s="372"/>
      <c r="DM4" s="372"/>
      <c r="DN4" s="395" t="s">
        <v>1026</v>
      </c>
      <c r="DO4" s="396"/>
      <c r="DP4" s="396"/>
      <c r="DQ4" s="396"/>
      <c r="DR4" s="396"/>
      <c r="DS4" s="396"/>
      <c r="DT4" s="361"/>
      <c r="DU4" s="361"/>
      <c r="DV4" s="361"/>
      <c r="DW4" s="361"/>
      <c r="DX4" s="361"/>
      <c r="DY4" s="361"/>
    </row>
    <row r="5" spans="1:129" ht="15.75" customHeight="1" x14ac:dyDescent="0.25">
      <c r="A5" s="355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"/>
      <c r="AT5" s="35"/>
      <c r="AU5" s="35"/>
      <c r="AV5" s="35"/>
      <c r="AW5" s="35"/>
      <c r="AX5" s="35"/>
      <c r="AY5" s="35"/>
      <c r="AZ5" s="35"/>
      <c r="BA5" s="13"/>
      <c r="BB5" s="35"/>
      <c r="BC5" s="35"/>
      <c r="BD5" s="35"/>
      <c r="BE5" s="35"/>
      <c r="BF5" s="10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1" t="e">
        <f>AVERAGE(B18)</f>
        <v>#DIV/0!</v>
      </c>
      <c r="CK5" s="1" t="e">
        <f t="shared" ref="CK5:CO5" si="13">AVERAGE(C18)</f>
        <v>#DIV/0!</v>
      </c>
      <c r="CL5" s="1" t="e">
        <f t="shared" si="13"/>
        <v>#DIV/0!</v>
      </c>
      <c r="CM5" s="1" t="e">
        <f t="shared" si="13"/>
        <v>#DIV/0!</v>
      </c>
      <c r="CN5" s="1" t="e">
        <f t="shared" si="13"/>
        <v>#DIV/0!</v>
      </c>
      <c r="CO5" s="1" t="e">
        <f t="shared" si="13"/>
        <v>#DIV/0!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 t="e">
        <f>AVERAGE(DN7)</f>
        <v>#DIV/0!</v>
      </c>
      <c r="DO5" s="1" t="e">
        <f t="shared" ref="DO5:DS5" si="18">AVERAGE(DO7)</f>
        <v>#DIV/0!</v>
      </c>
      <c r="DP5" s="1" t="e">
        <f t="shared" si="18"/>
        <v>#DIV/0!</v>
      </c>
      <c r="DQ5" s="1" t="e">
        <f t="shared" si="18"/>
        <v>#DIV/0!</v>
      </c>
      <c r="DR5" s="1" t="e">
        <f t="shared" si="18"/>
        <v>#DIV/0!</v>
      </c>
      <c r="DS5" s="1" t="e">
        <f t="shared" si="18"/>
        <v>#DIV/0!</v>
      </c>
      <c r="DT5" s="361"/>
      <c r="DU5" s="361"/>
      <c r="DV5" s="361"/>
      <c r="DW5" s="361"/>
      <c r="DX5" s="361"/>
      <c r="DY5" s="361"/>
    </row>
    <row r="6" spans="1:129" x14ac:dyDescent="0.25">
      <c r="A6" s="44" t="s">
        <v>990</v>
      </c>
      <c r="B6" s="44"/>
      <c r="C6" s="44"/>
      <c r="D6" s="44"/>
      <c r="E6" s="44"/>
      <c r="F6" s="220"/>
      <c r="N6" s="221"/>
      <c r="S6" s="222"/>
      <c r="AA6" s="223"/>
      <c r="AF6" s="224"/>
      <c r="AN6" s="225"/>
      <c r="AS6" s="226"/>
      <c r="BA6" s="227"/>
      <c r="BF6" s="228"/>
      <c r="BN6" s="229"/>
      <c r="BS6" s="230"/>
      <c r="CA6" s="231"/>
      <c r="CJ6" s="371" t="e">
        <f>_xlfn.AGGREGATE(1,6,CJ5:CO5)</f>
        <v>#DIV/0!</v>
      </c>
      <c r="CK6" s="372"/>
      <c r="CL6" s="372"/>
      <c r="CM6" s="372"/>
      <c r="CN6" s="372"/>
      <c r="CO6" s="372"/>
      <c r="CP6" s="371" t="e">
        <f t="shared" ref="CP6" si="19">_xlfn.AGGREGATE(1,6,CP5:CU5)</f>
        <v>#DIV/0!</v>
      </c>
      <c r="CQ6" s="372"/>
      <c r="CR6" s="372"/>
      <c r="CS6" s="372"/>
      <c r="CT6" s="372"/>
      <c r="CU6" s="372"/>
      <c r="CV6" s="371" t="e">
        <f t="shared" ref="CV6" si="20">_xlfn.AGGREGATE(1,6,CV5:DA5)</f>
        <v>#DIV/0!</v>
      </c>
      <c r="CW6" s="372"/>
      <c r="CX6" s="372"/>
      <c r="CY6" s="372"/>
      <c r="CZ6" s="372"/>
      <c r="DA6" s="372"/>
      <c r="DB6" s="371">
        <f t="shared" ref="DB6" si="21">_xlfn.AGGREGATE(1,6,DB5:DG5)</f>
        <v>1.125</v>
      </c>
      <c r="DC6" s="372"/>
      <c r="DD6" s="372"/>
      <c r="DE6" s="372"/>
      <c r="DF6" s="372"/>
      <c r="DG6" s="372"/>
      <c r="DH6" s="371" t="e">
        <f t="shared" ref="DH6" si="22">_xlfn.AGGREGATE(1,6,DH5:DM5)</f>
        <v>#DIV/0!</v>
      </c>
      <c r="DI6" s="372"/>
      <c r="DJ6" s="372"/>
      <c r="DK6" s="372"/>
      <c r="DL6" s="372"/>
      <c r="DM6" s="372"/>
      <c r="DN6" s="371" t="e">
        <f t="shared" ref="DN6" si="23">_xlfn.AGGREGATE(1,6,DN5:DS5)</f>
        <v>#DIV/0!</v>
      </c>
      <c r="DO6" s="372"/>
      <c r="DP6" s="372"/>
      <c r="DQ6" s="372"/>
      <c r="DR6" s="372"/>
      <c r="DS6" s="372"/>
      <c r="DT6" s="361"/>
      <c r="DU6" s="361"/>
      <c r="DV6" s="361"/>
      <c r="DW6" s="361"/>
      <c r="DX6" s="361"/>
      <c r="DY6" s="361"/>
    </row>
    <row r="7" spans="1:129" x14ac:dyDescent="0.25">
      <c r="A7" s="232" t="s">
        <v>326</v>
      </c>
      <c r="B7">
        <v>2.93</v>
      </c>
      <c r="C7">
        <v>1.6</v>
      </c>
      <c r="F7" s="233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34">
        <v>1</v>
      </c>
      <c r="O7">
        <v>0</v>
      </c>
      <c r="P7">
        <v>0</v>
      </c>
      <c r="Q7">
        <v>0</v>
      </c>
      <c r="R7">
        <v>0</v>
      </c>
      <c r="S7" s="235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36">
        <v>0</v>
      </c>
      <c r="AB7">
        <v>1</v>
      </c>
      <c r="AC7">
        <v>0</v>
      </c>
      <c r="AD7">
        <v>0</v>
      </c>
      <c r="AE7">
        <v>0</v>
      </c>
      <c r="AF7" s="237"/>
      <c r="AN7" s="238"/>
      <c r="AS7" s="239"/>
      <c r="BA7" s="240"/>
      <c r="BF7" s="241"/>
      <c r="BN7" s="242"/>
      <c r="BS7" s="243"/>
      <c r="CA7" s="244"/>
    </row>
    <row r="8" spans="1:129" x14ac:dyDescent="0.25">
      <c r="A8" s="245" t="s">
        <v>327</v>
      </c>
      <c r="B8">
        <v>1.47</v>
      </c>
      <c r="C8">
        <v>0.69</v>
      </c>
      <c r="F8" s="246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47">
        <v>1</v>
      </c>
      <c r="O8">
        <v>0</v>
      </c>
      <c r="P8">
        <v>0</v>
      </c>
      <c r="Q8">
        <v>0</v>
      </c>
      <c r="R8">
        <v>0</v>
      </c>
      <c r="S8" s="248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49">
        <v>0</v>
      </c>
      <c r="AB8">
        <v>0</v>
      </c>
      <c r="AC8">
        <v>0</v>
      </c>
      <c r="AD8">
        <v>0</v>
      </c>
      <c r="AE8">
        <v>0</v>
      </c>
      <c r="AF8" s="250"/>
      <c r="AN8" s="251"/>
      <c r="AS8" s="252"/>
      <c r="BA8" s="253"/>
      <c r="BF8" s="254"/>
      <c r="BN8" s="255"/>
      <c r="BS8" s="256"/>
      <c r="CA8" s="257"/>
    </row>
    <row r="9" spans="1:129" x14ac:dyDescent="0.25">
      <c r="A9" s="258" t="s">
        <v>1000</v>
      </c>
      <c r="B9">
        <v>2.12</v>
      </c>
      <c r="C9">
        <v>1.57</v>
      </c>
      <c r="F9" s="259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60">
        <v>0</v>
      </c>
      <c r="O9">
        <v>0</v>
      </c>
      <c r="P9">
        <v>0</v>
      </c>
      <c r="Q9">
        <v>0</v>
      </c>
      <c r="R9">
        <v>0</v>
      </c>
      <c r="S9" s="261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62">
        <v>0</v>
      </c>
      <c r="AB9">
        <v>0</v>
      </c>
      <c r="AC9">
        <v>0</v>
      </c>
      <c r="AD9">
        <v>0</v>
      </c>
      <c r="AE9">
        <v>0</v>
      </c>
      <c r="AF9" s="263"/>
      <c r="AN9" s="264"/>
      <c r="AS9" s="265"/>
      <c r="BA9" s="266"/>
      <c r="BF9" s="267"/>
      <c r="BN9" s="268"/>
      <c r="BS9" s="269"/>
      <c r="CA9" s="270"/>
    </row>
    <row r="10" spans="1:129" x14ac:dyDescent="0.25">
      <c r="A10" s="44" t="s">
        <v>1001</v>
      </c>
      <c r="B10" s="44"/>
      <c r="C10" s="44"/>
      <c r="D10" s="44"/>
      <c r="E10" s="44"/>
      <c r="F10" s="271"/>
      <c r="N10" s="272"/>
      <c r="S10" s="273"/>
      <c r="AA10" s="274"/>
      <c r="AF10" s="275"/>
      <c r="AN10" s="276"/>
      <c r="AS10" s="277"/>
      <c r="BA10" s="278"/>
      <c r="BF10" s="279"/>
      <c r="BN10" s="280"/>
      <c r="BS10" s="281"/>
      <c r="CA10" s="282"/>
    </row>
    <row r="11" spans="1:129" x14ac:dyDescent="0.25">
      <c r="A11" s="283" t="s">
        <v>719</v>
      </c>
      <c r="B11">
        <v>2.17</v>
      </c>
      <c r="C11">
        <v>1.82</v>
      </c>
      <c r="D11">
        <v>1.1299999999999999</v>
      </c>
      <c r="F11" s="284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85">
        <v>2</v>
      </c>
      <c r="O11">
        <v>1</v>
      </c>
      <c r="P11">
        <v>0</v>
      </c>
      <c r="Q11">
        <v>0</v>
      </c>
      <c r="R11">
        <v>0</v>
      </c>
      <c r="S11" s="286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87">
        <v>0</v>
      </c>
      <c r="AB11">
        <v>0</v>
      </c>
      <c r="AC11">
        <v>0</v>
      </c>
      <c r="AD11">
        <v>0</v>
      </c>
      <c r="AE11">
        <v>0</v>
      </c>
      <c r="AF11" s="288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89">
        <v>0</v>
      </c>
      <c r="AO11">
        <v>0</v>
      </c>
      <c r="AP11">
        <v>0</v>
      </c>
      <c r="AQ11">
        <v>0</v>
      </c>
      <c r="AR11">
        <v>0</v>
      </c>
      <c r="AS11" s="290"/>
      <c r="BA11" s="291"/>
      <c r="BF11" s="292"/>
      <c r="BN11" s="293"/>
      <c r="BS11" s="294"/>
      <c r="CA11" s="295"/>
    </row>
    <row r="12" spans="1:129" x14ac:dyDescent="0.25">
      <c r="A12" s="296" t="s">
        <v>837</v>
      </c>
      <c r="B12">
        <v>1.26</v>
      </c>
      <c r="C12">
        <v>1.22</v>
      </c>
      <c r="D12">
        <v>0.95</v>
      </c>
      <c r="F12" s="297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98">
        <v>0</v>
      </c>
      <c r="O12">
        <v>0</v>
      </c>
      <c r="P12">
        <v>0</v>
      </c>
      <c r="Q12">
        <v>0</v>
      </c>
      <c r="R12">
        <v>0</v>
      </c>
      <c r="S12" s="299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300">
        <v>0</v>
      </c>
      <c r="AB12">
        <v>0</v>
      </c>
      <c r="AC12">
        <v>0</v>
      </c>
      <c r="AD12">
        <v>0</v>
      </c>
      <c r="AE12">
        <v>0</v>
      </c>
      <c r="AF12" s="301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302">
        <v>1</v>
      </c>
      <c r="AO12">
        <v>0</v>
      </c>
      <c r="AP12">
        <v>0</v>
      </c>
      <c r="AQ12">
        <v>0</v>
      </c>
      <c r="AR12">
        <v>0</v>
      </c>
      <c r="AS12" s="303"/>
      <c r="BA12" s="304"/>
      <c r="BF12" s="305"/>
      <c r="BN12" s="306"/>
      <c r="BS12" s="307"/>
      <c r="CA12" s="308"/>
    </row>
    <row r="13" spans="1:129" x14ac:dyDescent="0.25">
      <c r="A13" s="309" t="s">
        <v>1003</v>
      </c>
      <c r="B13">
        <v>1.1000000000000001</v>
      </c>
      <c r="C13">
        <v>1.03</v>
      </c>
      <c r="D13">
        <v>0.98</v>
      </c>
      <c r="F13" s="310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311">
        <v>1</v>
      </c>
      <c r="O13">
        <v>0</v>
      </c>
      <c r="P13">
        <v>0</v>
      </c>
      <c r="Q13">
        <v>0</v>
      </c>
      <c r="R13">
        <v>0</v>
      </c>
      <c r="S13" s="312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313">
        <v>1</v>
      </c>
      <c r="AB13">
        <v>0</v>
      </c>
      <c r="AC13">
        <v>0</v>
      </c>
      <c r="AD13">
        <v>0</v>
      </c>
      <c r="AE13">
        <v>0</v>
      </c>
      <c r="AF13" s="314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315">
        <v>0</v>
      </c>
      <c r="AO13">
        <v>0</v>
      </c>
      <c r="AP13">
        <v>0</v>
      </c>
      <c r="AQ13">
        <v>0</v>
      </c>
      <c r="AR13">
        <v>0</v>
      </c>
      <c r="AS13" s="316"/>
      <c r="BA13" s="317"/>
      <c r="BF13" s="318"/>
      <c r="BN13" s="319"/>
      <c r="BS13" s="320"/>
      <c r="CA13" s="321"/>
    </row>
    <row r="14" spans="1:129" x14ac:dyDescent="0.25">
      <c r="A14" s="322" t="s">
        <v>1005</v>
      </c>
      <c r="B14">
        <v>1.22</v>
      </c>
      <c r="C14">
        <v>1.54</v>
      </c>
      <c r="F14" s="323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24">
        <v>0</v>
      </c>
      <c r="O14">
        <v>0</v>
      </c>
      <c r="P14">
        <v>0</v>
      </c>
      <c r="Q14">
        <v>0</v>
      </c>
      <c r="R14">
        <v>0</v>
      </c>
      <c r="S14" s="325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26">
        <v>1</v>
      </c>
      <c r="AB14">
        <v>1</v>
      </c>
      <c r="AC14">
        <v>0</v>
      </c>
      <c r="AD14">
        <v>0</v>
      </c>
      <c r="AE14">
        <v>0</v>
      </c>
      <c r="AF14" s="327"/>
      <c r="AN14" s="328"/>
      <c r="AS14" s="329"/>
      <c r="BA14" s="330"/>
      <c r="BF14" s="331"/>
      <c r="BN14" s="332"/>
      <c r="BS14" s="333"/>
      <c r="CA14" s="334"/>
    </row>
    <row r="15" spans="1:129" x14ac:dyDescent="0.25">
      <c r="A15" s="335" t="s">
        <v>333</v>
      </c>
      <c r="B15">
        <v>1.19</v>
      </c>
      <c r="C15">
        <v>1.26</v>
      </c>
      <c r="F15" s="336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37">
        <v>0</v>
      </c>
      <c r="O15">
        <v>0</v>
      </c>
      <c r="P15">
        <v>0</v>
      </c>
      <c r="Q15">
        <v>0</v>
      </c>
      <c r="R15">
        <v>0</v>
      </c>
      <c r="S15" s="338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39">
        <v>0</v>
      </c>
      <c r="AB15">
        <v>1</v>
      </c>
      <c r="AC15">
        <v>0</v>
      </c>
      <c r="AD15">
        <v>0</v>
      </c>
      <c r="AE15">
        <v>0</v>
      </c>
      <c r="AF15" s="340"/>
      <c r="AN15" s="341"/>
      <c r="AS15" s="342"/>
      <c r="BA15" s="343"/>
      <c r="BF15" s="344"/>
      <c r="BN15" s="345"/>
      <c r="BS15" s="346"/>
      <c r="CA15" s="347"/>
    </row>
    <row r="16" spans="1:129" x14ac:dyDescent="0.25">
      <c r="A16" s="348" t="s">
        <v>1007</v>
      </c>
      <c r="B16">
        <v>1.78</v>
      </c>
      <c r="C16">
        <v>1.38</v>
      </c>
      <c r="F16" s="349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50">
        <v>0</v>
      </c>
      <c r="O16">
        <v>1</v>
      </c>
      <c r="P16">
        <v>0</v>
      </c>
      <c r="Q16">
        <v>0</v>
      </c>
      <c r="R16">
        <v>0</v>
      </c>
      <c r="S16" s="351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52">
        <v>1</v>
      </c>
      <c r="AB16">
        <v>0</v>
      </c>
      <c r="AC16">
        <v>0</v>
      </c>
      <c r="AD16">
        <v>0</v>
      </c>
      <c r="AE16">
        <v>0</v>
      </c>
      <c r="AF16" s="353"/>
      <c r="AN16" s="354"/>
      <c r="AS16" s="355"/>
      <c r="BA16" s="356"/>
      <c r="BF16" s="357"/>
      <c r="BN16" s="358"/>
      <c r="BS16" s="359"/>
      <c r="CA16" s="360"/>
    </row>
    <row r="17" spans="2:105" x14ac:dyDescent="0.25">
      <c r="B17" s="1">
        <f>AVERAGE(B3:B16)</f>
        <v>1.5054545454545454</v>
      </c>
      <c r="C17" s="1">
        <f t="shared" ref="C17:E17" si="24">AVERAGE(C3:C16)</f>
        <v>1.2645454545454546</v>
      </c>
      <c r="D17" s="1">
        <f t="shared" si="24"/>
        <v>1.0375000000000001</v>
      </c>
      <c r="E17" s="1" t="e">
        <f t="shared" si="24"/>
        <v>#DIV/0!</v>
      </c>
      <c r="F17" s="2">
        <f>AVERAGE(F3:F16)</f>
        <v>0.36363636363636365</v>
      </c>
      <c r="G17" s="2">
        <f>AVERAGE(G3:G16)</f>
        <v>2.7272727272727271</v>
      </c>
      <c r="H17" s="2">
        <f t="shared" ref="H17:AR17" si="25">AVERAGE(H3:H16)</f>
        <v>1.4545454545454546</v>
      </c>
      <c r="I17" s="2">
        <f t="shared" si="25"/>
        <v>0.45454545454545453</v>
      </c>
      <c r="J17" s="2">
        <f t="shared" si="25"/>
        <v>0</v>
      </c>
      <c r="K17" s="2">
        <f t="shared" si="25"/>
        <v>9.0909090909090912E-2</v>
      </c>
      <c r="L17" s="2">
        <f t="shared" si="25"/>
        <v>2.7272727272727271</v>
      </c>
      <c r="M17" s="2">
        <f t="shared" si="25"/>
        <v>1.0909090909090908</v>
      </c>
      <c r="N17" s="2">
        <f t="shared" si="25"/>
        <v>0.45454545454545453</v>
      </c>
      <c r="O17" s="2">
        <f t="shared" si="25"/>
        <v>0.18181818181818182</v>
      </c>
      <c r="P17" s="2">
        <f t="shared" si="25"/>
        <v>0</v>
      </c>
      <c r="Q17" s="2">
        <f t="shared" si="25"/>
        <v>0</v>
      </c>
      <c r="R17" s="2">
        <f t="shared" si="25"/>
        <v>0</v>
      </c>
      <c r="S17" s="2">
        <f t="shared" si="25"/>
        <v>0.45454545454545453</v>
      </c>
      <c r="T17" s="2">
        <f t="shared" si="25"/>
        <v>0.90909090909090906</v>
      </c>
      <c r="U17" s="2">
        <f t="shared" si="25"/>
        <v>0.90909090909090906</v>
      </c>
      <c r="V17" s="2">
        <f t="shared" si="25"/>
        <v>0.27272727272727271</v>
      </c>
      <c r="W17" s="2">
        <f t="shared" si="25"/>
        <v>9.0909090909090912E-2</v>
      </c>
      <c r="X17" s="2">
        <f t="shared" si="25"/>
        <v>0</v>
      </c>
      <c r="Y17" s="2">
        <f t="shared" si="25"/>
        <v>2.4545454545454546</v>
      </c>
      <c r="Z17" s="2">
        <f t="shared" si="25"/>
        <v>0.54545454545454541</v>
      </c>
      <c r="AA17" s="2">
        <f t="shared" si="25"/>
        <v>0.36363636363636365</v>
      </c>
      <c r="AB17" s="2">
        <f t="shared" si="25"/>
        <v>0.27272727272727271</v>
      </c>
      <c r="AC17" s="2">
        <f t="shared" si="25"/>
        <v>9.0909090909090912E-2</v>
      </c>
      <c r="AD17" s="2">
        <f t="shared" si="25"/>
        <v>0</v>
      </c>
      <c r="AE17" s="2">
        <f t="shared" si="25"/>
        <v>0</v>
      </c>
      <c r="AF17" s="2">
        <f t="shared" si="25"/>
        <v>1.25</v>
      </c>
      <c r="AG17" s="2">
        <f t="shared" si="25"/>
        <v>1.25</v>
      </c>
      <c r="AH17" s="2">
        <f t="shared" si="25"/>
        <v>1</v>
      </c>
      <c r="AI17" s="2">
        <f t="shared" si="25"/>
        <v>0</v>
      </c>
      <c r="AJ17" s="2">
        <f t="shared" si="25"/>
        <v>0</v>
      </c>
      <c r="AK17" s="2">
        <f t="shared" si="25"/>
        <v>0</v>
      </c>
      <c r="AL17" s="2">
        <f t="shared" si="25"/>
        <v>1.75</v>
      </c>
      <c r="AM17" s="2">
        <f t="shared" si="25"/>
        <v>0.5</v>
      </c>
      <c r="AN17" s="2">
        <f t="shared" si="25"/>
        <v>0.25</v>
      </c>
      <c r="AO17" s="2">
        <f t="shared" si="25"/>
        <v>0.25</v>
      </c>
      <c r="AP17" s="2">
        <f t="shared" si="25"/>
        <v>0</v>
      </c>
      <c r="AQ17" s="2">
        <f t="shared" si="25"/>
        <v>0</v>
      </c>
      <c r="AR17" s="2">
        <f t="shared" si="25"/>
        <v>0</v>
      </c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361"/>
      <c r="CG17" s="361"/>
      <c r="CH17" s="361"/>
      <c r="CI17" s="361"/>
      <c r="CJ17" s="361"/>
      <c r="CK17" s="361"/>
      <c r="CL17" s="361"/>
      <c r="CM17" s="361"/>
      <c r="CN17" s="361"/>
      <c r="CO17" s="361"/>
      <c r="CP17" s="361"/>
      <c r="CQ17" s="361"/>
      <c r="CR17" s="361"/>
      <c r="CS17" s="361"/>
      <c r="CT17" s="361"/>
      <c r="CU17" s="361"/>
      <c r="CV17" s="361"/>
      <c r="CW17" s="361"/>
      <c r="CX17" s="361"/>
      <c r="CY17" s="361"/>
      <c r="CZ17" s="361"/>
      <c r="DA17" s="361"/>
    </row>
  </sheetData>
  <mergeCells count="26"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156"/>
  <sheetViews>
    <sheetView topLeftCell="DJ1" workbookViewId="0">
      <pane ySplit="1" topLeftCell="A2" activePane="bottomLeft" state="frozen"/>
      <selection pane="bottomLeft" activeCell="DX29" sqref="DX29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63" customWidth="1"/>
    <col min="131" max="132" width="9.28515625" style="363" customWidth="1"/>
    <col min="133" max="133" width="9" style="363" customWidth="1"/>
    <col min="134" max="134" width="9.42578125" style="363" customWidth="1"/>
    <col min="135" max="135" width="9.28515625" style="363" customWidth="1"/>
    <col min="136" max="136" width="7.5703125" style="363" customWidth="1"/>
    <col min="137" max="138" width="9.28515625" style="363" customWidth="1"/>
    <col min="139" max="139" width="9" style="363" customWidth="1"/>
  </cols>
  <sheetData>
    <row r="1" spans="1:13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392" t="s">
        <v>1008</v>
      </c>
      <c r="CK1" s="372"/>
      <c r="CL1" s="372"/>
      <c r="CM1" s="372"/>
      <c r="CN1" s="372"/>
      <c r="CO1" s="372"/>
      <c r="CP1" s="389" t="s">
        <v>1009</v>
      </c>
      <c r="CQ1" s="372"/>
      <c r="CR1" s="372"/>
      <c r="CS1" s="372"/>
      <c r="CT1" s="372"/>
      <c r="CU1" s="372"/>
      <c r="CV1" s="393" t="s">
        <v>1010</v>
      </c>
      <c r="CW1" s="372"/>
      <c r="CX1" s="372"/>
      <c r="CY1" s="372"/>
      <c r="CZ1" s="372"/>
      <c r="DA1" s="372"/>
      <c r="DB1" s="388" t="s">
        <v>1011</v>
      </c>
      <c r="DC1" s="372"/>
      <c r="DD1" s="372"/>
      <c r="DE1" s="372"/>
      <c r="DF1" s="372"/>
      <c r="DG1" s="372"/>
      <c r="DH1" s="394" t="s">
        <v>1012</v>
      </c>
      <c r="DI1" s="372"/>
      <c r="DJ1" s="372"/>
      <c r="DK1" s="372"/>
      <c r="DL1" s="372"/>
      <c r="DM1" s="372"/>
      <c r="DN1" s="390" t="s">
        <v>1013</v>
      </c>
      <c r="DO1" s="372"/>
      <c r="DP1" s="372"/>
      <c r="DQ1" s="372"/>
      <c r="DR1" s="372"/>
      <c r="DS1" s="372"/>
      <c r="DT1" s="390" t="s">
        <v>1014</v>
      </c>
      <c r="DU1" s="372"/>
      <c r="DV1" s="372"/>
      <c r="DW1" s="372"/>
      <c r="DX1" s="372"/>
      <c r="DY1" s="372"/>
      <c r="DZ1" s="397" t="s">
        <v>1029</v>
      </c>
      <c r="EA1" s="397"/>
      <c r="EB1" s="397"/>
      <c r="EC1" s="397"/>
      <c r="ED1" s="397"/>
      <c r="EE1" s="397"/>
      <c r="EF1" s="365"/>
      <c r="EG1" s="365"/>
      <c r="EH1" s="365"/>
      <c r="EI1" s="365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AVERAGE(B3,B11,B19,B26,B42,B44,B52,B55,B61,B69,B76,B84,B85,B88,B94,B109,B118,B125,B129,B149,B151,B145)</f>
        <v>1.1445454545454543</v>
      </c>
      <c r="CK2" s="1">
        <f t="shared" ref="CK2:CO2" si="0">AVERAGE(C3,C11,C19,C26,C42,C44,C52,C55,C61,C69,C76,C84,C85,C88,C94,C109,C118,C125,C129,C149,C151,C145)</f>
        <v>1.2263157894736842</v>
      </c>
      <c r="CL2" s="1">
        <f t="shared" si="0"/>
        <v>1.2781818181818181</v>
      </c>
      <c r="CM2" s="1">
        <f t="shared" si="0"/>
        <v>0.48000000000000004</v>
      </c>
      <c r="CN2" s="1">
        <f t="shared" si="0"/>
        <v>1.58</v>
      </c>
      <c r="CO2" s="1">
        <f t="shared" si="0"/>
        <v>0.87000000000000011</v>
      </c>
      <c r="CP2" s="1">
        <f>AVERAGE(B10,B17,B28,B33,B40,B50,B53,B64,B70,B77,B86,B90,B96,B102,B105,B111,B115,B123,B130,B140,B148)</f>
        <v>1.2195238095238097</v>
      </c>
      <c r="CQ2" s="1">
        <f t="shared" ref="CQ2:CU2" si="1">AVERAGE(C10,C17,C28,C33,C40,C50,C53,C64,C70,C77,C86,C90,C96,C102,C105,C111,C115,C123,C130,C140,C148)</f>
        <v>1.0985</v>
      </c>
      <c r="CR2" s="1">
        <f t="shared" si="1"/>
        <v>1.2666666666666666</v>
      </c>
      <c r="CS2" s="1">
        <f t="shared" si="1"/>
        <v>0.85000000000000009</v>
      </c>
      <c r="CT2" s="1">
        <f t="shared" si="1"/>
        <v>1.145</v>
      </c>
      <c r="CU2" s="1">
        <f t="shared" si="1"/>
        <v>1.115</v>
      </c>
      <c r="CV2" s="1">
        <f>AVERAGE(B14,B22,B48,B63,B95,B100,B104,B144)</f>
        <v>1.1825000000000001</v>
      </c>
      <c r="CW2" s="1">
        <f t="shared" ref="CW2:DA2" si="2">AVERAGE(C14,C22,C48,C63,C95,C100,C104,C144)</f>
        <v>1.2974999999999999</v>
      </c>
      <c r="CX2" s="1">
        <f t="shared" si="2"/>
        <v>0.87285714285714278</v>
      </c>
      <c r="CY2" s="1" t="e">
        <f t="shared" si="2"/>
        <v>#DIV/0!</v>
      </c>
      <c r="CZ2" s="1" t="e">
        <f t="shared" si="2"/>
        <v>#DIV/0!</v>
      </c>
      <c r="DA2" s="1" t="e">
        <f t="shared" si="2"/>
        <v>#DIV/0!</v>
      </c>
      <c r="DB2" s="1">
        <f>AVERAGE(B12,B16,B62,B81,B120,B137,B155)</f>
        <v>1.0014285714285713</v>
      </c>
      <c r="DC2" s="1">
        <f t="shared" ref="DC2:DG2" si="3">AVERAGE(C12,C16,C62,C81,C120,C137,C155)</f>
        <v>1.21</v>
      </c>
      <c r="DD2" s="1">
        <f t="shared" si="3"/>
        <v>1.2275</v>
      </c>
      <c r="DE2" s="1" t="e">
        <f t="shared" si="3"/>
        <v>#DIV/0!</v>
      </c>
      <c r="DF2" s="1">
        <f t="shared" si="3"/>
        <v>1.63</v>
      </c>
      <c r="DG2" s="1" t="e">
        <f t="shared" si="3"/>
        <v>#DIV/0!</v>
      </c>
      <c r="DH2" s="1">
        <f>AVERAGE(B18,B27,B35,B41,B46,B99,B107,B114,B147)</f>
        <v>1.181111111111111</v>
      </c>
      <c r="DI2" s="1">
        <f t="shared" ref="DI2:DM2" si="4">AVERAGE(C18,C27,C35,C41,C46,C99,C107,C114,C147)</f>
        <v>0.98777777777777764</v>
      </c>
      <c r="DJ2" s="1">
        <f t="shared" si="4"/>
        <v>0.98749999999999993</v>
      </c>
      <c r="DK2" s="1" t="e">
        <f t="shared" si="4"/>
        <v>#DIV/0!</v>
      </c>
      <c r="DL2" s="1" t="e">
        <f t="shared" si="4"/>
        <v>#DIV/0!</v>
      </c>
      <c r="DM2" s="1">
        <f t="shared" si="4"/>
        <v>0.46</v>
      </c>
      <c r="DN2" s="1">
        <f>AVERAGE(B32,B45,B60,B116,B150)</f>
        <v>1.3260000000000001</v>
      </c>
      <c r="DO2" s="1">
        <f t="shared" ref="DO2:DS2" si="5">AVERAGE(C32,C45,C60,C116,C150)</f>
        <v>1.1080000000000001</v>
      </c>
      <c r="DP2" s="1">
        <f t="shared" si="5"/>
        <v>1.2066666666666668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>
        <f>AVERAGE(B74)</f>
        <v>1.6</v>
      </c>
      <c r="DU2" s="1">
        <f t="shared" ref="DU2:DY2" si="6">AVERAGE(C74)</f>
        <v>1.1100000000000001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  <c r="DZ2" s="1">
        <f>AVERAGE(B74)</f>
        <v>1.6</v>
      </c>
      <c r="EA2" s="1">
        <f t="shared" ref="EA2:EE2" si="7">AVERAGE(C74)</f>
        <v>1.1100000000000001</v>
      </c>
      <c r="EB2" s="1" t="e">
        <f t="shared" si="7"/>
        <v>#DIV/0!</v>
      </c>
      <c r="EC2" s="1" t="e">
        <f t="shared" si="7"/>
        <v>#DIV/0!</v>
      </c>
      <c r="ED2" s="1" t="e">
        <f t="shared" si="7"/>
        <v>#DIV/0!</v>
      </c>
      <c r="EE2" s="1" t="e">
        <f t="shared" si="7"/>
        <v>#DIV/0!</v>
      </c>
      <c r="EF2" s="365"/>
      <c r="EG2" s="1"/>
      <c r="EH2" s="1"/>
      <c r="EI2" s="1"/>
    </row>
    <row r="3" spans="1:13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371">
        <f>_xlfn.AGGREGATE(1,6,CJ2:CO2)</f>
        <v>1.0965071770334929</v>
      </c>
      <c r="CK3" s="372"/>
      <c r="CL3" s="372"/>
      <c r="CM3" s="372"/>
      <c r="CN3" s="372"/>
      <c r="CO3" s="372"/>
      <c r="CP3" s="371">
        <f t="shared" ref="CP3" si="8">_xlfn.AGGREGATE(1,6,CP2:CU2)</f>
        <v>1.1157817460317461</v>
      </c>
      <c r="CQ3" s="372"/>
      <c r="CR3" s="372"/>
      <c r="CS3" s="372"/>
      <c r="CT3" s="372"/>
      <c r="CU3" s="372"/>
      <c r="CV3" s="371">
        <f t="shared" ref="CV3" si="9">_xlfn.AGGREGATE(1,6,CV2:DA2)</f>
        <v>1.1176190476190475</v>
      </c>
      <c r="CW3" s="372"/>
      <c r="CX3" s="372"/>
      <c r="CY3" s="372"/>
      <c r="CZ3" s="372"/>
      <c r="DA3" s="372"/>
      <c r="DB3" s="371">
        <f t="shared" ref="DB3" si="10">_xlfn.AGGREGATE(1,6,DB2:DG2)</f>
        <v>1.2672321428571429</v>
      </c>
      <c r="DC3" s="372"/>
      <c r="DD3" s="372"/>
      <c r="DE3" s="372"/>
      <c r="DF3" s="372"/>
      <c r="DG3" s="372"/>
      <c r="DH3" s="371">
        <f t="shared" ref="DH3" si="11">_xlfn.AGGREGATE(1,6,DH2:DM2)</f>
        <v>0.90409722222222211</v>
      </c>
      <c r="DI3" s="372"/>
      <c r="DJ3" s="372"/>
      <c r="DK3" s="372"/>
      <c r="DL3" s="372"/>
      <c r="DM3" s="372"/>
      <c r="DN3" s="371">
        <f t="shared" ref="DN3" si="12">_xlfn.AGGREGATE(1,6,DN2:DS2)</f>
        <v>1.2135555555555557</v>
      </c>
      <c r="DO3" s="372"/>
      <c r="DP3" s="372"/>
      <c r="DQ3" s="372"/>
      <c r="DR3" s="372"/>
      <c r="DS3" s="372"/>
      <c r="DT3" s="371">
        <f t="shared" ref="DT3" si="13">_xlfn.AGGREGATE(1,6,DT2:DY2)</f>
        <v>1.355</v>
      </c>
      <c r="DU3" s="372"/>
      <c r="DV3" s="372"/>
      <c r="DW3" s="372"/>
      <c r="DX3" s="372"/>
      <c r="DY3" s="372"/>
      <c r="DZ3" s="371">
        <f>_xlfn.AGGREGATE(1,6,DZ2:EE2)</f>
        <v>1.355</v>
      </c>
      <c r="EA3" s="372"/>
      <c r="EB3" s="372"/>
      <c r="EC3" s="372"/>
      <c r="ED3" s="372"/>
      <c r="EE3" s="372"/>
      <c r="EF3" s="365"/>
      <c r="EG3" s="365"/>
      <c r="EH3" s="365"/>
      <c r="EI3" s="365"/>
    </row>
    <row r="4" spans="1:13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388" t="s">
        <v>997</v>
      </c>
      <c r="CK4" s="372"/>
      <c r="CL4" s="372"/>
      <c r="CM4" s="372"/>
      <c r="CN4" s="372"/>
      <c r="CO4" s="372"/>
      <c r="CP4" s="389" t="s">
        <v>1015</v>
      </c>
      <c r="CQ4" s="372"/>
      <c r="CR4" s="372"/>
      <c r="CS4" s="372"/>
      <c r="CT4" s="372"/>
      <c r="CU4" s="372"/>
      <c r="CV4" s="390" t="s">
        <v>1016</v>
      </c>
      <c r="CW4" s="372"/>
      <c r="CX4" s="372"/>
      <c r="CY4" s="372"/>
      <c r="CZ4" s="372"/>
      <c r="DA4" s="372"/>
      <c r="DB4" s="388" t="s">
        <v>1017</v>
      </c>
      <c r="DC4" s="372"/>
      <c r="DD4" s="372"/>
      <c r="DE4" s="372"/>
      <c r="DF4" s="372"/>
      <c r="DG4" s="372"/>
      <c r="DH4" s="390" t="s">
        <v>958</v>
      </c>
      <c r="DI4" s="372"/>
      <c r="DJ4" s="372"/>
      <c r="DK4" s="372"/>
      <c r="DL4" s="372"/>
      <c r="DM4" s="372"/>
      <c r="DN4" s="395" t="s">
        <v>957</v>
      </c>
      <c r="DO4" s="396"/>
      <c r="DP4" s="396"/>
      <c r="DQ4" s="396"/>
      <c r="DR4" s="396"/>
      <c r="DS4" s="396"/>
      <c r="DT4" s="387" t="s">
        <v>1028</v>
      </c>
      <c r="DU4" s="387"/>
      <c r="DV4" s="387"/>
      <c r="DW4" s="387"/>
      <c r="DX4" s="387"/>
      <c r="DY4" s="387"/>
      <c r="DZ4" s="365"/>
      <c r="EA4" s="365"/>
      <c r="EB4" s="365"/>
      <c r="EC4" s="365"/>
      <c r="ED4" s="365"/>
      <c r="EE4" s="365"/>
      <c r="EF4" s="365"/>
      <c r="EG4" s="365"/>
      <c r="EH4" s="365"/>
      <c r="EI4" s="365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AVERAGE(B4,B13,B21,B38,B58,B72,B78,B134,B138,B153)</f>
        <v>1.2580000000000002</v>
      </c>
      <c r="CK5" s="1">
        <f t="shared" ref="CK5:CO5" si="14">AVERAGE(C4,C13,C21,C38,C58,C72,C78,C134,C138,C153)</f>
        <v>1.2166666666666668</v>
      </c>
      <c r="CL5" s="1">
        <f t="shared" si="14"/>
        <v>1.0842857142857143</v>
      </c>
      <c r="CM5" s="1" t="e">
        <f t="shared" si="14"/>
        <v>#DIV/0!</v>
      </c>
      <c r="CN5" s="1">
        <f t="shared" si="14"/>
        <v>0.53</v>
      </c>
      <c r="CO5" s="1" t="e">
        <f t="shared" si="14"/>
        <v>#DIV/0!</v>
      </c>
      <c r="CP5" s="1">
        <f>AVERAGE(B5,B8,B23,B29,B34,B47,B57,B65,B67,B93,B101,B108,B119,B127,B131,B154)</f>
        <v>1.2637499999999997</v>
      </c>
      <c r="CQ5" s="1">
        <f t="shared" ref="CQ5" si="15">AVERAGE(C5,C8,C23,C29,C34,C47,C57,C65,C67,C93,C101,C108,C113,C124,C132,C136,C154)</f>
        <v>1.1949999999999998</v>
      </c>
      <c r="CR5" s="1">
        <f t="shared" ref="CR5" si="16">AVERAGE(D5,D8,D23,D29,D34,D47,D57,D65,D67,D93,D101,D108,D113,D124)</f>
        <v>1.2481818181818183</v>
      </c>
      <c r="CS5" s="1" t="e">
        <f t="shared" ref="CS5" si="17">AVERAGE(E5,E8,E23,E29,E34,E47,E57,E65,E67)</f>
        <v>#DIV/0!</v>
      </c>
      <c r="CT5" s="1">
        <f t="shared" ref="CT5" si="18">AVERAGE(F5,F8,F23,F29,F34,F47,F57,F65,F67,F136)</f>
        <v>0.84</v>
      </c>
      <c r="CU5" s="1">
        <f t="shared" ref="CU5" si="19">AVERAGE(G5,G8,G23,G29,G34,G47,G57,G65,G67,G101,G113)</f>
        <v>0.98</v>
      </c>
      <c r="CV5" s="1">
        <f>AVERAGE(B6,B9,B37,B82,B92,B97,B124,B128,B139,B152)</f>
        <v>1.2709999999999999</v>
      </c>
      <c r="CW5" s="1">
        <f t="shared" ref="CW5:DA5" si="20">AVERAGE(C6,C9,C37,C82,C92,C97,C124,C128,C139,C152)</f>
        <v>1.1922222222222223</v>
      </c>
      <c r="CX5" s="1">
        <f t="shared" si="20"/>
        <v>1.2414285714285713</v>
      </c>
      <c r="CY5" s="1" t="e">
        <f t="shared" si="20"/>
        <v>#DIV/0!</v>
      </c>
      <c r="CZ5" s="1">
        <f t="shared" si="20"/>
        <v>1.57</v>
      </c>
      <c r="DA5" s="1" t="e">
        <f t="shared" si="20"/>
        <v>#DIV/0!</v>
      </c>
      <c r="DB5" s="1">
        <f>AVERAGE(B24,B30,B39,B71,B75,B80,B106,B117)</f>
        <v>1.1412499999999999</v>
      </c>
      <c r="DC5" s="1">
        <f t="shared" ref="DC5:DG5" si="21">AVERAGE(C24,C30,C39,C71,C75,C80,C106,C117)</f>
        <v>1.6033333333333333</v>
      </c>
      <c r="DD5" s="1">
        <f t="shared" si="21"/>
        <v>1.282</v>
      </c>
      <c r="DE5" s="1" t="e">
        <f t="shared" si="21"/>
        <v>#DIV/0!</v>
      </c>
      <c r="DF5" s="1">
        <f t="shared" si="21"/>
        <v>1.4649999999999999</v>
      </c>
      <c r="DG5" s="1" t="e">
        <f t="shared" si="21"/>
        <v>#DIV/0!</v>
      </c>
      <c r="DH5" s="1">
        <f>AVERAGE(B20,B136)</f>
        <v>1.1399999999999999</v>
      </c>
      <c r="DI5" s="1">
        <f t="shared" ref="DI5:DM5" si="22">AVERAGE(C20,C136)</f>
        <v>1.26</v>
      </c>
      <c r="DJ5" s="1">
        <f t="shared" si="22"/>
        <v>0.93</v>
      </c>
      <c r="DK5" s="1" t="e">
        <f t="shared" si="22"/>
        <v>#DIV/0!</v>
      </c>
      <c r="DL5" s="1" t="e">
        <f t="shared" si="22"/>
        <v>#DIV/0!</v>
      </c>
      <c r="DM5" s="1" t="e">
        <f t="shared" si="22"/>
        <v>#DIV/0!</v>
      </c>
      <c r="DN5" s="1">
        <f>AVERAGE(B68,B121)</f>
        <v>1.03</v>
      </c>
      <c r="DO5" s="1">
        <f t="shared" ref="DO5:DS5" si="23">AVERAGE(C68,C121)</f>
        <v>0.83499999999999996</v>
      </c>
      <c r="DP5" s="1">
        <f t="shared" si="23"/>
        <v>0.95</v>
      </c>
      <c r="DQ5" s="1" t="e">
        <f t="shared" si="23"/>
        <v>#DIV/0!</v>
      </c>
      <c r="DR5" s="1" t="e">
        <f t="shared" si="23"/>
        <v>#DIV/0!</v>
      </c>
      <c r="DS5" s="1" t="e">
        <f t="shared" si="23"/>
        <v>#DIV/0!</v>
      </c>
      <c r="DT5" s="1" t="e">
        <f>AVERAGE(DN8)</f>
        <v>#DIV/0!</v>
      </c>
      <c r="DU5" s="1" t="e">
        <f t="shared" ref="DU5:DY5" si="24">AVERAGE(DO8)</f>
        <v>#DIV/0!</v>
      </c>
      <c r="DV5" s="1" t="e">
        <f t="shared" si="24"/>
        <v>#DIV/0!</v>
      </c>
      <c r="DW5" s="1" t="e">
        <f t="shared" si="24"/>
        <v>#DIV/0!</v>
      </c>
      <c r="DX5" s="1" t="e">
        <f t="shared" si="24"/>
        <v>#DIV/0!</v>
      </c>
      <c r="DY5" s="1" t="e">
        <f t="shared" si="24"/>
        <v>#DIV/0!</v>
      </c>
      <c r="DZ5" s="365"/>
      <c r="EA5" s="365"/>
      <c r="EB5" s="365"/>
      <c r="EC5" s="365"/>
      <c r="ED5" s="365"/>
      <c r="EE5" s="365"/>
      <c r="EF5" s="365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371">
        <f>_xlfn.AGGREGATE(1,6,CJ5:CO5)</f>
        <v>1.0222380952380954</v>
      </c>
      <c r="CK6" s="372"/>
      <c r="CL6" s="372"/>
      <c r="CM6" s="372"/>
      <c r="CN6" s="372"/>
      <c r="CO6" s="372"/>
      <c r="CP6" s="371">
        <f t="shared" ref="CP6" si="25">_xlfn.AGGREGATE(1,6,CP5:CU5)</f>
        <v>1.1053863636363634</v>
      </c>
      <c r="CQ6" s="372"/>
      <c r="CR6" s="372"/>
      <c r="CS6" s="372"/>
      <c r="CT6" s="372"/>
      <c r="CU6" s="372"/>
      <c r="CV6" s="371">
        <f t="shared" ref="CV6" si="26">_xlfn.AGGREGATE(1,6,CV5:DA5)</f>
        <v>1.3186626984126983</v>
      </c>
      <c r="CW6" s="372"/>
      <c r="CX6" s="372"/>
      <c r="CY6" s="372"/>
      <c r="CZ6" s="372"/>
      <c r="DA6" s="372"/>
      <c r="DB6" s="371">
        <f t="shared" ref="DB6" si="27">_xlfn.AGGREGATE(1,6,DB5:DG5)</f>
        <v>1.3728958333333332</v>
      </c>
      <c r="DC6" s="372"/>
      <c r="DD6" s="372"/>
      <c r="DE6" s="372"/>
      <c r="DF6" s="372"/>
      <c r="DG6" s="372"/>
      <c r="DH6" s="371">
        <f t="shared" ref="DH6" si="28">_xlfn.AGGREGATE(1,6,DH5:DM5)</f>
        <v>1.1100000000000001</v>
      </c>
      <c r="DI6" s="372"/>
      <c r="DJ6" s="372"/>
      <c r="DK6" s="372"/>
      <c r="DL6" s="372"/>
      <c r="DM6" s="372"/>
      <c r="DN6" s="371">
        <f>_xlfn.AGGREGATE(1,6,DN5:DS5)</f>
        <v>0.93833333333333335</v>
      </c>
      <c r="DO6" s="372"/>
      <c r="DP6" s="372"/>
      <c r="DQ6" s="372"/>
      <c r="DR6" s="372"/>
      <c r="DS6" s="372"/>
      <c r="DT6" s="371" t="e">
        <f>_xlfn.AGGREGATE(1,6,DT5:DY5)</f>
        <v>#DIV/0!</v>
      </c>
      <c r="DU6" s="372"/>
      <c r="DV6" s="372"/>
      <c r="DW6" s="372"/>
      <c r="DX6" s="372"/>
      <c r="DY6" s="372"/>
      <c r="DZ6" s="365"/>
      <c r="EA6" s="365"/>
      <c r="EB6" s="365"/>
      <c r="EC6" s="365"/>
      <c r="ED6" s="365"/>
      <c r="EE6" s="365"/>
      <c r="EF6" s="366"/>
      <c r="EG6" s="365"/>
      <c r="EH6" s="365"/>
      <c r="EI6" s="365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65"/>
      <c r="EA7" s="365"/>
      <c r="EB7" s="365"/>
      <c r="EC7" s="365"/>
      <c r="ED7" s="365"/>
      <c r="EE7" s="365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65"/>
      <c r="EA8" s="365"/>
      <c r="EB8" s="365"/>
      <c r="EC8" s="365"/>
      <c r="ED8" s="365"/>
      <c r="EE8" s="365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ht="15.75" thickBot="1" x14ac:dyDescent="0.3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86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8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8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8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9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8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9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90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9" t="s">
        <v>961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9" t="s">
        <v>962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86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8" t="s">
        <v>963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8" t="s">
        <v>964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9" t="s">
        <v>965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966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8" t="s">
        <v>967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968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8" t="s">
        <v>956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7" t="s">
        <v>969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9" t="s">
        <v>970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9" t="s">
        <v>971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90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9" t="s">
        <v>972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9" t="s">
        <v>973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8" t="s">
        <v>974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86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9" t="s">
        <v>975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8" t="s">
        <v>976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9" t="s">
        <v>977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7" t="s">
        <v>978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8" t="s">
        <v>979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90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8" t="s">
        <v>980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8" t="s">
        <v>981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91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8" t="s">
        <v>982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8" t="s">
        <v>983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8" t="s">
        <v>984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8" t="s">
        <v>985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8" t="s">
        <v>986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8" t="s">
        <v>987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960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8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8" t="s">
        <v>988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9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9" t="s">
        <v>989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ht="15.75" thickBot="1" x14ac:dyDescent="0.3">
      <c r="A146" s="91" t="s">
        <v>990</v>
      </c>
      <c r="B146" s="91"/>
      <c r="C146" s="91"/>
      <c r="D146" s="91"/>
      <c r="E146" s="91"/>
      <c r="F146" s="91"/>
      <c r="G146" s="91"/>
      <c r="H146" s="92"/>
      <c r="P146" s="93"/>
      <c r="U146" s="94"/>
      <c r="AC146" s="95"/>
      <c r="AH146" s="96"/>
      <c r="AP146" s="97"/>
      <c r="AU146" s="98"/>
      <c r="BC146" s="99"/>
      <c r="BH146" s="100"/>
      <c r="BP146" s="101"/>
      <c r="BU146" s="102"/>
      <c r="CC146" s="103"/>
    </row>
    <row r="147" spans="1:129" x14ac:dyDescent="0.25">
      <c r="A147" s="104" t="s">
        <v>821</v>
      </c>
      <c r="B147">
        <v>0.91</v>
      </c>
      <c r="C147">
        <v>0.6</v>
      </c>
      <c r="H147" s="105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6">
        <v>1</v>
      </c>
      <c r="Q147">
        <v>0</v>
      </c>
      <c r="R147">
        <v>0</v>
      </c>
      <c r="S147">
        <v>0</v>
      </c>
      <c r="T147">
        <v>0</v>
      </c>
      <c r="U147" s="10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8">
        <v>0</v>
      </c>
      <c r="AD147">
        <v>0</v>
      </c>
      <c r="AE147">
        <v>0</v>
      </c>
      <c r="AF147">
        <v>0</v>
      </c>
      <c r="AG147">
        <v>0</v>
      </c>
      <c r="AH147" s="109"/>
      <c r="AP147" s="110"/>
      <c r="AU147" s="111"/>
      <c r="BC147" s="112"/>
      <c r="BH147" s="113"/>
      <c r="BP147" s="114"/>
      <c r="BU147" s="115"/>
      <c r="CC147" s="116"/>
    </row>
    <row r="148" spans="1:129" x14ac:dyDescent="0.25">
      <c r="A148" s="117" t="s">
        <v>991</v>
      </c>
      <c r="B148">
        <v>1.38</v>
      </c>
      <c r="C148">
        <v>1</v>
      </c>
      <c r="H148" s="118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9">
        <v>0</v>
      </c>
      <c r="Q148">
        <v>0</v>
      </c>
      <c r="R148">
        <v>0</v>
      </c>
      <c r="S148">
        <v>0</v>
      </c>
      <c r="T148">
        <v>0</v>
      </c>
      <c r="U148" s="120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21">
        <v>0</v>
      </c>
      <c r="AD148">
        <v>0</v>
      </c>
      <c r="AE148">
        <v>0</v>
      </c>
      <c r="AF148">
        <v>0</v>
      </c>
      <c r="AG148">
        <v>0</v>
      </c>
      <c r="AH148" s="122"/>
      <c r="AP148" s="123"/>
      <c r="AU148" s="124"/>
      <c r="BC148" s="125"/>
      <c r="BH148" s="126"/>
      <c r="BP148" s="127"/>
      <c r="BU148" s="128"/>
      <c r="CC148" s="129"/>
    </row>
    <row r="149" spans="1:129" x14ac:dyDescent="0.25">
      <c r="A149" s="130" t="s">
        <v>992</v>
      </c>
      <c r="B149">
        <v>1.24</v>
      </c>
      <c r="C149">
        <v>0.63</v>
      </c>
      <c r="H149" s="131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2">
        <v>0</v>
      </c>
      <c r="Q149">
        <v>0</v>
      </c>
      <c r="R149">
        <v>0</v>
      </c>
      <c r="S149">
        <v>0</v>
      </c>
      <c r="T149">
        <v>0</v>
      </c>
      <c r="U149" s="133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4">
        <v>0</v>
      </c>
      <c r="AD149">
        <v>0</v>
      </c>
      <c r="AE149">
        <v>0</v>
      </c>
      <c r="AF149">
        <v>0</v>
      </c>
      <c r="AG149">
        <v>0</v>
      </c>
      <c r="AH149" s="135"/>
      <c r="AP149" s="136"/>
      <c r="AU149" s="137"/>
      <c r="BC149" s="138"/>
      <c r="BH149" s="139"/>
      <c r="BP149" s="140"/>
      <c r="BU149" s="141"/>
      <c r="CC149" s="142"/>
    </row>
    <row r="150" spans="1:129" x14ac:dyDescent="0.25">
      <c r="A150" s="143" t="s">
        <v>993</v>
      </c>
      <c r="B150">
        <v>1.61</v>
      </c>
      <c r="C150">
        <v>1.23</v>
      </c>
      <c r="H150" s="144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5">
        <v>0</v>
      </c>
      <c r="Q150">
        <v>1</v>
      </c>
      <c r="R150">
        <v>0</v>
      </c>
      <c r="S150">
        <v>0</v>
      </c>
      <c r="T150">
        <v>0</v>
      </c>
      <c r="U150" s="146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7">
        <v>0</v>
      </c>
      <c r="AD150">
        <v>0</v>
      </c>
      <c r="AE150">
        <v>0</v>
      </c>
      <c r="AF150">
        <v>0</v>
      </c>
      <c r="AG150">
        <v>0</v>
      </c>
      <c r="AH150" s="148"/>
      <c r="AP150" s="149"/>
      <c r="AU150" s="150"/>
      <c r="BC150" s="151"/>
      <c r="BH150" s="152"/>
      <c r="BP150" s="153"/>
      <c r="BU150" s="154"/>
      <c r="CC150" s="155"/>
    </row>
    <row r="151" spans="1:129" x14ac:dyDescent="0.25">
      <c r="A151" s="156" t="s">
        <v>994</v>
      </c>
      <c r="B151">
        <v>0.83</v>
      </c>
      <c r="C151">
        <v>0.98</v>
      </c>
      <c r="H151" s="157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8">
        <v>0</v>
      </c>
      <c r="Q151">
        <v>0</v>
      </c>
      <c r="R151">
        <v>0</v>
      </c>
      <c r="S151">
        <v>0</v>
      </c>
      <c r="T151">
        <v>0</v>
      </c>
      <c r="U151" s="159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60">
        <v>1</v>
      </c>
      <c r="AD151">
        <v>1</v>
      </c>
      <c r="AE151">
        <v>0</v>
      </c>
      <c r="AF151">
        <v>0</v>
      </c>
      <c r="AG151">
        <v>0</v>
      </c>
      <c r="AH151" s="161"/>
      <c r="AP151" s="162"/>
      <c r="AU151" s="163"/>
      <c r="BC151" s="164"/>
      <c r="BH151" s="165"/>
      <c r="BP151" s="166"/>
      <c r="BU151" s="167"/>
      <c r="CC151" s="168"/>
    </row>
    <row r="152" spans="1:129" x14ac:dyDescent="0.25">
      <c r="A152" s="169" t="s">
        <v>995</v>
      </c>
      <c r="B152">
        <v>1.26</v>
      </c>
      <c r="C152">
        <v>0.56999999999999995</v>
      </c>
      <c r="H152" s="170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71">
        <v>0</v>
      </c>
      <c r="Q152">
        <v>0</v>
      </c>
      <c r="R152">
        <v>0</v>
      </c>
      <c r="S152">
        <v>0</v>
      </c>
      <c r="T152">
        <v>0</v>
      </c>
      <c r="U152" s="17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3">
        <v>0</v>
      </c>
      <c r="AD152">
        <v>0</v>
      </c>
      <c r="AE152">
        <v>0</v>
      </c>
      <c r="AF152">
        <v>0</v>
      </c>
      <c r="AG152">
        <v>0</v>
      </c>
      <c r="AH152" s="174"/>
      <c r="AP152" s="175"/>
      <c r="AU152" s="176"/>
      <c r="BC152" s="177"/>
      <c r="BH152" s="178"/>
      <c r="BP152" s="179"/>
      <c r="BU152" s="180"/>
      <c r="CC152" s="181"/>
    </row>
    <row r="153" spans="1:129" x14ac:dyDescent="0.25">
      <c r="A153" s="182" t="s">
        <v>996</v>
      </c>
      <c r="B153">
        <v>1.39</v>
      </c>
      <c r="C153">
        <v>0.72</v>
      </c>
      <c r="H153" s="183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4">
        <v>1</v>
      </c>
      <c r="Q153">
        <v>0</v>
      </c>
      <c r="R153">
        <v>0</v>
      </c>
      <c r="S153">
        <v>0</v>
      </c>
      <c r="T153">
        <v>0</v>
      </c>
      <c r="U153" s="185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6">
        <v>0</v>
      </c>
      <c r="AD153">
        <v>0</v>
      </c>
      <c r="AE153">
        <v>0</v>
      </c>
      <c r="AF153">
        <v>0</v>
      </c>
      <c r="AG153">
        <v>0</v>
      </c>
      <c r="AH153" s="187"/>
      <c r="AP153" s="188"/>
      <c r="AU153" s="189"/>
      <c r="BC153" s="190"/>
      <c r="BH153" s="191"/>
      <c r="BP153" s="192"/>
      <c r="BU153" s="193"/>
      <c r="CC153" s="194"/>
    </row>
    <row r="154" spans="1:129" x14ac:dyDescent="0.25">
      <c r="A154" s="364" t="s">
        <v>998</v>
      </c>
      <c r="B154">
        <v>1.1299999999999999</v>
      </c>
      <c r="C154">
        <v>1.1499999999999999</v>
      </c>
      <c r="H154" s="195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6">
        <v>0</v>
      </c>
      <c r="Q154">
        <v>0</v>
      </c>
      <c r="R154">
        <v>0</v>
      </c>
      <c r="S154">
        <v>0</v>
      </c>
      <c r="T154">
        <v>0</v>
      </c>
      <c r="U154" s="197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8">
        <v>0</v>
      </c>
      <c r="AD154">
        <v>0</v>
      </c>
      <c r="AE154">
        <v>0</v>
      </c>
      <c r="AF154">
        <v>0</v>
      </c>
      <c r="AG154">
        <v>0</v>
      </c>
      <c r="AH154" s="199"/>
      <c r="AP154" s="200"/>
      <c r="AU154" s="201"/>
      <c r="BC154" s="202"/>
      <c r="BH154" s="203"/>
      <c r="BP154" s="204"/>
      <c r="BU154" s="205"/>
      <c r="CC154" s="206"/>
    </row>
    <row r="155" spans="1:129" x14ac:dyDescent="0.25">
      <c r="A155" s="207" t="s">
        <v>999</v>
      </c>
      <c r="B155">
        <v>1.37</v>
      </c>
      <c r="C155">
        <v>1.08</v>
      </c>
      <c r="H155" s="208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9">
        <v>0</v>
      </c>
      <c r="Q155">
        <v>0</v>
      </c>
      <c r="R155">
        <v>0</v>
      </c>
      <c r="S155">
        <v>0</v>
      </c>
      <c r="T155">
        <v>0</v>
      </c>
      <c r="U155" s="210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11">
        <v>0</v>
      </c>
      <c r="AD155">
        <v>0</v>
      </c>
      <c r="AE155">
        <v>0</v>
      </c>
      <c r="AF155">
        <v>0</v>
      </c>
      <c r="AG155">
        <v>0</v>
      </c>
      <c r="AH155" s="212"/>
      <c r="AP155" s="213"/>
      <c r="AU155" s="214"/>
      <c r="BC155" s="215"/>
      <c r="BH155" s="216"/>
      <c r="BP155" s="217"/>
      <c r="BU155" s="218"/>
      <c r="CC155" s="219"/>
    </row>
    <row r="156" spans="1:129" ht="15.75" customHeight="1" x14ac:dyDescent="0.25">
      <c r="A156" s="35"/>
      <c r="B156" s="36">
        <f t="shared" ref="B156:G156" si="29">AVERAGE(B3:B155)</f>
        <v>1.2042063492063495</v>
      </c>
      <c r="C156" s="36">
        <f t="shared" si="29"/>
        <v>1.187155172413793</v>
      </c>
      <c r="D156" s="36">
        <f t="shared" si="29"/>
        <v>1.1788607594936711</v>
      </c>
      <c r="E156" s="36">
        <f t="shared" si="29"/>
        <v>0.66500000000000004</v>
      </c>
      <c r="F156" s="36">
        <f t="shared" si="29"/>
        <v>1.3018181818181818</v>
      </c>
      <c r="G156" s="36">
        <f t="shared" si="29"/>
        <v>0.90166666666666673</v>
      </c>
      <c r="H156" s="47">
        <f t="shared" ref="H156:AG156" si="30">AVERAGE(H3:H155)</f>
        <v>0.6428571428571429</v>
      </c>
      <c r="I156" s="36">
        <f t="shared" si="30"/>
        <v>2.2777777777777777</v>
      </c>
      <c r="J156" s="36">
        <f t="shared" si="30"/>
        <v>0.89682539682539686</v>
      </c>
      <c r="K156" s="36">
        <f t="shared" si="30"/>
        <v>0.1111111111111111</v>
      </c>
      <c r="L156" s="36">
        <f t="shared" si="30"/>
        <v>3.968253968253968E-2</v>
      </c>
      <c r="M156" s="36">
        <f t="shared" si="30"/>
        <v>0.17460317460317459</v>
      </c>
      <c r="N156" s="36">
        <f t="shared" si="30"/>
        <v>2.0079365079365079</v>
      </c>
      <c r="O156" s="36">
        <f t="shared" si="30"/>
        <v>0.41269841269841268</v>
      </c>
      <c r="P156" s="67">
        <f t="shared" si="30"/>
        <v>0.16666666666666666</v>
      </c>
      <c r="Q156" s="36">
        <f t="shared" si="30"/>
        <v>0.12698412698412698</v>
      </c>
      <c r="R156" s="36">
        <f t="shared" si="30"/>
        <v>5.5555555555555552E-2</v>
      </c>
      <c r="S156" s="36">
        <f t="shared" si="30"/>
        <v>0</v>
      </c>
      <c r="T156" s="36">
        <f t="shared" si="30"/>
        <v>0</v>
      </c>
      <c r="U156" s="53">
        <f t="shared" si="30"/>
        <v>0.38793103448275862</v>
      </c>
      <c r="V156" s="36">
        <f t="shared" si="30"/>
        <v>0.93965517241379315</v>
      </c>
      <c r="W156" s="36">
        <f t="shared" si="30"/>
        <v>0.86956521739130432</v>
      </c>
      <c r="X156" s="36">
        <f t="shared" si="30"/>
        <v>0.20689655172413793</v>
      </c>
      <c r="Y156" s="36">
        <f t="shared" si="30"/>
        <v>8.6206896551724137E-3</v>
      </c>
      <c r="Z156" s="36">
        <f t="shared" si="30"/>
        <v>0.22413793103448276</v>
      </c>
      <c r="AA156" s="36">
        <f t="shared" si="30"/>
        <v>2.9741379310344827</v>
      </c>
      <c r="AB156" s="36">
        <f t="shared" si="30"/>
        <v>0.39655172413793105</v>
      </c>
      <c r="AC156" s="52">
        <f t="shared" si="30"/>
        <v>0.34482758620689657</v>
      </c>
      <c r="AD156" s="36">
        <f t="shared" si="30"/>
        <v>0.22413793103448276</v>
      </c>
      <c r="AE156" s="36">
        <f t="shared" si="30"/>
        <v>0.11206896551724138</v>
      </c>
      <c r="AF156" s="36">
        <f t="shared" si="30"/>
        <v>8.6206896551724137E-3</v>
      </c>
      <c r="AG156" s="36">
        <f t="shared" si="30"/>
        <v>0</v>
      </c>
      <c r="AH156" s="57">
        <f t="shared" ref="AH156:BM156" si="31">AVERAGE(AH3:AH155)</f>
        <v>0.65822784810126578</v>
      </c>
      <c r="AI156" s="36">
        <f t="shared" si="31"/>
        <v>2.0886075949367089</v>
      </c>
      <c r="AJ156" s="36">
        <f t="shared" si="31"/>
        <v>1</v>
      </c>
      <c r="AK156" s="36">
        <f t="shared" si="31"/>
        <v>0.20253164556962025</v>
      </c>
      <c r="AL156" s="36">
        <f t="shared" si="31"/>
        <v>5.0632911392405063E-2</v>
      </c>
      <c r="AM156" s="36">
        <f t="shared" si="31"/>
        <v>0.24050632911392406</v>
      </c>
      <c r="AN156" s="36">
        <f t="shared" si="31"/>
        <v>2.5443037974683542</v>
      </c>
      <c r="AO156" s="36">
        <f t="shared" si="31"/>
        <v>0.46835443037974683</v>
      </c>
      <c r="AP156" s="60">
        <f t="shared" si="31"/>
        <v>0.21518987341772153</v>
      </c>
      <c r="AQ156" s="36">
        <f t="shared" si="31"/>
        <v>0.15189873417721519</v>
      </c>
      <c r="AR156" s="36">
        <f t="shared" si="31"/>
        <v>8.8607594936708861E-2</v>
      </c>
      <c r="AS156" s="36">
        <f t="shared" si="31"/>
        <v>1.2658227848101266E-2</v>
      </c>
      <c r="AT156" s="36">
        <f t="shared" si="31"/>
        <v>0</v>
      </c>
      <c r="AU156" s="6">
        <f t="shared" si="31"/>
        <v>0</v>
      </c>
      <c r="AV156" s="36">
        <f t="shared" si="31"/>
        <v>0.75</v>
      </c>
      <c r="AW156" s="36">
        <f t="shared" si="31"/>
        <v>0.25</v>
      </c>
      <c r="AX156" s="36">
        <f t="shared" si="31"/>
        <v>0.25</v>
      </c>
      <c r="AY156" s="36">
        <f t="shared" si="31"/>
        <v>0</v>
      </c>
      <c r="AZ156" s="36">
        <f t="shared" si="31"/>
        <v>0</v>
      </c>
      <c r="BA156" s="36">
        <f t="shared" si="31"/>
        <v>1</v>
      </c>
      <c r="BB156" s="36">
        <f t="shared" si="31"/>
        <v>0</v>
      </c>
      <c r="BC156" s="13">
        <f t="shared" si="31"/>
        <v>0</v>
      </c>
      <c r="BD156" s="36">
        <f t="shared" si="31"/>
        <v>0</v>
      </c>
      <c r="BE156" s="36">
        <f t="shared" si="31"/>
        <v>0</v>
      </c>
      <c r="BF156" s="36">
        <f t="shared" si="31"/>
        <v>0</v>
      </c>
      <c r="BG156" s="36">
        <f t="shared" si="31"/>
        <v>0</v>
      </c>
      <c r="BH156" s="59">
        <f t="shared" si="31"/>
        <v>0.81818181818181823</v>
      </c>
      <c r="BI156" s="36">
        <f t="shared" si="31"/>
        <v>2.1818181818181817</v>
      </c>
      <c r="BJ156" s="36">
        <f t="shared" si="31"/>
        <v>1.2727272727272727</v>
      </c>
      <c r="BK156" s="36">
        <f t="shared" si="31"/>
        <v>0.27272727272727271</v>
      </c>
      <c r="BL156" s="36">
        <f t="shared" si="31"/>
        <v>0</v>
      </c>
      <c r="BM156" s="36">
        <f t="shared" si="31"/>
        <v>0.81818181818181823</v>
      </c>
      <c r="BN156" s="36">
        <f t="shared" ref="BN156:CG156" si="32">AVERAGE(BN3:BN155)</f>
        <v>2.3636363636363638</v>
      </c>
      <c r="BO156" s="36">
        <f t="shared" si="32"/>
        <v>0.36363636363636365</v>
      </c>
      <c r="BP156" s="60">
        <f t="shared" si="32"/>
        <v>9.0909090909090912E-2</v>
      </c>
      <c r="BQ156" s="36">
        <f t="shared" si="32"/>
        <v>0.18181818181818182</v>
      </c>
      <c r="BR156" s="36">
        <f t="shared" si="32"/>
        <v>0</v>
      </c>
      <c r="BS156" s="36">
        <f t="shared" si="32"/>
        <v>0</v>
      </c>
      <c r="BT156" s="36">
        <f t="shared" si="32"/>
        <v>0</v>
      </c>
      <c r="BU156" s="48">
        <f t="shared" si="32"/>
        <v>0.16666666666666666</v>
      </c>
      <c r="BV156" s="48">
        <f t="shared" si="32"/>
        <v>1.6666666666666667</v>
      </c>
      <c r="BW156" s="48">
        <f t="shared" si="32"/>
        <v>0.66666666666666663</v>
      </c>
      <c r="BX156" s="48">
        <f t="shared" si="32"/>
        <v>0</v>
      </c>
      <c r="BY156" s="48">
        <f t="shared" si="32"/>
        <v>0</v>
      </c>
      <c r="BZ156" s="48">
        <f t="shared" si="32"/>
        <v>0</v>
      </c>
      <c r="CA156" s="48">
        <f t="shared" si="32"/>
        <v>2</v>
      </c>
      <c r="CB156" s="48">
        <f t="shared" si="32"/>
        <v>0.16666666666666666</v>
      </c>
      <c r="CC156" s="13">
        <f t="shared" si="32"/>
        <v>0.33333333333333331</v>
      </c>
      <c r="CD156" s="48">
        <f t="shared" si="32"/>
        <v>0</v>
      </c>
      <c r="CE156" s="48">
        <f t="shared" si="32"/>
        <v>0</v>
      </c>
      <c r="CF156" s="48">
        <f t="shared" si="32"/>
        <v>0</v>
      </c>
      <c r="CG156" s="48">
        <f t="shared" si="32"/>
        <v>0</v>
      </c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</row>
  </sheetData>
  <mergeCells count="30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N1:DS1"/>
    <mergeCell ref="CJ3:CO3"/>
    <mergeCell ref="DN3:DS3"/>
    <mergeCell ref="CJ1:CO1"/>
    <mergeCell ref="CP1:CU1"/>
    <mergeCell ref="CV1:DA1"/>
    <mergeCell ref="DB1:DG1"/>
    <mergeCell ref="DH1:DM1"/>
    <mergeCell ref="DT4:DY4"/>
    <mergeCell ref="DT6:DY6"/>
    <mergeCell ref="DZ3:EE3"/>
    <mergeCell ref="DZ1:EE1"/>
    <mergeCell ref="DT1:DY1"/>
    <mergeCell ref="DT3:DY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367" t="s">
        <v>0</v>
      </c>
      <c r="C1" s="368"/>
      <c r="D1" s="369" t="s">
        <v>1</v>
      </c>
      <c r="E1" s="368"/>
      <c r="F1" s="370" t="s">
        <v>177</v>
      </c>
      <c r="G1" s="368"/>
      <c r="H1" s="367" t="s">
        <v>174</v>
      </c>
      <c r="I1" s="368"/>
      <c r="J1" s="369" t="s">
        <v>175</v>
      </c>
      <c r="K1" s="368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371" t="str">
        <f>"Mirage"&amp;" "&amp;H5/SUM(H5:I5)*100</f>
        <v>Mirage 25</v>
      </c>
      <c r="I3" s="372"/>
      <c r="J3" s="371" t="str">
        <f>"Inferno"&amp;" "&amp;ROUND(J5/SUM(J5:K5)*100,0)</f>
        <v>Inferno 40</v>
      </c>
      <c r="K3" s="372"/>
      <c r="L3" s="371" t="str">
        <f>"Overpass"&amp;" "&amp;ROUND(L5/SUM(L5:M5)*100,0)</f>
        <v>Overpass 67</v>
      </c>
      <c r="M3" s="372"/>
      <c r="N3" s="371" t="str">
        <f>"Vertigo"&amp;" "&amp;ROUND(N5/SUM(N5:O5)*100,0)</f>
        <v>Vertigo 80</v>
      </c>
      <c r="O3" s="372"/>
      <c r="P3" s="371" t="str">
        <f>"Ancient"&amp;" "&amp;ROUND(P5/SUM(P5:Q5)*100,0)</f>
        <v>Ancient 50</v>
      </c>
      <c r="Q3" s="372"/>
      <c r="R3" s="371" t="str">
        <f>"Anubis"&amp;" "&amp;ROUND(R5/SUM(R5:S5)*100,0)</f>
        <v>Anubis 67</v>
      </c>
      <c r="S3" s="372"/>
      <c r="T3" s="371" t="str">
        <f>"Dust II"&amp;" "&amp;ROUND(T5/SUM(T5:U5)*100,0)</f>
        <v>Dust II 100</v>
      </c>
      <c r="U3" s="372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371" t="s">
        <v>206</v>
      </c>
      <c r="I7" s="372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2025-08-16T20:05:26Z</dcterms:modified>
</cp:coreProperties>
</file>