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AC7B9571-5F92-4929-B578-D4CA47BE7EF6}" xr6:coauthVersionLast="45" xr6:coauthVersionMax="47" xr10:uidLastSave="{00000000-0000-0000-0000-000000000000}"/>
  <bookViews>
    <workbookView xWindow="-120" yWindow="-120" windowWidth="29040" windowHeight="15720" firstSheet="3" activeTab="12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U2" i="13" l="1"/>
  <c r="DV2" i="13"/>
  <c r="DW2" i="13"/>
  <c r="DX2" i="13"/>
  <c r="DY2" i="13"/>
  <c r="DT3" i="13" s="1"/>
  <c r="DT2" i="13"/>
  <c r="DO5" i="13"/>
  <c r="DP5" i="13"/>
  <c r="DQ5" i="13"/>
  <c r="DR5" i="13"/>
  <c r="DS5" i="13"/>
  <c r="DN5" i="13"/>
  <c r="DO2" i="13"/>
  <c r="DP2" i="13"/>
  <c r="DQ2" i="13"/>
  <c r="DR2" i="13"/>
  <c r="DS2" i="13"/>
  <c r="DN2" i="13"/>
  <c r="DI5" i="13"/>
  <c r="DJ5" i="13"/>
  <c r="DK5" i="13"/>
  <c r="DL5" i="13"/>
  <c r="DM5" i="13"/>
  <c r="DH6" i="13" s="1"/>
  <c r="DH5" i="13"/>
  <c r="DH2" i="13"/>
  <c r="DH3" i="13" s="1"/>
  <c r="DC5" i="13"/>
  <c r="DD5" i="13"/>
  <c r="DE5" i="13"/>
  <c r="DF5" i="13"/>
  <c r="DG5" i="13"/>
  <c r="DB5" i="13"/>
  <c r="DB6" i="13"/>
  <c r="DC2" i="13"/>
  <c r="DD2" i="13"/>
  <c r="DE2" i="13"/>
  <c r="DF2" i="13"/>
  <c r="DG2" i="13"/>
  <c r="DB2" i="13"/>
  <c r="CW5" i="13"/>
  <c r="CX5" i="13"/>
  <c r="CY5" i="13"/>
  <c r="CZ5" i="13"/>
  <c r="DA5" i="13"/>
  <c r="CV5" i="13"/>
  <c r="CQ5" i="13"/>
  <c r="CR5" i="13"/>
  <c r="CS5" i="13"/>
  <c r="CT5" i="13"/>
  <c r="CU5" i="13"/>
  <c r="CP5" i="13"/>
  <c r="CW2" i="13"/>
  <c r="CV3" i="13" s="1"/>
  <c r="CX2" i="13"/>
  <c r="CY2" i="13"/>
  <c r="CZ2" i="13"/>
  <c r="DA2" i="13"/>
  <c r="CV2" i="13"/>
  <c r="CQ2" i="13"/>
  <c r="CR2" i="13"/>
  <c r="CS2" i="13"/>
  <c r="CT2" i="13"/>
  <c r="CU2" i="13"/>
  <c r="CP2" i="13"/>
  <c r="CK5" i="13"/>
  <c r="CL5" i="13"/>
  <c r="CM5" i="13"/>
  <c r="CN5" i="13"/>
  <c r="CO5" i="13"/>
  <c r="CJ5" i="13"/>
  <c r="CK2" i="13"/>
  <c r="CL2" i="13"/>
  <c r="CM2" i="13"/>
  <c r="CN2" i="13"/>
  <c r="CO2" i="13"/>
  <c r="CJ2" i="13"/>
  <c r="CP6" i="13"/>
  <c r="DN6" i="13"/>
  <c r="DN3" i="13"/>
  <c r="DM2" i="13"/>
  <c r="DL2" i="13"/>
  <c r="DK2" i="13"/>
  <c r="DJ2" i="13"/>
  <c r="DI2" i="13"/>
  <c r="DB3" i="13"/>
  <c r="DO5" i="14"/>
  <c r="DP5" i="14"/>
  <c r="DQ5" i="14"/>
  <c r="DR5" i="14"/>
  <c r="DS5" i="14"/>
  <c r="DN5" i="14"/>
  <c r="DH5" i="14"/>
  <c r="DI5" i="14"/>
  <c r="DJ5" i="14"/>
  <c r="DK5" i="14"/>
  <c r="DL5" i="14"/>
  <c r="DM5" i="14"/>
  <c r="DB5" i="14"/>
  <c r="DC5" i="14"/>
  <c r="DD5" i="14"/>
  <c r="DE5" i="14"/>
  <c r="DF5" i="14"/>
  <c r="DG5" i="14"/>
  <c r="CV5" i="14"/>
  <c r="CW5" i="14"/>
  <c r="CX5" i="14"/>
  <c r="CY5" i="14"/>
  <c r="CZ5" i="14"/>
  <c r="DA5" i="14"/>
  <c r="CP5" i="14"/>
  <c r="CJ5" i="14"/>
  <c r="CK5" i="14"/>
  <c r="CL5" i="14"/>
  <c r="CM5" i="14"/>
  <c r="CN5" i="14"/>
  <c r="CO5" i="14"/>
  <c r="DT2" i="14"/>
  <c r="DU2" i="14"/>
  <c r="DV2" i="14"/>
  <c r="DW2" i="14"/>
  <c r="DX2" i="14"/>
  <c r="DY2" i="14"/>
  <c r="DN2" i="14"/>
  <c r="DO2" i="14"/>
  <c r="DP2" i="14"/>
  <c r="DQ2" i="14"/>
  <c r="DR2" i="14"/>
  <c r="DS2" i="14"/>
  <c r="DH2" i="14"/>
  <c r="DI2" i="14"/>
  <c r="DJ2" i="14"/>
  <c r="DK2" i="14"/>
  <c r="DL2" i="14"/>
  <c r="DM2" i="14"/>
  <c r="DB2" i="14"/>
  <c r="CQ2" i="14"/>
  <c r="CR2" i="14"/>
  <c r="CS2" i="14"/>
  <c r="CT2" i="14"/>
  <c r="CU2" i="14"/>
  <c r="CK2" i="14"/>
  <c r="CL2" i="14"/>
  <c r="CM2" i="14"/>
  <c r="CN2" i="14"/>
  <c r="CO2" i="14"/>
  <c r="DC2" i="14"/>
  <c r="DD2" i="14"/>
  <c r="DE2" i="14"/>
  <c r="DF2" i="14"/>
  <c r="DG2" i="14"/>
  <c r="CV2" i="14"/>
  <c r="CW2" i="14"/>
  <c r="CX2" i="14"/>
  <c r="CY2" i="14"/>
  <c r="CZ2" i="14"/>
  <c r="DA2" i="14"/>
  <c r="CP2" i="14"/>
  <c r="CJ2" i="14"/>
  <c r="G156" i="14"/>
  <c r="F156" i="14"/>
  <c r="E156" i="14"/>
  <c r="D156" i="14"/>
  <c r="C156" i="14"/>
  <c r="B156" i="14"/>
  <c r="B17" i="13"/>
  <c r="CV6" i="13" l="1"/>
  <c r="CP3" i="13"/>
  <c r="CJ6" i="13"/>
  <c r="CJ3" i="13"/>
  <c r="F17" i="13"/>
  <c r="AC4" i="12" l="1"/>
  <c r="AD4" i="12"/>
  <c r="AE4" i="12"/>
  <c r="Y4" i="12"/>
  <c r="Z4" i="12"/>
  <c r="AA4" i="12"/>
  <c r="U4" i="12"/>
  <c r="V4" i="12"/>
  <c r="W4" i="12"/>
  <c r="Q4" i="12"/>
  <c r="R4" i="12"/>
  <c r="S4" i="12"/>
  <c r="M4" i="12"/>
  <c r="N4" i="12"/>
  <c r="O4" i="12"/>
  <c r="I4" i="12"/>
  <c r="J4" i="12"/>
  <c r="K4" i="12"/>
  <c r="B187" i="12"/>
  <c r="C187" i="12"/>
  <c r="DN6" i="14" l="1"/>
  <c r="CQ5" i="14" l="1"/>
  <c r="CR5" i="14"/>
  <c r="CS5" i="14"/>
  <c r="CT5" i="14"/>
  <c r="CU5" i="14"/>
  <c r="DH3" i="14" l="1"/>
  <c r="CP3" i="14"/>
  <c r="AB4" i="12"/>
  <c r="X4" i="12"/>
  <c r="T4" i="12"/>
  <c r="P4" i="12"/>
  <c r="L4" i="12"/>
  <c r="H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E187" i="12"/>
  <c r="D187" i="12"/>
  <c r="CG156" i="14"/>
  <c r="CF156" i="14"/>
  <c r="CE156" i="14"/>
  <c r="CD156" i="14"/>
  <c r="CC156" i="14"/>
  <c r="CB156" i="14"/>
  <c r="CA156" i="14"/>
  <c r="BZ156" i="14"/>
  <c r="BY156" i="14"/>
  <c r="BX156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E17" i="13"/>
  <c r="D17" i="13"/>
  <c r="C17" i="13"/>
</calcChain>
</file>

<file path=xl/sharedStrings.xml><?xml version="1.0" encoding="utf-8"?>
<sst xmlns="http://schemas.openxmlformats.org/spreadsheetml/2006/main" count="2083" uniqueCount="1028">
  <si>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</si>
  <si>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</si>
  <si>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</si>
  <si>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</si>
  <si>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</si>
  <si>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</si>
  <si>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</si>
  <si>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</si>
  <si>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</si>
  <si>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</si>
  <si>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</si>
  <si>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</si>
  <si>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</si>
  <si>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</si>
  <si>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</si>
  <si>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</si>
  <si>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</si>
  <si>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</si>
  <si>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</si>
  <si>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</si>
  <si>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</si>
  <si>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</si>
  <si>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</si>
  <si>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</si>
  <si>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</si>
  <si>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</si>
  <si>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</si>
  <si>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</si>
  <si>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</si>
  <si>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</si>
  <si>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</si>
  <si>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</si>
  <si>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</si>
  <si>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</si>
  <si>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</si>
  <si>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</si>
  <si>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</si>
  <si>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</si>
  <si>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</si>
  <si>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</si>
  <si>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</si>
  <si>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</si>
  <si>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</si>
  <si>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</si>
  <si>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</si>
  <si>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</si>
  <si>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</si>
  <si>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</si>
  <si>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</si>
  <si>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</si>
  <si>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</si>
  <si>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</si>
  <si>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</si>
  <si>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</si>
  <si>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</si>
  <si>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</si>
  <si>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</si>
  <si>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</si>
  <si>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</si>
  <si>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</si>
  <si>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</si>
  <si>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</si>
  <si>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</si>
  <si>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</si>
  <si>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</si>
  <si>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</si>
  <si>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</si>
  <si>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</si>
  <si>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</si>
  <si>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</si>
  <si>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</si>
  <si>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</si>
  <si>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</si>
  <si>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</si>
  <si>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</si>
  <si>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</si>
  <si>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</si>
  <si>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</si>
  <si>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</si>
  <si>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</si>
  <si>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</si>
  <si>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</si>
  <si>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</si>
  <si>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</si>
  <si>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</si>
  <si>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</si>
  <si>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</si>
  <si>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</si>
  <si>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</si>
  <si>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</si>
  <si>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</si>
  <si>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</si>
  <si>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</si>
  <si>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</si>
  <si>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</si>
  <si>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</si>
  <si>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</si>
  <si>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</si>
  <si>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</si>
  <si>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</si>
  <si>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</si>
  <si>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</si>
  <si>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</si>
  <si>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</si>
  <si>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</si>
  <si>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</si>
  <si>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</si>
  <si>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</si>
  <si>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</si>
  <si>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</si>
  <si>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</si>
  <si>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</si>
  <si>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</si>
  <si>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</si>
  <si>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</si>
  <si>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</si>
  <si>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</si>
  <si>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</si>
  <si>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</si>
  <si>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</si>
  <si>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</si>
  <si>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</si>
  <si>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</si>
  <si>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</si>
  <si>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</si>
  <si>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</si>
  <si>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</si>
  <si>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</si>
  <si>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</si>
  <si>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</si>
  <si>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</si>
  <si>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</si>
  <si>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</si>
  <si>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</si>
  <si>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</si>
  <si>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</si>
  <si>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</si>
  <si>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</si>
  <si>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</si>
  <si>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</si>
  <si>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</si>
  <si>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</si>
  <si>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</si>
  <si>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</si>
  <si>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</si>
  <si>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</si>
  <si>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</si>
  <si>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</si>
  <si>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</si>
  <si>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</si>
  <si>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</si>
  <si>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</si>
  <si>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</si>
  <si>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</si>
  <si>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</si>
  <si>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</si>
  <si>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</si>
  <si>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</si>
  <si>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</si>
  <si>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</si>
  <si>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</si>
  <si>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</si>
  <si>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</si>
  <si>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</si>
  <si>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</si>
  <si>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</si>
  <si>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</si>
  <si>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</si>
  <si>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</si>
  <si>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</si>
  <si>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</si>
  <si>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</si>
  <si>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</si>
  <si>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</si>
  <si>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</si>
  <si>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</si>
  <si>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</si>
  <si>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</si>
  <si>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</si>
  <si>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</si>
  <si>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</si>
  <si>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</si>
  <si>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</si>
  <si>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</si>
  <si>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</si>
  <si>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</si>
  <si>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</si>
  <si>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</si>
  <si>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</si>
  <si>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</si>
  <si>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</si>
  <si>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</si>
  <si>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</si>
  <si>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</si>
  <si>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</si>
  <si>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</si>
  <si>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</si>
  <si>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</si>
  <si>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</si>
  <si>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</si>
  <si>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</si>
  <si>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</si>
  <si>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</si>
  <si>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</si>
  <si>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</si>
  <si>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</si>
  <si>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</si>
  <si>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</si>
  <si>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</si>
  <si>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</si>
  <si>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</si>
  <si>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</si>
  <si>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</si>
  <si>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</si>
  <si>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</si>
  <si>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</si>
  <si>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</si>
  <si>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</si>
  <si>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</si>
  <si>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</si>
  <si>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</si>
  <si>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</si>
  <si>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</si>
  <si>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</si>
  <si>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</si>
  <si>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</si>
  <si>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</si>
  <si>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</si>
  <si>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</si>
  <si>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</si>
  <si>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</si>
  <si>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</si>
  <si>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</si>
  <si>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</si>
  <si>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</si>
  <si>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</si>
  <si>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</si>
  <si>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</si>
  <si>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</si>
  <si>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</si>
  <si>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</si>
  <si>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</si>
  <si>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</si>
  <si>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</si>
  <si>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</si>
  <si>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</si>
  <si>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</si>
  <si>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</si>
  <si>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</si>
  <si>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</si>
  <si>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</si>
  <si>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</si>
  <si>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</si>
  <si>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</si>
  <si>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</si>
  <si>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</si>
  <si>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</si>
  <si>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</si>
  <si>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</si>
  <si>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</si>
  <si>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</si>
  <si>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</si>
  <si>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</si>
  <si>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</si>
  <si>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</si>
  <si>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</si>
  <si>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</si>
  <si>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</si>
  <si>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</si>
  <si>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</si>
  <si>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</si>
  <si>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</si>
  <si>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</si>
  <si>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</si>
  <si>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</si>
  <si>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</si>
  <si>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</si>
  <si>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</si>
  <si>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</si>
  <si>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</si>
  <si>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</si>
  <si>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</si>
  <si>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</si>
  <si>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</si>
  <si>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</si>
  <si>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</si>
  <si>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</si>
  <si>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</si>
  <si>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</si>
  <si>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</si>
  <si>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</si>
  <si>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</si>
  <si>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</si>
  <si>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</si>
  <si>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</si>
  <si>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</si>
  <si>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</si>
  <si>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</si>
  <si>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</si>
  <si>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</si>
  <si>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</si>
  <si>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</si>
  <si>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</si>
  <si>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</si>
  <si>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</si>
  <si>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</si>
  <si>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</si>
  <si>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</si>
  <si>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</si>
  <si>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</si>
  <si>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</si>
  <si>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</si>
  <si>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</si>
  <si>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</si>
  <si>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</si>
  <si>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</si>
  <si>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</si>
  <si>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</si>
  <si>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</si>
  <si>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</si>
  <si>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</si>
  <si>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</si>
  <si>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</si>
  <si>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</si>
  <si>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</si>
  <si>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</si>
  <si>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</si>
  <si>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</si>
  <si>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</si>
  <si>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</si>
  <si>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</si>
  <si>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</si>
  <si>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</si>
  <si>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</si>
  <si>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</si>
  <si>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</si>
  <si>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</si>
  <si>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</si>
  <si>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</si>
  <si>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</si>
  <si>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</si>
  <si>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</si>
  <si>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</si>
  <si>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</si>
  <si>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</si>
  <si>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</si>
  <si>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</si>
  <si>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</si>
  <si>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</si>
  <si>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</si>
  <si>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</si>
  <si>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</si>
  <si>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</si>
  <si>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</si>
  <si>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</si>
  <si>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</si>
  <si>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</si>
  <si>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</si>
  <si>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</si>
  <si>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</si>
  <si>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</si>
  <si>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</si>
  <si>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</si>
  <si>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</si>
  <si>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</si>
  <si>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</si>
  <si>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</si>
  <si>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</si>
  <si>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</si>
  <si>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</si>
  <si>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</si>
  <si>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</si>
  <si>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</si>
  <si>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</si>
  <si>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</si>
  <si>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</si>
  <si>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</si>
  <si>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</si>
  <si>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</si>
  <si>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</si>
  <si>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</si>
  <si>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</si>
  <si>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</si>
  <si>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</si>
  <si>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</si>
  <si>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</si>
  <si>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</si>
  <si>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</si>
  <si>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</si>
  <si>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</si>
  <si>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</si>
  <si>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</si>
  <si>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</si>
  <si>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</si>
  <si>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</si>
  <si>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</si>
  <si>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</si>
  <si>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</si>
  <si>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</si>
  <si>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</si>
  <si>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</si>
  <si>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</si>
  <si>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</si>
  <si>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</si>
  <si>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</si>
  <si>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</si>
  <si>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</si>
  <si>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</si>
  <si>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</si>
  <si>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</si>
  <si>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</si>
  <si>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</si>
  <si>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</si>
  <si>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</si>
  <si>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</si>
  <si>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</si>
  <si>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</si>
  <si>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</si>
  <si>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</si>
  <si>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</si>
  <si>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</si>
  <si>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</si>
  <si>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</si>
  <si>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</si>
  <si>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</si>
  <si>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</si>
  <si>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</si>
  <si>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</si>
  <si>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</si>
  <si>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</si>
  <si>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</si>
  <si>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</si>
  <si>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</si>
  <si>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</si>
  <si>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</si>
  <si>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</si>
  <si>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</si>
  <si>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</si>
  <si>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</si>
  <si>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</si>
  <si>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</si>
  <si>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</si>
  <si>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</si>
  <si>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</si>
  <si>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</si>
  <si>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</si>
  <si>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</si>
  <si>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</si>
  <si>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</si>
  <si>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</si>
  <si>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</si>
  <si>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</si>
  <si>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</si>
  <si>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</si>
  <si>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</si>
  <si>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</si>
  <si>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</si>
  <si>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</si>
  <si>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</si>
  <si>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</si>
  <si>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</si>
  <si>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</si>
  <si>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</si>
  <si>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</si>
  <si>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</si>
  <si>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</si>
  <si>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</si>
  <si>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</si>
  <si>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</si>
  <si>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</si>
  <si>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</si>
  <si>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</si>
  <si>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</si>
  <si>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</si>
  <si>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</si>
  <si>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</si>
  <si>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</si>
  <si>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</si>
  <si>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</si>
  <si>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</si>
  <si>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</si>
  <si>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</si>
  <si>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</si>
  <si>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</si>
  <si>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</si>
  <si>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</si>
  <si>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</si>
  <si>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</si>
  <si>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</si>
  <si>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</si>
  <si>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</si>
  <si>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</si>
  <si>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</si>
  <si>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</si>
  <si>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</si>
  <si>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</si>
  <si>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</si>
  <si>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</si>
  <si>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</si>
  <si>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</si>
  <si>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</si>
  <si>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</si>
  <si>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</si>
  <si>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</si>
  <si>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</si>
  <si>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</si>
  <si>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</si>
  <si>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</si>
  <si>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</si>
  <si>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</si>
  <si>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</si>
  <si>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</si>
  <si>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</si>
  <si>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</si>
  <si>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</si>
  <si>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</si>
  <si>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</si>
  <si>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</si>
  <si>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</si>
  <si>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</si>
  <si>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</si>
  <si>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</si>
  <si>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</si>
  <si>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</si>
  <si>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</si>
  <si>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</si>
  <si>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</si>
  <si>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</si>
  <si>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</si>
  <si>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</si>
  <si>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</si>
  <si>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</si>
  <si>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</si>
  <si>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</si>
  <si>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</si>
  <si>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</si>
  <si>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</si>
  <si>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</si>
  <si>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</si>
  <si>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</si>
  <si>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</si>
  <si>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</si>
  <si>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</si>
  <si>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</si>
  <si>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</si>
  <si>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</si>
  <si>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</si>
  <si>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</si>
  <si>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</si>
  <si>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</si>
  <si>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</si>
  <si>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</si>
  <si>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</si>
  <si>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</si>
  <si>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</si>
  <si>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</si>
  <si>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</si>
  <si>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</si>
  <si>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</si>
  <si>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</si>
  <si>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</si>
  <si>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</si>
  <si>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</si>
  <si>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</si>
  <si>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</si>
  <si>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</si>
  <si>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</si>
  <si>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</si>
  <si>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</si>
  <si>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</si>
  <si>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</si>
  <si>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</si>
  <si>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</si>
  <si>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</si>
  <si>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</si>
  <si>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</si>
  <si>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</si>
  <si>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</si>
  <si>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</si>
  <si>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</si>
  <si>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</si>
  <si>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</si>
  <si>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</si>
  <si>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</si>
  <si>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</si>
  <si>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</si>
  <si>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</si>
  <si>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</si>
  <si>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</si>
  <si>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</si>
  <si>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</si>
  <si>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</si>
  <si>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</si>
  <si>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</si>
  <si>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</si>
  <si>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</si>
  <si>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</si>
  <si>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</si>
  <si>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</si>
  <si>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</si>
  <si>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</si>
  <si>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</si>
  <si>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</si>
  <si>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</si>
  <si>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</si>
  <si>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</si>
  <si>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</si>
  <si>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</si>
  <si>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</si>
  <si>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</si>
  <si>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</si>
  <si>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</si>
  <si>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</si>
  <si>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</si>
  <si>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</si>
  <si>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</si>
  <si>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</si>
  <si>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</si>
  <si>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</si>
  <si>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</si>
  <si>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</si>
  <si>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</si>
  <si>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</si>
  <si>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</si>
  <si>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</si>
  <si>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</si>
  <si>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</si>
  <si>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</si>
  <si>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</si>
  <si>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</si>
  <si>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</si>
  <si>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</si>
  <si>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</si>
  <si>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</si>
  <si>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</si>
  <si>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</si>
  <si>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</si>
  <si>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</si>
  <si>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</si>
  <si>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</si>
  <si>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</si>
  <si>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</si>
  <si>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</si>
  <si>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</si>
  <si>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</si>
  <si>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</si>
  <si>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</si>
  <si>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</si>
  <si>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</si>
  <si>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</si>
  <si>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</si>
  <si>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</si>
  <si>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</si>
  <si>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</si>
  <si>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</si>
  <si>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</si>
  <si>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</si>
  <si>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</si>
  <si>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</si>
  <si>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</si>
  <si>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</si>
  <si>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</si>
  <si>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</si>
  <si>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</si>
  <si>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</si>
  <si>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</si>
  <si>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</si>
  <si>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</si>
  <si>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</si>
  <si>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</si>
  <si>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</si>
  <si>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</si>
  <si>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</si>
  <si>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</si>
  <si>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</si>
  <si>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</si>
  <si>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</si>
  <si>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</si>
  <si>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</si>
  <si>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</si>
  <si>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</si>
  <si>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</si>
  <si>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</si>
  <si>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</si>
  <si>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</si>
  <si>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</si>
  <si>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</si>
  <si>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</si>
  <si>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</si>
  <si>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</si>
  <si>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</si>
  <si>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</si>
  <si>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</si>
  <si>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</si>
  <si>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</si>
  <si>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</si>
  <si>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</si>
  <si>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</si>
  <si>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</si>
  <si>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</si>
  <si>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</si>
  <si>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</si>
  <si>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</si>
  <si>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</si>
  <si>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</si>
  <si>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</si>
  <si>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</si>
  <si>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</si>
  <si>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</si>
  <si>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</si>
  <si>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</si>
  <si>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</si>
  <si>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</si>
  <si>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</si>
  <si>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</si>
  <si>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</si>
  <si>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</si>
  <si>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</si>
  <si>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</si>
  <si>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</si>
  <si>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</si>
  <si>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</si>
  <si>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</si>
  <si>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</si>
  <si>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</si>
  <si>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</si>
  <si>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</si>
  <si>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</si>
  <si>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</si>
  <si>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</si>
  <si>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</si>
  <si>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</si>
  <si>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</si>
  <si>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</si>
  <si>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</si>
  <si>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</si>
  <si>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</si>
  <si>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</si>
  <si>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</si>
  <si>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</si>
  <si>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</si>
  <si>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</si>
  <si>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</si>
  <si>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</si>
  <si>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</si>
  <si>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</si>
  <si>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</si>
  <si>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</si>
  <si>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</si>
  <si>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</si>
  <si>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</si>
  <si>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</si>
  <si>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</si>
  <si>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</si>
  <si>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</si>
  <si>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</si>
  <si>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</si>
  <si>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</si>
  <si>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</si>
  <si>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</si>
  <si>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</si>
  <si>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</si>
  <si>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</si>
  <si>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</si>
  <si>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</si>
  <si>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</si>
  <si>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</si>
  <si>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</si>
  <si>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</si>
  <si>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</si>
  <si>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</si>
  <si>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</si>
  <si>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</si>
  <si>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</si>
  <si>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</si>
  <si>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</si>
  <si>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</si>
  <si>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</si>
  <si>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</si>
  <si>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</si>
  <si>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</si>
  <si>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</si>
  <si>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</si>
  <si>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</si>
  <si>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</si>
  <si>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</si>
  <si>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</si>
  <si>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</si>
  <si>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</si>
  <si>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</si>
  <si>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</si>
  <si>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</si>
  <si>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</si>
  <si>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</si>
  <si>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</si>
  <si>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</si>
  <si>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</si>
  <si>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</si>
  <si>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</si>
  <si>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</si>
  <si>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</si>
  <si>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</si>
  <si>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</si>
  <si>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</si>
  <si>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</si>
  <si>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</si>
  <si>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</si>
  <si>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</si>
  <si>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</si>
  <si>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</si>
  <si>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</si>
  <si>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</si>
  <si>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</si>
  <si>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</si>
  <si>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</si>
  <si>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</si>
  <si>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</si>
  <si>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</si>
  <si>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</si>
  <si>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</si>
  <si>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</si>
  <si>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</si>
  <si>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</si>
  <si>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</si>
  <si>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</si>
  <si>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</si>
  <si>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</si>
  <si>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</si>
  <si>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</si>
  <si>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</si>
  <si>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</si>
  <si>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</si>
  <si>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</si>
  <si>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</si>
  <si>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</si>
  <si>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</si>
  <si>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</si>
  <si>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</si>
  <si>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</si>
  <si>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</si>
  <si>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</si>
  <si>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</si>
  <si>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</si>
  <si>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</si>
  <si>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</si>
  <si>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</si>
  <si>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</si>
  <si>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</si>
  <si>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</si>
  <si>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</si>
  <si>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</si>
  <si>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</si>
  <si>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</si>
  <si>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</si>
  <si>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</si>
  <si>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</si>
  <si>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</si>
  <si>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</si>
  <si>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</si>
  <si>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</si>
  <si>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</si>
  <si>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</si>
  <si>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</si>
  <si>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</si>
  <si>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</si>
  <si>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</si>
  <si>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</si>
  <si>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</si>
  <si>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</si>
  <si>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</si>
  <si>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</si>
  <si>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</si>
  <si>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</si>
  <si>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</si>
  <si>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</si>
  <si>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</si>
  <si>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</si>
  <si>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</si>
  <si>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</si>
  <si>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</si>
  <si>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</si>
  <si>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</si>
  <si>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</si>
  <si>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</si>
  <si>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</si>
  <si>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</si>
  <si>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</si>
  <si>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</si>
  <si>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</si>
  <si>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</si>
  <si>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</si>
  <si>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</si>
  <si>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</si>
  <si>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</si>
  <si>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</si>
  <si>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</si>
  <si>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</si>
  <si>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</si>
  <si>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</si>
  <si>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</si>
  <si>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</si>
  <si>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</si>
  <si>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</si>
  <si>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</si>
  <si>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</si>
  <si>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</si>
  <si>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</si>
  <si>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</si>
  <si>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</si>
  <si>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</si>
  <si>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</si>
  <si>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</si>
  <si>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</si>
  <si>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</si>
  <si>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</si>
  <si>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</si>
  <si>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</si>
  <si>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</si>
  <si>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</si>
  <si>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</si>
  <si>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</si>
  <si>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</si>
  <si>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</si>
  <si>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</si>
  <si>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</si>
  <si>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</si>
  <si>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</si>
  <si>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</si>
  <si>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</si>
  <si>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</si>
  <si>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</si>
  <si>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</si>
  <si>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</si>
  <si>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</si>
  <si>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</si>
  <si>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</si>
  <si>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</si>
  <si>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</si>
  <si>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</si>
  <si>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</si>
  <si>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</si>
  <si>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</si>
  <si>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</si>
  <si>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</si>
  <si>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</si>
  <si>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</si>
  <si>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</si>
  <si>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OVERPASS (24)</t>
  </si>
  <si>
    <t>157 map (pal)</t>
  </si>
  <si>
    <t>palais (20)</t>
  </si>
  <si>
    <t>nuke (35)</t>
  </si>
  <si>
    <t>inferno (37)</t>
  </si>
  <si>
    <t>160 map (vert)</t>
  </si>
  <si>
    <t>vertigo (25)</t>
  </si>
  <si>
    <t>161 map (whi)</t>
  </si>
  <si>
    <t>whistle (17)</t>
  </si>
  <si>
    <t>93 map (dust)</t>
  </si>
  <si>
    <t>OVERPASS (0/2/0)</t>
  </si>
  <si>
    <t>ITALY (2/0/0)</t>
  </si>
  <si>
    <t>10, 10 lvl - win</t>
  </si>
  <si>
    <t>9 lvl x3, 5 lvl, 4 lvl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</si>
  <si>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</si>
  <si>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</si>
  <si>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</si>
  <si>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</si>
  <si>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</si>
  <si>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</si>
  <si>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</si>
  <si>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</si>
  <si>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</si>
  <si>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</si>
  <si>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</si>
  <si>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</si>
  <si>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</si>
  <si>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</si>
  <si>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</si>
  <si>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</si>
  <si>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</si>
  <si>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</si>
  <si>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</si>
  <si>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</si>
  <si>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</si>
  <si>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</si>
  <si>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</si>
  <si>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</si>
  <si>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</si>
  <si>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</si>
  <si>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</si>
  <si>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</si>
  <si>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</si>
  <si>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</si>
  <si>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</si>
  <si>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</si>
  <si>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</si>
  <si>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</si>
  <si>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</si>
  <si>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</si>
  <si>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ANCIENT (5/3/2)</t>
  </si>
  <si>
    <t>124 map (off)</t>
  </si>
  <si>
    <t>125 map (train)</t>
  </si>
  <si>
    <t>5 map (inf)</t>
  </si>
  <si>
    <t>04.05.2025</t>
  </si>
  <si>
    <t>INFERNO (2/0/0)</t>
  </si>
  <si>
    <t>8 map (train)</t>
  </si>
  <si>
    <t>TRAIN (0/1/0)</t>
  </si>
  <si>
    <t>9 map (dust)</t>
  </si>
  <si>
    <t>DUST (1/0/0)</t>
  </si>
  <si>
    <t>11 map (anu)</t>
  </si>
  <si>
    <t>DUST (10/10/2)</t>
  </si>
  <si>
    <t>MIRAGE (11/8/2)</t>
  </si>
  <si>
    <t>INFERNO (6/2/0)</t>
  </si>
  <si>
    <t>TRAIN (3/3/1)</t>
  </si>
  <si>
    <t>NUKE (3/5/1)</t>
  </si>
  <si>
    <t>EDIN (3/2/0)</t>
  </si>
  <si>
    <t>BASALT (1/0/0)</t>
  </si>
  <si>
    <t>OFFICE (7/7/2)</t>
  </si>
  <si>
    <t>VERTIGO (6/4/0)</t>
  </si>
  <si>
    <t>ANUBIS (5/3/0)</t>
  </si>
  <si>
    <t>ANCIENT (0/0/0)</t>
  </si>
  <si>
    <t>MIRAGE (3/2/0)</t>
  </si>
  <si>
    <t>OFFICE (0/0/0)</t>
  </si>
  <si>
    <t>VERTIGO (0/0/0)</t>
  </si>
  <si>
    <t>ANUBIS (1/1/0)</t>
  </si>
  <si>
    <t>NUKE (0/0/0)</t>
  </si>
  <si>
    <t>ITALY (0/0/0)</t>
  </si>
  <si>
    <t>EDIN (0/0/0)</t>
  </si>
  <si>
    <t>OVERPASS (0/0/0)</t>
  </si>
  <si>
    <t>BASALT (0/0/0)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</si>
</sst>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7" fillId="14" borderId="0" applyNumberFormat="0" applyBorder="0" applyAlignment="0" applyProtection="0"/>
    <xf numFmtId="0" fontId="3" fillId="17" borderId="2" applyNumberFormat="0" applyFont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</cellStyleXfs>
  <cellXfs count="442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7" fillId="5" borderId="1" xfId="0" applyFont="1" applyFill="1" applyBorder="1"/>
    <xf numFmtId="0" fontId="7" fillId="5" borderId="2" xfId="0" applyFont="1" applyFill="1" applyBorder="1"/>
    <xf numFmtId="0" fontId="8" fillId="6" borderId="1" xfId="0" applyFont="1" applyFill="1" applyBorder="1"/>
    <xf numFmtId="0" fontId="8" fillId="6" borderId="2" xfId="0" applyFont="1" applyFill="1" applyBorder="1"/>
    <xf numFmtId="14" fontId="4" fillId="2" borderId="1" xfId="0" applyNumberFormat="1" applyFont="1" applyFill="1" applyBorder="1"/>
    <xf numFmtId="0" fontId="8" fillId="7" borderId="2" xfId="0" applyFont="1" applyFill="1" applyBorder="1"/>
    <xf numFmtId="14" fontId="6" fillId="4" borderId="1" xfId="0" applyNumberFormat="1" applyFont="1" applyFill="1" applyBorder="1"/>
    <xf numFmtId="14" fontId="5" fillId="3" borderId="1" xfId="0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7" fillId="8" borderId="1" xfId="0" applyNumberFormat="1" applyFont="1" applyFill="1" applyBorder="1"/>
    <xf numFmtId="0" fontId="7" fillId="8" borderId="1" xfId="0" applyFont="1" applyFill="1" applyBorder="1"/>
    <xf numFmtId="49" fontId="8" fillId="0" borderId="0" xfId="0" applyNumberFormat="1" applyFont="1"/>
    <xf numFmtId="0" fontId="8" fillId="0" borderId="0" xfId="0" applyFont="1" applyAlignment="1">
      <alignment horizontal="center"/>
    </xf>
    <xf numFmtId="49" fontId="5" fillId="3" borderId="1" xfId="0" applyNumberFormat="1" applyFont="1" applyFill="1" applyBorder="1"/>
    <xf numFmtId="49" fontId="4" fillId="2" borderId="1" xfId="0" applyNumberFormat="1" applyFont="1" applyFill="1" applyBorder="1"/>
    <xf numFmtId="49" fontId="6" fillId="4" borderId="1" xfId="0" applyNumberFormat="1" applyFont="1" applyFill="1" applyBorder="1"/>
    <xf numFmtId="0" fontId="8" fillId="0" borderId="0" xfId="0" applyFont="1"/>
    <xf numFmtId="2" fontId="4" fillId="2" borderId="1" xfId="0" applyNumberFormat="1" applyFont="1" applyFill="1" applyBorder="1"/>
    <xf numFmtId="2" fontId="5" fillId="3" borderId="1" xfId="0" applyNumberFormat="1" applyFont="1" applyFill="1" applyBorder="1"/>
    <xf numFmtId="2" fontId="6" fillId="4" borderId="1" xfId="0" applyNumberFormat="1" applyFont="1" applyFill="1" applyBorder="1"/>
    <xf numFmtId="2" fontId="7" fillId="5" borderId="1" xfId="0" applyNumberFormat="1" applyFont="1" applyFill="1" applyBorder="1"/>
    <xf numFmtId="2" fontId="8" fillId="9" borderId="1" xfId="0" applyNumberFormat="1" applyFont="1" applyFill="1" applyBorder="1"/>
    <xf numFmtId="0" fontId="10" fillId="10" borderId="16" xfId="0" applyFont="1" applyFill="1" applyBorder="1"/>
    <xf numFmtId="0" fontId="8" fillId="11" borderId="1" xfId="0" applyFont="1" applyFill="1" applyBorder="1"/>
    <xf numFmtId="0" fontId="11" fillId="0" borderId="17" xfId="0" applyFont="1" applyBorder="1"/>
    <xf numFmtId="0" fontId="12" fillId="10" borderId="18" xfId="0" applyFont="1" applyFill="1" applyBorder="1"/>
    <xf numFmtId="164" fontId="5" fillId="3" borderId="1" xfId="0" applyNumberFormat="1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4" borderId="0" xfId="0" applyFont="1" applyFill="1"/>
    <xf numFmtId="0" fontId="13" fillId="2" borderId="0" xfId="0" applyFont="1" applyFill="1"/>
    <xf numFmtId="164" fontId="13" fillId="4" borderId="0" xfId="0" applyNumberFormat="1" applyFont="1" applyFill="1"/>
    <xf numFmtId="164" fontId="14" fillId="3" borderId="0" xfId="0" applyNumberFormat="1" applyFont="1" applyFill="1"/>
    <xf numFmtId="0" fontId="14" fillId="3" borderId="0" xfId="0" applyFont="1" applyFill="1"/>
    <xf numFmtId="0" fontId="13" fillId="3" borderId="0" xfId="0" applyFont="1" applyFill="1"/>
    <xf numFmtId="0" fontId="7" fillId="5" borderId="0" xfId="0" applyFont="1" applyFill="1"/>
    <xf numFmtId="164" fontId="13" fillId="2" borderId="0" xfId="0" applyNumberFormat="1" applyFont="1" applyFill="1"/>
    <xf numFmtId="0" fontId="5" fillId="2" borderId="1" xfId="0" applyFont="1" applyFill="1" applyBorder="1"/>
    <xf numFmtId="0" fontId="15" fillId="5" borderId="1" xfId="0" applyFont="1" applyFill="1" applyBorder="1"/>
    <xf numFmtId="0" fontId="4" fillId="2" borderId="0" xfId="0" applyFont="1" applyFill="1"/>
    <xf numFmtId="0" fontId="13" fillId="12" borderId="0" xfId="0" applyFont="1" applyFill="1"/>
    <xf numFmtId="0" fontId="13" fillId="12" borderId="2" xfId="0" applyFont="1" applyFill="1" applyBorder="1"/>
    <xf numFmtId="164" fontId="13" fillId="3" borderId="0" xfId="0" applyNumberFormat="1" applyFont="1" applyFill="1"/>
    <xf numFmtId="0" fontId="5" fillId="3" borderId="16" xfId="0" applyFont="1" applyFill="1" applyBorder="1"/>
    <xf numFmtId="0" fontId="13" fillId="7" borderId="2" xfId="0" applyFont="1" applyFill="1" applyBorder="1"/>
    <xf numFmtId="0" fontId="5" fillId="3" borderId="0" xfId="0" applyFont="1" applyFill="1"/>
    <xf numFmtId="0" fontId="4" fillId="2" borderId="0" xfId="0" applyFont="1" applyFill="1" applyAlignment="1">
      <alignment horizontal="right"/>
    </xf>
    <xf numFmtId="0" fontId="13" fillId="7" borderId="22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15" fillId="13" borderId="0" xfId="0" applyFont="1" applyFill="1"/>
    <xf numFmtId="0" fontId="6" fillId="4" borderId="0" xfId="0" applyFont="1" applyFill="1"/>
    <xf numFmtId="0" fontId="13" fillId="6" borderId="0" xfId="0" applyFont="1" applyFill="1"/>
    <xf numFmtId="0" fontId="13" fillId="7" borderId="22" xfId="0" applyFont="1" applyFill="1" applyBorder="1"/>
    <xf numFmtId="0" fontId="6" fillId="4" borderId="0" xfId="0" applyFont="1" applyFill="1" applyAlignment="1">
      <alignment horizontal="right"/>
    </xf>
    <xf numFmtId="0" fontId="13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7" fillId="14" borderId="0" xfId="1" applyAlignment="1"/>
    <xf numFmtId="0" fontId="13" fillId="17" borderId="2" xfId="2" applyFont="1" applyAlignment="1"/>
    <xf numFmtId="0" fontId="18" fillId="15" borderId="0" xfId="3" applyAlignment="1"/>
    <xf numFmtId="0" fontId="2" fillId="16" borderId="0" xfId="0" applyFont="1" applyFill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14" fontId="18" fillId="21" borderId="24" xfId="0" applyNumberFormat="1" applyFont="1" applyFill="1" applyBorder="1" applyAlignment="1">
      <alignment horizontal="right" wrapText="1"/>
    </xf>
    <xf numFmtId="0" fontId="1" fillId="21" borderId="24" xfId="0" applyFont="1" applyFill="1" applyBorder="1" applyAlignment="1">
      <alignment wrapText="1"/>
    </xf>
    <xf numFmtId="0" fontId="1" fillId="22" borderId="24" xfId="0" applyFont="1" applyFill="1" applyBorder="1" applyAlignment="1">
      <alignment wrapText="1"/>
    </xf>
    <xf numFmtId="0" fontId="1" fillId="23" borderId="24" xfId="0" applyFont="1" applyFill="1" applyBorder="1" applyAlignment="1">
      <alignment wrapText="1"/>
    </xf>
    <xf numFmtId="14" fontId="1" fillId="22" borderId="24" xfId="0" applyNumberFormat="1" applyFont="1" applyFill="1" applyBorder="1" applyAlignment="1">
      <alignment horizontal="right" wrapText="1"/>
    </xf>
    <xf numFmtId="14" fontId="18" fillId="15" borderId="24" xfId="3" applyNumberFormat="1" applyBorder="1" applyAlignment="1">
      <alignment horizontal="right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4" fillId="2" borderId="3" xfId="0" applyFont="1" applyFill="1" applyBorder="1" applyAlignment="1">
      <alignment horizontal="center"/>
    </xf>
    <xf numFmtId="0" fontId="9" fillId="0" borderId="4" xfId="0" applyFont="1" applyBorder="1"/>
    <xf numFmtId="0" fontId="5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9" fillId="0" borderId="5" xfId="0" applyFont="1" applyBorder="1"/>
    <xf numFmtId="0" fontId="8" fillId="7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0" fillId="10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8" fillId="11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4" fillId="2" borderId="15" xfId="0" applyFont="1" applyFill="1" applyBorder="1" applyAlignment="1">
      <alignment horizontal="center"/>
    </xf>
    <xf numFmtId="0" fontId="12" fillId="10" borderId="19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9" fillId="16" borderId="0" xfId="4"/>
    <xf numFmtId="0" fontId="19" fillId="16" borderId="0" xfId="4" applyAlignment="1">
      <alignment horizontal="center"/>
    </xf>
    <xf numFmtId="0" fontId="19" fillId="16" borderId="0" xfId="4"/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15" t="s">
        <v>373</v>
      </c>
      <c r="G3" s="416"/>
      <c r="H3" s="416"/>
      <c r="I3" s="415" t="s">
        <v>374</v>
      </c>
      <c r="J3" s="416"/>
      <c r="K3" s="416"/>
      <c r="L3" s="415" t="s">
        <v>375</v>
      </c>
      <c r="M3" s="416"/>
      <c r="N3" s="416"/>
      <c r="O3" s="415" t="s">
        <v>376</v>
      </c>
      <c r="P3" s="416"/>
      <c r="Q3" s="416"/>
      <c r="R3" s="415" t="s">
        <v>377</v>
      </c>
      <c r="S3" s="416"/>
      <c r="T3" s="415" t="s">
        <v>378</v>
      </c>
      <c r="U3" s="416"/>
      <c r="V3" s="415" t="s">
        <v>379</v>
      </c>
      <c r="W3" s="416"/>
      <c r="X3" s="416"/>
      <c r="Y3" s="415" t="s">
        <v>380</v>
      </c>
      <c r="Z3" s="416"/>
      <c r="AA3" s="416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411" t="s">
        <v>641</v>
      </c>
      <c r="B1" s="417"/>
      <c r="C1" s="417"/>
      <c r="D1" s="412"/>
      <c r="E1" s="413" t="s">
        <v>642</v>
      </c>
      <c r="F1" s="417"/>
      <c r="G1" s="417"/>
      <c r="H1" s="417"/>
      <c r="I1" s="417"/>
      <c r="J1" s="412"/>
      <c r="K1" s="414" t="s">
        <v>643</v>
      </c>
      <c r="L1" s="417"/>
      <c r="M1" s="417"/>
      <c r="N1" s="412"/>
      <c r="O1" s="418" t="s">
        <v>644</v>
      </c>
      <c r="P1" s="419"/>
      <c r="Q1" s="419"/>
      <c r="R1" s="419"/>
      <c r="S1" s="420"/>
      <c r="T1" s="421" t="s">
        <v>645</v>
      </c>
      <c r="U1" s="422"/>
      <c r="V1" s="422"/>
      <c r="W1" s="422"/>
      <c r="X1" s="423"/>
      <c r="Y1" s="424" t="s">
        <v>646</v>
      </c>
      <c r="Z1" s="425"/>
      <c r="AA1" s="425"/>
      <c r="AB1" s="426"/>
      <c r="AC1" s="427" t="s">
        <v>647</v>
      </c>
      <c r="AD1" s="417"/>
      <c r="AE1" s="417"/>
      <c r="AF1" s="417"/>
      <c r="AG1" s="412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15" t="s">
        <v>651</v>
      </c>
      <c r="B8" s="416"/>
      <c r="C8" s="416"/>
      <c r="D8" s="416"/>
      <c r="E8" s="416"/>
      <c r="F8" s="416"/>
      <c r="G8" s="416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428" t="s">
        <v>710</v>
      </c>
      <c r="C20" s="429"/>
      <c r="D20" s="429"/>
      <c r="E20" s="429"/>
      <c r="F20" s="429"/>
      <c r="G20" s="429"/>
      <c r="H20" s="430"/>
    </row>
    <row r="21" spans="1:13" ht="15.75" customHeight="1" x14ac:dyDescent="0.25"/>
    <row r="22" spans="1:13" ht="15.75" customHeight="1" x14ac:dyDescent="0.25">
      <c r="A22" s="428" t="s">
        <v>711</v>
      </c>
      <c r="B22" s="429"/>
      <c r="C22" s="430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187"/>
  <sheetViews>
    <sheetView workbookViewId="0">
      <pane ySplit="1" topLeftCell="A164" activePane="bottomLeft" state="frozen"/>
      <selection pane="bottomLeft" activeCell="M32" sqref="M32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33" t="s">
        <v>951</v>
      </c>
      <c r="I3" s="416"/>
      <c r="J3" s="416"/>
      <c r="K3" s="416"/>
      <c r="L3" s="433" t="s">
        <v>950</v>
      </c>
      <c r="M3" s="416"/>
      <c r="N3" s="416"/>
      <c r="O3" s="416"/>
      <c r="P3" s="434" t="s">
        <v>955</v>
      </c>
      <c r="Q3" s="416"/>
      <c r="R3" s="416"/>
      <c r="S3" s="416"/>
      <c r="T3" s="434" t="s">
        <v>949</v>
      </c>
      <c r="U3" s="416"/>
      <c r="V3" s="416"/>
      <c r="W3" s="416"/>
      <c r="X3" s="435" t="s">
        <v>947</v>
      </c>
      <c r="Y3" s="416"/>
      <c r="Z3" s="416"/>
      <c r="AA3" s="416"/>
      <c r="AB3" s="431" t="s">
        <v>953</v>
      </c>
      <c r="AC3" s="416"/>
      <c r="AD3" s="416"/>
      <c r="AE3" s="416"/>
      <c r="AF3" s="21"/>
    </row>
    <row r="4" spans="1:32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AVERAGE(B6,B8,B10,B11,B13,B14,B16,B17,B23,B30,B42,B50,B53,B55,B60,B66,B70,B77,B79,B84,B97,B101,B106,B109,B115,B119,B126,B134,B136,B138,B145,B149,B167,B171,B173,B174,B184)</f>
        <v>1.0284848484848483</v>
      </c>
      <c r="I4" s="1">
        <f t="shared" ref="I4:K4" si="0">AVERAGE(C6,C8,C10,C11,C13,C14,C16,C17,C23,C30,C42,C50,C53,C55,C60,C66,C70,C77,C79,C84,C97,C101,C106,C109,C115,C119,C126,C134,C136,C138,C145,C149,C167,C171,C173,C174,C184)</f>
        <v>0.92588235294117649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AVERAGE(B3,B5,B18,B27,B28,B32,B34,B36,B44,B56,B61,B63,B69,B75,B88,B96,B99,B105,B111,B116,B117,B128,B133,B139,B144,B147,B158,B162,B163,B164,B165,B166,B172,B177,B183)</f>
        <v>1.1303125000000001</v>
      </c>
      <c r="M4" s="1">
        <f t="shared" ref="M4:O4" si="1">AVERAGE(C3,C5,C18,C27,C28,C32,C34,C36,C44,C56,C61,C63,C69,C75,C88,C96,C99,C105,C111,C116,C117,C128,C133,C139,C144,C147,C158,C162,C163,C164,C165,C166,C172,C177,C183)</f>
        <v>0.9816129032258063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AVERAGE(B4,B19,B20,B31,B43,B68,B72,B76,B85,B110,B122,B124,B127,B143,B152,B179,B186)</f>
        <v>0.99399999999999999</v>
      </c>
      <c r="Q4" s="1">
        <f t="shared" ref="Q4:S4" si="2">AVERAGE(C4,C19,C20,C31,C43,C68,C72,C76,C85,C110,C122,C124,C127,C143,C152,C179,C186)</f>
        <v>0.86437500000000012</v>
      </c>
      <c r="R4" s="1">
        <f t="shared" si="2"/>
        <v>1.08</v>
      </c>
      <c r="S4" s="1" t="e">
        <f t="shared" si="2"/>
        <v>#DIV/0!</v>
      </c>
      <c r="T4" s="1">
        <f>AVERAGE(B7,B33,B35,B46,B57,B58,B67,B71,B81,B87,B91,B100,B103,B104,B108,B120,B129,B151,B168,B182)</f>
        <v>1.1615789473684213</v>
      </c>
      <c r="U4" s="1">
        <f t="shared" ref="U4:W4" si="3">AVERAGE(C7,C33,C35,C46,C57,C58,C67,C71,C81,C87,C91,C100,C103,C104,C108,C120,C129,C151,C168,C182)</f>
        <v>1.0694117647058823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AVERAGE(B21,B24,B39,B40,B47,B49,B51,B52,B65,B80,B82,B92,B93,B112,B130,B140,B148,B150,B153,B154,B155,B157,B161,B181)</f>
        <v>1.0704347826086957</v>
      </c>
      <c r="Y4" s="1">
        <f t="shared" ref="Y4:AA4" si="4">AVERAGE(C21,C24,C39,C40,C47,C49,C51,C52,C65,C80,C82,C92,C93,C112,C130,C140,C148,C150,C153,C154,C155,C157,C161,C181)</f>
        <v>1.1856521739130435</v>
      </c>
      <c r="Z4" s="1" t="e">
        <f t="shared" si="4"/>
        <v>#DIV/0!</v>
      </c>
      <c r="AA4" s="1">
        <f t="shared" si="4"/>
        <v>0.9</v>
      </c>
      <c r="AB4" s="1">
        <f>AVERAGE(B15,B25,B26,B37,B38,B45,B48,B59,B64,B73,B78,B86,B94,B95,B98,B113,B121,B123,B131,B142,B156,B160,B170,B175,B185)</f>
        <v>1.1072727272727274</v>
      </c>
      <c r="AC4" s="1">
        <f t="shared" ref="AC4:AE4" si="5">AVERAGE(C15,C25,C26,C37,C38,C45,C48,C59,C64,C73,C78,C86,C94,C95,C98,C113,C121,C123,C131,C142,C156,C160,C170,C175,C185)</f>
        <v>0.98521739130434793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716</v>
      </c>
      <c r="B5" s="1">
        <v>0.56999999999999995</v>
      </c>
      <c r="C5" s="1">
        <v>1.06</v>
      </c>
      <c r="H5" s="432">
        <f>AVERAGE(H4:K4)</f>
        <v>0.66734180035650625</v>
      </c>
      <c r="I5" s="432"/>
      <c r="J5" s="432"/>
      <c r="K5" s="432"/>
      <c r="L5" s="432">
        <f>AVERAGE(L4:O4)</f>
        <v>0.90631468413978489</v>
      </c>
      <c r="M5" s="432"/>
      <c r="N5" s="432"/>
      <c r="O5" s="432"/>
      <c r="P5" s="432" t="e">
        <f t="shared" ref="P5" si="6">AVERAGE(P4:S4)</f>
        <v>#DIV/0!</v>
      </c>
      <c r="Q5" s="432"/>
      <c r="R5" s="432"/>
      <c r="S5" s="432"/>
      <c r="T5" s="432">
        <f t="shared" ref="T5" si="7">AVERAGE(T4:W4)</f>
        <v>1.083997678018576</v>
      </c>
      <c r="U5" s="432"/>
      <c r="V5" s="432"/>
      <c r="W5" s="432"/>
      <c r="X5" s="432" t="e">
        <f t="shared" ref="X5" si="8">AVERAGE(X4:AA4)</f>
        <v>#DIV/0!</v>
      </c>
      <c r="Y5" s="432"/>
      <c r="Z5" s="432"/>
      <c r="AA5" s="432"/>
      <c r="AB5" s="432">
        <f t="shared" ref="AB5" si="9">AVERAGE(AB4:AE4)</f>
        <v>1.0456225296442689</v>
      </c>
      <c r="AC5" s="432"/>
      <c r="AD5" s="432"/>
      <c r="AE5" s="432"/>
    </row>
    <row r="6" spans="1:32" x14ac:dyDescent="0.25">
      <c r="A6" s="1" t="s">
        <v>717</v>
      </c>
      <c r="B6" s="1">
        <v>1.91</v>
      </c>
      <c r="C6" s="1">
        <v>1.02</v>
      </c>
    </row>
    <row r="7" spans="1:32" x14ac:dyDescent="0.25">
      <c r="A7" s="1" t="s">
        <v>718</v>
      </c>
      <c r="B7" s="1">
        <v>1.2</v>
      </c>
      <c r="C7" s="1">
        <v>1.37</v>
      </c>
    </row>
    <row r="8" spans="1:32" x14ac:dyDescent="0.25">
      <c r="A8" s="1" t="s">
        <v>719</v>
      </c>
      <c r="B8" s="1">
        <v>1.29</v>
      </c>
      <c r="C8" s="1">
        <v>0.85</v>
      </c>
    </row>
    <row r="9" spans="1:32" x14ac:dyDescent="0.25">
      <c r="A9" s="1" t="s">
        <v>720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721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722</v>
      </c>
      <c r="B14" s="1">
        <v>1.33</v>
      </c>
      <c r="C14" s="1">
        <v>1.2</v>
      </c>
    </row>
    <row r="15" spans="1:32" x14ac:dyDescent="0.25">
      <c r="A15" s="1" t="s">
        <v>723</v>
      </c>
      <c r="B15" s="1">
        <v>0.68</v>
      </c>
      <c r="C15" s="1">
        <v>0.82</v>
      </c>
    </row>
    <row r="16" spans="1:32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1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32" ht="15.75" customHeight="1" x14ac:dyDescent="0.25">
      <c r="A49" s="1" t="s">
        <v>750</v>
      </c>
      <c r="B49" s="1">
        <v>1.31</v>
      </c>
      <c r="C49" s="1">
        <v>0.93</v>
      </c>
    </row>
    <row r="50" spans="1:32" ht="15.75" customHeight="1" x14ac:dyDescent="0.25">
      <c r="A50" s="1" t="s">
        <v>751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753</v>
      </c>
      <c r="B56" s="1">
        <v>0.99</v>
      </c>
      <c r="E56" s="1">
        <v>0.38</v>
      </c>
    </row>
    <row r="57" spans="1:32" ht="15.75" customHeight="1" x14ac:dyDescent="0.25">
      <c r="A57" s="1" t="s">
        <v>754</v>
      </c>
      <c r="B57" s="1">
        <v>1.17</v>
      </c>
      <c r="E57" s="1">
        <v>1.65</v>
      </c>
    </row>
    <row r="58" spans="1:32" ht="15.75" customHeight="1" x14ac:dyDescent="0.25">
      <c r="A58" s="1" t="s">
        <v>755</v>
      </c>
      <c r="B58" s="1">
        <v>1.37</v>
      </c>
      <c r="E58" s="1">
        <v>0.66</v>
      </c>
    </row>
    <row r="59" spans="1:32" ht="15.75" customHeight="1" x14ac:dyDescent="0.25">
      <c r="A59" s="1" t="s">
        <v>756</v>
      </c>
      <c r="B59" s="1">
        <v>1.48</v>
      </c>
      <c r="E59" s="1">
        <v>0.87</v>
      </c>
    </row>
    <row r="60" spans="1:32" ht="15.75" customHeight="1" x14ac:dyDescent="0.25">
      <c r="A60" s="1" t="s">
        <v>757</v>
      </c>
      <c r="B60" s="1">
        <v>1.64</v>
      </c>
      <c r="C60" s="1">
        <v>0.95</v>
      </c>
    </row>
    <row r="61" spans="1:32" ht="15.75" customHeight="1" x14ac:dyDescent="0.25">
      <c r="A61" s="1" t="s">
        <v>758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759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760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761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762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763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764</v>
      </c>
      <c r="B67" s="1">
        <v>0.92</v>
      </c>
      <c r="C67" s="1">
        <v>1.93</v>
      </c>
    </row>
    <row r="68" spans="1:32" ht="15.75" customHeight="1" x14ac:dyDescent="0.25">
      <c r="A68" s="1" t="s">
        <v>765</v>
      </c>
      <c r="B68" s="1">
        <v>1.64</v>
      </c>
      <c r="C68" s="1">
        <v>1.34</v>
      </c>
    </row>
    <row r="69" spans="1:32" ht="15.75" customHeight="1" x14ac:dyDescent="0.25">
      <c r="A69" s="1" t="s">
        <v>766</v>
      </c>
      <c r="B69" s="1">
        <v>1.18</v>
      </c>
      <c r="C69" s="1">
        <v>0.26</v>
      </c>
    </row>
    <row r="70" spans="1:32" ht="15.75" customHeight="1" x14ac:dyDescent="0.25">
      <c r="A70" s="1" t="s">
        <v>767</v>
      </c>
      <c r="B70" s="1">
        <v>0.86</v>
      </c>
      <c r="C70" s="1">
        <v>1.68</v>
      </c>
    </row>
    <row r="71" spans="1:32" ht="15.75" customHeight="1" x14ac:dyDescent="0.25">
      <c r="A71" s="1" t="s">
        <v>768</v>
      </c>
      <c r="B71" s="1">
        <v>1.82</v>
      </c>
      <c r="C71" s="1">
        <v>1.51</v>
      </c>
    </row>
    <row r="72" spans="1:32" ht="15.75" customHeight="1" x14ac:dyDescent="0.25">
      <c r="A72" s="1" t="s">
        <v>769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770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771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772</v>
      </c>
      <c r="B77" s="37">
        <v>0.89</v>
      </c>
      <c r="C77" s="37">
        <v>0.54</v>
      </c>
      <c r="D77" s="36"/>
      <c r="E77" s="36"/>
      <c r="G77" s="1" t="s">
        <v>773</v>
      </c>
    </row>
    <row r="78" spans="1:32" ht="15.75" customHeight="1" x14ac:dyDescent="0.25">
      <c r="A78" s="36" t="s">
        <v>774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775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776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777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778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779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780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781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782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783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784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785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786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787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788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789</v>
      </c>
      <c r="B95" s="37">
        <v>0.92</v>
      </c>
      <c r="C95" s="37">
        <v>1.06</v>
      </c>
      <c r="D95" s="36"/>
      <c r="E95" s="36"/>
      <c r="G95" s="1" t="s">
        <v>790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791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792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793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794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795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796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797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798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799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800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801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802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803</v>
      </c>
      <c r="B112" s="37">
        <v>0.5</v>
      </c>
      <c r="C112" s="37">
        <v>1.18</v>
      </c>
      <c r="D112" s="36"/>
      <c r="E112" s="36"/>
      <c r="G112" s="1" t="s">
        <v>770</v>
      </c>
    </row>
    <row r="113" spans="1:7" ht="15.75" customHeight="1" x14ac:dyDescent="0.25">
      <c r="A113" s="36" t="s">
        <v>804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805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806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807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808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809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810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811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812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813</v>
      </c>
      <c r="B123" s="37">
        <v>1</v>
      </c>
      <c r="C123" s="37">
        <v>1.01</v>
      </c>
      <c r="D123" s="36"/>
      <c r="E123" s="36"/>
      <c r="G123" s="1" t="s">
        <v>790</v>
      </c>
    </row>
    <row r="124" spans="1:7" ht="15.75" customHeight="1" x14ac:dyDescent="0.25">
      <c r="A124" s="36" t="s">
        <v>814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815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816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817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818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819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820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821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ht="15.75" customHeight="1" x14ac:dyDescent="0.25">
      <c r="A137" s="41">
        <v>45706</v>
      </c>
      <c r="B137" s="42"/>
      <c r="C137" s="42"/>
      <c r="D137" s="42"/>
      <c r="E137" s="42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</row>
    <row r="138" spans="1:32" ht="15.75" customHeight="1" x14ac:dyDescent="0.25">
      <c r="A138" s="38" t="s">
        <v>499</v>
      </c>
      <c r="B138" s="37">
        <v>0.9</v>
      </c>
      <c r="C138" s="36"/>
      <c r="D138" s="36"/>
      <c r="E138" s="37">
        <v>0.45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</row>
    <row r="139" spans="1:32" ht="15.75" customHeight="1" x14ac:dyDescent="0.25">
      <c r="A139" s="39" t="s">
        <v>822</v>
      </c>
      <c r="B139" s="37">
        <v>1.64</v>
      </c>
      <c r="C139" s="36"/>
      <c r="D139" s="36"/>
      <c r="E139" s="37">
        <v>1.1599999999999999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</row>
    <row r="140" spans="1:32" ht="15.75" customHeight="1" x14ac:dyDescent="0.25">
      <c r="A140" s="43" t="s">
        <v>823</v>
      </c>
      <c r="B140" s="37">
        <v>1.0900000000000001</v>
      </c>
      <c r="C140" s="36"/>
      <c r="D140" s="36"/>
      <c r="E140" s="37">
        <v>0.9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</row>
    <row r="141" spans="1:32" ht="15.75" customHeight="1" x14ac:dyDescent="0.25">
      <c r="A141" s="41">
        <v>45724</v>
      </c>
      <c r="B141" s="42"/>
      <c r="C141" s="42"/>
      <c r="D141" s="42"/>
      <c r="E141" s="42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  <row r="142" spans="1:32" ht="15.75" customHeight="1" x14ac:dyDescent="0.25">
      <c r="A142" s="39" t="s">
        <v>824</v>
      </c>
      <c r="B142" s="37">
        <v>1.1100000000000001</v>
      </c>
      <c r="C142" s="37">
        <v>1.23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</row>
    <row r="143" spans="1:32" ht="15.75" customHeight="1" x14ac:dyDescent="0.25">
      <c r="A143" s="39" t="s">
        <v>825</v>
      </c>
      <c r="B143" s="37">
        <v>1.07</v>
      </c>
      <c r="C143" s="37">
        <v>1.1299999999999999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</row>
    <row r="144" spans="1:32" ht="15.75" customHeight="1" x14ac:dyDescent="0.25">
      <c r="A144" s="39" t="s">
        <v>826</v>
      </c>
      <c r="B144" s="37">
        <v>1.36</v>
      </c>
      <c r="C144" s="37">
        <v>1.24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</row>
    <row r="145" spans="1:32" ht="15.75" customHeight="1" x14ac:dyDescent="0.25">
      <c r="A145" s="38" t="s">
        <v>505</v>
      </c>
      <c r="B145" s="37">
        <v>0.33</v>
      </c>
      <c r="C145" s="37">
        <v>0.57999999999999996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</row>
    <row r="146" spans="1:32" x14ac:dyDescent="0.25">
      <c r="A146" s="42" t="s">
        <v>899</v>
      </c>
      <c r="B146" s="42"/>
      <c r="C146" s="42"/>
      <c r="D146" s="42"/>
      <c r="E146" s="42"/>
    </row>
    <row r="147" spans="1:32" x14ac:dyDescent="0.25">
      <c r="A147" s="64" t="s">
        <v>900</v>
      </c>
      <c r="B147">
        <v>1.29</v>
      </c>
      <c r="C147">
        <v>0.86</v>
      </c>
    </row>
    <row r="148" spans="1:32" x14ac:dyDescent="0.25">
      <c r="A148" s="65" t="s">
        <v>901</v>
      </c>
      <c r="B148">
        <v>0.99</v>
      </c>
      <c r="C148">
        <v>1.04</v>
      </c>
    </row>
    <row r="149" spans="1:32" x14ac:dyDescent="0.25">
      <c r="A149" s="66" t="s">
        <v>902</v>
      </c>
      <c r="B149">
        <v>0.23</v>
      </c>
      <c r="C149">
        <v>0.71</v>
      </c>
    </row>
    <row r="150" spans="1:32" x14ac:dyDescent="0.25">
      <c r="A150" s="65" t="s">
        <v>903</v>
      </c>
      <c r="B150">
        <v>1.0900000000000001</v>
      </c>
      <c r="C150">
        <v>0.64</v>
      </c>
    </row>
    <row r="151" spans="1:32" x14ac:dyDescent="0.25">
      <c r="A151" s="66" t="s">
        <v>904</v>
      </c>
      <c r="B151">
        <v>1.07</v>
      </c>
      <c r="C151">
        <v>0.91</v>
      </c>
    </row>
    <row r="152" spans="1:32" x14ac:dyDescent="0.25">
      <c r="A152" s="66" t="s">
        <v>905</v>
      </c>
      <c r="B152">
        <v>0.54</v>
      </c>
      <c r="C152">
        <v>0.87</v>
      </c>
    </row>
    <row r="153" spans="1:32" x14ac:dyDescent="0.25">
      <c r="A153" s="64" t="s">
        <v>512</v>
      </c>
      <c r="B153">
        <v>0.69</v>
      </c>
      <c r="C153">
        <v>1.41</v>
      </c>
    </row>
    <row r="154" spans="1:32" x14ac:dyDescent="0.25">
      <c r="A154" s="64" t="s">
        <v>906</v>
      </c>
      <c r="B154">
        <v>2.0299999999999998</v>
      </c>
      <c r="C154">
        <v>1.28</v>
      </c>
    </row>
    <row r="155" spans="1:32" x14ac:dyDescent="0.25">
      <c r="A155" s="66" t="s">
        <v>514</v>
      </c>
      <c r="B155">
        <v>0.44</v>
      </c>
      <c r="C155">
        <v>1.06</v>
      </c>
    </row>
    <row r="156" spans="1:32" x14ac:dyDescent="0.25">
      <c r="A156" s="66" t="s">
        <v>907</v>
      </c>
      <c r="B156">
        <v>0.76</v>
      </c>
      <c r="C156">
        <v>1.01</v>
      </c>
    </row>
    <row r="157" spans="1:32" x14ac:dyDescent="0.25">
      <c r="A157" s="65" t="s">
        <v>908</v>
      </c>
      <c r="B157">
        <v>0.95</v>
      </c>
      <c r="C157">
        <v>0.86</v>
      </c>
      <c r="G157" t="s">
        <v>909</v>
      </c>
    </row>
    <row r="158" spans="1:32" x14ac:dyDescent="0.25">
      <c r="A158" s="70" t="s">
        <v>911</v>
      </c>
      <c r="B158">
        <v>0.75</v>
      </c>
      <c r="C158">
        <v>0.94</v>
      </c>
    </row>
    <row r="159" spans="1:32" x14ac:dyDescent="0.25">
      <c r="A159" s="42" t="s">
        <v>912</v>
      </c>
      <c r="B159" s="42"/>
      <c r="C159" s="42"/>
      <c r="D159" s="42"/>
      <c r="E159" s="42"/>
    </row>
    <row r="160" spans="1:32" x14ac:dyDescent="0.25">
      <c r="A160" s="66" t="s">
        <v>913</v>
      </c>
      <c r="B160">
        <v>0.55000000000000004</v>
      </c>
      <c r="C160">
        <v>0.94</v>
      </c>
    </row>
    <row r="161" spans="1:81" x14ac:dyDescent="0.25">
      <c r="A161" s="66" t="s">
        <v>914</v>
      </c>
      <c r="B161">
        <v>0.54</v>
      </c>
      <c r="C161">
        <v>0.96</v>
      </c>
    </row>
    <row r="162" spans="1:81" x14ac:dyDescent="0.25">
      <c r="A162" s="64" t="s">
        <v>915</v>
      </c>
      <c r="B162">
        <v>1.28</v>
      </c>
      <c r="C162">
        <v>1.1100000000000001</v>
      </c>
    </row>
    <row r="163" spans="1:81" x14ac:dyDescent="0.25">
      <c r="A163" s="64" t="s">
        <v>521</v>
      </c>
      <c r="B163">
        <v>0.84</v>
      </c>
      <c r="C163">
        <v>1.1299999999999999</v>
      </c>
    </row>
    <row r="164" spans="1:81" x14ac:dyDescent="0.25">
      <c r="A164" s="64" t="s">
        <v>916</v>
      </c>
      <c r="B164">
        <v>1.37</v>
      </c>
      <c r="C164">
        <v>0.96</v>
      </c>
    </row>
    <row r="165" spans="1:81" x14ac:dyDescent="0.25">
      <c r="A165" s="65" t="s">
        <v>917</v>
      </c>
      <c r="B165">
        <v>0.61</v>
      </c>
      <c r="C165">
        <v>1.23</v>
      </c>
    </row>
    <row r="166" spans="1:81" x14ac:dyDescent="0.25">
      <c r="A166" s="64" t="s">
        <v>918</v>
      </c>
      <c r="B166">
        <v>1.39</v>
      </c>
      <c r="C166">
        <v>0.79</v>
      </c>
    </row>
    <row r="167" spans="1:81" x14ac:dyDescent="0.25">
      <c r="A167" s="66" t="s">
        <v>919</v>
      </c>
      <c r="B167">
        <v>0.74</v>
      </c>
      <c r="C167">
        <v>0.85</v>
      </c>
    </row>
    <row r="168" spans="1:81" x14ac:dyDescent="0.25">
      <c r="A168" s="64" t="s">
        <v>920</v>
      </c>
      <c r="B168">
        <v>1.01</v>
      </c>
      <c r="C168">
        <v>1.46</v>
      </c>
    </row>
    <row r="169" spans="1:81" x14ac:dyDescent="0.25">
      <c r="A169" t="s">
        <v>937</v>
      </c>
      <c r="H169" s="72"/>
      <c r="P169" s="73"/>
      <c r="U169" s="74"/>
      <c r="AC169" s="75"/>
      <c r="AH169" s="76"/>
      <c r="AP169" s="77"/>
      <c r="AU169" s="78"/>
      <c r="BC169" s="79"/>
      <c r="BH169" s="80"/>
      <c r="BP169" s="81"/>
      <c r="BU169" s="82"/>
      <c r="CC169" s="83"/>
    </row>
    <row r="170" spans="1:81" x14ac:dyDescent="0.25">
      <c r="A170" s="84" t="s">
        <v>938</v>
      </c>
      <c r="B170">
        <v>1</v>
      </c>
      <c r="C170">
        <v>1.22</v>
      </c>
    </row>
    <row r="171" spans="1:81" x14ac:dyDescent="0.25">
      <c r="A171" s="85" t="s">
        <v>939</v>
      </c>
      <c r="B171">
        <v>0</v>
      </c>
      <c r="C171">
        <v>0</v>
      </c>
    </row>
    <row r="172" spans="1:81" x14ac:dyDescent="0.25">
      <c r="A172" s="86" t="s">
        <v>529</v>
      </c>
      <c r="B172">
        <v>0.64</v>
      </c>
      <c r="C172">
        <v>0.62</v>
      </c>
    </row>
    <row r="173" spans="1:81" x14ac:dyDescent="0.25">
      <c r="A173" s="87" t="s">
        <v>940</v>
      </c>
      <c r="B173">
        <v>1.28</v>
      </c>
      <c r="C173">
        <v>1.03</v>
      </c>
    </row>
    <row r="174" spans="1:81" x14ac:dyDescent="0.25">
      <c r="A174" s="88" t="s">
        <v>531</v>
      </c>
      <c r="B174">
        <v>0.52</v>
      </c>
      <c r="C174">
        <v>1.1000000000000001</v>
      </c>
    </row>
    <row r="175" spans="1:81" x14ac:dyDescent="0.25">
      <c r="A175" s="89" t="s">
        <v>941</v>
      </c>
      <c r="B175">
        <v>0.42</v>
      </c>
      <c r="C175">
        <v>1.1299999999999999</v>
      </c>
    </row>
    <row r="176" spans="1:81" x14ac:dyDescent="0.25">
      <c r="A176" t="s">
        <v>942</v>
      </c>
      <c r="H176" s="90"/>
      <c r="P176" s="91"/>
      <c r="U176" s="92"/>
      <c r="AC176" s="93"/>
      <c r="AH176" s="94"/>
      <c r="AP176" s="95"/>
      <c r="AU176" s="96"/>
      <c r="BC176" s="97"/>
      <c r="BH176" s="98"/>
      <c r="BP176" s="99"/>
      <c r="BU176" s="100"/>
      <c r="CC176" s="101"/>
    </row>
    <row r="177" spans="1:81" x14ac:dyDescent="0.25">
      <c r="A177" s="102" t="s">
        <v>943</v>
      </c>
      <c r="B177">
        <v>0.66</v>
      </c>
      <c r="C177">
        <v>0.94</v>
      </c>
    </row>
    <row r="178" spans="1:81" x14ac:dyDescent="0.25">
      <c r="A178" t="s">
        <v>944</v>
      </c>
      <c r="H178" s="103"/>
      <c r="P178" s="104"/>
      <c r="U178" s="105"/>
      <c r="AC178" s="106"/>
      <c r="AH178" s="107"/>
      <c r="AP178" s="108"/>
      <c r="AU178" s="109"/>
      <c r="BC178" s="110"/>
      <c r="BH178" s="111"/>
      <c r="BP178" s="112"/>
      <c r="BU178" s="113"/>
      <c r="CC178" s="114"/>
    </row>
    <row r="179" spans="1:81" x14ac:dyDescent="0.25">
      <c r="A179" s="115" t="s">
        <v>945</v>
      </c>
      <c r="B179">
        <v>0.81</v>
      </c>
      <c r="C179">
        <v>0.97</v>
      </c>
    </row>
    <row r="180" spans="1:81" x14ac:dyDescent="0.25">
      <c r="A180" t="s">
        <v>946</v>
      </c>
      <c r="H180" s="116"/>
      <c r="P180" s="117"/>
      <c r="U180" s="118"/>
      <c r="AC180" s="119"/>
      <c r="AH180" s="120"/>
      <c r="AP180" s="121"/>
      <c r="AU180" s="122"/>
      <c r="BC180" s="123"/>
      <c r="BH180" s="124"/>
      <c r="BP180" s="125"/>
      <c r="BU180" s="126"/>
      <c r="CC180" s="127"/>
    </row>
    <row r="181" spans="1:81" x14ac:dyDescent="0.25">
      <c r="A181" s="128" t="s">
        <v>535</v>
      </c>
      <c r="B181">
        <v>1.37</v>
      </c>
      <c r="C181">
        <v>1.32</v>
      </c>
    </row>
    <row r="182" spans="1:81" x14ac:dyDescent="0.25">
      <c r="A182" s="129" t="s">
        <v>948</v>
      </c>
      <c r="B182">
        <v>2.0299999999999998</v>
      </c>
      <c r="C182">
        <v>1.1100000000000001</v>
      </c>
    </row>
    <row r="183" spans="1:81" x14ac:dyDescent="0.25">
      <c r="A183" s="130" t="s">
        <v>537</v>
      </c>
      <c r="B183">
        <v>1.22</v>
      </c>
      <c r="C183">
        <v>1.06</v>
      </c>
    </row>
    <row r="184" spans="1:81" x14ac:dyDescent="0.25">
      <c r="A184" s="131" t="s">
        <v>538</v>
      </c>
      <c r="B184">
        <v>0.95</v>
      </c>
      <c r="C184">
        <v>1.18</v>
      </c>
      <c r="G184" s="71" t="s">
        <v>959</v>
      </c>
    </row>
    <row r="185" spans="1:81" x14ac:dyDescent="0.25">
      <c r="A185" s="132" t="s">
        <v>952</v>
      </c>
      <c r="B185">
        <v>0.3</v>
      </c>
      <c r="C185">
        <v>0.97</v>
      </c>
    </row>
    <row r="186" spans="1:81" x14ac:dyDescent="0.25">
      <c r="A186" s="133" t="s">
        <v>954</v>
      </c>
      <c r="B186">
        <v>0.92</v>
      </c>
      <c r="C186">
        <v>1.21</v>
      </c>
    </row>
    <row r="187" spans="1:81" ht="15.75" customHeight="1" x14ac:dyDescent="0.25">
      <c r="A187" s="36"/>
      <c r="B187" s="37">
        <f>AVERAGE(B3:B186)</f>
        <v>1.0640993788819875</v>
      </c>
      <c r="C187" s="37">
        <f>AVERAGE(C3:C186)</f>
        <v>0.99251700680272137</v>
      </c>
      <c r="D187" s="37">
        <f>AVERAGE(D3:D186)</f>
        <v>0.86599999999999999</v>
      </c>
      <c r="E187" s="37">
        <f>AVERAGE(E3:E186)</f>
        <v>0.77888888888888896</v>
      </c>
      <c r="F187" s="37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</row>
  </sheetData>
  <mergeCells count="12"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17"/>
  <sheetViews>
    <sheetView tabSelected="1" topLeftCell="DJ1" workbookViewId="0">
      <selection activeCell="DU19" sqref="DU19"/>
    </sheetView>
  </sheetViews>
  <sheetFormatPr defaultColWidth="12.28515625" defaultRowHeight="15" customHeight="1" x14ac:dyDescent="0.25"/>
  <cols>
    <col min="1" max="1" width="14" customWidth="1"/>
    <col min="4" max="4" width="9.7109375" customWidth="1"/>
    <col min="6" max="6" width="10.7109375" customWidth="1"/>
    <col min="7" max="7" width="9.85546875" customWidth="1"/>
    <col min="8" max="8" width="6.85546875" customWidth="1"/>
    <col min="9" max="9" width="6" customWidth="1"/>
    <col min="10" max="10" width="7.140625" customWidth="1"/>
    <col min="11" max="11" width="6.140625" customWidth="1"/>
    <col min="12" max="12" width="8.28515625" customWidth="1"/>
    <col min="13" max="13" width="9" customWidth="1"/>
    <col min="14" max="15" width="7.85546875" customWidth="1"/>
    <col min="16" max="16" width="7.140625" customWidth="1"/>
    <col min="17" max="17" width="7" customWidth="1"/>
    <col min="18" max="18" width="7.85546875" customWidth="1"/>
    <col min="19" max="19" width="11.28515625" customWidth="1"/>
    <col min="20" max="20" width="9.140625" customWidth="1"/>
    <col min="21" max="21" width="6.85546875" customWidth="1"/>
    <col min="22" max="22" width="6.7109375" customWidth="1"/>
    <col min="23" max="23" width="7" customWidth="1"/>
    <col min="24" max="24" width="7.85546875" customWidth="1"/>
    <col min="25" max="25" width="7" customWidth="1"/>
    <col min="26" max="26" width="9.7109375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36" t="s">
        <v>1006</v>
      </c>
      <c r="CK1" s="416"/>
      <c r="CL1" s="416"/>
      <c r="CM1" s="416"/>
      <c r="CN1" s="416"/>
      <c r="CO1" s="416"/>
      <c r="CP1" s="433" t="s">
        <v>1019</v>
      </c>
      <c r="CQ1" s="416"/>
      <c r="CR1" s="416"/>
      <c r="CS1" s="416"/>
      <c r="CT1" s="416"/>
      <c r="CU1" s="416"/>
      <c r="CV1" s="437" t="s">
        <v>1002</v>
      </c>
      <c r="CW1" s="416"/>
      <c r="CX1" s="416"/>
      <c r="CY1" s="416"/>
      <c r="CZ1" s="416"/>
      <c r="DA1" s="416"/>
      <c r="DB1" s="431" t="s">
        <v>1004</v>
      </c>
      <c r="DC1" s="416"/>
      <c r="DD1" s="416"/>
      <c r="DE1" s="416"/>
      <c r="DF1" s="416"/>
      <c r="DG1" s="416"/>
      <c r="DH1" s="438" t="s">
        <v>1023</v>
      </c>
      <c r="DI1" s="416"/>
      <c r="DJ1" s="416"/>
      <c r="DK1" s="416"/>
      <c r="DL1" s="416"/>
      <c r="DM1" s="416"/>
      <c r="DN1" s="434" t="s">
        <v>1025</v>
      </c>
      <c r="DO1" s="416"/>
      <c r="DP1" s="416"/>
      <c r="DQ1" s="416"/>
      <c r="DR1" s="416"/>
      <c r="DS1" s="416"/>
      <c r="DT1" s="434" t="s">
        <v>1027</v>
      </c>
      <c r="DU1" s="416"/>
      <c r="DV1" s="416"/>
      <c r="DW1" s="416"/>
      <c r="DX1" s="416"/>
      <c r="DY1" s="416"/>
    </row>
    <row r="2" spans="1:129" x14ac:dyDescent="0.25">
      <c r="A2" s="45">
        <v>45682</v>
      </c>
      <c r="B2" s="46" t="s">
        <v>713</v>
      </c>
      <c r="C2" s="46"/>
      <c r="D2" s="46"/>
      <c r="E2" s="46"/>
      <c r="F2" s="2"/>
      <c r="N2" s="13"/>
      <c r="S2" s="4"/>
      <c r="AA2" s="13"/>
      <c r="AF2" s="8"/>
      <c r="AN2" s="13"/>
      <c r="CJ2" s="1">
        <f>AVERAGE(B14)</f>
        <v>1.22</v>
      </c>
      <c r="CK2" s="1">
        <f t="shared" ref="CK2:CO2" si="0">AVERAGE(C14)</f>
        <v>1.54</v>
      </c>
      <c r="CL2" s="1" t="e">
        <f t="shared" si="0"/>
        <v>#DIV/0!</v>
      </c>
      <c r="CM2" s="1" t="e">
        <f t="shared" si="0"/>
        <v>#DIV/0!</v>
      </c>
      <c r="CN2" s="1">
        <f t="shared" si="0"/>
        <v>0</v>
      </c>
      <c r="CO2" s="1">
        <f t="shared" si="0"/>
        <v>1</v>
      </c>
      <c r="CP2" s="1">
        <f>AVERAGE(B3,B7,B8,B12,B15)</f>
        <v>1.58</v>
      </c>
      <c r="CQ2" s="1">
        <f t="shared" ref="CQ2:CU2" si="1">AVERAGE(C3,C7,C8,C12,C15)</f>
        <v>1.1859999999999999</v>
      </c>
      <c r="CR2" s="1">
        <f t="shared" si="1"/>
        <v>0.95</v>
      </c>
      <c r="CS2" s="1" t="e">
        <f t="shared" si="1"/>
        <v>#DIV/0!</v>
      </c>
      <c r="CT2" s="1">
        <f t="shared" si="1"/>
        <v>0.2</v>
      </c>
      <c r="CU2" s="1">
        <f t="shared" si="1"/>
        <v>3.2</v>
      </c>
      <c r="CV2" s="1">
        <f>AVERAGE(B9,B11)</f>
        <v>2.145</v>
      </c>
      <c r="CW2" s="1">
        <f t="shared" ref="CW2:DA2" si="2">AVERAGE(C9,C11)</f>
        <v>1.6950000000000001</v>
      </c>
      <c r="CX2" s="1">
        <f t="shared" si="2"/>
        <v>1.1299999999999999</v>
      </c>
      <c r="CY2" s="1" t="e">
        <f t="shared" si="2"/>
        <v>#DIV/0!</v>
      </c>
      <c r="CZ2" s="1">
        <f t="shared" si="2"/>
        <v>1</v>
      </c>
      <c r="DA2" s="1">
        <f t="shared" si="2"/>
        <v>3</v>
      </c>
      <c r="DB2" s="1">
        <f>AVERAGE(B13)</f>
        <v>1.1000000000000001</v>
      </c>
      <c r="DC2" s="1">
        <f t="shared" ref="DC2:DG2" si="3">AVERAGE(C13)</f>
        <v>1.03</v>
      </c>
      <c r="DD2" s="1">
        <f t="shared" si="3"/>
        <v>0.98</v>
      </c>
      <c r="DE2" s="1" t="e">
        <f t="shared" si="3"/>
        <v>#DIV/0!</v>
      </c>
      <c r="DF2" s="1">
        <f t="shared" si="3"/>
        <v>0</v>
      </c>
      <c r="DG2" s="1">
        <f t="shared" si="3"/>
        <v>3</v>
      </c>
      <c r="DH2" s="1" t="e">
        <f>AVERAGE(DH7)</f>
        <v>#DIV/0!</v>
      </c>
      <c r="DI2" s="1" t="e">
        <f t="shared" ref="DI2:DM2" si="4">AVERAGE(C18,C27,C35,C41,C46,C99,C107,C114,C147)</f>
        <v>#DIV/0!</v>
      </c>
      <c r="DJ2" s="1" t="e">
        <f t="shared" si="4"/>
        <v>#DIV/0!</v>
      </c>
      <c r="DK2" s="1" t="e">
        <f t="shared" si="4"/>
        <v>#DIV/0!</v>
      </c>
      <c r="DL2" s="1" t="e">
        <f t="shared" si="4"/>
        <v>#DIV/0!</v>
      </c>
      <c r="DM2" s="1" t="e">
        <f t="shared" si="4"/>
        <v>#DIV/0!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CJ3" s="415">
        <f>_xlfn.AGGREGATE(1,6,CJ2:CO2)</f>
        <v>0.94</v>
      </c>
      <c r="CK3" s="416"/>
      <c r="CL3" s="416"/>
      <c r="CM3" s="416"/>
      <c r="CN3" s="416"/>
      <c r="CO3" s="416"/>
      <c r="CP3" s="415">
        <f t="shared" ref="CP3" si="7">_xlfn.AGGREGATE(1,6,CP2:CU2)</f>
        <v>1.4232</v>
      </c>
      <c r="CQ3" s="416"/>
      <c r="CR3" s="416"/>
      <c r="CS3" s="416"/>
      <c r="CT3" s="416"/>
      <c r="CU3" s="416"/>
      <c r="CV3" s="415">
        <f t="shared" ref="CV3" si="8">_xlfn.AGGREGATE(1,6,CV2:DA2)</f>
        <v>1.7939999999999998</v>
      </c>
      <c r="CW3" s="416"/>
      <c r="CX3" s="416"/>
      <c r="CY3" s="416"/>
      <c r="CZ3" s="416"/>
      <c r="DA3" s="416"/>
      <c r="DB3" s="415">
        <f t="shared" ref="DB3" si="9">_xlfn.AGGREGATE(1,6,DB2:DG2)</f>
        <v>1.222</v>
      </c>
      <c r="DC3" s="416"/>
      <c r="DD3" s="416"/>
      <c r="DE3" s="416"/>
      <c r="DF3" s="416"/>
      <c r="DG3" s="416"/>
      <c r="DH3" s="415" t="e">
        <f t="shared" ref="DH3" si="10">_xlfn.AGGREGATE(1,6,DH2:DM2)</f>
        <v>#DIV/0!</v>
      </c>
      <c r="DI3" s="416"/>
      <c r="DJ3" s="416"/>
      <c r="DK3" s="416"/>
      <c r="DL3" s="416"/>
      <c r="DM3" s="416"/>
      <c r="DN3" s="415" t="e">
        <f t="shared" ref="DN3" si="11">_xlfn.AGGREGATE(1,6,DN2:DS2)</f>
        <v>#DIV/0!</v>
      </c>
      <c r="DO3" s="416"/>
      <c r="DP3" s="416"/>
      <c r="DQ3" s="416"/>
      <c r="DR3" s="416"/>
      <c r="DS3" s="416"/>
      <c r="DT3" s="415" t="e">
        <f t="shared" ref="DT3" si="12">_xlfn.AGGREGATE(1,6,DT2:DY2)</f>
        <v>#DIV/0!</v>
      </c>
      <c r="DU3" s="416"/>
      <c r="DV3" s="416"/>
      <c r="DW3" s="416"/>
      <c r="DX3" s="416"/>
      <c r="DY3" s="416"/>
    </row>
    <row r="4" spans="1:129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431" t="s">
        <v>1018</v>
      </c>
      <c r="CK4" s="416"/>
      <c r="CL4" s="416"/>
      <c r="CM4" s="416"/>
      <c r="CN4" s="416"/>
      <c r="CO4" s="416"/>
      <c r="CP4" s="433" t="s">
        <v>1020</v>
      </c>
      <c r="CQ4" s="416"/>
      <c r="CR4" s="416"/>
      <c r="CS4" s="416"/>
      <c r="CT4" s="416"/>
      <c r="CU4" s="416"/>
      <c r="CV4" s="434" t="s">
        <v>1021</v>
      </c>
      <c r="CW4" s="416"/>
      <c r="CX4" s="416"/>
      <c r="CY4" s="416"/>
      <c r="CZ4" s="416"/>
      <c r="DA4" s="416"/>
      <c r="DB4" s="431" t="s">
        <v>1022</v>
      </c>
      <c r="DC4" s="416"/>
      <c r="DD4" s="416"/>
      <c r="DE4" s="416"/>
      <c r="DF4" s="416"/>
      <c r="DG4" s="416"/>
      <c r="DH4" s="434" t="s">
        <v>1024</v>
      </c>
      <c r="DI4" s="416"/>
      <c r="DJ4" s="416"/>
      <c r="DK4" s="416"/>
      <c r="DL4" s="416"/>
      <c r="DM4" s="416"/>
      <c r="DN4" s="440" t="s">
        <v>1026</v>
      </c>
      <c r="DO4" s="441"/>
      <c r="DP4" s="441"/>
      <c r="DQ4" s="441"/>
      <c r="DR4" s="441"/>
      <c r="DS4" s="441"/>
      <c r="DT4" s="410"/>
      <c r="DU4" s="410"/>
      <c r="DV4" s="410"/>
      <c r="DW4" s="410"/>
      <c r="DX4" s="410"/>
      <c r="DY4" s="410"/>
    </row>
    <row r="5" spans="1:129" ht="15.75" customHeight="1" x14ac:dyDescent="0.25">
      <c r="A5" s="404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7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1" t="e">
        <f>AVERAGE(B18)</f>
        <v>#DIV/0!</v>
      </c>
      <c r="CK5" s="1" t="e">
        <f t="shared" ref="CK5:CO5" si="13">AVERAGE(C18)</f>
        <v>#DIV/0!</v>
      </c>
      <c r="CL5" s="1" t="e">
        <f t="shared" si="13"/>
        <v>#DIV/0!</v>
      </c>
      <c r="CM5" s="1" t="e">
        <f t="shared" si="13"/>
        <v>#DIV/0!</v>
      </c>
      <c r="CN5" s="1" t="e">
        <f t="shared" si="13"/>
        <v>#DIV/0!</v>
      </c>
      <c r="CO5" s="1" t="e">
        <f t="shared" si="13"/>
        <v>#DIV/0!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 t="e">
        <f>AVERAGE(DN7)</f>
        <v>#DIV/0!</v>
      </c>
      <c r="DO5" s="1" t="e">
        <f t="shared" ref="DO5:DS5" si="18">AVERAGE(DO7)</f>
        <v>#DIV/0!</v>
      </c>
      <c r="DP5" s="1" t="e">
        <f t="shared" si="18"/>
        <v>#DIV/0!</v>
      </c>
      <c r="DQ5" s="1" t="e">
        <f t="shared" si="18"/>
        <v>#DIV/0!</v>
      </c>
      <c r="DR5" s="1" t="e">
        <f t="shared" si="18"/>
        <v>#DIV/0!</v>
      </c>
      <c r="DS5" s="1" t="e">
        <f t="shared" si="18"/>
        <v>#DIV/0!</v>
      </c>
      <c r="DT5" s="410"/>
      <c r="DU5" s="410"/>
      <c r="DV5" s="410"/>
      <c r="DW5" s="410"/>
      <c r="DX5" s="410"/>
      <c r="DY5" s="410"/>
    </row>
    <row r="6" spans="1:129" x14ac:dyDescent="0.25">
      <c r="A6" s="45" t="s">
        <v>990</v>
      </c>
      <c r="B6" s="45"/>
      <c r="C6" s="45"/>
      <c r="D6" s="45"/>
      <c r="E6" s="45"/>
      <c r="F6" s="269"/>
      <c r="N6" s="270"/>
      <c r="S6" s="271"/>
      <c r="AA6" s="272"/>
      <c r="AF6" s="273"/>
      <c r="AN6" s="274"/>
      <c r="AS6" s="275"/>
      <c r="BA6" s="276"/>
      <c r="BF6" s="277"/>
      <c r="BN6" s="278"/>
      <c r="BS6" s="279"/>
      <c r="CA6" s="280"/>
      <c r="CJ6" s="415" t="e">
        <f>_xlfn.AGGREGATE(1,6,CJ5:CO5)</f>
        <v>#DIV/0!</v>
      </c>
      <c r="CK6" s="416"/>
      <c r="CL6" s="416"/>
      <c r="CM6" s="416"/>
      <c r="CN6" s="416"/>
      <c r="CO6" s="416"/>
      <c r="CP6" s="415" t="e">
        <f t="shared" ref="CP6" si="19">_xlfn.AGGREGATE(1,6,CP5:CU5)</f>
        <v>#DIV/0!</v>
      </c>
      <c r="CQ6" s="416"/>
      <c r="CR6" s="416"/>
      <c r="CS6" s="416"/>
      <c r="CT6" s="416"/>
      <c r="CU6" s="416"/>
      <c r="CV6" s="415" t="e">
        <f t="shared" ref="CV6" si="20">_xlfn.AGGREGATE(1,6,CV5:DA5)</f>
        <v>#DIV/0!</v>
      </c>
      <c r="CW6" s="416"/>
      <c r="CX6" s="416"/>
      <c r="CY6" s="416"/>
      <c r="CZ6" s="416"/>
      <c r="DA6" s="416"/>
      <c r="DB6" s="415">
        <f t="shared" ref="DB6" si="21">_xlfn.AGGREGATE(1,6,DB5:DG5)</f>
        <v>1.125</v>
      </c>
      <c r="DC6" s="416"/>
      <c r="DD6" s="416"/>
      <c r="DE6" s="416"/>
      <c r="DF6" s="416"/>
      <c r="DG6" s="416"/>
      <c r="DH6" s="415" t="e">
        <f t="shared" ref="DH6" si="22">_xlfn.AGGREGATE(1,6,DH5:DM5)</f>
        <v>#DIV/0!</v>
      </c>
      <c r="DI6" s="416"/>
      <c r="DJ6" s="416"/>
      <c r="DK6" s="416"/>
      <c r="DL6" s="416"/>
      <c r="DM6" s="416"/>
      <c r="DN6" s="415" t="e">
        <f t="shared" ref="DN6" si="23">_xlfn.AGGREGATE(1,6,DN5:DS5)</f>
        <v>#DIV/0!</v>
      </c>
      <c r="DO6" s="416"/>
      <c r="DP6" s="416"/>
      <c r="DQ6" s="416"/>
      <c r="DR6" s="416"/>
      <c r="DS6" s="416"/>
      <c r="DT6" s="410"/>
      <c r="DU6" s="410"/>
      <c r="DV6" s="410"/>
      <c r="DW6" s="410"/>
      <c r="DX6" s="410"/>
      <c r="DY6" s="410"/>
    </row>
    <row r="7" spans="1:129" x14ac:dyDescent="0.25">
      <c r="A7" s="281" t="s">
        <v>326</v>
      </c>
      <c r="B7">
        <v>2.93</v>
      </c>
      <c r="C7">
        <v>1.6</v>
      </c>
      <c r="F7" s="282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83">
        <v>1</v>
      </c>
      <c r="O7">
        <v>0</v>
      </c>
      <c r="P7">
        <v>0</v>
      </c>
      <c r="Q7">
        <v>0</v>
      </c>
      <c r="R7">
        <v>0</v>
      </c>
      <c r="S7" s="284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85">
        <v>0</v>
      </c>
      <c r="AB7">
        <v>1</v>
      </c>
      <c r="AC7">
        <v>0</v>
      </c>
      <c r="AD7">
        <v>0</v>
      </c>
      <c r="AE7">
        <v>0</v>
      </c>
      <c r="AF7" s="286"/>
      <c r="AN7" s="287"/>
      <c r="AS7" s="288"/>
      <c r="BA7" s="289"/>
      <c r="BF7" s="290"/>
      <c r="BN7" s="291"/>
      <c r="BS7" s="292"/>
      <c r="CA7" s="293"/>
    </row>
    <row r="8" spans="1:129" x14ac:dyDescent="0.25">
      <c r="A8" s="294" t="s">
        <v>327</v>
      </c>
      <c r="B8">
        <v>1.47</v>
      </c>
      <c r="C8">
        <v>0.69</v>
      </c>
      <c r="F8" s="295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96">
        <v>1</v>
      </c>
      <c r="O8">
        <v>0</v>
      </c>
      <c r="P8">
        <v>0</v>
      </c>
      <c r="Q8">
        <v>0</v>
      </c>
      <c r="R8">
        <v>0</v>
      </c>
      <c r="S8" s="297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98">
        <v>0</v>
      </c>
      <c r="AB8">
        <v>0</v>
      </c>
      <c r="AC8">
        <v>0</v>
      </c>
      <c r="AD8">
        <v>0</v>
      </c>
      <c r="AE8">
        <v>0</v>
      </c>
      <c r="AF8" s="299"/>
      <c r="AN8" s="300"/>
      <c r="AS8" s="301"/>
      <c r="BA8" s="302"/>
      <c r="BF8" s="303"/>
      <c r="BN8" s="304"/>
      <c r="BS8" s="305"/>
      <c r="CA8" s="306"/>
    </row>
    <row r="9" spans="1:129" x14ac:dyDescent="0.25">
      <c r="A9" s="307" t="s">
        <v>1000</v>
      </c>
      <c r="B9">
        <v>2.12</v>
      </c>
      <c r="C9">
        <v>1.57</v>
      </c>
      <c r="F9" s="308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309">
        <v>0</v>
      </c>
      <c r="O9">
        <v>0</v>
      </c>
      <c r="P9">
        <v>0</v>
      </c>
      <c r="Q9">
        <v>0</v>
      </c>
      <c r="R9">
        <v>0</v>
      </c>
      <c r="S9" s="310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311">
        <v>0</v>
      </c>
      <c r="AB9">
        <v>0</v>
      </c>
      <c r="AC9">
        <v>0</v>
      </c>
      <c r="AD9">
        <v>0</v>
      </c>
      <c r="AE9">
        <v>0</v>
      </c>
      <c r="AF9" s="312"/>
      <c r="AN9" s="313"/>
      <c r="AS9" s="314"/>
      <c r="BA9" s="315"/>
      <c r="BF9" s="316"/>
      <c r="BN9" s="317"/>
      <c r="BS9" s="318"/>
      <c r="CA9" s="319"/>
    </row>
    <row r="10" spans="1:129" x14ac:dyDescent="0.25">
      <c r="A10" s="45" t="s">
        <v>1001</v>
      </c>
      <c r="B10" s="45"/>
      <c r="C10" s="45"/>
      <c r="D10" s="45"/>
      <c r="E10" s="45"/>
      <c r="F10" s="320"/>
      <c r="N10" s="321"/>
      <c r="S10" s="322"/>
      <c r="AA10" s="323"/>
      <c r="AF10" s="324"/>
      <c r="AN10" s="325"/>
      <c r="AS10" s="326"/>
      <c r="BA10" s="327"/>
      <c r="BF10" s="328"/>
      <c r="BN10" s="329"/>
      <c r="BS10" s="330"/>
      <c r="CA10" s="331"/>
    </row>
    <row r="11" spans="1:129" x14ac:dyDescent="0.25">
      <c r="A11" s="332" t="s">
        <v>719</v>
      </c>
      <c r="B11">
        <v>2.17</v>
      </c>
      <c r="C11">
        <v>1.82</v>
      </c>
      <c r="D11">
        <v>1.1299999999999999</v>
      </c>
      <c r="F11" s="333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334">
        <v>2</v>
      </c>
      <c r="O11">
        <v>1</v>
      </c>
      <c r="P11">
        <v>0</v>
      </c>
      <c r="Q11">
        <v>0</v>
      </c>
      <c r="R11">
        <v>0</v>
      </c>
      <c r="S11" s="335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336">
        <v>0</v>
      </c>
      <c r="AB11">
        <v>0</v>
      </c>
      <c r="AC11">
        <v>0</v>
      </c>
      <c r="AD11">
        <v>0</v>
      </c>
      <c r="AE11">
        <v>0</v>
      </c>
      <c r="AF11" s="337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338">
        <v>0</v>
      </c>
      <c r="AO11">
        <v>0</v>
      </c>
      <c r="AP11">
        <v>0</v>
      </c>
      <c r="AQ11">
        <v>0</v>
      </c>
      <c r="AR11">
        <v>0</v>
      </c>
      <c r="AS11" s="339"/>
      <c r="BA11" s="340"/>
      <c r="BF11" s="341"/>
      <c r="BN11" s="342"/>
      <c r="BS11" s="343"/>
      <c r="CA11" s="344"/>
    </row>
    <row r="12" spans="1:129" x14ac:dyDescent="0.25">
      <c r="A12" s="345" t="s">
        <v>837</v>
      </c>
      <c r="B12">
        <v>1.26</v>
      </c>
      <c r="C12">
        <v>1.22</v>
      </c>
      <c r="D12">
        <v>0.95</v>
      </c>
      <c r="F12" s="346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347">
        <v>0</v>
      </c>
      <c r="O12">
        <v>0</v>
      </c>
      <c r="P12">
        <v>0</v>
      </c>
      <c r="Q12">
        <v>0</v>
      </c>
      <c r="R12">
        <v>0</v>
      </c>
      <c r="S12" s="348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349">
        <v>0</v>
      </c>
      <c r="AB12">
        <v>0</v>
      </c>
      <c r="AC12">
        <v>0</v>
      </c>
      <c r="AD12">
        <v>0</v>
      </c>
      <c r="AE12">
        <v>0</v>
      </c>
      <c r="AF12" s="350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351">
        <v>1</v>
      </c>
      <c r="AO12">
        <v>0</v>
      </c>
      <c r="AP12">
        <v>0</v>
      </c>
      <c r="AQ12">
        <v>0</v>
      </c>
      <c r="AR12">
        <v>0</v>
      </c>
      <c r="AS12" s="352"/>
      <c r="BA12" s="353"/>
      <c r="BF12" s="354"/>
      <c r="BN12" s="355"/>
      <c r="BS12" s="356"/>
      <c r="CA12" s="357"/>
    </row>
    <row r="13" spans="1:129" x14ac:dyDescent="0.25">
      <c r="A13" s="358" t="s">
        <v>1003</v>
      </c>
      <c r="B13">
        <v>1.1000000000000001</v>
      </c>
      <c r="C13">
        <v>1.03</v>
      </c>
      <c r="D13">
        <v>0.98</v>
      </c>
      <c r="F13" s="359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360">
        <v>1</v>
      </c>
      <c r="O13">
        <v>0</v>
      </c>
      <c r="P13">
        <v>0</v>
      </c>
      <c r="Q13">
        <v>0</v>
      </c>
      <c r="R13">
        <v>0</v>
      </c>
      <c r="S13" s="361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362">
        <v>1</v>
      </c>
      <c r="AB13">
        <v>0</v>
      </c>
      <c r="AC13">
        <v>0</v>
      </c>
      <c r="AD13">
        <v>0</v>
      </c>
      <c r="AE13">
        <v>0</v>
      </c>
      <c r="AF13" s="363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364">
        <v>0</v>
      </c>
      <c r="AO13">
        <v>0</v>
      </c>
      <c r="AP13">
        <v>0</v>
      </c>
      <c r="AQ13">
        <v>0</v>
      </c>
      <c r="AR13">
        <v>0</v>
      </c>
      <c r="AS13" s="365"/>
      <c r="BA13" s="366"/>
      <c r="BF13" s="367"/>
      <c r="BN13" s="368"/>
      <c r="BS13" s="369"/>
      <c r="CA13" s="370"/>
    </row>
    <row r="14" spans="1:129" x14ac:dyDescent="0.25">
      <c r="A14" s="371" t="s">
        <v>1005</v>
      </c>
      <c r="B14">
        <v>1.22</v>
      </c>
      <c r="C14">
        <v>1.54</v>
      </c>
      <c r="F14" s="372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73">
        <v>0</v>
      </c>
      <c r="O14">
        <v>0</v>
      </c>
      <c r="P14">
        <v>0</v>
      </c>
      <c r="Q14">
        <v>0</v>
      </c>
      <c r="R14">
        <v>0</v>
      </c>
      <c r="S14" s="374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75">
        <v>1</v>
      </c>
      <c r="AB14">
        <v>1</v>
      </c>
      <c r="AC14">
        <v>0</v>
      </c>
      <c r="AD14">
        <v>0</v>
      </c>
      <c r="AE14">
        <v>0</v>
      </c>
      <c r="AF14" s="376"/>
      <c r="AN14" s="377"/>
      <c r="AS14" s="378"/>
      <c r="BA14" s="379"/>
      <c r="BF14" s="380"/>
      <c r="BN14" s="381"/>
      <c r="BS14" s="382"/>
      <c r="CA14" s="383"/>
    </row>
    <row r="15" spans="1:129" x14ac:dyDescent="0.25">
      <c r="A15" s="384" t="s">
        <v>333</v>
      </c>
      <c r="B15">
        <v>1.19</v>
      </c>
      <c r="C15">
        <v>1.26</v>
      </c>
      <c r="F15" s="385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86">
        <v>0</v>
      </c>
      <c r="O15">
        <v>0</v>
      </c>
      <c r="P15">
        <v>0</v>
      </c>
      <c r="Q15">
        <v>0</v>
      </c>
      <c r="R15">
        <v>0</v>
      </c>
      <c r="S15" s="387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88">
        <v>0</v>
      </c>
      <c r="AB15">
        <v>1</v>
      </c>
      <c r="AC15">
        <v>0</v>
      </c>
      <c r="AD15">
        <v>0</v>
      </c>
      <c r="AE15">
        <v>0</v>
      </c>
      <c r="AF15" s="389"/>
      <c r="AN15" s="390"/>
      <c r="AS15" s="391"/>
      <c r="BA15" s="392"/>
      <c r="BF15" s="393"/>
      <c r="BN15" s="394"/>
      <c r="BS15" s="395"/>
      <c r="CA15" s="396"/>
    </row>
    <row r="16" spans="1:129" x14ac:dyDescent="0.25">
      <c r="A16" s="397" t="s">
        <v>1007</v>
      </c>
      <c r="B16">
        <v>1.78</v>
      </c>
      <c r="C16">
        <v>1.38</v>
      </c>
      <c r="F16" s="398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99">
        <v>0</v>
      </c>
      <c r="O16">
        <v>1</v>
      </c>
      <c r="P16">
        <v>0</v>
      </c>
      <c r="Q16">
        <v>0</v>
      </c>
      <c r="R16">
        <v>0</v>
      </c>
      <c r="S16" s="400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401">
        <v>1</v>
      </c>
      <c r="AB16">
        <v>0</v>
      </c>
      <c r="AC16">
        <v>0</v>
      </c>
      <c r="AD16">
        <v>0</v>
      </c>
      <c r="AE16">
        <v>0</v>
      </c>
      <c r="AF16" s="402"/>
      <c r="AN16" s="403"/>
      <c r="AS16" s="404"/>
      <c r="BA16" s="405"/>
      <c r="BF16" s="406"/>
      <c r="BN16" s="407"/>
      <c r="BS16" s="408"/>
      <c r="CA16" s="409"/>
    </row>
    <row r="17" spans="2:105" x14ac:dyDescent="0.25">
      <c r="B17" s="1">
        <f>AVERAGE(B3:B16)</f>
        <v>1.5054545454545454</v>
      </c>
      <c r="C17" s="1">
        <f t="shared" ref="B17:E17" si="24">AVERAGE(C3:C16)</f>
        <v>1.2645454545454546</v>
      </c>
      <c r="D17" s="1">
        <f t="shared" si="24"/>
        <v>1.0375000000000001</v>
      </c>
      <c r="E17" s="1" t="e">
        <f t="shared" si="24"/>
        <v>#DIV/0!</v>
      </c>
      <c r="F17" s="2">
        <f>AVERAGE(F3:F16)</f>
        <v>0.36363636363636365</v>
      </c>
      <c r="G17" s="2">
        <f>AVERAGE(G3:G16)</f>
        <v>2.7272727272727271</v>
      </c>
      <c r="H17" s="2">
        <f t="shared" ref="H17:AR17" si="25">AVERAGE(H3:H16)</f>
        <v>1.4545454545454546</v>
      </c>
      <c r="I17" s="2">
        <f t="shared" si="25"/>
        <v>0.45454545454545453</v>
      </c>
      <c r="J17" s="2">
        <f t="shared" si="25"/>
        <v>0</v>
      </c>
      <c r="K17" s="2">
        <f t="shared" si="25"/>
        <v>9.0909090909090912E-2</v>
      </c>
      <c r="L17" s="2">
        <f t="shared" si="25"/>
        <v>2.7272727272727271</v>
      </c>
      <c r="M17" s="2">
        <f t="shared" si="25"/>
        <v>1.0909090909090908</v>
      </c>
      <c r="N17" s="2">
        <f t="shared" si="25"/>
        <v>0.45454545454545453</v>
      </c>
      <c r="O17" s="2">
        <f t="shared" si="25"/>
        <v>0.18181818181818182</v>
      </c>
      <c r="P17" s="2">
        <f t="shared" si="25"/>
        <v>0</v>
      </c>
      <c r="Q17" s="2">
        <f t="shared" si="25"/>
        <v>0</v>
      </c>
      <c r="R17" s="2">
        <f t="shared" si="25"/>
        <v>0</v>
      </c>
      <c r="S17" s="2">
        <f t="shared" si="25"/>
        <v>0.45454545454545453</v>
      </c>
      <c r="T17" s="2">
        <f t="shared" si="25"/>
        <v>0.90909090909090906</v>
      </c>
      <c r="U17" s="2">
        <f t="shared" si="25"/>
        <v>0.90909090909090906</v>
      </c>
      <c r="V17" s="2">
        <f t="shared" si="25"/>
        <v>0.27272727272727271</v>
      </c>
      <c r="W17" s="2">
        <f t="shared" si="25"/>
        <v>9.0909090909090912E-2</v>
      </c>
      <c r="X17" s="2">
        <f t="shared" si="25"/>
        <v>0</v>
      </c>
      <c r="Y17" s="2">
        <f t="shared" si="25"/>
        <v>2.4545454545454546</v>
      </c>
      <c r="Z17" s="2">
        <f t="shared" si="25"/>
        <v>0.54545454545454541</v>
      </c>
      <c r="AA17" s="2">
        <f t="shared" si="25"/>
        <v>0.36363636363636365</v>
      </c>
      <c r="AB17" s="2">
        <f t="shared" si="25"/>
        <v>0.27272727272727271</v>
      </c>
      <c r="AC17" s="2">
        <f t="shared" si="25"/>
        <v>9.0909090909090912E-2</v>
      </c>
      <c r="AD17" s="2">
        <f t="shared" si="25"/>
        <v>0</v>
      </c>
      <c r="AE17" s="2">
        <f t="shared" si="25"/>
        <v>0</v>
      </c>
      <c r="AF17" s="2">
        <f t="shared" si="25"/>
        <v>1.25</v>
      </c>
      <c r="AG17" s="2">
        <f t="shared" si="25"/>
        <v>1.25</v>
      </c>
      <c r="AH17" s="2">
        <f t="shared" si="25"/>
        <v>1</v>
      </c>
      <c r="AI17" s="2">
        <f t="shared" si="25"/>
        <v>0</v>
      </c>
      <c r="AJ17" s="2">
        <f t="shared" si="25"/>
        <v>0</v>
      </c>
      <c r="AK17" s="2">
        <f t="shared" si="25"/>
        <v>0</v>
      </c>
      <c r="AL17" s="2">
        <f t="shared" si="25"/>
        <v>1.75</v>
      </c>
      <c r="AM17" s="2">
        <f t="shared" si="25"/>
        <v>0.5</v>
      </c>
      <c r="AN17" s="2">
        <f t="shared" si="25"/>
        <v>0.25</v>
      </c>
      <c r="AO17" s="2">
        <f t="shared" si="25"/>
        <v>0.25</v>
      </c>
      <c r="AP17" s="2">
        <f t="shared" si="25"/>
        <v>0</v>
      </c>
      <c r="AQ17" s="2">
        <f t="shared" si="25"/>
        <v>0</v>
      </c>
      <c r="AR17" s="2">
        <f t="shared" si="25"/>
        <v>0</v>
      </c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10"/>
      <c r="CG17" s="410"/>
      <c r="CH17" s="410"/>
      <c r="CI17" s="410"/>
      <c r="CJ17" s="410"/>
      <c r="CK17" s="410"/>
      <c r="CL17" s="410"/>
      <c r="CM17" s="410"/>
      <c r="CN17" s="410"/>
      <c r="CO17" s="410"/>
      <c r="CP17" s="410"/>
      <c r="CQ17" s="410"/>
      <c r="CR17" s="410"/>
      <c r="CS17" s="410"/>
      <c r="CT17" s="410"/>
      <c r="CU17" s="410"/>
      <c r="CV17" s="410"/>
      <c r="CW17" s="410"/>
      <c r="CX17" s="410"/>
      <c r="CY17" s="410"/>
      <c r="CZ17" s="410"/>
      <c r="DA17" s="410"/>
    </row>
  </sheetData>
  <mergeCells count="26">
    <mergeCell ref="CJ6:CO6"/>
    <mergeCell ref="CP6:CU6"/>
    <mergeCell ref="CV6:DA6"/>
    <mergeCell ref="DB6:DG6"/>
    <mergeCell ref="DH6:DM6"/>
    <mergeCell ref="DN6:DS6"/>
    <mergeCell ref="CJ4:CO4"/>
    <mergeCell ref="CP4:CU4"/>
    <mergeCell ref="CV4:DA4"/>
    <mergeCell ref="DB4:DG4"/>
    <mergeCell ref="DH4:DM4"/>
    <mergeCell ref="DN4:DS4"/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Y156"/>
  <sheetViews>
    <sheetView topLeftCell="CG1" workbookViewId="0">
      <pane ySplit="1" topLeftCell="A2" activePane="bottomLeft" state="frozen"/>
      <selection pane="bottomLeft" activeCell="DT1" sqref="CJ1:DY6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9" t="s">
        <v>5</v>
      </c>
      <c r="BV1" s="49" t="s">
        <v>6</v>
      </c>
      <c r="BW1" s="49" t="s">
        <v>7</v>
      </c>
      <c r="BX1" s="49" t="s">
        <v>8</v>
      </c>
      <c r="BY1" s="49" t="s">
        <v>9</v>
      </c>
      <c r="BZ1" s="49" t="s">
        <v>10</v>
      </c>
      <c r="CA1" s="49" t="s">
        <v>11</v>
      </c>
      <c r="CB1" s="49" t="s">
        <v>12</v>
      </c>
      <c r="CC1" s="50" t="s">
        <v>13</v>
      </c>
      <c r="CD1" s="49" t="s">
        <v>14</v>
      </c>
      <c r="CE1" s="49" t="s">
        <v>15</v>
      </c>
      <c r="CF1" s="49" t="s">
        <v>16</v>
      </c>
      <c r="CG1" s="49" t="s">
        <v>17</v>
      </c>
      <c r="CJ1" s="436" t="s">
        <v>1008</v>
      </c>
      <c r="CK1" s="416"/>
      <c r="CL1" s="416"/>
      <c r="CM1" s="416"/>
      <c r="CN1" s="416"/>
      <c r="CO1" s="416"/>
      <c r="CP1" s="433" t="s">
        <v>1009</v>
      </c>
      <c r="CQ1" s="416"/>
      <c r="CR1" s="416"/>
      <c r="CS1" s="416"/>
      <c r="CT1" s="416"/>
      <c r="CU1" s="416"/>
      <c r="CV1" s="437" t="s">
        <v>1010</v>
      </c>
      <c r="CW1" s="416"/>
      <c r="CX1" s="416"/>
      <c r="CY1" s="416"/>
      <c r="CZ1" s="416"/>
      <c r="DA1" s="416"/>
      <c r="DB1" s="431" t="s">
        <v>1011</v>
      </c>
      <c r="DC1" s="416"/>
      <c r="DD1" s="416"/>
      <c r="DE1" s="416"/>
      <c r="DF1" s="416"/>
      <c r="DG1" s="416"/>
      <c r="DH1" s="438" t="s">
        <v>1012</v>
      </c>
      <c r="DI1" s="416"/>
      <c r="DJ1" s="416"/>
      <c r="DK1" s="416"/>
      <c r="DL1" s="416"/>
      <c r="DM1" s="416"/>
      <c r="DN1" s="434" t="s">
        <v>1013</v>
      </c>
      <c r="DO1" s="416"/>
      <c r="DP1" s="416"/>
      <c r="DQ1" s="416"/>
      <c r="DR1" s="416"/>
      <c r="DS1" s="416"/>
      <c r="DT1" s="434" t="s">
        <v>1014</v>
      </c>
      <c r="DU1" s="416"/>
      <c r="DV1" s="416"/>
      <c r="DW1" s="416"/>
      <c r="DX1" s="416"/>
      <c r="DY1" s="416"/>
    </row>
    <row r="2" spans="1:129" x14ac:dyDescent="0.25">
      <c r="A2" s="51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9"/>
      <c r="CC2" s="13"/>
      <c r="CJ2" s="1">
        <f>AVERAGE(B3,B11,B19,B26,B42,B44,B52,B55,B61,B69,B76,B84,B85,B88,B94,B109,B118,B125,B129,B149,B151,B145)</f>
        <v>1.1445454545454543</v>
      </c>
      <c r="CK2" s="1">
        <f t="shared" ref="CK2:CO2" si="0">AVERAGE(C3,C11,C19,C26,C42,C44,C52,C55,C61,C69,C76,C84,C85,C88,C94,C109,C118,C125,C129,C149,C151,C145)</f>
        <v>1.2263157894736842</v>
      </c>
      <c r="CL2" s="1">
        <f t="shared" si="0"/>
        <v>1.2781818181818181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AVERAGE(B10,B17,B28,B33,B40,B50,B53,B64,B70,B77,B86,B90,B96,B102,B105,B111,B115,B123,B130,B140,B148)</f>
        <v>1.2195238095238097</v>
      </c>
      <c r="CQ2" s="1">
        <f t="shared" ref="CQ2:CU2" si="1">AVERAGE(C10,C17,C28,C33,C40,C50,C53,C64,C70,C77,C86,C90,C96,C102,C105,C111,C115,C123,C130,C140,C148)</f>
        <v>1.0985</v>
      </c>
      <c r="CR2" s="1">
        <f t="shared" si="1"/>
        <v>1.2666666666666666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AVERAGE(B14,B22,B48,B63,B95,B100,B104,B144)</f>
        <v>1.1825000000000001</v>
      </c>
      <c r="CW2" s="1">
        <f t="shared" ref="CW2:DA2" si="2">AVERAGE(C14,C22,C48,C63,C95,C100,C104,C144)</f>
        <v>1.2974999999999999</v>
      </c>
      <c r="CX2" s="1">
        <f t="shared" si="2"/>
        <v>0.87285714285714278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AVERAGE(B12,B16,B62,B81,B120,B137,B155)</f>
        <v>1.0014285714285713</v>
      </c>
      <c r="DC2" s="1">
        <f t="shared" ref="DC2:DG2" si="3">AVERAGE(C12,C16,C62,C81,C120,C137,C155)</f>
        <v>1.21</v>
      </c>
      <c r="DD2" s="1">
        <f t="shared" si="3"/>
        <v>1.2275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AVERAGE(B18,B27,B35,B41,B46,B99,B107,B114,B147)</f>
        <v>1.181111111111111</v>
      </c>
      <c r="DI2" s="1">
        <f t="shared" ref="DI2:DM2" si="4">AVERAGE(C18,C27,C35,C41,C46,C99,C107,C114,C147)</f>
        <v>0.98777777777777764</v>
      </c>
      <c r="DJ2" s="1">
        <f t="shared" si="4"/>
        <v>0.98749999999999993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9"/>
      <c r="CC3" s="13"/>
      <c r="CJ3" s="415">
        <f>_xlfn.AGGREGATE(1,6,CJ2:CO2)</f>
        <v>1.0965071770334929</v>
      </c>
      <c r="CK3" s="416"/>
      <c r="CL3" s="416"/>
      <c r="CM3" s="416"/>
      <c r="CN3" s="416"/>
      <c r="CO3" s="416"/>
      <c r="CP3" s="415">
        <f t="shared" ref="CP3" si="7">_xlfn.AGGREGATE(1,6,CP2:CU2)</f>
        <v>1.1157817460317461</v>
      </c>
      <c r="CQ3" s="416"/>
      <c r="CR3" s="416"/>
      <c r="CS3" s="416"/>
      <c r="CT3" s="416"/>
      <c r="CU3" s="416"/>
      <c r="CV3" s="415">
        <f t="shared" ref="CV3" si="8">_xlfn.AGGREGATE(1,6,CV2:DA2)</f>
        <v>1.1176190476190475</v>
      </c>
      <c r="CW3" s="416"/>
      <c r="CX3" s="416"/>
      <c r="CY3" s="416"/>
      <c r="CZ3" s="416"/>
      <c r="DA3" s="416"/>
      <c r="DB3" s="415">
        <f t="shared" ref="DB3" si="9">_xlfn.AGGREGATE(1,6,DB2:DG2)</f>
        <v>1.2672321428571429</v>
      </c>
      <c r="DC3" s="416"/>
      <c r="DD3" s="416"/>
      <c r="DE3" s="416"/>
      <c r="DF3" s="416"/>
      <c r="DG3" s="416"/>
      <c r="DH3" s="415">
        <f t="shared" ref="DH3" si="10">_xlfn.AGGREGATE(1,6,DH2:DM2)</f>
        <v>0.90409722222222211</v>
      </c>
      <c r="DI3" s="416"/>
      <c r="DJ3" s="416"/>
      <c r="DK3" s="416"/>
      <c r="DL3" s="416"/>
      <c r="DM3" s="416"/>
      <c r="DN3" s="415">
        <f t="shared" ref="DN3" si="11">_xlfn.AGGREGATE(1,6,DN2:DS2)</f>
        <v>1.2135555555555557</v>
      </c>
      <c r="DO3" s="416"/>
      <c r="DP3" s="416"/>
      <c r="DQ3" s="416"/>
      <c r="DR3" s="416"/>
      <c r="DS3" s="416"/>
      <c r="DT3" s="415">
        <f t="shared" ref="DT3" si="12">_xlfn.AGGREGATE(1,6,DT2:DY2)</f>
        <v>1.355</v>
      </c>
      <c r="DU3" s="416"/>
      <c r="DV3" s="416"/>
      <c r="DW3" s="416"/>
      <c r="DX3" s="416"/>
      <c r="DY3" s="416"/>
    </row>
    <row r="4" spans="1:12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9"/>
      <c r="CC4" s="13"/>
      <c r="CJ4" s="431" t="s">
        <v>997</v>
      </c>
      <c r="CK4" s="416"/>
      <c r="CL4" s="416"/>
      <c r="CM4" s="416"/>
      <c r="CN4" s="416"/>
      <c r="CO4" s="416"/>
      <c r="CP4" s="433" t="s">
        <v>1015</v>
      </c>
      <c r="CQ4" s="416"/>
      <c r="CR4" s="416"/>
      <c r="CS4" s="416"/>
      <c r="CT4" s="416"/>
      <c r="CU4" s="416"/>
      <c r="CV4" s="434" t="s">
        <v>1016</v>
      </c>
      <c r="CW4" s="416"/>
      <c r="CX4" s="416"/>
      <c r="CY4" s="416"/>
      <c r="CZ4" s="416"/>
      <c r="DA4" s="416"/>
      <c r="DB4" s="431" t="s">
        <v>1017</v>
      </c>
      <c r="DC4" s="416"/>
      <c r="DD4" s="416"/>
      <c r="DE4" s="416"/>
      <c r="DF4" s="416"/>
      <c r="DG4" s="416"/>
      <c r="DH4" s="434" t="s">
        <v>958</v>
      </c>
      <c r="DI4" s="416"/>
      <c r="DJ4" s="416"/>
      <c r="DK4" s="416"/>
      <c r="DL4" s="416"/>
      <c r="DM4" s="416"/>
      <c r="DN4" s="440" t="s">
        <v>957</v>
      </c>
      <c r="DO4" s="441"/>
      <c r="DP4" s="441"/>
      <c r="DQ4" s="441"/>
      <c r="DR4" s="441"/>
      <c r="DS4" s="441"/>
    </row>
    <row r="5" spans="1:12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9"/>
      <c r="CC5" s="13"/>
      <c r="CJ5" s="1">
        <f>AVERAGE(B4,B13,B21,B38,B58,B72,B78,B134,B138,B153)</f>
        <v>1.2580000000000002</v>
      </c>
      <c r="CK5" s="1">
        <f t="shared" ref="CK5:CO5" si="13">AVERAGE(C4,C13,C21,C38,C58,C72,C78,C134,C138,C153)</f>
        <v>1.2166666666666668</v>
      </c>
      <c r="CL5" s="1">
        <f t="shared" si="13"/>
        <v>1.0842857142857143</v>
      </c>
      <c r="CM5" s="1" t="e">
        <f t="shared" si="13"/>
        <v>#DIV/0!</v>
      </c>
      <c r="CN5" s="1">
        <f t="shared" si="13"/>
        <v>0.53</v>
      </c>
      <c r="CO5" s="1" t="e">
        <f t="shared" si="13"/>
        <v>#DIV/0!</v>
      </c>
      <c r="CP5" s="1">
        <f>AVERAGE(B5,B8,B23,B29,B34,B47,B57,B65,B67,B93,B101,B108,B119,B127,B131,B154)</f>
        <v>1.2637499999999997</v>
      </c>
      <c r="CQ5" s="1">
        <f t="shared" ref="CQ5" si="14">AVERAGE(C5,C8,C23,C29,C34,C47,C57,C65,C67,C93,C101,C108,C113,C124,C132,C136,C154)</f>
        <v>1.1949999999999998</v>
      </c>
      <c r="CR5" s="1">
        <f t="shared" ref="CR5" si="15">AVERAGE(D5,D8,D23,D29,D34,D47,D57,D65,D67,D93,D101,D108,D113,D124)</f>
        <v>1.2481818181818183</v>
      </c>
      <c r="CS5" s="1" t="e">
        <f t="shared" ref="CS5" si="16">AVERAGE(E5,E8,E23,E29,E34,E47,E57,E65,E67)</f>
        <v>#DIV/0!</v>
      </c>
      <c r="CT5" s="1">
        <f t="shared" ref="CT5" si="17">AVERAGE(F5,F8,F23,F29,F34,F47,F57,F65,F67,F136)</f>
        <v>0.84</v>
      </c>
      <c r="CU5" s="1">
        <f t="shared" ref="CU5" si="18">AVERAGE(G5,G8,G23,G29,G34,G47,G57,G65,G67,G101,G113)</f>
        <v>0.98</v>
      </c>
      <c r="CV5" s="1">
        <f>AVERAGE(B6,B9,B37,B82,B92,B97,B124,B128,B139,B152)</f>
        <v>1.2709999999999999</v>
      </c>
      <c r="CW5" s="1">
        <f t="shared" ref="CW5:DA5" si="19">AVERAGE(C6,C9,C37,C82,C92,C97,C124,C128,C139,C152)</f>
        <v>1.1922222222222223</v>
      </c>
      <c r="CX5" s="1">
        <f t="shared" si="19"/>
        <v>1.2414285714285713</v>
      </c>
      <c r="CY5" s="1" t="e">
        <f t="shared" si="19"/>
        <v>#DIV/0!</v>
      </c>
      <c r="CZ5" s="1">
        <f t="shared" si="19"/>
        <v>1.57</v>
      </c>
      <c r="DA5" s="1" t="e">
        <f t="shared" si="19"/>
        <v>#DIV/0!</v>
      </c>
      <c r="DB5" s="1">
        <f>AVERAGE(B24,B30,B39,B71,B75,B80,B106,B117)</f>
        <v>1.1412499999999999</v>
      </c>
      <c r="DC5" s="1">
        <f t="shared" ref="DC5:DG5" si="20">AVERAGE(C24,C30,C39,C71,C75,C80,C106,C117)</f>
        <v>1.6033333333333333</v>
      </c>
      <c r="DD5" s="1">
        <f t="shared" si="20"/>
        <v>1.282</v>
      </c>
      <c r="DE5" s="1" t="e">
        <f t="shared" si="20"/>
        <v>#DIV/0!</v>
      </c>
      <c r="DF5" s="1">
        <f t="shared" si="20"/>
        <v>1.4649999999999999</v>
      </c>
      <c r="DG5" s="1" t="e">
        <f t="shared" si="20"/>
        <v>#DIV/0!</v>
      </c>
      <c r="DH5" s="1">
        <f>AVERAGE(B20,B136)</f>
        <v>1.1399999999999999</v>
      </c>
      <c r="DI5" s="1">
        <f t="shared" ref="DI5:DM5" si="21">AVERAGE(C20,C136)</f>
        <v>1.26</v>
      </c>
      <c r="DJ5" s="1">
        <f t="shared" si="21"/>
        <v>0.93</v>
      </c>
      <c r="DK5" s="1" t="e">
        <f t="shared" si="21"/>
        <v>#DIV/0!</v>
      </c>
      <c r="DL5" s="1" t="e">
        <f t="shared" si="21"/>
        <v>#DIV/0!</v>
      </c>
      <c r="DM5" s="1" t="e">
        <f t="shared" si="21"/>
        <v>#DIV/0!</v>
      </c>
      <c r="DN5" s="1">
        <f>AVERAGE(B68,B121)</f>
        <v>1.03</v>
      </c>
      <c r="DO5" s="1">
        <f t="shared" ref="DO5:DS5" si="22">AVERAGE(C68,C121)</f>
        <v>0.83499999999999996</v>
      </c>
      <c r="DP5" s="1">
        <f t="shared" si="22"/>
        <v>0.95</v>
      </c>
      <c r="DQ5" s="1" t="e">
        <f t="shared" si="22"/>
        <v>#DIV/0!</v>
      </c>
      <c r="DR5" s="1" t="e">
        <f t="shared" si="22"/>
        <v>#DIV/0!</v>
      </c>
      <c r="DS5" s="1" t="e">
        <f t="shared" si="22"/>
        <v>#DIV/0!</v>
      </c>
    </row>
    <row r="6" spans="1:12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9"/>
      <c r="CC6" s="13"/>
      <c r="CJ6" s="415">
        <f>_xlfn.AGGREGATE(1,6,CJ5:CO5)</f>
        <v>1.0222380952380954</v>
      </c>
      <c r="CK6" s="416"/>
      <c r="CL6" s="416"/>
      <c r="CM6" s="416"/>
      <c r="CN6" s="416"/>
      <c r="CO6" s="416"/>
      <c r="CP6" s="415">
        <f t="shared" ref="CP6" si="23">_xlfn.AGGREGATE(1,6,CP5:CU5)</f>
        <v>1.1053863636363634</v>
      </c>
      <c r="CQ6" s="416"/>
      <c r="CR6" s="416"/>
      <c r="CS6" s="416"/>
      <c r="CT6" s="416"/>
      <c r="CU6" s="416"/>
      <c r="CV6" s="415">
        <f t="shared" ref="CV6" si="24">_xlfn.AGGREGATE(1,6,CV5:DA5)</f>
        <v>1.3186626984126983</v>
      </c>
      <c r="CW6" s="416"/>
      <c r="CX6" s="416"/>
      <c r="CY6" s="416"/>
      <c r="CZ6" s="416"/>
      <c r="DA6" s="416"/>
      <c r="DB6" s="415">
        <f t="shared" ref="DB6" si="25">_xlfn.AGGREGATE(1,6,DB5:DG5)</f>
        <v>1.3728958333333332</v>
      </c>
      <c r="DC6" s="416"/>
      <c r="DD6" s="416"/>
      <c r="DE6" s="416"/>
      <c r="DF6" s="416"/>
      <c r="DG6" s="416"/>
      <c r="DH6" s="415">
        <f t="shared" ref="DH6" si="26">_xlfn.AGGREGATE(1,6,DH5:DM5)</f>
        <v>1.1100000000000001</v>
      </c>
      <c r="DI6" s="416"/>
      <c r="DJ6" s="416"/>
      <c r="DK6" s="416"/>
      <c r="DL6" s="416"/>
      <c r="DM6" s="416"/>
      <c r="DN6" s="415">
        <f t="shared" ref="DN6" si="27">_xlfn.AGGREGATE(1,6,DN5:DS5)</f>
        <v>0.93833333333333335</v>
      </c>
      <c r="DO6" s="416"/>
      <c r="DP6" s="416"/>
      <c r="DQ6" s="416"/>
      <c r="DR6" s="416"/>
      <c r="DS6" s="416"/>
    </row>
    <row r="7" spans="1:129" x14ac:dyDescent="0.25">
      <c r="A7" s="45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9"/>
      <c r="CC7" s="13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</row>
    <row r="8" spans="1:12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9"/>
      <c r="CC8" s="13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</row>
    <row r="9" spans="1:12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9"/>
      <c r="CC9" s="13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</row>
    <row r="10" spans="1:12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9"/>
      <c r="CC10" s="13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</row>
    <row r="11" spans="1:12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9"/>
      <c r="CC11" s="13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</row>
    <row r="12" spans="1:12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9"/>
      <c r="CC12" s="13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</row>
    <row r="13" spans="1:12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9"/>
      <c r="CC13" s="13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</row>
    <row r="14" spans="1:12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9"/>
      <c r="CC14" s="13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</row>
    <row r="15" spans="1:129" x14ac:dyDescent="0.25">
      <c r="A15" s="51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9"/>
      <c r="CC15" s="13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</row>
    <row r="16" spans="1:129" x14ac:dyDescent="0.25">
      <c r="A16" s="52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9"/>
      <c r="CC16" s="13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9"/>
      <c r="CC17" s="13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9"/>
      <c r="CC18" s="13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9"/>
      <c r="CC19" s="13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9"/>
      <c r="CC20" s="13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9"/>
      <c r="CC21" s="13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9"/>
      <c r="CC22" s="13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9"/>
      <c r="CC23" s="13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9"/>
      <c r="CC24" s="13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</row>
    <row r="25" spans="1:123" ht="15.75" customHeight="1" x14ac:dyDescent="0.25">
      <c r="A25" s="51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9"/>
      <c r="CC25" s="13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9"/>
      <c r="CC26" s="13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9"/>
      <c r="CC27" s="13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9"/>
      <c r="CC28" s="13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9"/>
      <c r="CC29" s="13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9"/>
      <c r="CC30" s="13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</row>
    <row r="31" spans="1:123" ht="15.75" customHeight="1" x14ac:dyDescent="0.25">
      <c r="A31" s="45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9"/>
      <c r="CC31" s="13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9"/>
      <c r="CC32" s="13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9"/>
      <c r="CC33" s="13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9"/>
      <c r="CC34" s="13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9"/>
      <c r="CC35" s="13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</row>
    <row r="36" spans="1:123" ht="15.75" customHeight="1" x14ac:dyDescent="0.25">
      <c r="A36" s="51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9"/>
      <c r="CC36" s="13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9"/>
      <c r="CC37" s="13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9"/>
      <c r="CC38" s="13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9"/>
      <c r="CC39" s="13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9"/>
      <c r="CC40" s="13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9"/>
      <c r="CC41" s="13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9"/>
      <c r="CC42" s="13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</row>
    <row r="43" spans="1:123" ht="15.75" customHeight="1" x14ac:dyDescent="0.25">
      <c r="A43" s="51">
        <v>45689</v>
      </c>
      <c r="B43" s="51"/>
      <c r="C43" s="51"/>
      <c r="D43" s="51"/>
      <c r="E43" s="51"/>
      <c r="F43" s="4"/>
      <c r="G43" s="4"/>
      <c r="H43" s="2"/>
      <c r="I43" s="36"/>
      <c r="J43" s="36"/>
      <c r="K43" s="36"/>
      <c r="L43" s="36"/>
      <c r="M43" s="36"/>
      <c r="N43" s="36"/>
      <c r="O43" s="36"/>
      <c r="P43" s="13"/>
      <c r="Q43" s="36"/>
      <c r="R43" s="36"/>
      <c r="S43" s="36"/>
      <c r="T43" s="36"/>
      <c r="U43" s="4"/>
      <c r="V43" s="36"/>
      <c r="W43" s="36"/>
      <c r="X43" s="36"/>
      <c r="Y43" s="36"/>
      <c r="Z43" s="36"/>
      <c r="AA43" s="36"/>
      <c r="AB43" s="36"/>
      <c r="AC43" s="13"/>
      <c r="AD43" s="36"/>
      <c r="AE43" s="36"/>
      <c r="AF43" s="36"/>
      <c r="AG43" s="36"/>
      <c r="AH43" s="8"/>
      <c r="AI43" s="36"/>
      <c r="AJ43" s="36"/>
      <c r="AK43" s="36"/>
      <c r="AL43" s="36"/>
      <c r="AM43" s="36"/>
      <c r="AN43" s="36"/>
      <c r="AO43" s="36"/>
      <c r="AP43" s="13"/>
      <c r="AQ43" s="36"/>
      <c r="AR43" s="36"/>
      <c r="AS43" s="36"/>
      <c r="AT43" s="36"/>
      <c r="AU43" s="6"/>
      <c r="AV43" s="36"/>
      <c r="AW43" s="36"/>
      <c r="AX43" s="36"/>
      <c r="AY43" s="36"/>
      <c r="AZ43" s="36"/>
      <c r="BA43" s="36"/>
      <c r="BB43" s="36"/>
      <c r="BC43" s="13"/>
      <c r="BD43" s="36"/>
      <c r="BE43" s="36"/>
      <c r="BF43" s="36"/>
      <c r="BG43" s="36"/>
      <c r="BH43" s="10"/>
      <c r="BI43" s="36"/>
      <c r="BJ43" s="36"/>
      <c r="BK43" s="36"/>
      <c r="BL43" s="36"/>
      <c r="BM43" s="36"/>
      <c r="BN43" s="36"/>
      <c r="BO43" s="36"/>
      <c r="BP43" s="13"/>
      <c r="BQ43" s="36"/>
      <c r="BR43" s="36"/>
      <c r="BS43" s="36"/>
      <c r="BT43" s="36"/>
      <c r="BU43" s="49"/>
      <c r="BV43" s="36"/>
      <c r="BW43" s="36"/>
      <c r="BX43" s="36"/>
      <c r="BY43" s="36"/>
      <c r="BZ43" s="36"/>
      <c r="CA43" s="36"/>
      <c r="CB43" s="36"/>
      <c r="CC43" s="13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</row>
    <row r="44" spans="1:123" ht="15.75" customHeight="1" x14ac:dyDescent="0.25">
      <c r="A44" s="6" t="s">
        <v>869</v>
      </c>
      <c r="B44" s="37">
        <v>0.81</v>
      </c>
      <c r="C44" s="37">
        <v>1.01</v>
      </c>
      <c r="D44" s="37">
        <v>1.4</v>
      </c>
      <c r="E44" s="36"/>
      <c r="H44" s="2">
        <v>1</v>
      </c>
      <c r="I44" s="37">
        <v>4</v>
      </c>
      <c r="J44" s="37">
        <v>1</v>
      </c>
      <c r="K44" s="37">
        <v>0</v>
      </c>
      <c r="L44" s="37">
        <v>0</v>
      </c>
      <c r="M44" s="37">
        <v>0</v>
      </c>
      <c r="N44" s="37">
        <v>3</v>
      </c>
      <c r="O44" s="37">
        <v>1</v>
      </c>
      <c r="P44" s="13">
        <v>1</v>
      </c>
      <c r="Q44" s="37">
        <v>0</v>
      </c>
      <c r="R44" s="37">
        <v>0</v>
      </c>
      <c r="S44" s="37">
        <v>0</v>
      </c>
      <c r="T44" s="37">
        <v>0</v>
      </c>
      <c r="U44" s="4">
        <v>3</v>
      </c>
      <c r="V44" s="37">
        <v>2</v>
      </c>
      <c r="W44" s="37">
        <v>0</v>
      </c>
      <c r="X44" s="37">
        <v>1</v>
      </c>
      <c r="Y44" s="37">
        <v>0</v>
      </c>
      <c r="Z44" s="37">
        <v>1</v>
      </c>
      <c r="AA44" s="37">
        <v>4</v>
      </c>
      <c r="AB44" s="37">
        <v>0</v>
      </c>
      <c r="AC44" s="13">
        <v>0</v>
      </c>
      <c r="AD44" s="37">
        <v>1</v>
      </c>
      <c r="AE44" s="37">
        <v>0</v>
      </c>
      <c r="AF44" s="37">
        <v>0</v>
      </c>
      <c r="AG44" s="37">
        <v>0</v>
      </c>
      <c r="AH44" s="47">
        <v>2</v>
      </c>
      <c r="AI44" s="37">
        <v>0</v>
      </c>
      <c r="AJ44" s="37">
        <v>0</v>
      </c>
      <c r="AK44" s="37">
        <v>2</v>
      </c>
      <c r="AL44" s="37">
        <v>0</v>
      </c>
      <c r="AM44" s="37">
        <v>0</v>
      </c>
      <c r="AN44" s="37">
        <v>5</v>
      </c>
      <c r="AO44" s="37">
        <v>1</v>
      </c>
      <c r="AP44" s="13">
        <v>0</v>
      </c>
      <c r="AQ44" s="37">
        <v>1</v>
      </c>
      <c r="AR44" s="37">
        <v>1</v>
      </c>
      <c r="AS44" s="37">
        <v>0</v>
      </c>
      <c r="AT44" s="37">
        <v>0</v>
      </c>
      <c r="AU44" s="6"/>
      <c r="AV44" s="36"/>
      <c r="AW44" s="36"/>
      <c r="AX44" s="36"/>
      <c r="AY44" s="36"/>
      <c r="AZ44" s="36"/>
      <c r="BA44" s="36"/>
      <c r="BB44" s="36"/>
      <c r="BC44" s="13"/>
      <c r="BD44" s="36"/>
      <c r="BE44" s="36"/>
      <c r="BF44" s="36"/>
      <c r="BG44" s="36"/>
      <c r="BH44" s="10"/>
      <c r="BI44" s="36"/>
      <c r="BJ44" s="36"/>
      <c r="BK44" s="36"/>
      <c r="BL44" s="36"/>
      <c r="BM44" s="36"/>
      <c r="BN44" s="36"/>
      <c r="BO44" s="36"/>
      <c r="BP44" s="13"/>
      <c r="BQ44" s="36"/>
      <c r="BR44" s="36"/>
      <c r="BS44" s="36"/>
      <c r="BT44" s="36"/>
      <c r="BU44" s="49"/>
      <c r="BV44" s="36"/>
      <c r="BW44" s="36"/>
      <c r="BX44" s="36"/>
      <c r="BY44" s="36"/>
      <c r="BZ44" s="36"/>
      <c r="CA44" s="36"/>
      <c r="CB44" s="36"/>
      <c r="CC44" s="13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</row>
    <row r="45" spans="1:123" ht="15.75" customHeight="1" x14ac:dyDescent="0.25">
      <c r="A45" s="2" t="s">
        <v>870</v>
      </c>
      <c r="B45" s="37">
        <v>1.17</v>
      </c>
      <c r="C45" s="37">
        <v>1.41</v>
      </c>
      <c r="D45" s="37">
        <v>1.27</v>
      </c>
      <c r="E45" s="36"/>
      <c r="H45" s="2">
        <v>0</v>
      </c>
      <c r="I45" s="37">
        <v>1</v>
      </c>
      <c r="J45" s="37">
        <v>1</v>
      </c>
      <c r="K45" s="37">
        <v>0</v>
      </c>
      <c r="L45" s="37">
        <v>0</v>
      </c>
      <c r="M45" s="37">
        <v>0</v>
      </c>
      <c r="N45" s="37">
        <v>4</v>
      </c>
      <c r="O45" s="37">
        <v>1</v>
      </c>
      <c r="P45" s="13">
        <v>0</v>
      </c>
      <c r="Q45" s="37">
        <v>0</v>
      </c>
      <c r="R45" s="37">
        <v>1</v>
      </c>
      <c r="S45" s="37">
        <v>0</v>
      </c>
      <c r="T45" s="37">
        <v>0</v>
      </c>
      <c r="U45" s="4">
        <v>1</v>
      </c>
      <c r="V45" s="37">
        <v>5</v>
      </c>
      <c r="W45" s="37">
        <v>2</v>
      </c>
      <c r="X45" s="37">
        <v>0</v>
      </c>
      <c r="Y45" s="37">
        <v>0</v>
      </c>
      <c r="Z45" s="37">
        <v>0</v>
      </c>
      <c r="AA45" s="37">
        <v>2</v>
      </c>
      <c r="AB45" s="37">
        <v>1</v>
      </c>
      <c r="AC45" s="13">
        <v>0</v>
      </c>
      <c r="AD45" s="37">
        <v>1</v>
      </c>
      <c r="AE45" s="37">
        <v>0</v>
      </c>
      <c r="AF45" s="37">
        <v>0</v>
      </c>
      <c r="AG45" s="37">
        <v>0</v>
      </c>
      <c r="AH45" s="8">
        <v>0</v>
      </c>
      <c r="AI45" s="37">
        <v>1</v>
      </c>
      <c r="AJ45" s="37">
        <v>3</v>
      </c>
      <c r="AK45" s="37">
        <v>0</v>
      </c>
      <c r="AL45" s="37">
        <v>0</v>
      </c>
      <c r="AM45" s="37">
        <v>0</v>
      </c>
      <c r="AN45" s="37">
        <v>4</v>
      </c>
      <c r="AO45" s="37">
        <v>1</v>
      </c>
      <c r="AP45" s="13">
        <v>1</v>
      </c>
      <c r="AQ45" s="37">
        <v>1</v>
      </c>
      <c r="AR45" s="37">
        <v>0</v>
      </c>
      <c r="AS45" s="37">
        <v>0</v>
      </c>
      <c r="AT45" s="37">
        <v>0</v>
      </c>
      <c r="AU45" s="6"/>
      <c r="AV45" s="36"/>
      <c r="AW45" s="36"/>
      <c r="AX45" s="36"/>
      <c r="AY45" s="36"/>
      <c r="AZ45" s="36"/>
      <c r="BA45" s="36"/>
      <c r="BB45" s="36"/>
      <c r="BC45" s="13"/>
      <c r="BD45" s="36"/>
      <c r="BE45" s="36"/>
      <c r="BF45" s="36"/>
      <c r="BG45" s="36"/>
      <c r="BH45" s="10"/>
      <c r="BI45" s="36"/>
      <c r="BJ45" s="36"/>
      <c r="BK45" s="36"/>
      <c r="BL45" s="36"/>
      <c r="BM45" s="36"/>
      <c r="BN45" s="36"/>
      <c r="BO45" s="36"/>
      <c r="BP45" s="13"/>
      <c r="BQ45" s="36"/>
      <c r="BR45" s="36"/>
      <c r="BS45" s="36"/>
      <c r="BT45" s="36"/>
      <c r="BU45" s="49"/>
      <c r="BV45" s="36"/>
      <c r="BW45" s="36"/>
      <c r="BX45" s="36"/>
      <c r="BY45" s="36"/>
      <c r="BZ45" s="36"/>
      <c r="CA45" s="36"/>
      <c r="CB45" s="36"/>
      <c r="CC45" s="13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</row>
    <row r="46" spans="1:123" ht="15.75" customHeight="1" x14ac:dyDescent="0.25">
      <c r="A46" s="6" t="s">
        <v>871</v>
      </c>
      <c r="B46" s="37">
        <v>0.91</v>
      </c>
      <c r="C46" s="37">
        <v>1.24</v>
      </c>
      <c r="D46" s="37">
        <v>1.1299999999999999</v>
      </c>
      <c r="E46" s="36"/>
      <c r="H46" s="2">
        <v>1</v>
      </c>
      <c r="I46" s="37">
        <v>2</v>
      </c>
      <c r="J46" s="37">
        <v>1</v>
      </c>
      <c r="K46" s="37">
        <v>0</v>
      </c>
      <c r="L46" s="37">
        <v>0</v>
      </c>
      <c r="M46" s="37">
        <v>0</v>
      </c>
      <c r="N46" s="37">
        <v>2</v>
      </c>
      <c r="O46" s="37">
        <v>0</v>
      </c>
      <c r="P46" s="13">
        <v>0</v>
      </c>
      <c r="Q46" s="37">
        <v>0</v>
      </c>
      <c r="R46" s="37">
        <v>0</v>
      </c>
      <c r="S46" s="37">
        <v>0</v>
      </c>
      <c r="T46" s="37">
        <v>0</v>
      </c>
      <c r="U46" s="4">
        <v>1</v>
      </c>
      <c r="V46" s="37">
        <v>4</v>
      </c>
      <c r="W46" s="37">
        <v>1</v>
      </c>
      <c r="X46" s="37">
        <v>0</v>
      </c>
      <c r="Y46" s="37">
        <v>0</v>
      </c>
      <c r="Z46" s="37">
        <v>0</v>
      </c>
      <c r="AA46" s="37">
        <v>3</v>
      </c>
      <c r="AB46" s="37">
        <v>2</v>
      </c>
      <c r="AC46" s="13">
        <v>0</v>
      </c>
      <c r="AD46" s="37">
        <v>0</v>
      </c>
      <c r="AE46" s="37">
        <v>0</v>
      </c>
      <c r="AF46" s="37">
        <v>0</v>
      </c>
      <c r="AG46" s="37">
        <v>0</v>
      </c>
      <c r="AH46" s="8">
        <v>0</v>
      </c>
      <c r="AI46" s="37">
        <v>6</v>
      </c>
      <c r="AJ46" s="37">
        <v>1</v>
      </c>
      <c r="AK46" s="37">
        <v>0</v>
      </c>
      <c r="AL46" s="37">
        <v>0</v>
      </c>
      <c r="AM46" s="37">
        <v>0</v>
      </c>
      <c r="AN46" s="37">
        <v>4</v>
      </c>
      <c r="AO46" s="37">
        <v>0</v>
      </c>
      <c r="AP46" s="13">
        <v>0</v>
      </c>
      <c r="AQ46" s="37">
        <v>0</v>
      </c>
      <c r="AR46" s="37">
        <v>0</v>
      </c>
      <c r="AS46" s="37">
        <v>0</v>
      </c>
      <c r="AT46" s="37">
        <v>0</v>
      </c>
      <c r="AU46" s="6"/>
      <c r="AV46" s="36"/>
      <c r="AW46" s="36"/>
      <c r="AX46" s="36"/>
      <c r="AY46" s="36"/>
      <c r="AZ46" s="36"/>
      <c r="BA46" s="36"/>
      <c r="BB46" s="36"/>
      <c r="BC46" s="13"/>
      <c r="BD46" s="36"/>
      <c r="BE46" s="36"/>
      <c r="BF46" s="36"/>
      <c r="BG46" s="36"/>
      <c r="BH46" s="10"/>
      <c r="BI46" s="36"/>
      <c r="BJ46" s="36"/>
      <c r="BK46" s="36"/>
      <c r="BL46" s="36"/>
      <c r="BM46" s="36"/>
      <c r="BN46" s="36"/>
      <c r="BO46" s="36"/>
      <c r="BP46" s="13"/>
      <c r="BQ46" s="36"/>
      <c r="BR46" s="36"/>
      <c r="BS46" s="36"/>
      <c r="BT46" s="36"/>
      <c r="BU46" s="49"/>
      <c r="BV46" s="36"/>
      <c r="BW46" s="36"/>
      <c r="BX46" s="36"/>
      <c r="BY46" s="36"/>
      <c r="BZ46" s="36"/>
      <c r="CA46" s="36"/>
      <c r="CB46" s="36"/>
      <c r="CC46" s="13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</row>
    <row r="47" spans="1:123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H47" s="2">
        <v>0</v>
      </c>
      <c r="I47" s="37">
        <v>1</v>
      </c>
      <c r="J47" s="37">
        <v>0</v>
      </c>
      <c r="K47" s="37">
        <v>0</v>
      </c>
      <c r="L47" s="37">
        <v>0</v>
      </c>
      <c r="M47" s="37">
        <v>0</v>
      </c>
      <c r="N47" s="37">
        <v>2</v>
      </c>
      <c r="O47" s="37">
        <v>0</v>
      </c>
      <c r="P47" s="13">
        <v>0</v>
      </c>
      <c r="Q47" s="37">
        <v>0</v>
      </c>
      <c r="R47" s="37">
        <v>0</v>
      </c>
      <c r="S47" s="37">
        <v>0</v>
      </c>
      <c r="T47" s="37">
        <v>0</v>
      </c>
      <c r="U47" s="4">
        <v>0</v>
      </c>
      <c r="V47" s="37">
        <v>1</v>
      </c>
      <c r="W47" s="37">
        <v>0</v>
      </c>
      <c r="X47" s="37">
        <v>1</v>
      </c>
      <c r="Y47" s="37">
        <v>0</v>
      </c>
      <c r="Z47" s="37">
        <v>0</v>
      </c>
      <c r="AA47" s="37">
        <v>1</v>
      </c>
      <c r="AB47" s="37">
        <v>1</v>
      </c>
      <c r="AC47" s="13">
        <v>0</v>
      </c>
      <c r="AD47" s="37">
        <v>0</v>
      </c>
      <c r="AE47" s="37">
        <v>0</v>
      </c>
      <c r="AF47" s="37">
        <v>0</v>
      </c>
      <c r="AG47" s="37">
        <v>0</v>
      </c>
      <c r="AH47" s="8">
        <v>0</v>
      </c>
      <c r="AI47" s="37">
        <v>3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13">
        <v>0</v>
      </c>
      <c r="AQ47" s="37">
        <v>0</v>
      </c>
      <c r="AR47" s="37">
        <v>0</v>
      </c>
      <c r="AS47" s="37">
        <v>0</v>
      </c>
      <c r="AT47" s="37">
        <v>0</v>
      </c>
      <c r="AU47" s="6"/>
      <c r="AV47" s="36"/>
      <c r="AW47" s="36"/>
      <c r="AX47" s="36"/>
      <c r="AY47" s="36"/>
      <c r="AZ47" s="36"/>
      <c r="BA47" s="36"/>
      <c r="BB47" s="36"/>
      <c r="BC47" s="13"/>
      <c r="BD47" s="36"/>
      <c r="BE47" s="36"/>
      <c r="BF47" s="36"/>
      <c r="BG47" s="36"/>
      <c r="BH47" s="10"/>
      <c r="BI47" s="36"/>
      <c r="BJ47" s="36"/>
      <c r="BK47" s="36"/>
      <c r="BL47" s="36"/>
      <c r="BM47" s="36"/>
      <c r="BN47" s="36"/>
      <c r="BO47" s="36"/>
      <c r="BP47" s="13"/>
      <c r="BQ47" s="36"/>
      <c r="BR47" s="36"/>
      <c r="BS47" s="36"/>
      <c r="BT47" s="36"/>
      <c r="BU47" s="49"/>
      <c r="BV47" s="36"/>
      <c r="BW47" s="36"/>
      <c r="BX47" s="36"/>
      <c r="BY47" s="36"/>
      <c r="BZ47" s="36"/>
      <c r="CA47" s="36"/>
      <c r="CB47" s="36"/>
      <c r="CC47" s="13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</row>
    <row r="48" spans="1:123" ht="15.75" customHeight="1" x14ac:dyDescent="0.25">
      <c r="A48" s="2" t="s">
        <v>872</v>
      </c>
      <c r="B48" s="37">
        <v>1.22</v>
      </c>
      <c r="C48" s="37">
        <v>1.64</v>
      </c>
      <c r="D48" s="37">
        <v>1.36</v>
      </c>
      <c r="E48" s="36"/>
      <c r="H48" s="2">
        <v>0</v>
      </c>
      <c r="I48" s="37">
        <v>4</v>
      </c>
      <c r="J48" s="37">
        <v>2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13">
        <v>0</v>
      </c>
      <c r="Q48" s="37">
        <v>0</v>
      </c>
      <c r="R48" s="37">
        <v>0</v>
      </c>
      <c r="S48" s="37">
        <v>0</v>
      </c>
      <c r="T48" s="37">
        <v>0</v>
      </c>
      <c r="U48" s="4">
        <v>0</v>
      </c>
      <c r="V48" s="37">
        <v>2</v>
      </c>
      <c r="W48" s="37">
        <v>1</v>
      </c>
      <c r="X48" s="37">
        <v>1</v>
      </c>
      <c r="Y48" s="37">
        <v>0</v>
      </c>
      <c r="Z48" s="37">
        <v>0</v>
      </c>
      <c r="AA48" s="37">
        <v>0</v>
      </c>
      <c r="AB48" s="37">
        <v>0</v>
      </c>
      <c r="AC48" s="13">
        <v>0</v>
      </c>
      <c r="AD48" s="37">
        <v>0</v>
      </c>
      <c r="AE48" s="37">
        <v>0</v>
      </c>
      <c r="AF48" s="37">
        <v>1</v>
      </c>
      <c r="AG48" s="37">
        <v>0</v>
      </c>
      <c r="AH48" s="47">
        <v>1</v>
      </c>
      <c r="AI48" s="37">
        <v>1</v>
      </c>
      <c r="AJ48" s="37">
        <v>1</v>
      </c>
      <c r="AK48" s="37">
        <v>0</v>
      </c>
      <c r="AL48" s="37">
        <v>0</v>
      </c>
      <c r="AM48" s="37">
        <v>0</v>
      </c>
      <c r="AN48" s="37">
        <v>3</v>
      </c>
      <c r="AO48" s="37">
        <v>1</v>
      </c>
      <c r="AP48" s="13">
        <v>0</v>
      </c>
      <c r="AQ48" s="37">
        <v>0</v>
      </c>
      <c r="AR48" s="37">
        <v>0</v>
      </c>
      <c r="AS48" s="37">
        <v>0</v>
      </c>
      <c r="AT48" s="37">
        <v>0</v>
      </c>
      <c r="AU48" s="6"/>
      <c r="AV48" s="36"/>
      <c r="AW48" s="36"/>
      <c r="AX48" s="36"/>
      <c r="AY48" s="36"/>
      <c r="AZ48" s="36"/>
      <c r="BA48" s="36"/>
      <c r="BB48" s="36"/>
      <c r="BC48" s="13"/>
      <c r="BD48" s="36"/>
      <c r="BE48" s="36"/>
      <c r="BF48" s="36"/>
      <c r="BG48" s="36"/>
      <c r="BH48" s="10"/>
      <c r="BI48" s="36"/>
      <c r="BJ48" s="36"/>
      <c r="BK48" s="36"/>
      <c r="BL48" s="36"/>
      <c r="BM48" s="36"/>
      <c r="BN48" s="36"/>
      <c r="BO48" s="36"/>
      <c r="BP48" s="13"/>
      <c r="BQ48" s="36"/>
      <c r="BR48" s="36"/>
      <c r="BS48" s="36"/>
      <c r="BT48" s="36"/>
      <c r="BU48" s="49"/>
      <c r="BV48" s="36"/>
      <c r="BW48" s="36"/>
      <c r="BX48" s="36"/>
      <c r="BY48" s="36"/>
      <c r="BZ48" s="36"/>
      <c r="CA48" s="36"/>
      <c r="CB48" s="36"/>
      <c r="CC48" s="13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</row>
    <row r="49" spans="1:123" ht="15.75" customHeight="1" x14ac:dyDescent="0.25">
      <c r="A49" s="45">
        <v>45690</v>
      </c>
      <c r="B49" s="45"/>
      <c r="C49" s="45"/>
      <c r="D49" s="45"/>
      <c r="E49" s="45"/>
      <c r="F49" s="45"/>
      <c r="G49" s="45"/>
      <c r="H49" s="2"/>
      <c r="I49" s="36"/>
      <c r="J49" s="36"/>
      <c r="K49" s="36"/>
      <c r="L49" s="36"/>
      <c r="M49" s="36"/>
      <c r="N49" s="36"/>
      <c r="O49" s="36"/>
      <c r="P49" s="13"/>
      <c r="Q49" s="36"/>
      <c r="R49" s="36"/>
      <c r="S49" s="36"/>
      <c r="T49" s="36"/>
      <c r="U49" s="4"/>
      <c r="V49" s="36"/>
      <c r="W49" s="36"/>
      <c r="X49" s="36"/>
      <c r="Y49" s="36"/>
      <c r="Z49" s="36"/>
      <c r="AA49" s="36"/>
      <c r="AB49" s="36"/>
      <c r="AC49" s="13"/>
      <c r="AD49" s="36"/>
      <c r="AE49" s="36"/>
      <c r="AF49" s="36"/>
      <c r="AG49" s="36"/>
      <c r="AH49" s="8"/>
      <c r="AI49" s="36"/>
      <c r="AJ49" s="36"/>
      <c r="AK49" s="36"/>
      <c r="AL49" s="36"/>
      <c r="AM49" s="36"/>
      <c r="AN49" s="36"/>
      <c r="AO49" s="36"/>
      <c r="AP49" s="13"/>
      <c r="AQ49" s="36"/>
      <c r="AR49" s="36"/>
      <c r="AS49" s="36"/>
      <c r="AT49" s="36"/>
      <c r="AU49" s="6"/>
      <c r="AV49" s="36"/>
      <c r="AW49" s="36"/>
      <c r="AX49" s="36"/>
      <c r="AY49" s="36"/>
      <c r="AZ49" s="36"/>
      <c r="BA49" s="36"/>
      <c r="BB49" s="36"/>
      <c r="BC49" s="13"/>
      <c r="BD49" s="36"/>
      <c r="BE49" s="36"/>
      <c r="BF49" s="36"/>
      <c r="BG49" s="36"/>
      <c r="BH49" s="10"/>
      <c r="BI49" s="36"/>
      <c r="BJ49" s="36"/>
      <c r="BK49" s="36"/>
      <c r="BL49" s="36"/>
      <c r="BM49" s="36"/>
      <c r="BN49" s="36"/>
      <c r="BO49" s="36"/>
      <c r="BP49" s="13"/>
      <c r="BQ49" s="36"/>
      <c r="BR49" s="36"/>
      <c r="BS49" s="36"/>
      <c r="BT49" s="36"/>
      <c r="BU49" s="49"/>
      <c r="BV49" s="36"/>
      <c r="BW49" s="36"/>
      <c r="BX49" s="36"/>
      <c r="BY49" s="36"/>
      <c r="BZ49" s="36"/>
      <c r="CA49" s="36"/>
      <c r="CB49" s="36"/>
      <c r="CC49" s="13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</row>
    <row r="50" spans="1:123" ht="15.75" customHeight="1" x14ac:dyDescent="0.25">
      <c r="A50" s="39" t="s">
        <v>873</v>
      </c>
      <c r="B50" s="37">
        <v>1.67</v>
      </c>
      <c r="C50" s="37">
        <v>1.07</v>
      </c>
      <c r="D50" s="36"/>
      <c r="E50" s="37">
        <v>0.67</v>
      </c>
      <c r="H50" s="2">
        <v>1</v>
      </c>
      <c r="I50" s="37">
        <v>2</v>
      </c>
      <c r="J50" s="37">
        <v>2</v>
      </c>
      <c r="K50" s="37">
        <v>0</v>
      </c>
      <c r="L50" s="37">
        <v>0</v>
      </c>
      <c r="M50" s="37">
        <v>0</v>
      </c>
      <c r="N50" s="37">
        <v>2</v>
      </c>
      <c r="O50" s="37">
        <v>0</v>
      </c>
      <c r="P50" s="13">
        <v>0</v>
      </c>
      <c r="Q50" s="37">
        <v>0</v>
      </c>
      <c r="R50" s="37">
        <v>0</v>
      </c>
      <c r="S50" s="37">
        <v>0</v>
      </c>
      <c r="T50" s="37">
        <v>0</v>
      </c>
      <c r="U50" s="4">
        <v>0</v>
      </c>
      <c r="V50" s="37">
        <v>3</v>
      </c>
      <c r="W50" s="37">
        <v>0</v>
      </c>
      <c r="X50" s="37">
        <v>0</v>
      </c>
      <c r="Y50" s="37">
        <v>0</v>
      </c>
      <c r="Z50" s="37">
        <v>0</v>
      </c>
      <c r="AA50" s="37">
        <v>1</v>
      </c>
      <c r="AB50" s="37">
        <v>0</v>
      </c>
      <c r="AC50" s="13">
        <v>0</v>
      </c>
      <c r="AD50" s="37">
        <v>0</v>
      </c>
      <c r="AE50" s="37">
        <v>0</v>
      </c>
      <c r="AF50" s="37">
        <v>0</v>
      </c>
      <c r="AG50" s="37">
        <v>0</v>
      </c>
      <c r="AH50" s="8"/>
      <c r="AI50" s="36"/>
      <c r="AJ50" s="36"/>
      <c r="AK50" s="36"/>
      <c r="AL50" s="36"/>
      <c r="AM50" s="36"/>
      <c r="AN50" s="36"/>
      <c r="AO50" s="36"/>
      <c r="AP50" s="13"/>
      <c r="AQ50" s="36"/>
      <c r="AR50" s="36"/>
      <c r="AS50" s="36"/>
      <c r="AT50" s="36"/>
      <c r="AU50" s="6">
        <v>0</v>
      </c>
      <c r="AV50" s="37">
        <v>1</v>
      </c>
      <c r="AW50" s="37">
        <v>0</v>
      </c>
      <c r="AX50" s="37">
        <v>0</v>
      </c>
      <c r="AY50" s="37">
        <v>0</v>
      </c>
      <c r="AZ50" s="37">
        <v>0</v>
      </c>
      <c r="BA50" s="37">
        <v>2</v>
      </c>
      <c r="BB50" s="37">
        <v>0</v>
      </c>
      <c r="BC50" s="13">
        <v>0</v>
      </c>
      <c r="BD50" s="37">
        <v>0</v>
      </c>
      <c r="BE50" s="37">
        <v>0</v>
      </c>
      <c r="BF50" s="37">
        <v>0</v>
      </c>
      <c r="BG50" s="37">
        <v>0</v>
      </c>
      <c r="BH50" s="10"/>
      <c r="BI50" s="36"/>
      <c r="BJ50" s="36"/>
      <c r="BK50" s="36"/>
      <c r="BL50" s="36"/>
      <c r="BM50" s="36"/>
      <c r="BN50" s="36"/>
      <c r="BO50" s="36"/>
      <c r="BP50" s="13"/>
      <c r="BQ50" s="36"/>
      <c r="BR50" s="36"/>
      <c r="BS50" s="36"/>
      <c r="BT50" s="36"/>
      <c r="BU50" s="49"/>
      <c r="BV50" s="36"/>
      <c r="BW50" s="36"/>
      <c r="BX50" s="36"/>
      <c r="BY50" s="36"/>
      <c r="BZ50" s="36"/>
      <c r="CA50" s="36"/>
      <c r="CB50" s="36"/>
      <c r="CC50" s="13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</row>
    <row r="51" spans="1:123" ht="15.75" customHeight="1" x14ac:dyDescent="0.25">
      <c r="A51" s="45">
        <v>45692</v>
      </c>
      <c r="B51" s="45"/>
      <c r="C51" s="45"/>
      <c r="D51" s="45"/>
      <c r="E51" s="45"/>
      <c r="F51" s="45"/>
      <c r="G51" s="45"/>
      <c r="H51" s="2"/>
      <c r="I51" s="36"/>
      <c r="J51" s="36"/>
      <c r="K51" s="36"/>
      <c r="L51" s="36"/>
      <c r="M51" s="36"/>
      <c r="N51" s="36"/>
      <c r="O51" s="36"/>
      <c r="P51" s="13"/>
      <c r="Q51" s="36"/>
      <c r="R51" s="36"/>
      <c r="S51" s="36"/>
      <c r="T51" s="36"/>
      <c r="U51" s="4"/>
      <c r="V51" s="36"/>
      <c r="W51" s="36"/>
      <c r="X51" s="36"/>
      <c r="Y51" s="36"/>
      <c r="Z51" s="36"/>
      <c r="AA51" s="36"/>
      <c r="AB51" s="36"/>
      <c r="AC51" s="13"/>
      <c r="AD51" s="36"/>
      <c r="AE51" s="36"/>
      <c r="AF51" s="36"/>
      <c r="AG51" s="36"/>
      <c r="AH51" s="8"/>
      <c r="AI51" s="36"/>
      <c r="AJ51" s="36"/>
      <c r="AK51" s="36"/>
      <c r="AL51" s="36"/>
      <c r="AM51" s="36"/>
      <c r="AN51" s="36"/>
      <c r="AO51" s="36"/>
      <c r="AP51" s="13"/>
      <c r="AQ51" s="36"/>
      <c r="AR51" s="36"/>
      <c r="AS51" s="36"/>
      <c r="AT51" s="36"/>
      <c r="AU51" s="6"/>
      <c r="AV51" s="36"/>
      <c r="AW51" s="36"/>
      <c r="AX51" s="36"/>
      <c r="AY51" s="36"/>
      <c r="AZ51" s="36"/>
      <c r="BA51" s="36"/>
      <c r="BB51" s="36"/>
      <c r="BC51" s="13"/>
      <c r="BD51" s="36"/>
      <c r="BE51" s="36"/>
      <c r="BF51" s="36"/>
      <c r="BG51" s="36"/>
      <c r="BH51" s="10"/>
      <c r="BI51" s="36"/>
      <c r="BJ51" s="36"/>
      <c r="BK51" s="36"/>
      <c r="BL51" s="36"/>
      <c r="BM51" s="36"/>
      <c r="BN51" s="36"/>
      <c r="BO51" s="36"/>
      <c r="BP51" s="13"/>
      <c r="BQ51" s="36"/>
      <c r="BR51" s="36"/>
      <c r="BS51" s="36"/>
      <c r="BT51" s="36"/>
      <c r="BU51" s="49"/>
      <c r="BV51" s="36"/>
      <c r="BW51" s="36"/>
      <c r="BX51" s="36"/>
      <c r="BY51" s="36"/>
      <c r="BZ51" s="36"/>
      <c r="CA51" s="36"/>
      <c r="CB51" s="36"/>
      <c r="CC51" s="13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</row>
    <row r="52" spans="1:123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H52" s="2">
        <v>0</v>
      </c>
      <c r="I52" s="37">
        <v>1</v>
      </c>
      <c r="J52" s="37">
        <v>0</v>
      </c>
      <c r="K52" s="37">
        <v>0</v>
      </c>
      <c r="L52" s="37">
        <v>0</v>
      </c>
      <c r="M52" s="37">
        <v>1</v>
      </c>
      <c r="N52" s="37">
        <v>2</v>
      </c>
      <c r="O52" s="37">
        <v>1</v>
      </c>
      <c r="P52" s="13">
        <v>0</v>
      </c>
      <c r="Q52" s="37">
        <v>0</v>
      </c>
      <c r="R52" s="37">
        <v>0</v>
      </c>
      <c r="S52" s="37">
        <v>0</v>
      </c>
      <c r="T52" s="37">
        <v>0</v>
      </c>
      <c r="U52" s="4">
        <v>0</v>
      </c>
      <c r="V52" s="37">
        <v>2</v>
      </c>
      <c r="W52" s="37">
        <v>2</v>
      </c>
      <c r="X52" s="37">
        <v>0</v>
      </c>
      <c r="Y52" s="37">
        <v>0</v>
      </c>
      <c r="Z52" s="37">
        <v>0</v>
      </c>
      <c r="AA52" s="37">
        <v>4</v>
      </c>
      <c r="AB52" s="37">
        <v>1</v>
      </c>
      <c r="AC52" s="13">
        <v>0</v>
      </c>
      <c r="AD52" s="37">
        <v>1</v>
      </c>
      <c r="AE52" s="37">
        <v>0</v>
      </c>
      <c r="AF52" s="37">
        <v>0</v>
      </c>
      <c r="AG52" s="37">
        <v>0</v>
      </c>
      <c r="AH52" s="8">
        <v>0</v>
      </c>
      <c r="AI52" s="37">
        <v>5</v>
      </c>
      <c r="AJ52" s="37">
        <v>0</v>
      </c>
      <c r="AK52" s="37">
        <v>0</v>
      </c>
      <c r="AL52" s="37">
        <v>0</v>
      </c>
      <c r="AM52" s="37">
        <v>0</v>
      </c>
      <c r="AN52" s="37">
        <v>1</v>
      </c>
      <c r="AO52" s="37">
        <v>0</v>
      </c>
      <c r="AP52" s="13">
        <v>0</v>
      </c>
      <c r="AQ52" s="37">
        <v>0</v>
      </c>
      <c r="AR52" s="37">
        <v>0</v>
      </c>
      <c r="AS52" s="37">
        <v>0</v>
      </c>
      <c r="AT52" s="37">
        <v>0</v>
      </c>
      <c r="AU52" s="6"/>
      <c r="AV52" s="36"/>
      <c r="AW52" s="36"/>
      <c r="AX52" s="36"/>
      <c r="AY52" s="36"/>
      <c r="AZ52" s="36"/>
      <c r="BA52" s="36"/>
      <c r="BB52" s="36"/>
      <c r="BC52" s="13"/>
      <c r="BD52" s="36"/>
      <c r="BE52" s="36"/>
      <c r="BF52" s="36"/>
      <c r="BG52" s="36"/>
      <c r="BH52" s="10"/>
      <c r="BI52" s="36"/>
      <c r="BJ52" s="36"/>
      <c r="BK52" s="36"/>
      <c r="BL52" s="36"/>
      <c r="BM52" s="36"/>
      <c r="BN52" s="36"/>
      <c r="BO52" s="36"/>
      <c r="BP52" s="13"/>
      <c r="BQ52" s="36"/>
      <c r="BR52" s="36"/>
      <c r="BS52" s="36"/>
      <c r="BT52" s="36"/>
      <c r="BU52" s="49"/>
      <c r="BV52" s="36"/>
      <c r="BW52" s="36"/>
      <c r="BX52" s="36"/>
      <c r="BY52" s="36"/>
      <c r="BZ52" s="36"/>
      <c r="CA52" s="36"/>
      <c r="CB52" s="36"/>
      <c r="CC52" s="13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</row>
    <row r="53" spans="1:123" ht="15.75" customHeight="1" x14ac:dyDescent="0.25">
      <c r="A53" s="2" t="s">
        <v>874</v>
      </c>
      <c r="B53" s="37">
        <v>1.1399999999999999</v>
      </c>
      <c r="C53" s="37">
        <v>0.81</v>
      </c>
      <c r="D53" s="37">
        <v>1.65</v>
      </c>
      <c r="E53" s="36"/>
      <c r="H53" s="2">
        <v>0</v>
      </c>
      <c r="I53" s="37">
        <v>6</v>
      </c>
      <c r="J53" s="37">
        <v>2</v>
      </c>
      <c r="K53" s="37">
        <v>0</v>
      </c>
      <c r="L53" s="37">
        <v>0</v>
      </c>
      <c r="M53" s="37">
        <v>0</v>
      </c>
      <c r="N53" s="37">
        <v>5</v>
      </c>
      <c r="O53" s="37">
        <v>1</v>
      </c>
      <c r="P53" s="13">
        <v>0</v>
      </c>
      <c r="Q53" s="37">
        <v>1</v>
      </c>
      <c r="R53" s="37">
        <v>0</v>
      </c>
      <c r="S53" s="37">
        <v>0</v>
      </c>
      <c r="T53" s="37">
        <v>0</v>
      </c>
      <c r="U53" s="4">
        <v>0</v>
      </c>
      <c r="V53" s="37">
        <v>1</v>
      </c>
      <c r="W53" s="37">
        <v>0</v>
      </c>
      <c r="X53" s="37">
        <v>0</v>
      </c>
      <c r="Y53" s="37">
        <v>0</v>
      </c>
      <c r="Z53" s="37">
        <v>0</v>
      </c>
      <c r="AA53" s="37">
        <v>2</v>
      </c>
      <c r="AB53" s="37">
        <v>0</v>
      </c>
      <c r="AC53" s="13">
        <v>0</v>
      </c>
      <c r="AD53" s="37">
        <v>0</v>
      </c>
      <c r="AE53" s="37">
        <v>0</v>
      </c>
      <c r="AF53" s="37">
        <v>0</v>
      </c>
      <c r="AG53" s="37">
        <v>0</v>
      </c>
      <c r="AH53" s="47">
        <v>2</v>
      </c>
      <c r="AI53" s="37">
        <v>3</v>
      </c>
      <c r="AJ53" s="37">
        <v>2</v>
      </c>
      <c r="AK53" s="37">
        <v>2</v>
      </c>
      <c r="AL53" s="37">
        <v>0</v>
      </c>
      <c r="AM53" s="37">
        <v>1</v>
      </c>
      <c r="AN53" s="37">
        <v>1</v>
      </c>
      <c r="AO53" s="37">
        <v>1</v>
      </c>
      <c r="AP53" s="13">
        <v>0</v>
      </c>
      <c r="AQ53" s="37">
        <v>0</v>
      </c>
      <c r="AR53" s="37">
        <v>0</v>
      </c>
      <c r="AS53" s="37">
        <v>0</v>
      </c>
      <c r="AT53" s="37">
        <v>0</v>
      </c>
      <c r="AU53" s="6"/>
      <c r="AV53" s="36"/>
      <c r="AW53" s="36"/>
      <c r="AX53" s="36"/>
      <c r="AY53" s="36"/>
      <c r="AZ53" s="36"/>
      <c r="BA53" s="36"/>
      <c r="BB53" s="36"/>
      <c r="BC53" s="13"/>
      <c r="BD53" s="36"/>
      <c r="BE53" s="36"/>
      <c r="BF53" s="36"/>
      <c r="BG53" s="36"/>
      <c r="BH53" s="10"/>
      <c r="BI53" s="36"/>
      <c r="BJ53" s="36"/>
      <c r="BK53" s="36"/>
      <c r="BL53" s="36"/>
      <c r="BM53" s="36"/>
      <c r="BN53" s="36"/>
      <c r="BO53" s="36"/>
      <c r="BP53" s="13"/>
      <c r="BQ53" s="36"/>
      <c r="BR53" s="36"/>
      <c r="BS53" s="36"/>
      <c r="BT53" s="36"/>
      <c r="BU53" s="49"/>
      <c r="BV53" s="36"/>
      <c r="BW53" s="36"/>
      <c r="BX53" s="36"/>
      <c r="BY53" s="36"/>
      <c r="BZ53" s="36"/>
      <c r="CA53" s="36"/>
      <c r="CB53" s="36"/>
      <c r="CC53" s="13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</row>
    <row r="54" spans="1:123" ht="15.75" customHeight="1" x14ac:dyDescent="0.25">
      <c r="A54" s="45">
        <v>45698</v>
      </c>
      <c r="B54" s="45"/>
      <c r="C54" s="45"/>
      <c r="D54" s="45"/>
      <c r="E54" s="45"/>
      <c r="F54" s="45"/>
      <c r="G54" s="45"/>
      <c r="H54" s="2"/>
      <c r="I54" s="36"/>
      <c r="J54" s="36"/>
      <c r="K54" s="36"/>
      <c r="L54" s="36"/>
      <c r="M54" s="36"/>
      <c r="N54" s="36"/>
      <c r="O54" s="36"/>
      <c r="P54" s="13"/>
      <c r="Q54" s="36"/>
      <c r="R54" s="36"/>
      <c r="S54" s="36"/>
      <c r="T54" s="36"/>
      <c r="U54" s="4"/>
      <c r="V54" s="36"/>
      <c r="W54" s="36"/>
      <c r="X54" s="36"/>
      <c r="Y54" s="36"/>
      <c r="Z54" s="36"/>
      <c r="AA54" s="36"/>
      <c r="AB54" s="36"/>
      <c r="AC54" s="13"/>
      <c r="AD54" s="36"/>
      <c r="AE54" s="36"/>
      <c r="AF54" s="36"/>
      <c r="AG54" s="36"/>
      <c r="AH54" s="8"/>
      <c r="AI54" s="36"/>
      <c r="AJ54" s="36"/>
      <c r="AK54" s="36"/>
      <c r="AL54" s="36"/>
      <c r="AM54" s="36"/>
      <c r="AN54" s="36"/>
      <c r="AO54" s="36"/>
      <c r="AP54" s="13"/>
      <c r="AQ54" s="36"/>
      <c r="AR54" s="36"/>
      <c r="AS54" s="36"/>
      <c r="AT54" s="36"/>
      <c r="AU54" s="6"/>
      <c r="AV54" s="36"/>
      <c r="AW54" s="36"/>
      <c r="AX54" s="36"/>
      <c r="AY54" s="36"/>
      <c r="AZ54" s="36"/>
      <c r="BA54" s="36"/>
      <c r="BB54" s="36"/>
      <c r="BC54" s="13"/>
      <c r="BD54" s="36"/>
      <c r="BE54" s="36"/>
      <c r="BF54" s="36"/>
      <c r="BG54" s="36"/>
      <c r="BH54" s="10"/>
      <c r="BI54" s="36"/>
      <c r="BJ54" s="36"/>
      <c r="BK54" s="36"/>
      <c r="BL54" s="36"/>
      <c r="BM54" s="36"/>
      <c r="BN54" s="36"/>
      <c r="BO54" s="36"/>
      <c r="BP54" s="13"/>
      <c r="BQ54" s="36"/>
      <c r="BR54" s="36"/>
      <c r="BS54" s="36"/>
      <c r="BT54" s="36"/>
      <c r="BU54" s="49"/>
      <c r="BV54" s="36"/>
      <c r="BW54" s="36"/>
      <c r="BX54" s="36"/>
      <c r="BY54" s="36"/>
      <c r="BZ54" s="36"/>
      <c r="CA54" s="36"/>
      <c r="CB54" s="36"/>
      <c r="CC54" s="13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</row>
    <row r="55" spans="1:123" ht="15.75" customHeight="1" x14ac:dyDescent="0.25">
      <c r="A55" s="2" t="s">
        <v>875</v>
      </c>
      <c r="B55" s="37">
        <v>1.26</v>
      </c>
      <c r="C55" s="37">
        <v>1.07</v>
      </c>
      <c r="D55" s="36"/>
      <c r="E55" s="36"/>
      <c r="F55" s="36"/>
      <c r="G55" s="36"/>
      <c r="H55" s="2">
        <v>0</v>
      </c>
      <c r="I55" s="37">
        <v>1</v>
      </c>
      <c r="J55" s="37">
        <v>0</v>
      </c>
      <c r="K55" s="37">
        <v>0</v>
      </c>
      <c r="L55" s="37">
        <v>0</v>
      </c>
      <c r="M55" s="37">
        <v>0</v>
      </c>
      <c r="N55" s="37">
        <v>2</v>
      </c>
      <c r="O55" s="37">
        <v>0</v>
      </c>
      <c r="P55" s="13">
        <v>0</v>
      </c>
      <c r="Q55" s="37">
        <v>0</v>
      </c>
      <c r="R55" s="37">
        <v>1</v>
      </c>
      <c r="S55" s="37">
        <v>0</v>
      </c>
      <c r="T55" s="37">
        <v>0</v>
      </c>
      <c r="U55" s="4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1</v>
      </c>
      <c r="AB55" s="37">
        <v>0</v>
      </c>
      <c r="AC55" s="13">
        <v>0</v>
      </c>
      <c r="AD55" s="37">
        <v>0</v>
      </c>
      <c r="AE55" s="37">
        <v>0</v>
      </c>
      <c r="AF55" s="37">
        <v>0</v>
      </c>
      <c r="AG55" s="37">
        <v>0</v>
      </c>
      <c r="AH55" s="8"/>
      <c r="AI55" s="36"/>
      <c r="AJ55" s="36"/>
      <c r="AK55" s="36"/>
      <c r="AL55" s="36"/>
      <c r="AM55" s="36"/>
      <c r="AN55" s="36"/>
      <c r="AO55" s="36"/>
      <c r="AP55" s="13"/>
      <c r="AQ55" s="36"/>
      <c r="AR55" s="36"/>
      <c r="AS55" s="36"/>
      <c r="AT55" s="36"/>
      <c r="AU55" s="6"/>
      <c r="AV55" s="36"/>
      <c r="AW55" s="36"/>
      <c r="AX55" s="36"/>
      <c r="AY55" s="36"/>
      <c r="AZ55" s="36"/>
      <c r="BA55" s="36"/>
      <c r="BB55" s="36"/>
      <c r="BC55" s="13"/>
      <c r="BD55" s="36"/>
      <c r="BE55" s="36"/>
      <c r="BF55" s="36"/>
      <c r="BG55" s="36"/>
      <c r="BH55" s="10"/>
      <c r="BI55" s="36"/>
      <c r="BJ55" s="36"/>
      <c r="BK55" s="36"/>
      <c r="BL55" s="36"/>
      <c r="BM55" s="36"/>
      <c r="BN55" s="36"/>
      <c r="BO55" s="36"/>
      <c r="BP55" s="13"/>
      <c r="BQ55" s="36"/>
      <c r="BR55" s="36"/>
      <c r="BS55" s="36"/>
      <c r="BT55" s="36"/>
      <c r="BU55" s="49"/>
      <c r="BV55" s="36"/>
      <c r="BW55" s="36"/>
      <c r="BX55" s="36"/>
      <c r="BY55" s="36"/>
      <c r="BZ55" s="36"/>
      <c r="CA55" s="36"/>
      <c r="CB55" s="36"/>
      <c r="CC55" s="13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</row>
    <row r="56" spans="1:123" ht="15.75" customHeight="1" x14ac:dyDescent="0.25">
      <c r="A56" s="45">
        <v>45701</v>
      </c>
      <c r="B56" s="45"/>
      <c r="C56" s="45"/>
      <c r="D56" s="45"/>
      <c r="E56" s="45"/>
      <c r="F56" s="45"/>
      <c r="G56" s="45"/>
      <c r="H56" s="2"/>
      <c r="I56" s="36"/>
      <c r="J56" s="36"/>
      <c r="K56" s="36"/>
      <c r="L56" s="36"/>
      <c r="M56" s="36"/>
      <c r="N56" s="36"/>
      <c r="O56" s="36"/>
      <c r="P56" s="13"/>
      <c r="Q56" s="36"/>
      <c r="R56" s="36"/>
      <c r="S56" s="36"/>
      <c r="T56" s="36"/>
      <c r="U56" s="4"/>
      <c r="V56" s="36"/>
      <c r="W56" s="36"/>
      <c r="X56" s="36"/>
      <c r="Y56" s="36"/>
      <c r="Z56" s="36"/>
      <c r="AA56" s="36"/>
      <c r="AB56" s="36"/>
      <c r="AC56" s="13"/>
      <c r="AD56" s="36"/>
      <c r="AE56" s="36"/>
      <c r="AF56" s="36"/>
      <c r="AG56" s="36"/>
      <c r="AH56" s="8"/>
      <c r="AI56" s="36"/>
      <c r="AJ56" s="36"/>
      <c r="AK56" s="36"/>
      <c r="AL56" s="36"/>
      <c r="AM56" s="36"/>
      <c r="AN56" s="36"/>
      <c r="AO56" s="36"/>
      <c r="AP56" s="13"/>
      <c r="AQ56" s="36"/>
      <c r="AR56" s="36"/>
      <c r="AS56" s="36"/>
      <c r="AT56" s="36"/>
      <c r="AU56" s="6"/>
      <c r="AV56" s="36"/>
      <c r="AW56" s="36"/>
      <c r="AX56" s="36"/>
      <c r="AY56" s="36"/>
      <c r="AZ56" s="36"/>
      <c r="BA56" s="36"/>
      <c r="BB56" s="36"/>
      <c r="BC56" s="13"/>
      <c r="BD56" s="36"/>
      <c r="BE56" s="36"/>
      <c r="BF56" s="36"/>
      <c r="BG56" s="36"/>
      <c r="BH56" s="10"/>
      <c r="BI56" s="36"/>
      <c r="BJ56" s="36"/>
      <c r="BK56" s="36"/>
      <c r="BL56" s="36"/>
      <c r="BM56" s="36"/>
      <c r="BN56" s="36"/>
      <c r="BO56" s="36"/>
      <c r="BP56" s="13"/>
      <c r="BQ56" s="36"/>
      <c r="BR56" s="36"/>
      <c r="BS56" s="36"/>
      <c r="BT56" s="36"/>
      <c r="BU56" s="49"/>
      <c r="BV56" s="36"/>
      <c r="BW56" s="36"/>
      <c r="BX56" s="36"/>
      <c r="BY56" s="36"/>
      <c r="BZ56" s="36"/>
      <c r="CA56" s="36"/>
      <c r="CB56" s="36"/>
      <c r="CC56" s="13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</row>
    <row r="57" spans="1:123" ht="15.75" customHeight="1" x14ac:dyDescent="0.25">
      <c r="A57" s="38" t="s">
        <v>876</v>
      </c>
      <c r="B57" s="37">
        <v>1.02</v>
      </c>
      <c r="C57" s="37">
        <v>1.47</v>
      </c>
      <c r="D57" s="37">
        <v>1.26</v>
      </c>
      <c r="E57" s="36"/>
      <c r="F57" s="37"/>
      <c r="G57" s="37"/>
      <c r="H57" s="2">
        <v>0</v>
      </c>
      <c r="I57" s="37">
        <v>2</v>
      </c>
      <c r="J57" s="37">
        <v>0</v>
      </c>
      <c r="K57" s="37">
        <v>0</v>
      </c>
      <c r="L57" s="37">
        <v>0</v>
      </c>
      <c r="M57" s="37">
        <v>0</v>
      </c>
      <c r="N57" s="37">
        <v>2</v>
      </c>
      <c r="O57" s="37">
        <v>2</v>
      </c>
      <c r="P57" s="13">
        <v>0</v>
      </c>
      <c r="Q57" s="37">
        <v>0</v>
      </c>
      <c r="R57" s="37">
        <v>0</v>
      </c>
      <c r="S57" s="37">
        <v>0</v>
      </c>
      <c r="T57" s="37">
        <v>0</v>
      </c>
      <c r="U57" s="4">
        <v>0</v>
      </c>
      <c r="V57" s="37">
        <v>3</v>
      </c>
      <c r="W57" s="37">
        <v>1</v>
      </c>
      <c r="X57" s="37">
        <v>1</v>
      </c>
      <c r="Y57" s="37">
        <v>0</v>
      </c>
      <c r="Z57" s="37">
        <v>0</v>
      </c>
      <c r="AA57" s="37">
        <v>1</v>
      </c>
      <c r="AB57" s="37">
        <v>1</v>
      </c>
      <c r="AC57" s="13">
        <v>0</v>
      </c>
      <c r="AD57" s="37">
        <v>0</v>
      </c>
      <c r="AE57" s="37">
        <v>0</v>
      </c>
      <c r="AF57" s="37">
        <v>0</v>
      </c>
      <c r="AG57" s="37">
        <v>0</v>
      </c>
      <c r="AH57" s="8">
        <v>2</v>
      </c>
      <c r="AI57" s="37">
        <v>3</v>
      </c>
      <c r="AJ57" s="37">
        <v>0</v>
      </c>
      <c r="AK57" s="37">
        <v>1</v>
      </c>
      <c r="AL57" s="37">
        <v>0</v>
      </c>
      <c r="AM57" s="37">
        <v>0</v>
      </c>
      <c r="AN57" s="37">
        <v>3</v>
      </c>
      <c r="AO57" s="37">
        <v>1</v>
      </c>
      <c r="AP57" s="13">
        <v>0</v>
      </c>
      <c r="AQ57" s="37">
        <v>0</v>
      </c>
      <c r="AR57" s="37">
        <v>0</v>
      </c>
      <c r="AS57" s="37">
        <v>0</v>
      </c>
      <c r="AT57" s="37">
        <v>0</v>
      </c>
      <c r="AU57" s="6"/>
      <c r="AV57" s="36"/>
      <c r="AW57" s="36"/>
      <c r="AX57" s="36"/>
      <c r="AY57" s="36"/>
      <c r="AZ57" s="36"/>
      <c r="BA57" s="36"/>
      <c r="BB57" s="36"/>
      <c r="BC57" s="13"/>
      <c r="BD57" s="36"/>
      <c r="BE57" s="36"/>
      <c r="BF57" s="36"/>
      <c r="BG57" s="36"/>
      <c r="BH57" s="10"/>
      <c r="BI57" s="36"/>
      <c r="BJ57" s="36"/>
      <c r="BK57" s="36"/>
      <c r="BL57" s="36"/>
      <c r="BM57" s="36"/>
      <c r="BN57" s="36"/>
      <c r="BO57" s="36"/>
      <c r="BP57" s="13"/>
      <c r="BQ57" s="36"/>
      <c r="BR57" s="36"/>
      <c r="BS57" s="36"/>
      <c r="BT57" s="36"/>
      <c r="BU57" s="49"/>
      <c r="BV57" s="36"/>
      <c r="BW57" s="36"/>
      <c r="BX57" s="36"/>
      <c r="BY57" s="36"/>
      <c r="BZ57" s="36"/>
      <c r="CA57" s="36"/>
      <c r="CB57" s="36"/>
      <c r="CC57" s="13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</row>
    <row r="58" spans="1:123" ht="15.75" customHeight="1" x14ac:dyDescent="0.25">
      <c r="A58" s="39" t="s">
        <v>877</v>
      </c>
      <c r="B58" s="37">
        <v>1.01</v>
      </c>
      <c r="C58" s="37">
        <v>1.79</v>
      </c>
      <c r="D58" s="37">
        <v>0.75</v>
      </c>
      <c r="E58" s="36"/>
      <c r="F58" s="37"/>
      <c r="G58" s="37"/>
      <c r="H58" s="2">
        <v>0</v>
      </c>
      <c r="I58" s="37">
        <v>3</v>
      </c>
      <c r="J58" s="37">
        <v>0</v>
      </c>
      <c r="K58" s="37">
        <v>0</v>
      </c>
      <c r="L58" s="37">
        <v>0</v>
      </c>
      <c r="M58" s="37">
        <v>0</v>
      </c>
      <c r="N58" s="37">
        <v>1</v>
      </c>
      <c r="O58" s="37">
        <v>0</v>
      </c>
      <c r="P58" s="13">
        <v>0</v>
      </c>
      <c r="Q58" s="37">
        <v>0</v>
      </c>
      <c r="R58" s="37">
        <v>0</v>
      </c>
      <c r="S58" s="37">
        <v>0</v>
      </c>
      <c r="T58" s="37">
        <v>0</v>
      </c>
      <c r="U58" s="4">
        <v>0</v>
      </c>
      <c r="V58" s="37">
        <v>4</v>
      </c>
      <c r="W58" s="37">
        <v>3</v>
      </c>
      <c r="X58" s="37">
        <v>0</v>
      </c>
      <c r="Y58" s="37">
        <v>0</v>
      </c>
      <c r="Z58" s="37">
        <v>1</v>
      </c>
      <c r="AA58" s="37">
        <v>2</v>
      </c>
      <c r="AB58" s="37">
        <v>1</v>
      </c>
      <c r="AC58" s="13">
        <v>1</v>
      </c>
      <c r="AD58" s="37">
        <v>0</v>
      </c>
      <c r="AE58" s="37">
        <v>1</v>
      </c>
      <c r="AF58" s="37">
        <v>0</v>
      </c>
      <c r="AG58" s="37">
        <v>0</v>
      </c>
      <c r="AH58" s="8">
        <v>1</v>
      </c>
      <c r="AI58" s="37">
        <v>3</v>
      </c>
      <c r="AJ58" s="37">
        <v>0</v>
      </c>
      <c r="AK58" s="37">
        <v>0</v>
      </c>
      <c r="AL58" s="37">
        <v>0</v>
      </c>
      <c r="AM58" s="37">
        <v>0</v>
      </c>
      <c r="AN58" s="37">
        <v>1</v>
      </c>
      <c r="AO58" s="37">
        <v>1</v>
      </c>
      <c r="AP58" s="13">
        <v>0</v>
      </c>
      <c r="AQ58" s="37">
        <v>0</v>
      </c>
      <c r="AR58" s="37">
        <v>0</v>
      </c>
      <c r="AS58" s="37">
        <v>0</v>
      </c>
      <c r="AT58" s="37">
        <v>0</v>
      </c>
      <c r="AU58" s="6"/>
      <c r="AV58" s="36"/>
      <c r="AW58" s="36"/>
      <c r="AX58" s="36"/>
      <c r="AY58" s="36"/>
      <c r="AZ58" s="36"/>
      <c r="BA58" s="36"/>
      <c r="BB58" s="36"/>
      <c r="BC58" s="13"/>
      <c r="BD58" s="36"/>
      <c r="BE58" s="36"/>
      <c r="BF58" s="36"/>
      <c r="BG58" s="36"/>
      <c r="BH58" s="10"/>
      <c r="BI58" s="36"/>
      <c r="BJ58" s="36"/>
      <c r="BK58" s="36"/>
      <c r="BL58" s="36"/>
      <c r="BM58" s="36"/>
      <c r="BN58" s="36"/>
      <c r="BO58" s="36"/>
      <c r="BP58" s="13"/>
      <c r="BQ58" s="36"/>
      <c r="BR58" s="36"/>
      <c r="BS58" s="36"/>
      <c r="BT58" s="36"/>
      <c r="BU58" s="49"/>
      <c r="BV58" s="36"/>
      <c r="BW58" s="36"/>
      <c r="BX58" s="36"/>
      <c r="BY58" s="36"/>
      <c r="BZ58" s="36"/>
      <c r="CA58" s="36"/>
      <c r="CB58" s="36"/>
      <c r="CC58" s="13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</row>
    <row r="59" spans="1:123" ht="15.75" customHeight="1" x14ac:dyDescent="0.25">
      <c r="A59" s="51">
        <v>45703</v>
      </c>
      <c r="B59" s="43"/>
      <c r="C59" s="43"/>
      <c r="D59" s="43"/>
      <c r="E59" s="43"/>
      <c r="F59" s="43"/>
      <c r="G59" s="43"/>
      <c r="H59" s="2"/>
      <c r="I59" s="36"/>
      <c r="J59" s="36"/>
      <c r="K59" s="36"/>
      <c r="L59" s="36"/>
      <c r="M59" s="36"/>
      <c r="N59" s="36"/>
      <c r="O59" s="36"/>
      <c r="P59" s="13"/>
      <c r="Q59" s="36"/>
      <c r="R59" s="36"/>
      <c r="S59" s="36"/>
      <c r="T59" s="36"/>
      <c r="U59" s="4"/>
      <c r="V59" s="36"/>
      <c r="W59" s="36"/>
      <c r="X59" s="36"/>
      <c r="Y59" s="36"/>
      <c r="Z59" s="36"/>
      <c r="AA59" s="36"/>
      <c r="AB59" s="36"/>
      <c r="AC59" s="13"/>
      <c r="AD59" s="36"/>
      <c r="AE59" s="36"/>
      <c r="AF59" s="36"/>
      <c r="AG59" s="36"/>
      <c r="AH59" s="8"/>
      <c r="AI59" s="36"/>
      <c r="AJ59" s="36"/>
      <c r="AK59" s="36"/>
      <c r="AL59" s="36"/>
      <c r="AM59" s="36"/>
      <c r="AN59" s="36"/>
      <c r="AO59" s="36"/>
      <c r="AP59" s="13"/>
      <c r="AQ59" s="36"/>
      <c r="AR59" s="36"/>
      <c r="AS59" s="36"/>
      <c r="AT59" s="36"/>
      <c r="AU59" s="6"/>
      <c r="AV59" s="36"/>
      <c r="AW59" s="36"/>
      <c r="AX59" s="36"/>
      <c r="AY59" s="36"/>
      <c r="AZ59" s="36"/>
      <c r="BA59" s="36"/>
      <c r="BB59" s="36"/>
      <c r="BC59" s="13"/>
      <c r="BD59" s="36"/>
      <c r="BE59" s="36"/>
      <c r="BF59" s="36"/>
      <c r="BG59" s="36"/>
      <c r="BH59" s="10"/>
      <c r="BI59" s="36"/>
      <c r="BJ59" s="36"/>
      <c r="BK59" s="36"/>
      <c r="BL59" s="36"/>
      <c r="BM59" s="36"/>
      <c r="BN59" s="36"/>
      <c r="BO59" s="36"/>
      <c r="BP59" s="13"/>
      <c r="BQ59" s="36"/>
      <c r="BR59" s="36"/>
      <c r="BS59" s="36"/>
      <c r="BT59" s="36"/>
      <c r="BU59" s="49"/>
      <c r="BV59" s="36"/>
      <c r="BW59" s="36"/>
      <c r="BX59" s="36"/>
      <c r="BY59" s="36"/>
      <c r="BZ59" s="36"/>
      <c r="CA59" s="36"/>
      <c r="CB59" s="36"/>
      <c r="CC59" s="13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</row>
    <row r="60" spans="1:123" ht="15.75" customHeight="1" x14ac:dyDescent="0.25">
      <c r="A60" s="38" t="s">
        <v>878</v>
      </c>
      <c r="B60" s="37">
        <v>1.33</v>
      </c>
      <c r="C60" s="37">
        <v>1.2</v>
      </c>
      <c r="D60" s="36"/>
      <c r="E60" s="36"/>
      <c r="F60" s="36"/>
      <c r="G60" s="36"/>
      <c r="H60" s="2">
        <v>1</v>
      </c>
      <c r="I60" s="37">
        <v>3</v>
      </c>
      <c r="J60" s="37">
        <v>0</v>
      </c>
      <c r="K60" s="37">
        <v>0</v>
      </c>
      <c r="L60" s="37">
        <v>0</v>
      </c>
      <c r="M60" s="37">
        <v>0</v>
      </c>
      <c r="N60" s="37">
        <v>5</v>
      </c>
      <c r="O60" s="37">
        <v>0</v>
      </c>
      <c r="P60" s="13">
        <v>0</v>
      </c>
      <c r="Q60" s="37">
        <v>0</v>
      </c>
      <c r="R60" s="37">
        <v>0</v>
      </c>
      <c r="S60" s="37">
        <v>0</v>
      </c>
      <c r="T60" s="37">
        <v>0</v>
      </c>
      <c r="U60" s="4">
        <v>1</v>
      </c>
      <c r="V60" s="37">
        <v>0</v>
      </c>
      <c r="W60" s="37">
        <v>1</v>
      </c>
      <c r="X60" s="37">
        <v>1</v>
      </c>
      <c r="Y60" s="37">
        <v>0</v>
      </c>
      <c r="Z60" s="37">
        <v>0</v>
      </c>
      <c r="AA60" s="37">
        <v>3</v>
      </c>
      <c r="AB60" s="37">
        <v>3</v>
      </c>
      <c r="AC60" s="13">
        <v>0</v>
      </c>
      <c r="AD60" s="37">
        <v>1</v>
      </c>
      <c r="AE60" s="37">
        <v>1</v>
      </c>
      <c r="AF60" s="37">
        <v>0</v>
      </c>
      <c r="AG60" s="37">
        <v>0</v>
      </c>
      <c r="AH60" s="8"/>
      <c r="AI60" s="36"/>
      <c r="AJ60" s="36"/>
      <c r="AK60" s="36"/>
      <c r="AL60" s="36"/>
      <c r="AM60" s="36"/>
      <c r="AN60" s="36"/>
      <c r="AO60" s="36"/>
      <c r="AP60" s="13"/>
      <c r="AQ60" s="36"/>
      <c r="AR60" s="36"/>
      <c r="AS60" s="36"/>
      <c r="AT60" s="36"/>
      <c r="AU60" s="6"/>
      <c r="AV60" s="36"/>
      <c r="AW60" s="36"/>
      <c r="AX60" s="36"/>
      <c r="AY60" s="36"/>
      <c r="AZ60" s="36"/>
      <c r="BA60" s="36"/>
      <c r="BB60" s="36"/>
      <c r="BC60" s="13"/>
      <c r="BD60" s="36"/>
      <c r="BE60" s="36"/>
      <c r="BF60" s="36"/>
      <c r="BG60" s="36"/>
      <c r="BH60" s="10"/>
      <c r="BI60" s="36"/>
      <c r="BJ60" s="36"/>
      <c r="BK60" s="36"/>
      <c r="BL60" s="36"/>
      <c r="BM60" s="36"/>
      <c r="BN60" s="36"/>
      <c r="BO60" s="36"/>
      <c r="BP60" s="13"/>
      <c r="BQ60" s="36"/>
      <c r="BR60" s="36"/>
      <c r="BS60" s="36"/>
      <c r="BT60" s="36"/>
      <c r="BU60" s="49"/>
      <c r="BV60" s="36"/>
      <c r="BW60" s="36"/>
      <c r="BX60" s="36"/>
      <c r="BY60" s="36"/>
      <c r="BZ60" s="36"/>
      <c r="CA60" s="36"/>
      <c r="CB60" s="36"/>
      <c r="CC60" s="13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</row>
    <row r="61" spans="1:123" ht="15.75" customHeight="1" x14ac:dyDescent="0.25">
      <c r="A61" s="38" t="s">
        <v>879</v>
      </c>
      <c r="B61" s="37">
        <v>0.67</v>
      </c>
      <c r="C61" s="37">
        <v>1.19</v>
      </c>
      <c r="D61" s="36"/>
      <c r="E61" s="36"/>
      <c r="F61" s="36"/>
      <c r="G61" s="36"/>
      <c r="H61" s="2">
        <v>0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13">
        <v>0</v>
      </c>
      <c r="Q61" s="37">
        <v>0</v>
      </c>
      <c r="R61" s="37">
        <v>0</v>
      </c>
      <c r="S61" s="37">
        <v>0</v>
      </c>
      <c r="T61" s="37">
        <v>0</v>
      </c>
      <c r="U61" s="4">
        <v>2</v>
      </c>
      <c r="V61" s="37">
        <v>0</v>
      </c>
      <c r="W61" s="37">
        <v>2</v>
      </c>
      <c r="X61" s="37">
        <v>0</v>
      </c>
      <c r="Y61" s="37">
        <v>0</v>
      </c>
      <c r="Z61" s="37">
        <v>2</v>
      </c>
      <c r="AA61" s="37">
        <v>4</v>
      </c>
      <c r="AB61" s="37">
        <v>2</v>
      </c>
      <c r="AC61" s="13">
        <v>1</v>
      </c>
      <c r="AD61" s="37">
        <v>0</v>
      </c>
      <c r="AE61" s="37">
        <v>1</v>
      </c>
      <c r="AF61" s="37">
        <v>0</v>
      </c>
      <c r="AG61" s="37">
        <v>0</v>
      </c>
      <c r="AH61" s="8"/>
      <c r="AI61" s="36"/>
      <c r="AJ61" s="36"/>
      <c r="AK61" s="36"/>
      <c r="AL61" s="36"/>
      <c r="AM61" s="36"/>
      <c r="AN61" s="36"/>
      <c r="AO61" s="36"/>
      <c r="AP61" s="13"/>
      <c r="AQ61" s="36"/>
      <c r="AR61" s="36"/>
      <c r="AS61" s="36"/>
      <c r="AT61" s="36"/>
      <c r="AU61" s="6"/>
      <c r="AV61" s="36"/>
      <c r="AW61" s="36"/>
      <c r="AX61" s="36"/>
      <c r="AY61" s="36"/>
      <c r="AZ61" s="36"/>
      <c r="BA61" s="36"/>
      <c r="BB61" s="36"/>
      <c r="BC61" s="13"/>
      <c r="BD61" s="36"/>
      <c r="BE61" s="36"/>
      <c r="BF61" s="36"/>
      <c r="BG61" s="36"/>
      <c r="BH61" s="10"/>
      <c r="BI61" s="36"/>
      <c r="BJ61" s="36"/>
      <c r="BK61" s="36"/>
      <c r="BL61" s="36"/>
      <c r="BM61" s="36"/>
      <c r="BN61" s="36"/>
      <c r="BO61" s="36"/>
      <c r="BP61" s="13"/>
      <c r="BQ61" s="36"/>
      <c r="BR61" s="36"/>
      <c r="BS61" s="36"/>
      <c r="BT61" s="36"/>
      <c r="BU61" s="49"/>
      <c r="BV61" s="36"/>
      <c r="BW61" s="36"/>
      <c r="BX61" s="36"/>
      <c r="BY61" s="36"/>
      <c r="BZ61" s="36"/>
      <c r="CA61" s="36"/>
      <c r="CB61" s="36"/>
      <c r="CC61" s="13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</row>
    <row r="62" spans="1:123" ht="15.75" customHeight="1" x14ac:dyDescent="0.25">
      <c r="A62" s="38" t="s">
        <v>880</v>
      </c>
      <c r="B62" s="37">
        <v>1.1499999999999999</v>
      </c>
      <c r="C62" s="37">
        <v>1.26</v>
      </c>
      <c r="D62" s="36"/>
      <c r="E62" s="36"/>
      <c r="F62" s="36"/>
      <c r="G62" s="36"/>
      <c r="H62" s="2">
        <v>0</v>
      </c>
      <c r="I62" s="37">
        <v>2</v>
      </c>
      <c r="J62" s="37">
        <v>1</v>
      </c>
      <c r="K62" s="37">
        <v>1</v>
      </c>
      <c r="L62" s="37">
        <v>0</v>
      </c>
      <c r="M62" s="37">
        <v>0</v>
      </c>
      <c r="N62" s="37">
        <v>2</v>
      </c>
      <c r="O62" s="37">
        <v>2</v>
      </c>
      <c r="P62" s="13">
        <v>1</v>
      </c>
      <c r="Q62" s="37">
        <v>0</v>
      </c>
      <c r="R62" s="37">
        <v>0</v>
      </c>
      <c r="S62" s="37">
        <v>0</v>
      </c>
      <c r="T62" s="37">
        <v>0</v>
      </c>
      <c r="U62" s="4">
        <v>0</v>
      </c>
      <c r="V62" s="37">
        <v>0</v>
      </c>
      <c r="W62" s="37">
        <v>2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13">
        <v>0</v>
      </c>
      <c r="AD62" s="37">
        <v>0</v>
      </c>
      <c r="AE62" s="37">
        <v>0</v>
      </c>
      <c r="AF62" s="37">
        <v>0</v>
      </c>
      <c r="AG62" s="37">
        <v>0</v>
      </c>
      <c r="AH62" s="8"/>
      <c r="AI62" s="36"/>
      <c r="AJ62" s="36"/>
      <c r="AK62" s="36"/>
      <c r="AL62" s="36"/>
      <c r="AM62" s="36"/>
      <c r="AN62" s="36"/>
      <c r="AO62" s="36"/>
      <c r="AP62" s="13"/>
      <c r="AQ62" s="36"/>
      <c r="AR62" s="36"/>
      <c r="AS62" s="36"/>
      <c r="AT62" s="36"/>
      <c r="AU62" s="6"/>
      <c r="AV62" s="36"/>
      <c r="AW62" s="36"/>
      <c r="AX62" s="36"/>
      <c r="AY62" s="36"/>
      <c r="AZ62" s="36"/>
      <c r="BA62" s="36"/>
      <c r="BB62" s="36"/>
      <c r="BC62" s="13"/>
      <c r="BD62" s="36"/>
      <c r="BE62" s="36"/>
      <c r="BF62" s="36"/>
      <c r="BG62" s="36"/>
      <c r="BH62" s="10"/>
      <c r="BI62" s="36"/>
      <c r="BJ62" s="36"/>
      <c r="BK62" s="36"/>
      <c r="BL62" s="36"/>
      <c r="BM62" s="36"/>
      <c r="BN62" s="36"/>
      <c r="BO62" s="36"/>
      <c r="BP62" s="13"/>
      <c r="BQ62" s="36"/>
      <c r="BR62" s="36"/>
      <c r="BS62" s="36"/>
      <c r="BT62" s="36"/>
      <c r="BU62" s="49"/>
      <c r="BV62" s="36"/>
      <c r="BW62" s="36"/>
      <c r="BX62" s="36"/>
      <c r="BY62" s="36"/>
      <c r="BZ62" s="36"/>
      <c r="CA62" s="36"/>
      <c r="CB62" s="36"/>
      <c r="CC62" s="13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</row>
    <row r="63" spans="1:123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36"/>
      <c r="H63" s="2">
        <v>0</v>
      </c>
      <c r="I63" s="37">
        <v>0</v>
      </c>
      <c r="J63" s="37">
        <v>1</v>
      </c>
      <c r="K63" s="37">
        <v>0</v>
      </c>
      <c r="L63" s="37">
        <v>0</v>
      </c>
      <c r="M63" s="37">
        <v>0</v>
      </c>
      <c r="N63" s="37">
        <v>2</v>
      </c>
      <c r="O63" s="37">
        <v>0</v>
      </c>
      <c r="P63" s="13">
        <v>0</v>
      </c>
      <c r="Q63" s="37">
        <v>1</v>
      </c>
      <c r="R63" s="37">
        <v>0</v>
      </c>
      <c r="S63" s="37">
        <v>0</v>
      </c>
      <c r="T63" s="37">
        <v>0</v>
      </c>
      <c r="U63" s="4">
        <v>0</v>
      </c>
      <c r="V63" s="37">
        <v>0</v>
      </c>
      <c r="W63" s="37">
        <v>2</v>
      </c>
      <c r="X63" s="37">
        <v>0</v>
      </c>
      <c r="Y63" s="37">
        <v>0</v>
      </c>
      <c r="Z63" s="37">
        <v>0</v>
      </c>
      <c r="AA63" s="37">
        <v>6</v>
      </c>
      <c r="AB63" s="37">
        <v>0</v>
      </c>
      <c r="AC63" s="13">
        <v>0</v>
      </c>
      <c r="AD63" s="37">
        <v>0</v>
      </c>
      <c r="AE63" s="37">
        <v>0</v>
      </c>
      <c r="AF63" s="37">
        <v>0</v>
      </c>
      <c r="AG63" s="37">
        <v>0</v>
      </c>
      <c r="AH63" s="8"/>
      <c r="AI63" s="36"/>
      <c r="AJ63" s="36"/>
      <c r="AK63" s="36"/>
      <c r="AL63" s="36"/>
      <c r="AM63" s="36"/>
      <c r="AN63" s="36"/>
      <c r="AO63" s="36"/>
      <c r="AP63" s="13"/>
      <c r="AQ63" s="36"/>
      <c r="AR63" s="36"/>
      <c r="AS63" s="36"/>
      <c r="AT63" s="36"/>
      <c r="AU63" s="6"/>
      <c r="AV63" s="36"/>
      <c r="AW63" s="36"/>
      <c r="AX63" s="36"/>
      <c r="AY63" s="36"/>
      <c r="AZ63" s="36"/>
      <c r="BA63" s="36"/>
      <c r="BB63" s="36"/>
      <c r="BC63" s="13"/>
      <c r="BD63" s="36"/>
      <c r="BE63" s="36"/>
      <c r="BF63" s="36"/>
      <c r="BG63" s="36"/>
      <c r="BH63" s="10"/>
      <c r="BI63" s="36"/>
      <c r="BJ63" s="36"/>
      <c r="BK63" s="36"/>
      <c r="BL63" s="36"/>
      <c r="BM63" s="36"/>
      <c r="BN63" s="36"/>
      <c r="BO63" s="36"/>
      <c r="BP63" s="13"/>
      <c r="BQ63" s="36"/>
      <c r="BR63" s="36"/>
      <c r="BS63" s="36"/>
      <c r="BT63" s="36"/>
      <c r="BU63" s="49"/>
      <c r="BV63" s="36"/>
      <c r="BW63" s="36"/>
      <c r="BX63" s="36"/>
      <c r="BY63" s="36"/>
      <c r="BZ63" s="36"/>
      <c r="CA63" s="36"/>
      <c r="CB63" s="36"/>
      <c r="CC63" s="13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</row>
    <row r="64" spans="1:123" ht="15.75" customHeight="1" x14ac:dyDescent="0.25">
      <c r="A64" s="38" t="s">
        <v>881</v>
      </c>
      <c r="B64" s="37">
        <v>0.9</v>
      </c>
      <c r="C64" s="37">
        <v>0.99</v>
      </c>
      <c r="D64" s="36"/>
      <c r="E64" s="36"/>
      <c r="F64" s="36"/>
      <c r="G64" s="36"/>
      <c r="H64" s="2">
        <v>0</v>
      </c>
      <c r="I64" s="37">
        <v>1</v>
      </c>
      <c r="J64" s="37">
        <v>1</v>
      </c>
      <c r="K64" s="37">
        <v>0</v>
      </c>
      <c r="L64" s="37">
        <v>0</v>
      </c>
      <c r="M64" s="37">
        <v>0</v>
      </c>
      <c r="N64" s="37">
        <v>1</v>
      </c>
      <c r="O64" s="37">
        <v>0</v>
      </c>
      <c r="P64" s="13">
        <v>0</v>
      </c>
      <c r="Q64" s="37">
        <v>0</v>
      </c>
      <c r="R64" s="37">
        <v>0</v>
      </c>
      <c r="S64" s="37">
        <v>0</v>
      </c>
      <c r="T64" s="37">
        <v>0</v>
      </c>
      <c r="U64" s="4">
        <v>3</v>
      </c>
      <c r="V64" s="37">
        <v>1</v>
      </c>
      <c r="W64" s="37">
        <v>1</v>
      </c>
      <c r="X64" s="37">
        <v>0</v>
      </c>
      <c r="Y64" s="37">
        <v>0</v>
      </c>
      <c r="Z64" s="37">
        <v>0</v>
      </c>
      <c r="AA64" s="37">
        <v>4</v>
      </c>
      <c r="AB64" s="37">
        <v>0</v>
      </c>
      <c r="AC64" s="13">
        <v>1</v>
      </c>
      <c r="AD64" s="37">
        <v>0</v>
      </c>
      <c r="AE64" s="37">
        <v>0</v>
      </c>
      <c r="AF64" s="37">
        <v>0</v>
      </c>
      <c r="AG64" s="37">
        <v>0</v>
      </c>
      <c r="AH64" s="8"/>
      <c r="AI64" s="36"/>
      <c r="AJ64" s="36"/>
      <c r="AK64" s="36"/>
      <c r="AL64" s="36"/>
      <c r="AM64" s="36"/>
      <c r="AN64" s="36"/>
      <c r="AO64" s="36"/>
      <c r="AP64" s="13"/>
      <c r="AQ64" s="36"/>
      <c r="AR64" s="36"/>
      <c r="AS64" s="36"/>
      <c r="AT64" s="36"/>
      <c r="AU64" s="6"/>
      <c r="AV64" s="36"/>
      <c r="AW64" s="36"/>
      <c r="AX64" s="36"/>
      <c r="AY64" s="36"/>
      <c r="AZ64" s="36"/>
      <c r="BA64" s="36"/>
      <c r="BB64" s="36"/>
      <c r="BC64" s="13"/>
      <c r="BD64" s="36"/>
      <c r="BE64" s="36"/>
      <c r="BF64" s="36"/>
      <c r="BG64" s="36"/>
      <c r="BH64" s="10"/>
      <c r="BI64" s="36"/>
      <c r="BJ64" s="36"/>
      <c r="BK64" s="36"/>
      <c r="BL64" s="36"/>
      <c r="BM64" s="36"/>
      <c r="BN64" s="36"/>
      <c r="BO64" s="36"/>
      <c r="BP64" s="13"/>
      <c r="BQ64" s="36"/>
      <c r="BR64" s="36"/>
      <c r="BS64" s="36"/>
      <c r="BT64" s="36"/>
      <c r="BU64" s="49"/>
      <c r="BV64" s="36"/>
      <c r="BW64" s="36"/>
      <c r="BX64" s="36"/>
      <c r="BY64" s="36"/>
      <c r="BZ64" s="36"/>
      <c r="CA64" s="36"/>
      <c r="CB64" s="36"/>
      <c r="CC64" s="13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</row>
    <row r="65" spans="1:123" ht="15.75" customHeight="1" x14ac:dyDescent="0.25">
      <c r="A65" s="39" t="s">
        <v>882</v>
      </c>
      <c r="B65" s="37">
        <v>1.79</v>
      </c>
      <c r="C65" s="37">
        <v>1.43</v>
      </c>
      <c r="D65" s="36"/>
      <c r="E65" s="36"/>
      <c r="F65" s="36"/>
      <c r="G65" s="36"/>
      <c r="H65" s="2">
        <v>0</v>
      </c>
      <c r="I65" s="37">
        <v>2</v>
      </c>
      <c r="J65" s="37">
        <v>0</v>
      </c>
      <c r="K65" s="37">
        <v>0</v>
      </c>
      <c r="L65" s="37">
        <v>0</v>
      </c>
      <c r="M65" s="37">
        <v>0</v>
      </c>
      <c r="N65" s="37">
        <v>2</v>
      </c>
      <c r="O65" s="37">
        <v>1</v>
      </c>
      <c r="P65" s="13">
        <v>0</v>
      </c>
      <c r="Q65" s="37">
        <v>0</v>
      </c>
      <c r="R65" s="37">
        <v>0</v>
      </c>
      <c r="S65" s="37">
        <v>0</v>
      </c>
      <c r="T65" s="37">
        <v>0</v>
      </c>
      <c r="U65" s="4">
        <v>0</v>
      </c>
      <c r="V65" s="37">
        <v>0</v>
      </c>
      <c r="W65" s="37">
        <v>1</v>
      </c>
      <c r="X65" s="37">
        <v>0</v>
      </c>
      <c r="Y65" s="37">
        <v>0</v>
      </c>
      <c r="Z65" s="37">
        <v>0</v>
      </c>
      <c r="AA65" s="37">
        <v>2</v>
      </c>
      <c r="AB65" s="37">
        <v>0</v>
      </c>
      <c r="AC65" s="13">
        <v>0</v>
      </c>
      <c r="AD65" s="37">
        <v>0</v>
      </c>
      <c r="AE65" s="37">
        <v>0</v>
      </c>
      <c r="AF65" s="37">
        <v>0</v>
      </c>
      <c r="AG65" s="37">
        <v>0</v>
      </c>
      <c r="AH65" s="8"/>
      <c r="AI65" s="36"/>
      <c r="AJ65" s="36"/>
      <c r="AK65" s="36"/>
      <c r="AL65" s="36"/>
      <c r="AM65" s="36"/>
      <c r="AN65" s="36"/>
      <c r="AO65" s="36"/>
      <c r="AP65" s="13"/>
      <c r="AQ65" s="36"/>
      <c r="AR65" s="36"/>
      <c r="AS65" s="36"/>
      <c r="AT65" s="36"/>
      <c r="AU65" s="6"/>
      <c r="AV65" s="36"/>
      <c r="AW65" s="36"/>
      <c r="AX65" s="36"/>
      <c r="AY65" s="36"/>
      <c r="AZ65" s="36"/>
      <c r="BA65" s="36"/>
      <c r="BB65" s="36"/>
      <c r="BC65" s="13"/>
      <c r="BD65" s="36"/>
      <c r="BE65" s="36"/>
      <c r="BF65" s="36"/>
      <c r="BG65" s="36"/>
      <c r="BH65" s="10"/>
      <c r="BI65" s="36"/>
      <c r="BJ65" s="36"/>
      <c r="BK65" s="36"/>
      <c r="BL65" s="36"/>
      <c r="BM65" s="36"/>
      <c r="BN65" s="36"/>
      <c r="BO65" s="36"/>
      <c r="BP65" s="13"/>
      <c r="BQ65" s="36"/>
      <c r="BR65" s="36"/>
      <c r="BS65" s="36"/>
      <c r="BT65" s="36"/>
      <c r="BU65" s="49"/>
      <c r="BV65" s="36"/>
      <c r="BW65" s="36"/>
      <c r="BX65" s="36"/>
      <c r="BY65" s="36"/>
      <c r="BZ65" s="36"/>
      <c r="CA65" s="36"/>
      <c r="CB65" s="36"/>
      <c r="CC65" s="13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</row>
    <row r="66" spans="1:123" ht="15.75" customHeight="1" x14ac:dyDescent="0.25">
      <c r="A66" s="51">
        <v>45704</v>
      </c>
      <c r="B66" s="43"/>
      <c r="C66" s="43"/>
      <c r="D66" s="43"/>
      <c r="E66" s="43"/>
      <c r="F66" s="43"/>
      <c r="G66" s="43"/>
      <c r="H66" s="2"/>
      <c r="I66" s="36"/>
      <c r="J66" s="36"/>
      <c r="K66" s="36"/>
      <c r="L66" s="36"/>
      <c r="M66" s="36"/>
      <c r="N66" s="36"/>
      <c r="O66" s="36"/>
      <c r="P66" s="13"/>
      <c r="Q66" s="36"/>
      <c r="R66" s="36"/>
      <c r="S66" s="36"/>
      <c r="T66" s="36"/>
      <c r="U66" s="4"/>
      <c r="V66" s="36"/>
      <c r="W66" s="36"/>
      <c r="X66" s="36"/>
      <c r="Y66" s="36"/>
      <c r="Z66" s="36"/>
      <c r="AA66" s="36"/>
      <c r="AB66" s="36"/>
      <c r="AC66" s="13"/>
      <c r="AD66" s="36"/>
      <c r="AE66" s="36"/>
      <c r="AF66" s="36"/>
      <c r="AG66" s="36"/>
      <c r="AH66" s="8"/>
      <c r="AI66" s="36"/>
      <c r="AJ66" s="36"/>
      <c r="AK66" s="36"/>
      <c r="AL66" s="36"/>
      <c r="AM66" s="36"/>
      <c r="AN66" s="36"/>
      <c r="AO66" s="36"/>
      <c r="AP66" s="13"/>
      <c r="AQ66" s="36"/>
      <c r="AR66" s="36"/>
      <c r="AS66" s="36"/>
      <c r="AT66" s="36"/>
      <c r="AU66" s="6"/>
      <c r="AV66" s="36"/>
      <c r="AW66" s="36"/>
      <c r="AX66" s="36"/>
      <c r="AY66" s="36"/>
      <c r="AZ66" s="36"/>
      <c r="BA66" s="36"/>
      <c r="BB66" s="36"/>
      <c r="BC66" s="13"/>
      <c r="BD66" s="36"/>
      <c r="BE66" s="36"/>
      <c r="BF66" s="36"/>
      <c r="BG66" s="36"/>
      <c r="BH66" s="10"/>
      <c r="BI66" s="36"/>
      <c r="BJ66" s="36"/>
      <c r="BK66" s="36"/>
      <c r="BL66" s="36"/>
      <c r="BM66" s="36"/>
      <c r="BN66" s="36"/>
      <c r="BO66" s="36"/>
      <c r="BP66" s="13"/>
      <c r="BQ66" s="36"/>
      <c r="BR66" s="36"/>
      <c r="BS66" s="36"/>
      <c r="BT66" s="36"/>
      <c r="BU66" s="49"/>
      <c r="BV66" s="36"/>
      <c r="BW66" s="36"/>
      <c r="BX66" s="36"/>
      <c r="BY66" s="36"/>
      <c r="BZ66" s="36"/>
      <c r="CA66" s="36"/>
      <c r="CB66" s="36"/>
      <c r="CC66" s="13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</row>
    <row r="67" spans="1:123" ht="15.75" customHeight="1" x14ac:dyDescent="0.25">
      <c r="A67" s="38" t="s">
        <v>883</v>
      </c>
      <c r="B67" s="37">
        <v>1.53</v>
      </c>
      <c r="C67" s="36"/>
      <c r="D67" s="36"/>
      <c r="E67" s="36"/>
      <c r="F67" s="37">
        <v>0.84</v>
      </c>
      <c r="G67" s="37"/>
      <c r="H67" s="2">
        <v>5</v>
      </c>
      <c r="I67" s="37">
        <v>1</v>
      </c>
      <c r="J67" s="37">
        <v>2</v>
      </c>
      <c r="K67" s="37">
        <v>0</v>
      </c>
      <c r="L67" s="37">
        <v>0</v>
      </c>
      <c r="M67" s="37">
        <v>0</v>
      </c>
      <c r="N67" s="37">
        <v>3</v>
      </c>
      <c r="O67" s="37">
        <v>0</v>
      </c>
      <c r="P67" s="13">
        <v>0</v>
      </c>
      <c r="Q67" s="37">
        <v>0</v>
      </c>
      <c r="R67" s="37">
        <v>0</v>
      </c>
      <c r="S67" s="37">
        <v>0</v>
      </c>
      <c r="T67" s="37">
        <v>0</v>
      </c>
      <c r="U67" s="4"/>
      <c r="V67" s="36"/>
      <c r="W67" s="36"/>
      <c r="X67" s="36"/>
      <c r="Y67" s="36"/>
      <c r="Z67" s="36"/>
      <c r="AA67" s="36"/>
      <c r="AB67" s="36"/>
      <c r="AC67" s="13"/>
      <c r="AD67" s="36"/>
      <c r="AE67" s="36"/>
      <c r="AF67" s="36"/>
      <c r="AG67" s="36"/>
      <c r="AH67" s="8"/>
      <c r="AI67" s="36"/>
      <c r="AJ67" s="36"/>
      <c r="AK67" s="36"/>
      <c r="AL67" s="36"/>
      <c r="AM67" s="36"/>
      <c r="AN67" s="36"/>
      <c r="AO67" s="36"/>
      <c r="AP67" s="13"/>
      <c r="AQ67" s="36"/>
      <c r="AR67" s="36"/>
      <c r="AS67" s="36"/>
      <c r="AT67" s="36"/>
      <c r="AU67" s="6"/>
      <c r="AV67" s="36"/>
      <c r="AW67" s="36"/>
      <c r="AX67" s="36"/>
      <c r="AY67" s="36"/>
      <c r="AZ67" s="36"/>
      <c r="BA67" s="36"/>
      <c r="BB67" s="36"/>
      <c r="BC67" s="13"/>
      <c r="BD67" s="36"/>
      <c r="BE67" s="36"/>
      <c r="BF67" s="36"/>
      <c r="BG67" s="36"/>
      <c r="BH67" s="10">
        <v>0</v>
      </c>
      <c r="BI67" s="37">
        <v>1</v>
      </c>
      <c r="BJ67" s="37">
        <v>2</v>
      </c>
      <c r="BK67" s="37">
        <v>0</v>
      </c>
      <c r="BL67" s="37">
        <v>0</v>
      </c>
      <c r="BM67" s="37">
        <v>0</v>
      </c>
      <c r="BN67" s="37">
        <v>2</v>
      </c>
      <c r="BO67" s="37">
        <v>0</v>
      </c>
      <c r="BP67" s="13">
        <v>0</v>
      </c>
      <c r="BQ67" s="37">
        <v>0</v>
      </c>
      <c r="BR67" s="37">
        <v>0</v>
      </c>
      <c r="BS67" s="37">
        <v>0</v>
      </c>
      <c r="BT67" s="37">
        <v>0</v>
      </c>
      <c r="BU67" s="49"/>
      <c r="BV67" s="36"/>
      <c r="BW67" s="36"/>
      <c r="BX67" s="36"/>
      <c r="BY67" s="36"/>
      <c r="BZ67" s="36"/>
      <c r="CA67" s="36"/>
      <c r="CB67" s="36"/>
      <c r="CC67" s="13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</row>
    <row r="68" spans="1:123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36"/>
      <c r="H68" s="2">
        <v>0</v>
      </c>
      <c r="I68" s="37">
        <v>2</v>
      </c>
      <c r="J68" s="37">
        <v>1</v>
      </c>
      <c r="K68" s="37">
        <v>0</v>
      </c>
      <c r="L68" s="37">
        <v>0</v>
      </c>
      <c r="M68" s="37">
        <v>0</v>
      </c>
      <c r="N68" s="37">
        <v>3</v>
      </c>
      <c r="O68" s="37">
        <v>0</v>
      </c>
      <c r="P68" s="13">
        <v>0</v>
      </c>
      <c r="Q68" s="37">
        <v>1</v>
      </c>
      <c r="R68" s="37">
        <v>0</v>
      </c>
      <c r="S68" s="37">
        <v>0</v>
      </c>
      <c r="T68" s="37">
        <v>0</v>
      </c>
      <c r="U68" s="4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3</v>
      </c>
      <c r="AB68" s="37">
        <v>1</v>
      </c>
      <c r="AC68" s="13">
        <v>0</v>
      </c>
      <c r="AD68" s="37">
        <v>0</v>
      </c>
      <c r="AE68" s="37">
        <v>0</v>
      </c>
      <c r="AF68" s="37">
        <v>0</v>
      </c>
      <c r="AG68" s="37">
        <v>0</v>
      </c>
      <c r="AH68" s="8"/>
      <c r="AI68" s="36"/>
      <c r="AJ68" s="36"/>
      <c r="AK68" s="36"/>
      <c r="AL68" s="36"/>
      <c r="AM68" s="36"/>
      <c r="AN68" s="36"/>
      <c r="AO68" s="36"/>
      <c r="AP68" s="13"/>
      <c r="AQ68" s="36"/>
      <c r="AR68" s="36"/>
      <c r="AS68" s="36"/>
      <c r="AT68" s="36"/>
      <c r="AU68" s="6"/>
      <c r="AV68" s="36"/>
      <c r="AW68" s="36"/>
      <c r="AX68" s="36"/>
      <c r="AY68" s="36"/>
      <c r="AZ68" s="36"/>
      <c r="BA68" s="36"/>
      <c r="BB68" s="36"/>
      <c r="BC68" s="13"/>
      <c r="BD68" s="36"/>
      <c r="BE68" s="36"/>
      <c r="BF68" s="36"/>
      <c r="BG68" s="36"/>
      <c r="BH68" s="10"/>
      <c r="BI68" s="36"/>
      <c r="BJ68" s="36"/>
      <c r="BK68" s="36"/>
      <c r="BL68" s="36"/>
      <c r="BM68" s="36"/>
      <c r="BN68" s="36"/>
      <c r="BO68" s="36"/>
      <c r="BP68" s="13"/>
      <c r="BQ68" s="36"/>
      <c r="BR68" s="36"/>
      <c r="BS68" s="36"/>
      <c r="BT68" s="36"/>
      <c r="BU68" s="49"/>
      <c r="BV68" s="36"/>
      <c r="BW68" s="36"/>
      <c r="BX68" s="36"/>
      <c r="BY68" s="36"/>
      <c r="BZ68" s="36"/>
      <c r="CA68" s="36"/>
      <c r="CB68" s="36"/>
      <c r="CC68" s="13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</row>
    <row r="69" spans="1:123" ht="15.75" customHeight="1" x14ac:dyDescent="0.25">
      <c r="A69" s="39" t="s">
        <v>884</v>
      </c>
      <c r="B69" s="37">
        <v>1.19</v>
      </c>
      <c r="C69" s="36"/>
      <c r="D69" s="36"/>
      <c r="E69" s="36"/>
      <c r="F69" s="37">
        <v>1.71</v>
      </c>
      <c r="G69" s="37"/>
      <c r="H69" s="2">
        <v>2</v>
      </c>
      <c r="I69" s="37">
        <v>4</v>
      </c>
      <c r="J69" s="37">
        <v>1</v>
      </c>
      <c r="K69" s="37">
        <v>0</v>
      </c>
      <c r="L69" s="37">
        <v>0</v>
      </c>
      <c r="M69" s="37">
        <v>0</v>
      </c>
      <c r="N69" s="37">
        <v>1</v>
      </c>
      <c r="O69" s="37">
        <v>0</v>
      </c>
      <c r="P69" s="13">
        <v>0</v>
      </c>
      <c r="Q69" s="37">
        <v>0</v>
      </c>
      <c r="R69" s="37">
        <v>0</v>
      </c>
      <c r="S69" s="37">
        <v>0</v>
      </c>
      <c r="T69" s="37">
        <v>0</v>
      </c>
      <c r="U69" s="4"/>
      <c r="V69" s="36"/>
      <c r="W69" s="36"/>
      <c r="X69" s="36"/>
      <c r="Y69" s="36"/>
      <c r="Z69" s="36"/>
      <c r="AA69" s="36"/>
      <c r="AB69" s="36"/>
      <c r="AC69" s="13"/>
      <c r="AD69" s="36"/>
      <c r="AE69" s="36"/>
      <c r="AF69" s="36"/>
      <c r="AG69" s="36"/>
      <c r="AH69" s="8"/>
      <c r="AI69" s="36"/>
      <c r="AJ69" s="36"/>
      <c r="AK69" s="36"/>
      <c r="AL69" s="36"/>
      <c r="AM69" s="36"/>
      <c r="AN69" s="36"/>
      <c r="AO69" s="36"/>
      <c r="AP69" s="13"/>
      <c r="AQ69" s="36"/>
      <c r="AR69" s="36"/>
      <c r="AS69" s="36"/>
      <c r="AT69" s="36"/>
      <c r="AU69" s="6"/>
      <c r="AV69" s="36"/>
      <c r="AW69" s="36"/>
      <c r="AX69" s="36"/>
      <c r="AY69" s="36"/>
      <c r="AZ69" s="36"/>
      <c r="BA69" s="36"/>
      <c r="BB69" s="36"/>
      <c r="BC69" s="13"/>
      <c r="BD69" s="36"/>
      <c r="BE69" s="36"/>
      <c r="BF69" s="36"/>
      <c r="BG69" s="36"/>
      <c r="BH69" s="10">
        <v>1</v>
      </c>
      <c r="BI69" s="37">
        <v>2</v>
      </c>
      <c r="BJ69" s="37">
        <v>1</v>
      </c>
      <c r="BK69" s="37">
        <v>0</v>
      </c>
      <c r="BL69" s="37">
        <v>0</v>
      </c>
      <c r="BM69" s="37">
        <v>2</v>
      </c>
      <c r="BN69" s="37">
        <v>4</v>
      </c>
      <c r="BO69" s="37">
        <v>0</v>
      </c>
      <c r="BP69" s="13">
        <v>0</v>
      </c>
      <c r="BQ69" s="37">
        <v>1</v>
      </c>
      <c r="BR69" s="37">
        <v>0</v>
      </c>
      <c r="BS69" s="37">
        <v>0</v>
      </c>
      <c r="BT69" s="37">
        <v>0</v>
      </c>
      <c r="BU69" s="49"/>
      <c r="BV69" s="36"/>
      <c r="BW69" s="36"/>
      <c r="BX69" s="36"/>
      <c r="BY69" s="36"/>
      <c r="BZ69" s="36"/>
      <c r="CA69" s="36"/>
      <c r="CB69" s="36"/>
      <c r="CC69" s="13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</row>
    <row r="70" spans="1:123" ht="15.75" customHeight="1" x14ac:dyDescent="0.25">
      <c r="A70" s="38" t="s">
        <v>885</v>
      </c>
      <c r="B70" s="37">
        <v>0.62</v>
      </c>
      <c r="C70" s="37">
        <v>0.72</v>
      </c>
      <c r="D70" s="36"/>
      <c r="E70" s="36"/>
      <c r="F70" s="37">
        <v>0.72</v>
      </c>
      <c r="G70" s="37"/>
      <c r="H70" s="2">
        <v>0</v>
      </c>
      <c r="I70" s="37">
        <v>0</v>
      </c>
      <c r="J70" s="37">
        <v>0</v>
      </c>
      <c r="K70" s="37">
        <v>0</v>
      </c>
      <c r="L70" s="37">
        <v>0</v>
      </c>
      <c r="M70" s="37">
        <v>1</v>
      </c>
      <c r="N70" s="37">
        <v>0</v>
      </c>
      <c r="O70" s="37">
        <v>0</v>
      </c>
      <c r="P70" s="13">
        <v>0</v>
      </c>
      <c r="Q70" s="37">
        <v>0</v>
      </c>
      <c r="R70" s="37">
        <v>0</v>
      </c>
      <c r="S70" s="37">
        <v>0</v>
      </c>
      <c r="T70" s="37">
        <v>0</v>
      </c>
      <c r="U70" s="4">
        <v>0</v>
      </c>
      <c r="V70" s="37">
        <v>1</v>
      </c>
      <c r="W70" s="37">
        <v>0</v>
      </c>
      <c r="X70" s="37">
        <v>0</v>
      </c>
      <c r="Y70" s="37">
        <v>0</v>
      </c>
      <c r="Z70" s="37">
        <v>0</v>
      </c>
      <c r="AA70" s="37">
        <v>4</v>
      </c>
      <c r="AB70" s="37">
        <v>1</v>
      </c>
      <c r="AC70" s="13">
        <v>0</v>
      </c>
      <c r="AD70" s="37">
        <v>0</v>
      </c>
      <c r="AE70" s="37">
        <v>0</v>
      </c>
      <c r="AF70" s="37">
        <v>0</v>
      </c>
      <c r="AG70" s="37">
        <v>0</v>
      </c>
      <c r="AH70" s="8"/>
      <c r="AI70" s="36"/>
      <c r="AJ70" s="36"/>
      <c r="AK70" s="36"/>
      <c r="AL70" s="36"/>
      <c r="AM70" s="36"/>
      <c r="AN70" s="36"/>
      <c r="AO70" s="36"/>
      <c r="AP70" s="13"/>
      <c r="AQ70" s="36"/>
      <c r="AR70" s="36"/>
      <c r="AS70" s="36"/>
      <c r="AT70" s="36"/>
      <c r="AU70" s="6"/>
      <c r="AV70" s="36"/>
      <c r="AW70" s="36"/>
      <c r="AX70" s="36"/>
      <c r="AY70" s="36"/>
      <c r="AZ70" s="36"/>
      <c r="BA70" s="36"/>
      <c r="BB70" s="36"/>
      <c r="BC70" s="13"/>
      <c r="BD70" s="36"/>
      <c r="BE70" s="36"/>
      <c r="BF70" s="36"/>
      <c r="BG70" s="36"/>
      <c r="BH70" s="10">
        <v>0</v>
      </c>
      <c r="BI70" s="37">
        <v>3</v>
      </c>
      <c r="BJ70" s="37">
        <v>0</v>
      </c>
      <c r="BK70" s="37">
        <v>0</v>
      </c>
      <c r="BL70" s="37">
        <v>0</v>
      </c>
      <c r="BM70" s="37">
        <v>0</v>
      </c>
      <c r="BN70" s="37">
        <v>1</v>
      </c>
      <c r="BO70" s="37">
        <v>0</v>
      </c>
      <c r="BP70" s="13">
        <v>0</v>
      </c>
      <c r="BQ70" s="37">
        <v>0</v>
      </c>
      <c r="BR70" s="37">
        <v>0</v>
      </c>
      <c r="BS70" s="37">
        <v>0</v>
      </c>
      <c r="BT70" s="37">
        <v>0</v>
      </c>
      <c r="BU70" s="49"/>
      <c r="BV70" s="36"/>
      <c r="BW70" s="36"/>
      <c r="BX70" s="36"/>
      <c r="BY70" s="36"/>
      <c r="BZ70" s="36"/>
      <c r="CA70" s="36"/>
      <c r="CB70" s="36"/>
      <c r="CC70" s="13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</row>
    <row r="71" spans="1:123" ht="15.75" customHeight="1" x14ac:dyDescent="0.25">
      <c r="A71" s="39" t="s">
        <v>886</v>
      </c>
      <c r="B71" s="37">
        <v>1.49</v>
      </c>
      <c r="C71" s="36"/>
      <c r="D71" s="36"/>
      <c r="E71" s="36"/>
      <c r="F71" s="37">
        <v>1.48</v>
      </c>
      <c r="G71" s="37"/>
      <c r="H71" s="2">
        <v>3</v>
      </c>
      <c r="I71" s="37">
        <v>2</v>
      </c>
      <c r="J71" s="37">
        <v>1</v>
      </c>
      <c r="K71" s="37">
        <v>0</v>
      </c>
      <c r="L71" s="37">
        <v>0</v>
      </c>
      <c r="M71" s="37">
        <v>0</v>
      </c>
      <c r="N71" s="37">
        <v>1</v>
      </c>
      <c r="O71" s="37">
        <v>0</v>
      </c>
      <c r="P71" s="13">
        <v>0</v>
      </c>
      <c r="Q71" s="37">
        <v>0</v>
      </c>
      <c r="R71" s="37">
        <v>0</v>
      </c>
      <c r="S71" s="37">
        <v>0</v>
      </c>
      <c r="T71" s="37">
        <v>0</v>
      </c>
      <c r="U71" s="4"/>
      <c r="V71" s="36"/>
      <c r="W71" s="36"/>
      <c r="X71" s="36"/>
      <c r="Y71" s="36"/>
      <c r="Z71" s="36"/>
      <c r="AA71" s="36"/>
      <c r="AB71" s="36"/>
      <c r="AC71" s="13"/>
      <c r="AD71" s="36"/>
      <c r="AE71" s="36"/>
      <c r="AF71" s="36"/>
      <c r="AG71" s="36"/>
      <c r="AH71" s="8"/>
      <c r="AI71" s="36"/>
      <c r="AJ71" s="36"/>
      <c r="AK71" s="36"/>
      <c r="AL71" s="36"/>
      <c r="AM71" s="36"/>
      <c r="AN71" s="36"/>
      <c r="AO71" s="36"/>
      <c r="AP71" s="13"/>
      <c r="AQ71" s="36"/>
      <c r="AR71" s="36"/>
      <c r="AS71" s="36"/>
      <c r="AT71" s="36"/>
      <c r="AU71" s="6"/>
      <c r="AV71" s="36"/>
      <c r="AW71" s="36"/>
      <c r="AX71" s="36"/>
      <c r="AY71" s="36"/>
      <c r="AZ71" s="36"/>
      <c r="BA71" s="36"/>
      <c r="BB71" s="36"/>
      <c r="BC71" s="13"/>
      <c r="BD71" s="36"/>
      <c r="BE71" s="36"/>
      <c r="BF71" s="36"/>
      <c r="BG71" s="36"/>
      <c r="BH71" s="10">
        <v>1</v>
      </c>
      <c r="BI71" s="37">
        <v>1</v>
      </c>
      <c r="BJ71" s="37">
        <v>1</v>
      </c>
      <c r="BK71" s="37">
        <v>1</v>
      </c>
      <c r="BL71" s="37">
        <v>0</v>
      </c>
      <c r="BM71" s="37">
        <v>0</v>
      </c>
      <c r="BN71" s="37">
        <v>3</v>
      </c>
      <c r="BO71" s="37">
        <v>0</v>
      </c>
      <c r="BP71" s="13">
        <v>0</v>
      </c>
      <c r="BQ71" s="37">
        <v>0</v>
      </c>
      <c r="BR71" s="37">
        <v>0</v>
      </c>
      <c r="BS71" s="37">
        <v>0</v>
      </c>
      <c r="BT71" s="37">
        <v>0</v>
      </c>
      <c r="BU71" s="49"/>
      <c r="BV71" s="36"/>
      <c r="BW71" s="36"/>
      <c r="BX71" s="36"/>
      <c r="BY71" s="36"/>
      <c r="BZ71" s="36"/>
      <c r="CA71" s="36"/>
      <c r="CB71" s="36"/>
      <c r="CC71" s="13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</row>
    <row r="72" spans="1:123" ht="15.75" customHeight="1" x14ac:dyDescent="0.25">
      <c r="A72" s="38" t="s">
        <v>887</v>
      </c>
      <c r="B72" s="37">
        <v>1.01</v>
      </c>
      <c r="C72" s="36"/>
      <c r="D72" s="36"/>
      <c r="E72" s="36"/>
      <c r="F72" s="37">
        <v>0.53</v>
      </c>
      <c r="G72" s="37"/>
      <c r="H72" s="2">
        <v>0</v>
      </c>
      <c r="I72" s="37">
        <v>2</v>
      </c>
      <c r="J72" s="37">
        <v>2</v>
      </c>
      <c r="K72" s="37">
        <v>0</v>
      </c>
      <c r="L72" s="37">
        <v>0</v>
      </c>
      <c r="M72" s="37">
        <v>0</v>
      </c>
      <c r="N72" s="37">
        <v>7</v>
      </c>
      <c r="O72" s="37">
        <v>0</v>
      </c>
      <c r="P72" s="13">
        <v>1</v>
      </c>
      <c r="Q72" s="37">
        <v>0</v>
      </c>
      <c r="R72" s="37">
        <v>0</v>
      </c>
      <c r="S72" s="37">
        <v>0</v>
      </c>
      <c r="T72" s="37">
        <v>0</v>
      </c>
      <c r="U72" s="4"/>
      <c r="V72" s="36"/>
      <c r="W72" s="36"/>
      <c r="X72" s="36"/>
      <c r="Y72" s="36"/>
      <c r="Z72" s="36"/>
      <c r="AA72" s="36"/>
      <c r="AB72" s="36"/>
      <c r="AC72" s="13"/>
      <c r="AD72" s="36"/>
      <c r="AE72" s="36"/>
      <c r="AF72" s="36"/>
      <c r="AG72" s="36"/>
      <c r="AH72" s="8"/>
      <c r="AI72" s="36"/>
      <c r="AJ72" s="36"/>
      <c r="AK72" s="36"/>
      <c r="AL72" s="36"/>
      <c r="AM72" s="36"/>
      <c r="AN72" s="36"/>
      <c r="AO72" s="36"/>
      <c r="AP72" s="13"/>
      <c r="AQ72" s="36"/>
      <c r="AR72" s="36"/>
      <c r="AS72" s="36"/>
      <c r="AT72" s="36"/>
      <c r="AU72" s="6"/>
      <c r="AV72" s="36"/>
      <c r="AW72" s="36"/>
      <c r="AX72" s="36"/>
      <c r="AY72" s="36"/>
      <c r="AZ72" s="36"/>
      <c r="BA72" s="36"/>
      <c r="BB72" s="36"/>
      <c r="BC72" s="13"/>
      <c r="BD72" s="36"/>
      <c r="BE72" s="36"/>
      <c r="BF72" s="36"/>
      <c r="BG72" s="36"/>
      <c r="BH72" s="10">
        <v>0</v>
      </c>
      <c r="BI72" s="37">
        <v>0</v>
      </c>
      <c r="BJ72" s="37">
        <v>0</v>
      </c>
      <c r="BK72" s="37">
        <v>1</v>
      </c>
      <c r="BL72" s="37">
        <v>0</v>
      </c>
      <c r="BM72" s="37">
        <v>0</v>
      </c>
      <c r="BN72" s="37">
        <v>1</v>
      </c>
      <c r="BO72" s="37">
        <v>0</v>
      </c>
      <c r="BP72" s="13">
        <v>0</v>
      </c>
      <c r="BQ72" s="37">
        <v>0</v>
      </c>
      <c r="BR72" s="37">
        <v>0</v>
      </c>
      <c r="BS72" s="37">
        <v>0</v>
      </c>
      <c r="BT72" s="37">
        <v>0</v>
      </c>
      <c r="BU72" s="49"/>
      <c r="BV72" s="36"/>
      <c r="BW72" s="36"/>
      <c r="BX72" s="36"/>
      <c r="BY72" s="36"/>
      <c r="BZ72" s="36"/>
      <c r="CA72" s="36"/>
      <c r="CB72" s="36"/>
      <c r="CC72" s="13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</row>
    <row r="73" spans="1:123" ht="15.75" customHeight="1" x14ac:dyDescent="0.25">
      <c r="A73" s="51">
        <v>45710</v>
      </c>
      <c r="B73" s="43"/>
      <c r="C73" s="43"/>
      <c r="D73" s="43"/>
      <c r="E73" s="43"/>
      <c r="F73" s="43"/>
      <c r="G73" s="43"/>
      <c r="H73" s="48"/>
      <c r="I73" s="36"/>
      <c r="J73" s="36"/>
      <c r="K73" s="36"/>
      <c r="L73" s="36"/>
      <c r="M73" s="36"/>
      <c r="N73" s="36"/>
      <c r="O73" s="36"/>
      <c r="P73" s="53"/>
      <c r="Q73" s="36"/>
      <c r="R73" s="36"/>
      <c r="S73" s="36"/>
      <c r="T73" s="36"/>
      <c r="U73" s="54"/>
      <c r="V73" s="36"/>
      <c r="W73" s="36"/>
      <c r="X73" s="36"/>
      <c r="Y73" s="36"/>
      <c r="Z73" s="36"/>
      <c r="AA73" s="36"/>
      <c r="AB73" s="36"/>
      <c r="AC73" s="53"/>
      <c r="AD73" s="36"/>
      <c r="AE73" s="36"/>
      <c r="AF73" s="36"/>
      <c r="AG73" s="36"/>
      <c r="AH73" s="8"/>
      <c r="AI73" s="36"/>
      <c r="AJ73" s="36"/>
      <c r="AK73" s="36"/>
      <c r="AL73" s="36"/>
      <c r="AM73" s="36"/>
      <c r="AN73" s="36"/>
      <c r="AO73" s="36"/>
      <c r="AP73" s="13"/>
      <c r="AQ73" s="36"/>
      <c r="AR73" s="36"/>
      <c r="AS73" s="36"/>
      <c r="AT73" s="36"/>
      <c r="AU73" s="6"/>
      <c r="AV73" s="36"/>
      <c r="AW73" s="36"/>
      <c r="AX73" s="36"/>
      <c r="AY73" s="36"/>
      <c r="AZ73" s="36"/>
      <c r="BA73" s="36"/>
      <c r="BB73" s="36"/>
      <c r="BC73" s="13"/>
      <c r="BD73" s="36"/>
      <c r="BE73" s="36"/>
      <c r="BF73" s="36"/>
      <c r="BG73" s="36"/>
      <c r="BH73" s="10"/>
      <c r="BI73" s="36"/>
      <c r="BJ73" s="36"/>
      <c r="BK73" s="36"/>
      <c r="BL73" s="36"/>
      <c r="BM73" s="36"/>
      <c r="BN73" s="36"/>
      <c r="BO73" s="36"/>
      <c r="BP73" s="13"/>
      <c r="BQ73" s="36"/>
      <c r="BR73" s="36"/>
      <c r="BS73" s="36"/>
      <c r="BT73" s="36"/>
      <c r="BU73" s="49"/>
      <c r="BV73" s="36"/>
      <c r="BW73" s="36"/>
      <c r="BX73" s="36"/>
      <c r="BY73" s="36"/>
      <c r="BZ73" s="36"/>
      <c r="CA73" s="36"/>
      <c r="CB73" s="36"/>
      <c r="CC73" s="13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</row>
    <row r="74" spans="1:123" ht="15.75" customHeight="1" x14ac:dyDescent="0.25">
      <c r="A74" s="39" t="s">
        <v>888</v>
      </c>
      <c r="B74" s="37">
        <v>1.6</v>
      </c>
      <c r="C74" s="37">
        <v>1.1100000000000001</v>
      </c>
      <c r="D74" s="36"/>
      <c r="E74" s="36"/>
      <c r="F74" s="36"/>
      <c r="G74" s="36"/>
      <c r="H74" s="55">
        <v>0</v>
      </c>
      <c r="I74" s="37">
        <v>2</v>
      </c>
      <c r="J74" s="37">
        <v>2</v>
      </c>
      <c r="K74" s="37">
        <v>0</v>
      </c>
      <c r="L74" s="37">
        <v>0</v>
      </c>
      <c r="M74" s="37">
        <v>0</v>
      </c>
      <c r="N74" s="37">
        <v>2</v>
      </c>
      <c r="O74" s="37">
        <v>0</v>
      </c>
      <c r="P74" s="56">
        <v>0</v>
      </c>
      <c r="Q74" s="37">
        <v>0</v>
      </c>
      <c r="R74" s="37">
        <v>0</v>
      </c>
      <c r="S74" s="37">
        <v>0</v>
      </c>
      <c r="T74" s="37">
        <v>0</v>
      </c>
      <c r="U74" s="57">
        <v>0</v>
      </c>
      <c r="V74" s="37">
        <v>1</v>
      </c>
      <c r="W74" s="37">
        <v>1</v>
      </c>
      <c r="X74" s="37">
        <v>0</v>
      </c>
      <c r="Y74" s="37">
        <v>0</v>
      </c>
      <c r="Z74" s="37">
        <v>0</v>
      </c>
      <c r="AA74" s="37">
        <v>2</v>
      </c>
      <c r="AB74" s="37">
        <v>1</v>
      </c>
      <c r="AC74" s="56">
        <v>0</v>
      </c>
      <c r="AD74" s="37">
        <v>1</v>
      </c>
      <c r="AE74" s="37">
        <v>0</v>
      </c>
      <c r="AF74" s="37">
        <v>0</v>
      </c>
      <c r="AG74" s="37">
        <v>0</v>
      </c>
      <c r="AH74" s="8"/>
      <c r="AI74" s="36"/>
      <c r="AJ74" s="36"/>
      <c r="AK74" s="36"/>
      <c r="AL74" s="36"/>
      <c r="AM74" s="36"/>
      <c r="AN74" s="36"/>
      <c r="AO74" s="36"/>
      <c r="AP74" s="13"/>
      <c r="AQ74" s="36"/>
      <c r="AR74" s="36"/>
      <c r="AS74" s="36"/>
      <c r="AT74" s="36"/>
      <c r="AU74" s="6"/>
      <c r="AV74" s="36"/>
      <c r="AW74" s="36"/>
      <c r="AX74" s="36"/>
      <c r="AY74" s="36"/>
      <c r="AZ74" s="36"/>
      <c r="BA74" s="36"/>
      <c r="BB74" s="36"/>
      <c r="BC74" s="13"/>
      <c r="BD74" s="36"/>
      <c r="BE74" s="36"/>
      <c r="BF74" s="36"/>
      <c r="BG74" s="36"/>
      <c r="BH74" s="10"/>
      <c r="BI74" s="36"/>
      <c r="BJ74" s="36"/>
      <c r="BK74" s="36"/>
      <c r="BL74" s="36"/>
      <c r="BM74" s="36"/>
      <c r="BN74" s="36"/>
      <c r="BO74" s="36"/>
      <c r="BP74" s="13"/>
      <c r="BQ74" s="36"/>
      <c r="BR74" s="36"/>
      <c r="BS74" s="36"/>
      <c r="BT74" s="36"/>
      <c r="BU74" s="49"/>
      <c r="BV74" s="36"/>
      <c r="BW74" s="36"/>
      <c r="BX74" s="36"/>
      <c r="BY74" s="36"/>
      <c r="BZ74" s="36"/>
      <c r="CA74" s="36"/>
      <c r="CB74" s="36"/>
      <c r="CC74" s="13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</row>
    <row r="75" spans="1:123" ht="15.75" customHeight="1" x14ac:dyDescent="0.25">
      <c r="A75" s="38" t="s">
        <v>889</v>
      </c>
      <c r="B75" s="37">
        <v>0.7</v>
      </c>
      <c r="C75" s="37">
        <v>1.58</v>
      </c>
      <c r="D75" s="36"/>
      <c r="E75" s="36"/>
      <c r="F75" s="36"/>
      <c r="G75" s="36"/>
      <c r="H75" s="55">
        <v>0</v>
      </c>
      <c r="I75" s="37">
        <v>1</v>
      </c>
      <c r="J75" s="37">
        <v>0</v>
      </c>
      <c r="K75" s="37">
        <v>0</v>
      </c>
      <c r="L75" s="37">
        <v>0</v>
      </c>
      <c r="M75" s="37">
        <v>0</v>
      </c>
      <c r="N75" s="37">
        <v>2</v>
      </c>
      <c r="O75" s="37">
        <v>0</v>
      </c>
      <c r="P75" s="56">
        <v>0</v>
      </c>
      <c r="Q75" s="37">
        <v>0</v>
      </c>
      <c r="R75" s="37">
        <v>0</v>
      </c>
      <c r="S75" s="37">
        <v>0</v>
      </c>
      <c r="T75" s="37">
        <v>0</v>
      </c>
      <c r="U75" s="57">
        <v>0</v>
      </c>
      <c r="V75" s="37">
        <v>0</v>
      </c>
      <c r="W75" s="37">
        <v>1</v>
      </c>
      <c r="X75" s="37">
        <v>0</v>
      </c>
      <c r="Y75" s="37">
        <v>0</v>
      </c>
      <c r="Z75" s="37">
        <v>0</v>
      </c>
      <c r="AA75" s="37">
        <v>6</v>
      </c>
      <c r="AB75" s="37">
        <v>1</v>
      </c>
      <c r="AC75" s="56">
        <v>1</v>
      </c>
      <c r="AD75" s="37">
        <v>1</v>
      </c>
      <c r="AE75" s="37">
        <v>0</v>
      </c>
      <c r="AF75" s="37">
        <v>0</v>
      </c>
      <c r="AG75" s="37">
        <v>0</v>
      </c>
      <c r="AH75" s="8"/>
      <c r="AI75" s="36"/>
      <c r="AJ75" s="36"/>
      <c r="AK75" s="36"/>
      <c r="AL75" s="36"/>
      <c r="AM75" s="36"/>
      <c r="AN75" s="36"/>
      <c r="AO75" s="36"/>
      <c r="AP75" s="13"/>
      <c r="AQ75" s="36"/>
      <c r="AR75" s="36"/>
      <c r="AS75" s="36"/>
      <c r="AT75" s="36"/>
      <c r="AU75" s="6"/>
      <c r="AV75" s="36"/>
      <c r="AW75" s="36"/>
      <c r="AX75" s="36"/>
      <c r="AY75" s="36"/>
      <c r="AZ75" s="36"/>
      <c r="BA75" s="36"/>
      <c r="BB75" s="36"/>
      <c r="BC75" s="13"/>
      <c r="BD75" s="36"/>
      <c r="BE75" s="36"/>
      <c r="BF75" s="36"/>
      <c r="BG75" s="36"/>
      <c r="BH75" s="10"/>
      <c r="BI75" s="36"/>
      <c r="BJ75" s="36"/>
      <c r="BK75" s="36"/>
      <c r="BL75" s="36"/>
      <c r="BM75" s="36"/>
      <c r="BN75" s="36"/>
      <c r="BO75" s="36"/>
      <c r="BP75" s="13"/>
      <c r="BQ75" s="36"/>
      <c r="BR75" s="36"/>
      <c r="BS75" s="36"/>
      <c r="BT75" s="36"/>
      <c r="BU75" s="49"/>
      <c r="BV75" s="36"/>
      <c r="BW75" s="36"/>
      <c r="BX75" s="36"/>
      <c r="BY75" s="36"/>
      <c r="BZ75" s="36"/>
      <c r="CA75" s="36"/>
      <c r="CB75" s="36"/>
      <c r="CC75" s="13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</row>
    <row r="76" spans="1:123" ht="15.75" customHeight="1" x14ac:dyDescent="0.25">
      <c r="A76" s="39" t="s">
        <v>890</v>
      </c>
      <c r="B76" s="37">
        <v>0.91</v>
      </c>
      <c r="C76" s="37">
        <v>1.23</v>
      </c>
      <c r="D76" s="36"/>
      <c r="E76" s="36"/>
      <c r="F76" s="36"/>
      <c r="G76" s="36"/>
      <c r="H76" s="55">
        <v>1</v>
      </c>
      <c r="I76" s="37">
        <v>3</v>
      </c>
      <c r="J76" s="37">
        <v>0</v>
      </c>
      <c r="K76" s="37">
        <v>0</v>
      </c>
      <c r="L76" s="37">
        <v>0</v>
      </c>
      <c r="M76" s="37">
        <v>0</v>
      </c>
      <c r="N76" s="37">
        <v>2</v>
      </c>
      <c r="O76" s="37">
        <v>0</v>
      </c>
      <c r="P76" s="56">
        <v>0</v>
      </c>
      <c r="Q76" s="37">
        <v>0</v>
      </c>
      <c r="R76" s="37">
        <v>0</v>
      </c>
      <c r="S76" s="37">
        <v>0</v>
      </c>
      <c r="T76" s="37">
        <v>0</v>
      </c>
      <c r="U76" s="57">
        <v>0</v>
      </c>
      <c r="V76" s="37">
        <v>0</v>
      </c>
      <c r="W76" s="37">
        <v>2</v>
      </c>
      <c r="X76" s="37">
        <v>0</v>
      </c>
      <c r="Y76" s="37">
        <v>0</v>
      </c>
      <c r="Z76" s="37">
        <v>0</v>
      </c>
      <c r="AA76" s="37">
        <v>6</v>
      </c>
      <c r="AB76" s="37">
        <v>1</v>
      </c>
      <c r="AC76" s="56">
        <v>1</v>
      </c>
      <c r="AD76" s="37">
        <v>1</v>
      </c>
      <c r="AE76" s="37">
        <v>0</v>
      </c>
      <c r="AF76" s="37">
        <v>0</v>
      </c>
      <c r="AG76" s="37">
        <v>0</v>
      </c>
      <c r="AH76" s="8"/>
      <c r="AI76" s="36"/>
      <c r="AJ76" s="36"/>
      <c r="AK76" s="36"/>
      <c r="AL76" s="36"/>
      <c r="AM76" s="36"/>
      <c r="AN76" s="36"/>
      <c r="AO76" s="36"/>
      <c r="AP76" s="13"/>
      <c r="AQ76" s="36"/>
      <c r="AR76" s="36"/>
      <c r="AS76" s="36"/>
      <c r="AT76" s="36"/>
      <c r="AU76" s="6"/>
      <c r="AV76" s="36"/>
      <c r="AW76" s="36"/>
      <c r="AX76" s="36"/>
      <c r="AY76" s="36"/>
      <c r="AZ76" s="36"/>
      <c r="BA76" s="36"/>
      <c r="BB76" s="36"/>
      <c r="BC76" s="13"/>
      <c r="BD76" s="36"/>
      <c r="BE76" s="36"/>
      <c r="BF76" s="36"/>
      <c r="BG76" s="36"/>
      <c r="BH76" s="10"/>
      <c r="BI76" s="36"/>
      <c r="BJ76" s="36"/>
      <c r="BK76" s="36"/>
      <c r="BL76" s="36"/>
      <c r="BM76" s="36"/>
      <c r="BN76" s="36"/>
      <c r="BO76" s="36"/>
      <c r="BP76" s="13"/>
      <c r="BQ76" s="36"/>
      <c r="BR76" s="36"/>
      <c r="BS76" s="36"/>
      <c r="BT76" s="36"/>
      <c r="BU76" s="49"/>
      <c r="BV76" s="36"/>
      <c r="BW76" s="36"/>
      <c r="BX76" s="36"/>
      <c r="BY76" s="36"/>
      <c r="BZ76" s="36"/>
      <c r="CA76" s="36"/>
      <c r="CB76" s="36"/>
      <c r="CC76" s="13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</row>
    <row r="77" spans="1:123" ht="15.75" customHeight="1" x14ac:dyDescent="0.25">
      <c r="A77" s="39" t="s">
        <v>891</v>
      </c>
      <c r="B77" s="37">
        <v>1.03</v>
      </c>
      <c r="C77" s="37">
        <v>0.94</v>
      </c>
      <c r="D77" s="36"/>
      <c r="E77" s="36"/>
      <c r="F77" s="36"/>
      <c r="G77" s="36"/>
      <c r="H77" s="55">
        <v>1</v>
      </c>
      <c r="I77" s="37">
        <v>3</v>
      </c>
      <c r="J77" s="37">
        <v>1</v>
      </c>
      <c r="K77" s="37">
        <v>0</v>
      </c>
      <c r="L77" s="37">
        <v>0</v>
      </c>
      <c r="M77" s="37">
        <v>0</v>
      </c>
      <c r="N77" s="37">
        <v>2</v>
      </c>
      <c r="O77" s="37">
        <v>0</v>
      </c>
      <c r="P77" s="56">
        <v>0</v>
      </c>
      <c r="Q77" s="37">
        <v>0</v>
      </c>
      <c r="R77" s="37">
        <v>0</v>
      </c>
      <c r="S77" s="37">
        <v>0</v>
      </c>
      <c r="T77" s="37">
        <v>0</v>
      </c>
      <c r="U77" s="57">
        <v>1</v>
      </c>
      <c r="V77" s="37">
        <v>1</v>
      </c>
      <c r="W77" s="37">
        <v>0</v>
      </c>
      <c r="X77" s="37">
        <v>2</v>
      </c>
      <c r="Y77" s="37">
        <v>0</v>
      </c>
      <c r="Z77" s="37">
        <v>0</v>
      </c>
      <c r="AA77" s="37">
        <v>2</v>
      </c>
      <c r="AB77" s="37">
        <v>1</v>
      </c>
      <c r="AC77" s="56">
        <v>0</v>
      </c>
      <c r="AD77" s="37">
        <v>1</v>
      </c>
      <c r="AE77" s="37">
        <v>1</v>
      </c>
      <c r="AF77" s="37">
        <v>0</v>
      </c>
      <c r="AG77" s="37">
        <v>0</v>
      </c>
      <c r="AH77" s="8"/>
      <c r="AI77" s="36"/>
      <c r="AJ77" s="36"/>
      <c r="AK77" s="36"/>
      <c r="AL77" s="36"/>
      <c r="AM77" s="36"/>
      <c r="AN77" s="36"/>
      <c r="AO77" s="36"/>
      <c r="AP77" s="13"/>
      <c r="AQ77" s="36"/>
      <c r="AR77" s="36"/>
      <c r="AS77" s="36"/>
      <c r="AT77" s="36"/>
      <c r="AU77" s="6"/>
      <c r="AV77" s="36"/>
      <c r="AW77" s="36"/>
      <c r="AX77" s="36"/>
      <c r="AY77" s="36"/>
      <c r="AZ77" s="36"/>
      <c r="BA77" s="36"/>
      <c r="BB77" s="36"/>
      <c r="BC77" s="13"/>
      <c r="BD77" s="36"/>
      <c r="BE77" s="36"/>
      <c r="BF77" s="36"/>
      <c r="BG77" s="36"/>
      <c r="BH77" s="10"/>
      <c r="BI77" s="36"/>
      <c r="BJ77" s="36"/>
      <c r="BK77" s="36"/>
      <c r="BL77" s="36"/>
      <c r="BM77" s="36"/>
      <c r="BN77" s="36"/>
      <c r="BO77" s="36"/>
      <c r="BP77" s="13"/>
      <c r="BQ77" s="36"/>
      <c r="BR77" s="36"/>
      <c r="BS77" s="36"/>
      <c r="BT77" s="36"/>
      <c r="BU77" s="49"/>
      <c r="BV77" s="36"/>
      <c r="BW77" s="36"/>
      <c r="BX77" s="36"/>
      <c r="BY77" s="36"/>
      <c r="BZ77" s="36"/>
      <c r="CA77" s="36"/>
      <c r="CB77" s="36"/>
      <c r="CC77" s="13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</row>
    <row r="78" spans="1:123" ht="15.75" customHeight="1" x14ac:dyDescent="0.25">
      <c r="A78" s="43" t="s">
        <v>892</v>
      </c>
      <c r="B78" s="37">
        <v>1.24</v>
      </c>
      <c r="C78" s="37">
        <v>1.26</v>
      </c>
      <c r="D78" s="36"/>
      <c r="E78" s="36"/>
      <c r="F78" s="36"/>
      <c r="G78" s="36"/>
      <c r="H78" s="55">
        <v>0</v>
      </c>
      <c r="I78" s="37">
        <v>2</v>
      </c>
      <c r="J78" s="37">
        <v>1</v>
      </c>
      <c r="K78" s="37">
        <v>0</v>
      </c>
      <c r="L78" s="37">
        <v>1</v>
      </c>
      <c r="M78" s="37">
        <v>0</v>
      </c>
      <c r="N78" s="37">
        <v>3</v>
      </c>
      <c r="O78" s="37">
        <v>1</v>
      </c>
      <c r="P78" s="56">
        <v>0</v>
      </c>
      <c r="Q78" s="37">
        <v>0</v>
      </c>
      <c r="R78" s="37">
        <v>1</v>
      </c>
      <c r="S78" s="37">
        <v>0</v>
      </c>
      <c r="T78" s="37">
        <v>0</v>
      </c>
      <c r="U78" s="57">
        <v>1</v>
      </c>
      <c r="V78" s="37">
        <v>1</v>
      </c>
      <c r="W78" s="37">
        <v>1</v>
      </c>
      <c r="X78" s="37">
        <v>0</v>
      </c>
      <c r="Y78" s="37">
        <v>0</v>
      </c>
      <c r="Z78" s="37">
        <v>0</v>
      </c>
      <c r="AA78" s="37">
        <v>5</v>
      </c>
      <c r="AB78" s="37">
        <v>0</v>
      </c>
      <c r="AC78" s="56">
        <v>0</v>
      </c>
      <c r="AD78" s="37">
        <v>0</v>
      </c>
      <c r="AE78" s="37">
        <v>0</v>
      </c>
      <c r="AF78" s="37">
        <v>0</v>
      </c>
      <c r="AG78" s="37">
        <v>0</v>
      </c>
      <c r="AH78" s="8"/>
      <c r="AI78" s="36"/>
      <c r="AJ78" s="36"/>
      <c r="AK78" s="36"/>
      <c r="AL78" s="36"/>
      <c r="AM78" s="36"/>
      <c r="AN78" s="36"/>
      <c r="AO78" s="36"/>
      <c r="AP78" s="13"/>
      <c r="AQ78" s="36"/>
      <c r="AR78" s="36"/>
      <c r="AS78" s="36"/>
      <c r="AT78" s="36"/>
      <c r="AU78" s="6"/>
      <c r="AV78" s="36"/>
      <c r="AW78" s="36"/>
      <c r="AX78" s="36"/>
      <c r="AY78" s="36"/>
      <c r="AZ78" s="36"/>
      <c r="BA78" s="36"/>
      <c r="BB78" s="36"/>
      <c r="BC78" s="13"/>
      <c r="BD78" s="36"/>
      <c r="BE78" s="36"/>
      <c r="BF78" s="36"/>
      <c r="BG78" s="36"/>
      <c r="BH78" s="10"/>
      <c r="BI78" s="36"/>
      <c r="BJ78" s="36"/>
      <c r="BK78" s="36"/>
      <c r="BL78" s="36"/>
      <c r="BM78" s="36"/>
      <c r="BN78" s="36"/>
      <c r="BO78" s="36"/>
      <c r="BP78" s="13"/>
      <c r="BQ78" s="36"/>
      <c r="BR78" s="36"/>
      <c r="BS78" s="36"/>
      <c r="BT78" s="36"/>
      <c r="BU78" s="49"/>
      <c r="BV78" s="36"/>
      <c r="BW78" s="36"/>
      <c r="BX78" s="36"/>
      <c r="BY78" s="36"/>
      <c r="BZ78" s="36"/>
      <c r="CA78" s="36"/>
      <c r="CB78" s="36"/>
      <c r="CC78" s="13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</row>
    <row r="79" spans="1:123" ht="15.75" customHeight="1" x14ac:dyDescent="0.25">
      <c r="A79" s="41">
        <v>45720</v>
      </c>
      <c r="B79" s="42"/>
      <c r="C79" s="42"/>
      <c r="D79" s="42"/>
      <c r="E79" s="42"/>
      <c r="F79" s="42"/>
      <c r="G79" s="42"/>
      <c r="H79" s="48"/>
      <c r="I79" s="36"/>
      <c r="J79" s="36"/>
      <c r="K79" s="36"/>
      <c r="L79" s="36"/>
      <c r="M79" s="36"/>
      <c r="N79" s="36"/>
      <c r="O79" s="36"/>
      <c r="P79" s="53"/>
      <c r="Q79" s="36"/>
      <c r="R79" s="36"/>
      <c r="S79" s="36"/>
      <c r="T79" s="36"/>
      <c r="U79" s="4"/>
      <c r="V79" s="36"/>
      <c r="W79" s="36"/>
      <c r="X79" s="36"/>
      <c r="Y79" s="36"/>
      <c r="Z79" s="36"/>
      <c r="AA79" s="36"/>
      <c r="AB79" s="36"/>
      <c r="AC79" s="13"/>
      <c r="AD79" s="36"/>
      <c r="AE79" s="36"/>
      <c r="AF79" s="36"/>
      <c r="AG79" s="36"/>
      <c r="AH79" s="8"/>
      <c r="AI79" s="36"/>
      <c r="AJ79" s="36"/>
      <c r="AK79" s="36"/>
      <c r="AL79" s="36"/>
      <c r="AM79" s="36"/>
      <c r="AN79" s="36"/>
      <c r="AO79" s="36"/>
      <c r="AP79" s="13"/>
      <c r="AQ79" s="36"/>
      <c r="AR79" s="36"/>
      <c r="AS79" s="36"/>
      <c r="AT79" s="36"/>
      <c r="AU79" s="6"/>
      <c r="AV79" s="36"/>
      <c r="AW79" s="36"/>
      <c r="AX79" s="36"/>
      <c r="AY79" s="36"/>
      <c r="AZ79" s="36"/>
      <c r="BA79" s="36"/>
      <c r="BB79" s="36"/>
      <c r="BC79" s="13"/>
      <c r="BD79" s="36"/>
      <c r="BE79" s="36"/>
      <c r="BF79" s="36"/>
      <c r="BG79" s="36"/>
      <c r="BH79" s="10"/>
      <c r="BI79" s="36"/>
      <c r="BJ79" s="36"/>
      <c r="BK79" s="36"/>
      <c r="BL79" s="36"/>
      <c r="BM79" s="36"/>
      <c r="BN79" s="36"/>
      <c r="BO79" s="36"/>
      <c r="BP79" s="13"/>
      <c r="BQ79" s="36"/>
      <c r="BR79" s="36"/>
      <c r="BS79" s="36"/>
      <c r="BT79" s="36"/>
      <c r="BU79" s="49"/>
      <c r="BV79" s="36"/>
      <c r="BW79" s="36"/>
      <c r="BX79" s="36"/>
      <c r="BY79" s="36"/>
      <c r="BZ79" s="36"/>
      <c r="CA79" s="36"/>
      <c r="CB79" s="36"/>
      <c r="CC79" s="13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</row>
    <row r="80" spans="1:123" ht="15.75" customHeight="1" x14ac:dyDescent="0.25">
      <c r="A80" s="39" t="s">
        <v>893</v>
      </c>
      <c r="B80" s="37">
        <v>0.93</v>
      </c>
      <c r="C80" s="36"/>
      <c r="D80" s="36"/>
      <c r="E80" s="36"/>
      <c r="F80" s="37">
        <v>1.45</v>
      </c>
      <c r="G80" s="37"/>
      <c r="H80" s="48">
        <v>1</v>
      </c>
      <c r="I80" s="37">
        <v>1</v>
      </c>
      <c r="J80" s="37">
        <v>0</v>
      </c>
      <c r="K80" s="37">
        <v>0</v>
      </c>
      <c r="L80" s="37">
        <v>0</v>
      </c>
      <c r="M80" s="37">
        <v>0</v>
      </c>
      <c r="N80" s="37">
        <v>3</v>
      </c>
      <c r="O80" s="37">
        <v>0</v>
      </c>
      <c r="P80" s="53">
        <v>0</v>
      </c>
      <c r="Q80" s="37">
        <v>0</v>
      </c>
      <c r="R80" s="37">
        <v>0</v>
      </c>
      <c r="S80" s="37">
        <v>0</v>
      </c>
      <c r="T80" s="37">
        <v>0</v>
      </c>
      <c r="U80" s="4"/>
      <c r="V80" s="36"/>
      <c r="W80" s="36"/>
      <c r="X80" s="36"/>
      <c r="Y80" s="36"/>
      <c r="Z80" s="36"/>
      <c r="AA80" s="36"/>
      <c r="AB80" s="36"/>
      <c r="AC80" s="13"/>
      <c r="AD80" s="36"/>
      <c r="AE80" s="36"/>
      <c r="AF80" s="36"/>
      <c r="AG80" s="36"/>
      <c r="AH80" s="8"/>
      <c r="AI80" s="36"/>
      <c r="AJ80" s="36"/>
      <c r="AK80" s="36"/>
      <c r="AL80" s="36"/>
      <c r="AM80" s="36"/>
      <c r="AN80" s="36"/>
      <c r="AO80" s="36"/>
      <c r="AP80" s="13"/>
      <c r="AQ80" s="36"/>
      <c r="AR80" s="36"/>
      <c r="AS80" s="36"/>
      <c r="AT80" s="36"/>
      <c r="AU80" s="6"/>
      <c r="AV80" s="36"/>
      <c r="AW80" s="36"/>
      <c r="AX80" s="36"/>
      <c r="AY80" s="36"/>
      <c r="AZ80" s="36"/>
      <c r="BA80" s="36"/>
      <c r="BB80" s="36"/>
      <c r="BC80" s="13"/>
      <c r="BD80" s="36"/>
      <c r="BE80" s="36"/>
      <c r="BF80" s="36"/>
      <c r="BG80" s="36"/>
      <c r="BH80" s="10">
        <v>1</v>
      </c>
      <c r="BI80" s="37">
        <v>1</v>
      </c>
      <c r="BJ80" s="37">
        <v>1</v>
      </c>
      <c r="BK80" s="37">
        <v>0</v>
      </c>
      <c r="BL80" s="37">
        <v>0</v>
      </c>
      <c r="BM80" s="37">
        <v>0</v>
      </c>
      <c r="BN80" s="37">
        <v>2</v>
      </c>
      <c r="BO80" s="37">
        <v>0</v>
      </c>
      <c r="BP80" s="13">
        <v>1</v>
      </c>
      <c r="BQ80" s="37">
        <v>0</v>
      </c>
      <c r="BR80" s="37">
        <v>0</v>
      </c>
      <c r="BS80" s="37">
        <v>0</v>
      </c>
      <c r="BT80" s="37">
        <v>0</v>
      </c>
      <c r="BU80" s="49"/>
      <c r="BV80" s="36"/>
      <c r="BW80" s="36"/>
      <c r="BX80" s="36"/>
      <c r="BY80" s="36"/>
      <c r="BZ80" s="36"/>
      <c r="CA80" s="36"/>
      <c r="CB80" s="36"/>
      <c r="CC80" s="13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</row>
    <row r="81" spans="1:123" ht="15.75" customHeight="1" x14ac:dyDescent="0.25">
      <c r="A81" s="39" t="s">
        <v>894</v>
      </c>
      <c r="B81" s="37">
        <v>1.04</v>
      </c>
      <c r="C81" s="36"/>
      <c r="D81" s="36"/>
      <c r="E81" s="36"/>
      <c r="F81" s="37">
        <v>1.63</v>
      </c>
      <c r="G81" s="37"/>
      <c r="H81" s="48">
        <v>0</v>
      </c>
      <c r="I81" s="37">
        <v>3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53">
        <v>0</v>
      </c>
      <c r="Q81" s="37">
        <v>0</v>
      </c>
      <c r="R81" s="37">
        <v>0</v>
      </c>
      <c r="S81" s="37">
        <v>0</v>
      </c>
      <c r="T81" s="37">
        <v>0</v>
      </c>
      <c r="U81" s="4"/>
      <c r="V81" s="36"/>
      <c r="W81" s="36"/>
      <c r="X81" s="36"/>
      <c r="Y81" s="36"/>
      <c r="Z81" s="36"/>
      <c r="AA81" s="36"/>
      <c r="AB81" s="36"/>
      <c r="AC81" s="13"/>
      <c r="AD81" s="36"/>
      <c r="AE81" s="36"/>
      <c r="AF81" s="36"/>
      <c r="AG81" s="36"/>
      <c r="AH81" s="8"/>
      <c r="AI81" s="36"/>
      <c r="AJ81" s="36"/>
      <c r="AK81" s="36"/>
      <c r="AL81" s="36"/>
      <c r="AM81" s="36"/>
      <c r="AN81" s="36"/>
      <c r="AO81" s="36"/>
      <c r="AP81" s="13"/>
      <c r="AQ81" s="36"/>
      <c r="AR81" s="36"/>
      <c r="AS81" s="36"/>
      <c r="AT81" s="36"/>
      <c r="AU81" s="6"/>
      <c r="AV81" s="36"/>
      <c r="AW81" s="36"/>
      <c r="AX81" s="36"/>
      <c r="AY81" s="36"/>
      <c r="AZ81" s="36"/>
      <c r="BA81" s="36"/>
      <c r="BB81" s="36"/>
      <c r="BC81" s="13"/>
      <c r="BD81" s="36"/>
      <c r="BE81" s="36"/>
      <c r="BF81" s="36"/>
      <c r="BG81" s="36"/>
      <c r="BH81" s="10">
        <v>2</v>
      </c>
      <c r="BI81" s="37">
        <v>1</v>
      </c>
      <c r="BJ81" s="37">
        <v>2</v>
      </c>
      <c r="BK81" s="37">
        <v>0</v>
      </c>
      <c r="BL81" s="37">
        <v>0</v>
      </c>
      <c r="BM81" s="37">
        <v>6</v>
      </c>
      <c r="BN81" s="37">
        <v>5</v>
      </c>
      <c r="BO81" s="37">
        <v>2</v>
      </c>
      <c r="BP81" s="13">
        <v>0</v>
      </c>
      <c r="BQ81" s="37">
        <v>1</v>
      </c>
      <c r="BR81" s="37">
        <v>0</v>
      </c>
      <c r="BS81" s="37">
        <v>0</v>
      </c>
      <c r="BT81" s="37">
        <v>0</v>
      </c>
      <c r="BU81" s="49"/>
      <c r="BV81" s="36"/>
      <c r="BW81" s="36"/>
      <c r="BX81" s="36"/>
      <c r="BY81" s="36"/>
      <c r="BZ81" s="36"/>
      <c r="CA81" s="36"/>
      <c r="CB81" s="36"/>
      <c r="CC81" s="13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</row>
    <row r="82" spans="1:123" ht="15.75" customHeight="1" x14ac:dyDescent="0.25">
      <c r="A82" s="48" t="s">
        <v>895</v>
      </c>
      <c r="B82" s="37">
        <v>1.33</v>
      </c>
      <c r="C82" s="36"/>
      <c r="D82" s="36"/>
      <c r="E82" s="36"/>
      <c r="F82" s="37">
        <v>1.57</v>
      </c>
      <c r="G82" s="37"/>
      <c r="H82" s="48">
        <v>2</v>
      </c>
      <c r="I82" s="37">
        <v>0</v>
      </c>
      <c r="J82" s="37">
        <v>1</v>
      </c>
      <c r="K82" s="37">
        <v>0</v>
      </c>
      <c r="L82" s="37">
        <v>0</v>
      </c>
      <c r="M82" s="37">
        <v>0</v>
      </c>
      <c r="N82" s="37">
        <v>1</v>
      </c>
      <c r="O82" s="37">
        <v>2</v>
      </c>
      <c r="P82" s="53">
        <v>0</v>
      </c>
      <c r="Q82" s="37">
        <v>1</v>
      </c>
      <c r="R82" s="37">
        <v>0</v>
      </c>
      <c r="S82" s="37">
        <v>0</v>
      </c>
      <c r="T82" s="37">
        <v>0</v>
      </c>
      <c r="U82" s="4"/>
      <c r="V82" s="36"/>
      <c r="W82" s="36"/>
      <c r="X82" s="36"/>
      <c r="Y82" s="36"/>
      <c r="Z82" s="36"/>
      <c r="AA82" s="36"/>
      <c r="AB82" s="36"/>
      <c r="AC82" s="13"/>
      <c r="AD82" s="36"/>
      <c r="AE82" s="36"/>
      <c r="AF82" s="36"/>
      <c r="AG82" s="36"/>
      <c r="AH82" s="8"/>
      <c r="AI82" s="36"/>
      <c r="AJ82" s="36"/>
      <c r="AK82" s="36"/>
      <c r="AL82" s="36"/>
      <c r="AM82" s="36"/>
      <c r="AN82" s="36"/>
      <c r="AO82" s="36"/>
      <c r="AP82" s="13"/>
      <c r="AQ82" s="36"/>
      <c r="AR82" s="36"/>
      <c r="AS82" s="36"/>
      <c r="AT82" s="36"/>
      <c r="AU82" s="6"/>
      <c r="AV82" s="36"/>
      <c r="AW82" s="36"/>
      <c r="AX82" s="36"/>
      <c r="AY82" s="36"/>
      <c r="AZ82" s="36"/>
      <c r="BA82" s="36"/>
      <c r="BB82" s="36"/>
      <c r="BC82" s="13"/>
      <c r="BD82" s="36"/>
      <c r="BE82" s="36"/>
      <c r="BF82" s="36"/>
      <c r="BG82" s="36"/>
      <c r="BH82" s="10">
        <v>0</v>
      </c>
      <c r="BI82" s="37">
        <v>1</v>
      </c>
      <c r="BJ82" s="37">
        <v>1</v>
      </c>
      <c r="BK82" s="37">
        <v>1</v>
      </c>
      <c r="BL82" s="37">
        <v>0</v>
      </c>
      <c r="BM82" s="37">
        <v>0</v>
      </c>
      <c r="BN82" s="37">
        <v>2</v>
      </c>
      <c r="BO82" s="37">
        <v>0</v>
      </c>
      <c r="BP82" s="13">
        <v>0</v>
      </c>
      <c r="BQ82" s="37">
        <v>0</v>
      </c>
      <c r="BR82" s="37">
        <v>0</v>
      </c>
      <c r="BS82" s="37">
        <v>0</v>
      </c>
      <c r="BT82" s="37">
        <v>0</v>
      </c>
      <c r="BU82" s="49"/>
      <c r="BV82" s="36"/>
      <c r="BW82" s="36"/>
      <c r="BX82" s="36"/>
      <c r="BY82" s="36"/>
      <c r="BZ82" s="36"/>
      <c r="CA82" s="36"/>
      <c r="CB82" s="36"/>
      <c r="CC82" s="13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</row>
    <row r="83" spans="1:123" ht="15.75" customHeight="1" x14ac:dyDescent="0.25">
      <c r="A83" s="41">
        <v>45725</v>
      </c>
      <c r="B83" s="42"/>
      <c r="C83" s="42"/>
      <c r="D83" s="42"/>
      <c r="E83" s="42"/>
      <c r="F83" s="42"/>
      <c r="G83" s="42"/>
      <c r="H83" s="48"/>
      <c r="I83" s="36"/>
      <c r="J83" s="36"/>
      <c r="K83" s="36"/>
      <c r="L83" s="36"/>
      <c r="M83" s="36"/>
      <c r="N83" s="36"/>
      <c r="O83" s="36"/>
      <c r="P83" s="68"/>
      <c r="Q83" s="36"/>
      <c r="R83" s="36"/>
      <c r="S83" s="36"/>
      <c r="T83" s="36"/>
      <c r="U83" s="54"/>
      <c r="V83" s="36"/>
      <c r="W83" s="36"/>
      <c r="X83" s="36"/>
      <c r="Y83" s="36"/>
      <c r="Z83" s="36"/>
      <c r="AA83" s="36"/>
      <c r="AB83" s="36"/>
      <c r="AC83" s="53"/>
      <c r="AD83" s="36"/>
      <c r="AE83" s="36"/>
      <c r="AF83" s="36"/>
      <c r="AG83" s="36"/>
      <c r="AH83" s="58"/>
      <c r="AI83" s="36"/>
      <c r="AJ83" s="36"/>
      <c r="AK83" s="36"/>
      <c r="AL83" s="36"/>
      <c r="AM83" s="36"/>
      <c r="AN83" s="36"/>
      <c r="AO83" s="36"/>
      <c r="AP83" s="53"/>
      <c r="AQ83" s="36"/>
      <c r="AR83" s="36"/>
      <c r="AS83" s="36"/>
      <c r="AT83" s="36"/>
      <c r="AU83" s="59"/>
      <c r="AV83" s="36"/>
      <c r="AW83" s="36"/>
      <c r="AX83" s="36"/>
      <c r="AY83" s="36"/>
      <c r="AZ83" s="36"/>
      <c r="BA83" s="36"/>
      <c r="BB83" s="36"/>
      <c r="BC83" s="53"/>
      <c r="BD83" s="36"/>
      <c r="BE83" s="36"/>
      <c r="BF83" s="36"/>
      <c r="BG83" s="36"/>
      <c r="BH83" s="60"/>
      <c r="BI83" s="36"/>
      <c r="BJ83" s="36"/>
      <c r="BK83" s="36"/>
      <c r="BL83" s="36"/>
      <c r="BM83" s="36"/>
      <c r="BN83" s="36"/>
      <c r="BO83" s="36"/>
      <c r="BP83" s="53"/>
      <c r="BQ83" s="36"/>
      <c r="BR83" s="36"/>
      <c r="BS83" s="36"/>
      <c r="BT83" s="36"/>
      <c r="BU83" s="49"/>
      <c r="BV83" s="36"/>
      <c r="BW83" s="36"/>
      <c r="BX83" s="36"/>
      <c r="BY83" s="36"/>
      <c r="BZ83" s="36"/>
      <c r="CA83" s="36"/>
      <c r="CB83" s="36"/>
      <c r="CC83" s="53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</row>
    <row r="84" spans="1:123" ht="15.75" customHeight="1" x14ac:dyDescent="0.25">
      <c r="A84" s="38" t="s">
        <v>896</v>
      </c>
      <c r="B84" s="37">
        <v>0.75</v>
      </c>
      <c r="C84" s="36"/>
      <c r="D84" s="36"/>
      <c r="E84" s="37">
        <v>0.15</v>
      </c>
      <c r="F84" s="36"/>
      <c r="G84" s="37">
        <v>0.67</v>
      </c>
      <c r="H84" s="55">
        <v>0</v>
      </c>
      <c r="I84" s="37">
        <v>1</v>
      </c>
      <c r="J84" s="37">
        <v>2</v>
      </c>
      <c r="K84" s="37">
        <v>0</v>
      </c>
      <c r="L84" s="37">
        <v>0</v>
      </c>
      <c r="M84" s="37">
        <v>0</v>
      </c>
      <c r="N84" s="37">
        <v>2</v>
      </c>
      <c r="O84" s="37">
        <v>0</v>
      </c>
      <c r="P84" s="56">
        <v>1</v>
      </c>
      <c r="Q84" s="37">
        <v>0</v>
      </c>
      <c r="R84" s="37">
        <v>0</v>
      </c>
      <c r="S84" s="37">
        <v>0</v>
      </c>
      <c r="T84" s="37">
        <v>0</v>
      </c>
      <c r="U84" s="54"/>
      <c r="V84" s="36"/>
      <c r="W84" s="36"/>
      <c r="X84" s="36"/>
      <c r="Y84" s="36"/>
      <c r="Z84" s="36"/>
      <c r="AA84" s="36"/>
      <c r="AB84" s="36"/>
      <c r="AC84" s="61"/>
      <c r="AD84" s="36"/>
      <c r="AE84" s="36"/>
      <c r="AF84" s="36"/>
      <c r="AG84" s="36"/>
      <c r="AH84" s="58"/>
      <c r="AI84" s="36"/>
      <c r="AJ84" s="36"/>
      <c r="AK84" s="36"/>
      <c r="AL84" s="36"/>
      <c r="AM84" s="36"/>
      <c r="AN84" s="36"/>
      <c r="AO84" s="36"/>
      <c r="AP84" s="61"/>
      <c r="AQ84" s="36"/>
      <c r="AR84" s="36"/>
      <c r="AS84" s="36"/>
      <c r="AT84" s="36"/>
      <c r="AU84" s="62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1</v>
      </c>
      <c r="BB84" s="37">
        <v>0</v>
      </c>
      <c r="BC84" s="56">
        <v>0</v>
      </c>
      <c r="BD84" s="37">
        <v>0</v>
      </c>
      <c r="BE84" s="37">
        <v>0</v>
      </c>
      <c r="BF84" s="37">
        <v>0</v>
      </c>
      <c r="BG84" s="37">
        <v>0</v>
      </c>
      <c r="BH84" s="60"/>
      <c r="BI84" s="36"/>
      <c r="BJ84" s="36"/>
      <c r="BK84" s="36"/>
      <c r="BL84" s="36"/>
      <c r="BM84" s="36"/>
      <c r="BN84" s="36"/>
      <c r="BO84" s="36"/>
      <c r="BP84" s="61"/>
      <c r="BQ84" s="36"/>
      <c r="BR84" s="36"/>
      <c r="BS84" s="36"/>
      <c r="BT84" s="36"/>
      <c r="BU84" s="63">
        <v>0</v>
      </c>
      <c r="BV84" s="37">
        <v>0</v>
      </c>
      <c r="BW84" s="37">
        <v>2</v>
      </c>
      <c r="BX84" s="37">
        <v>0</v>
      </c>
      <c r="BY84" s="37">
        <v>0</v>
      </c>
      <c r="BZ84" s="37">
        <v>0</v>
      </c>
      <c r="CA84" s="37">
        <v>2</v>
      </c>
      <c r="CB84" s="37">
        <v>0</v>
      </c>
      <c r="CC84" s="56">
        <v>0</v>
      </c>
      <c r="CD84" s="37">
        <v>0</v>
      </c>
      <c r="CE84" s="37">
        <v>0</v>
      </c>
      <c r="CF84" s="37">
        <v>0</v>
      </c>
      <c r="CG84" s="37">
        <v>0</v>
      </c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</row>
    <row r="85" spans="1:123" ht="15.75" customHeight="1" x14ac:dyDescent="0.25">
      <c r="A85" s="38" t="s">
        <v>897</v>
      </c>
      <c r="B85" s="37">
        <v>1.38</v>
      </c>
      <c r="C85" s="36"/>
      <c r="D85" s="36"/>
      <c r="E85" s="37">
        <v>0.81</v>
      </c>
      <c r="F85" s="36"/>
      <c r="G85" s="37">
        <v>1.07</v>
      </c>
      <c r="H85" s="55">
        <v>2</v>
      </c>
      <c r="I85" s="37">
        <v>1</v>
      </c>
      <c r="J85" s="37">
        <v>3</v>
      </c>
      <c r="K85" s="37">
        <v>0</v>
      </c>
      <c r="L85" s="37">
        <v>0</v>
      </c>
      <c r="M85" s="37">
        <v>0</v>
      </c>
      <c r="N85" s="37">
        <v>3</v>
      </c>
      <c r="O85" s="37">
        <v>0</v>
      </c>
      <c r="P85" s="56">
        <v>0</v>
      </c>
      <c r="Q85" s="37">
        <v>0</v>
      </c>
      <c r="R85" s="37">
        <v>0</v>
      </c>
      <c r="S85" s="37">
        <v>0</v>
      </c>
      <c r="T85" s="37">
        <v>0</v>
      </c>
      <c r="U85" s="54"/>
      <c r="V85" s="36"/>
      <c r="W85" s="36"/>
      <c r="X85" s="36"/>
      <c r="Y85" s="36"/>
      <c r="Z85" s="36"/>
      <c r="AA85" s="36"/>
      <c r="AB85" s="36"/>
      <c r="AC85" s="61"/>
      <c r="AD85" s="36"/>
      <c r="AE85" s="36"/>
      <c r="AF85" s="36"/>
      <c r="AG85" s="36"/>
      <c r="AH85" s="58"/>
      <c r="AI85" s="36"/>
      <c r="AJ85" s="36"/>
      <c r="AK85" s="36"/>
      <c r="AL85" s="36"/>
      <c r="AM85" s="36"/>
      <c r="AN85" s="36"/>
      <c r="AO85" s="36"/>
      <c r="AP85" s="61"/>
      <c r="AQ85" s="36"/>
      <c r="AR85" s="36"/>
      <c r="AS85" s="36"/>
      <c r="AT85" s="36"/>
      <c r="AU85" s="62">
        <v>0</v>
      </c>
      <c r="AV85" s="37">
        <v>1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56">
        <v>0</v>
      </c>
      <c r="BD85" s="37">
        <v>0</v>
      </c>
      <c r="BE85" s="37">
        <v>0</v>
      </c>
      <c r="BF85" s="37">
        <v>0</v>
      </c>
      <c r="BG85" s="37">
        <v>0</v>
      </c>
      <c r="BH85" s="60"/>
      <c r="BI85" s="36"/>
      <c r="BJ85" s="36"/>
      <c r="BK85" s="36"/>
      <c r="BL85" s="36"/>
      <c r="BM85" s="36"/>
      <c r="BN85" s="36"/>
      <c r="BO85" s="36"/>
      <c r="BP85" s="61"/>
      <c r="BQ85" s="36"/>
      <c r="BR85" s="36"/>
      <c r="BS85" s="36"/>
      <c r="BT85" s="36"/>
      <c r="BU85" s="63">
        <v>0</v>
      </c>
      <c r="BV85" s="37">
        <v>2</v>
      </c>
      <c r="BW85" s="37">
        <v>0</v>
      </c>
      <c r="BX85" s="37">
        <v>0</v>
      </c>
      <c r="BY85" s="37">
        <v>0</v>
      </c>
      <c r="BZ85" s="37">
        <v>0</v>
      </c>
      <c r="CA85" s="37">
        <v>2</v>
      </c>
      <c r="CB85" s="37">
        <v>0</v>
      </c>
      <c r="CC85" s="56">
        <v>0</v>
      </c>
      <c r="CD85" s="37">
        <v>0</v>
      </c>
      <c r="CE85" s="37">
        <v>0</v>
      </c>
      <c r="CF85" s="37">
        <v>0</v>
      </c>
      <c r="CG85" s="37">
        <v>0</v>
      </c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</row>
    <row r="86" spans="1:123" ht="15.75" customHeight="1" x14ac:dyDescent="0.25">
      <c r="A86" s="39" t="s">
        <v>898</v>
      </c>
      <c r="B86" s="37">
        <v>1.18</v>
      </c>
      <c r="C86" s="36"/>
      <c r="D86" s="36"/>
      <c r="E86" s="37">
        <v>1.03</v>
      </c>
      <c r="F86" s="36"/>
      <c r="G86" s="37">
        <v>1.66</v>
      </c>
      <c r="H86" s="55">
        <v>0</v>
      </c>
      <c r="I86" s="37">
        <v>2</v>
      </c>
      <c r="J86" s="37">
        <v>1</v>
      </c>
      <c r="K86" s="37">
        <v>0</v>
      </c>
      <c r="L86" s="37">
        <v>0</v>
      </c>
      <c r="M86" s="37">
        <v>1</v>
      </c>
      <c r="N86" s="37">
        <v>1</v>
      </c>
      <c r="O86" s="37">
        <v>0</v>
      </c>
      <c r="P86" s="56">
        <v>0</v>
      </c>
      <c r="Q86" s="37">
        <v>0</v>
      </c>
      <c r="R86" s="37">
        <v>0</v>
      </c>
      <c r="S86" s="37">
        <v>0</v>
      </c>
      <c r="T86" s="37">
        <v>0</v>
      </c>
      <c r="U86" s="54"/>
      <c r="V86" s="36"/>
      <c r="W86" s="36"/>
      <c r="X86" s="36"/>
      <c r="Y86" s="36"/>
      <c r="Z86" s="36"/>
      <c r="AA86" s="36"/>
      <c r="AB86" s="36"/>
      <c r="AC86" s="61"/>
      <c r="AD86" s="36"/>
      <c r="AE86" s="36"/>
      <c r="AF86" s="36"/>
      <c r="AG86" s="36"/>
      <c r="AH86" s="58"/>
      <c r="AI86" s="36"/>
      <c r="AJ86" s="36"/>
      <c r="AK86" s="36"/>
      <c r="AL86" s="36"/>
      <c r="AM86" s="36"/>
      <c r="AN86" s="36"/>
      <c r="AO86" s="36"/>
      <c r="AP86" s="61"/>
      <c r="AQ86" s="36"/>
      <c r="AR86" s="36"/>
      <c r="AS86" s="36"/>
      <c r="AT86" s="36"/>
      <c r="AU86" s="62">
        <v>0</v>
      </c>
      <c r="AV86" s="37">
        <v>1</v>
      </c>
      <c r="AW86" s="37">
        <v>1</v>
      </c>
      <c r="AX86" s="37">
        <v>1</v>
      </c>
      <c r="AY86" s="37">
        <v>0</v>
      </c>
      <c r="AZ86" s="37">
        <v>0</v>
      </c>
      <c r="BA86" s="37">
        <v>1</v>
      </c>
      <c r="BB86" s="37">
        <v>0</v>
      </c>
      <c r="BC86" s="56">
        <v>0</v>
      </c>
      <c r="BD86" s="37">
        <v>0</v>
      </c>
      <c r="BE86" s="37">
        <v>0</v>
      </c>
      <c r="BF86" s="37">
        <v>0</v>
      </c>
      <c r="BG86" s="37">
        <v>0</v>
      </c>
      <c r="BH86" s="60"/>
      <c r="BI86" s="36"/>
      <c r="BJ86" s="36"/>
      <c r="BK86" s="36"/>
      <c r="BL86" s="36"/>
      <c r="BM86" s="36"/>
      <c r="BN86" s="36"/>
      <c r="BO86" s="36"/>
      <c r="BP86" s="61"/>
      <c r="BQ86" s="36"/>
      <c r="BR86" s="36"/>
      <c r="BS86" s="36"/>
      <c r="BT86" s="36"/>
      <c r="BU86" s="63">
        <v>0</v>
      </c>
      <c r="BV86" s="37">
        <v>4</v>
      </c>
      <c r="BW86" s="37">
        <v>2</v>
      </c>
      <c r="BX86" s="37">
        <v>0</v>
      </c>
      <c r="BY86" s="37">
        <v>0</v>
      </c>
      <c r="BZ86" s="37">
        <v>0</v>
      </c>
      <c r="CA86" s="37">
        <v>3</v>
      </c>
      <c r="CB86" s="37">
        <v>0</v>
      </c>
      <c r="CC86" s="56">
        <v>1</v>
      </c>
      <c r="CD86" s="37">
        <v>0</v>
      </c>
      <c r="CE86" s="37">
        <v>0</v>
      </c>
      <c r="CF86" s="37">
        <v>0</v>
      </c>
      <c r="CG86" s="37">
        <v>0</v>
      </c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</row>
    <row r="87" spans="1:123" x14ac:dyDescent="0.25">
      <c r="A87" s="45" t="s">
        <v>899</v>
      </c>
      <c r="B87" s="45"/>
      <c r="C87" s="45"/>
      <c r="D87" s="45"/>
      <c r="E87" s="45"/>
      <c r="F87" s="45"/>
      <c r="G87" s="45"/>
      <c r="H87" s="48"/>
      <c r="P87" s="68"/>
      <c r="U87" s="54"/>
      <c r="AC87" s="53"/>
      <c r="AH87" s="58"/>
      <c r="AP87" s="61"/>
      <c r="AU87" s="6"/>
      <c r="BC87" s="13"/>
      <c r="BH87" s="60"/>
      <c r="BP87" s="61"/>
      <c r="BU87" s="49"/>
      <c r="CC87" s="13"/>
    </row>
    <row r="88" spans="1:123" x14ac:dyDescent="0.25">
      <c r="A88" s="69" t="s">
        <v>910</v>
      </c>
      <c r="B88">
        <v>1.24</v>
      </c>
      <c r="C88">
        <v>1.46</v>
      </c>
      <c r="H88" s="48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8">
        <v>0</v>
      </c>
      <c r="Q88">
        <v>0</v>
      </c>
      <c r="R88">
        <v>0</v>
      </c>
      <c r="S88">
        <v>0</v>
      </c>
      <c r="T88">
        <v>0</v>
      </c>
      <c r="U88" s="54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3">
        <v>0</v>
      </c>
      <c r="AD88">
        <v>0</v>
      </c>
      <c r="AE88">
        <v>0</v>
      </c>
      <c r="AF88">
        <v>0</v>
      </c>
      <c r="AG88">
        <v>0</v>
      </c>
      <c r="AH88" s="58"/>
      <c r="AP88" s="61"/>
      <c r="AU88" s="6"/>
      <c r="BC88" s="13"/>
      <c r="BH88" s="60"/>
      <c r="BP88" s="61"/>
      <c r="BU88" s="49"/>
      <c r="CC88" s="13"/>
    </row>
    <row r="89" spans="1:123" x14ac:dyDescent="0.25">
      <c r="A89" s="67" t="s">
        <v>912</v>
      </c>
      <c r="B89" s="67"/>
      <c r="C89" s="67"/>
      <c r="D89" s="67"/>
      <c r="E89" s="67"/>
      <c r="F89" s="67"/>
      <c r="G89" s="67"/>
      <c r="H89" s="48"/>
      <c r="P89" s="68"/>
      <c r="U89" s="54"/>
      <c r="AC89" s="53"/>
      <c r="AH89" s="58"/>
      <c r="AP89" s="61"/>
      <c r="AU89" s="6"/>
      <c r="BC89" s="13"/>
      <c r="BH89" s="60"/>
      <c r="BP89" s="61"/>
      <c r="BU89" s="49"/>
      <c r="CC89" s="13"/>
    </row>
    <row r="90" spans="1:123" x14ac:dyDescent="0.25">
      <c r="A90" s="66" t="s">
        <v>921</v>
      </c>
      <c r="B90">
        <v>1.68</v>
      </c>
      <c r="C90">
        <v>1.06</v>
      </c>
      <c r="H90" s="48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8">
        <v>0</v>
      </c>
      <c r="Q90">
        <v>0</v>
      </c>
      <c r="R90">
        <v>0</v>
      </c>
      <c r="S90">
        <v>0</v>
      </c>
      <c r="T90">
        <v>0</v>
      </c>
      <c r="U90" s="54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3">
        <v>0</v>
      </c>
      <c r="AD90">
        <v>0</v>
      </c>
      <c r="AE90">
        <v>0</v>
      </c>
      <c r="AF90">
        <v>0</v>
      </c>
      <c r="AG90">
        <v>0</v>
      </c>
      <c r="AH90" s="58"/>
      <c r="AP90" s="61"/>
      <c r="AU90" s="6"/>
      <c r="BC90" s="13"/>
      <c r="BH90" s="60"/>
      <c r="BP90" s="61"/>
      <c r="BU90" s="49"/>
      <c r="CC90" s="13"/>
    </row>
    <row r="91" spans="1:123" x14ac:dyDescent="0.25">
      <c r="A91" s="41" t="s">
        <v>922</v>
      </c>
      <c r="B91" s="41"/>
      <c r="C91" s="41"/>
      <c r="D91" s="41"/>
      <c r="E91" s="41"/>
      <c r="F91" s="41"/>
      <c r="G91" s="41"/>
      <c r="H91" s="48"/>
      <c r="P91" s="68"/>
      <c r="U91" s="54"/>
      <c r="AC91" s="53"/>
      <c r="AH91" s="58"/>
      <c r="AP91" s="61"/>
      <c r="AU91" s="6"/>
      <c r="BC91" s="13"/>
      <c r="BH91" s="60"/>
      <c r="BP91" s="61"/>
      <c r="BU91" s="49"/>
      <c r="CC91" s="13"/>
    </row>
    <row r="92" spans="1:123" x14ac:dyDescent="0.25">
      <c r="A92" s="66" t="s">
        <v>923</v>
      </c>
      <c r="B92">
        <v>0.73</v>
      </c>
      <c r="C92">
        <v>1.18</v>
      </c>
      <c r="D92">
        <v>1.03</v>
      </c>
      <c r="H92" s="48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8">
        <v>0</v>
      </c>
      <c r="Q92">
        <v>0</v>
      </c>
      <c r="R92">
        <v>0</v>
      </c>
      <c r="S92">
        <v>0</v>
      </c>
      <c r="T92">
        <v>0</v>
      </c>
      <c r="U92" s="54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3">
        <v>0</v>
      </c>
      <c r="AD92">
        <v>0</v>
      </c>
      <c r="AE92">
        <v>1</v>
      </c>
      <c r="AF92">
        <v>0</v>
      </c>
      <c r="AG92">
        <v>0</v>
      </c>
      <c r="AH92" s="58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1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60"/>
      <c r="BP92" s="61"/>
      <c r="BU92" s="49"/>
      <c r="CC92" s="13"/>
    </row>
    <row r="93" spans="1:123" x14ac:dyDescent="0.25">
      <c r="A93" s="65" t="s">
        <v>924</v>
      </c>
      <c r="B93">
        <v>1.1399999999999999</v>
      </c>
      <c r="C93">
        <v>1.21</v>
      </c>
      <c r="D93">
        <v>1.1000000000000001</v>
      </c>
      <c r="H93" s="48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8">
        <v>0</v>
      </c>
      <c r="Q93">
        <v>0</v>
      </c>
      <c r="R93">
        <v>0</v>
      </c>
      <c r="S93">
        <v>0</v>
      </c>
      <c r="T93">
        <v>0</v>
      </c>
      <c r="U93" s="54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3">
        <v>2</v>
      </c>
      <c r="AD93">
        <v>0</v>
      </c>
      <c r="AE93">
        <v>0</v>
      </c>
      <c r="AF93">
        <v>0</v>
      </c>
      <c r="AG93">
        <v>0</v>
      </c>
      <c r="AH93" s="58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1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60"/>
      <c r="BP93" s="61"/>
      <c r="BU93" s="49"/>
      <c r="CC93" s="13"/>
    </row>
    <row r="94" spans="1:123" x14ac:dyDescent="0.25">
      <c r="A94" s="64" t="s">
        <v>925</v>
      </c>
      <c r="B94">
        <v>0.66</v>
      </c>
      <c r="C94">
        <v>2.11</v>
      </c>
      <c r="D94">
        <v>0.79</v>
      </c>
      <c r="H94" s="48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8">
        <v>0</v>
      </c>
      <c r="Q94">
        <v>0</v>
      </c>
      <c r="R94">
        <v>0</v>
      </c>
      <c r="S94">
        <v>0</v>
      </c>
      <c r="T94">
        <v>0</v>
      </c>
      <c r="U94" s="5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3">
        <v>1</v>
      </c>
      <c r="AD94">
        <v>0</v>
      </c>
      <c r="AE94">
        <v>2</v>
      </c>
      <c r="AF94">
        <v>0</v>
      </c>
      <c r="AG94">
        <v>0</v>
      </c>
      <c r="AH94" s="58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1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60"/>
      <c r="BP94" s="61"/>
      <c r="BU94" s="49"/>
      <c r="CC94" s="13"/>
    </row>
    <row r="95" spans="1:123" x14ac:dyDescent="0.25">
      <c r="A95" s="64" t="s">
        <v>779</v>
      </c>
      <c r="B95">
        <v>1.1200000000000001</v>
      </c>
      <c r="C95">
        <v>0.87</v>
      </c>
      <c r="D95">
        <v>0.88</v>
      </c>
      <c r="H95" s="48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8">
        <v>1</v>
      </c>
      <c r="Q95">
        <v>0</v>
      </c>
      <c r="R95">
        <v>0</v>
      </c>
      <c r="S95">
        <v>0</v>
      </c>
      <c r="T95">
        <v>0</v>
      </c>
      <c r="U95" s="54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3">
        <v>0</v>
      </c>
      <c r="AD95">
        <v>0</v>
      </c>
      <c r="AE95">
        <v>0</v>
      </c>
      <c r="AF95">
        <v>0</v>
      </c>
      <c r="AG95">
        <v>0</v>
      </c>
      <c r="AH95" s="58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1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60"/>
      <c r="BP95" s="61"/>
      <c r="BU95" s="49"/>
      <c r="CC95" s="13"/>
    </row>
    <row r="96" spans="1:123" x14ac:dyDescent="0.25">
      <c r="A96" s="64" t="s">
        <v>926</v>
      </c>
      <c r="B96">
        <v>1.04</v>
      </c>
      <c r="C96">
        <v>1.07</v>
      </c>
      <c r="D96">
        <v>0.89</v>
      </c>
      <c r="H96" s="48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8">
        <v>0</v>
      </c>
      <c r="Q96">
        <v>0</v>
      </c>
      <c r="R96">
        <v>0</v>
      </c>
      <c r="S96">
        <v>0</v>
      </c>
      <c r="T96">
        <v>0</v>
      </c>
      <c r="U96" s="54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3">
        <v>0</v>
      </c>
      <c r="AD96">
        <v>0</v>
      </c>
      <c r="AE96">
        <v>0</v>
      </c>
      <c r="AF96">
        <v>0</v>
      </c>
      <c r="AG96">
        <v>0</v>
      </c>
      <c r="AH96" s="58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1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60"/>
      <c r="BP96" s="61"/>
      <c r="BU96" s="49"/>
      <c r="CC96" s="13"/>
    </row>
    <row r="97" spans="1:129" x14ac:dyDescent="0.25">
      <c r="A97" s="64" t="s">
        <v>781</v>
      </c>
      <c r="B97">
        <v>1.23</v>
      </c>
      <c r="C97">
        <v>1.21</v>
      </c>
      <c r="D97">
        <v>1.98</v>
      </c>
      <c r="H97" s="48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8">
        <v>0</v>
      </c>
      <c r="Q97">
        <v>0</v>
      </c>
      <c r="R97">
        <v>0</v>
      </c>
      <c r="S97">
        <v>0</v>
      </c>
      <c r="T97">
        <v>0</v>
      </c>
      <c r="U97" s="54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3">
        <v>0</v>
      </c>
      <c r="AD97">
        <v>1</v>
      </c>
      <c r="AE97">
        <v>0</v>
      </c>
      <c r="AF97">
        <v>0</v>
      </c>
      <c r="AG97">
        <v>0</v>
      </c>
      <c r="AH97" s="58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1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60"/>
      <c r="BP97" s="61"/>
      <c r="BU97" s="49"/>
      <c r="CC97" s="13"/>
    </row>
    <row r="98" spans="1:129" x14ac:dyDescent="0.25">
      <c r="A98" s="41" t="s">
        <v>927</v>
      </c>
      <c r="B98" s="41"/>
      <c r="C98" s="41"/>
      <c r="D98" s="41"/>
      <c r="E98" s="41"/>
      <c r="F98" s="41"/>
      <c r="G98" s="41"/>
      <c r="H98" s="48"/>
      <c r="P98" s="68"/>
      <c r="U98" s="54"/>
      <c r="AC98" s="53"/>
      <c r="AH98" s="58"/>
      <c r="AP98" s="61"/>
      <c r="AU98" s="6"/>
      <c r="BC98" s="13"/>
      <c r="BH98" s="60"/>
      <c r="BP98" s="61"/>
      <c r="BU98" s="49"/>
      <c r="CC98" s="13"/>
    </row>
    <row r="99" spans="1:129" x14ac:dyDescent="0.25">
      <c r="A99" s="64" t="s">
        <v>928</v>
      </c>
      <c r="B99">
        <v>1.84</v>
      </c>
      <c r="C99">
        <v>1.3</v>
      </c>
      <c r="D99">
        <v>1.18</v>
      </c>
      <c r="G99">
        <v>0.46</v>
      </c>
      <c r="H99" s="48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8">
        <v>0</v>
      </c>
      <c r="Q99">
        <v>1</v>
      </c>
      <c r="R99">
        <v>0</v>
      </c>
      <c r="S99">
        <v>0</v>
      </c>
      <c r="T99">
        <v>0</v>
      </c>
      <c r="U99" s="54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3">
        <v>0</v>
      </c>
      <c r="AD99">
        <v>0</v>
      </c>
      <c r="AE99">
        <v>0</v>
      </c>
      <c r="AF99">
        <v>0</v>
      </c>
      <c r="AG99">
        <v>0</v>
      </c>
      <c r="AH99" s="58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1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60"/>
      <c r="BP99" s="61"/>
      <c r="BU99" s="4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4" t="s">
        <v>457</v>
      </c>
      <c r="B100">
        <v>0.75</v>
      </c>
      <c r="C100">
        <v>0.97</v>
      </c>
      <c r="D100">
        <v>0.8</v>
      </c>
      <c r="H100" s="48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8">
        <v>0</v>
      </c>
      <c r="Q100">
        <v>0</v>
      </c>
      <c r="R100">
        <v>0</v>
      </c>
      <c r="S100">
        <v>0</v>
      </c>
      <c r="T100">
        <v>0</v>
      </c>
      <c r="U100" s="54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3">
        <v>1</v>
      </c>
      <c r="AD100">
        <v>0</v>
      </c>
      <c r="AE100">
        <v>0</v>
      </c>
      <c r="AF100">
        <v>0</v>
      </c>
      <c r="AG100">
        <v>0</v>
      </c>
      <c r="AH100" s="58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1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60"/>
      <c r="BP100" s="61"/>
      <c r="BU100" s="49"/>
      <c r="CC100" s="13"/>
    </row>
    <row r="101" spans="1:129" x14ac:dyDescent="0.25">
      <c r="A101" s="64" t="s">
        <v>929</v>
      </c>
      <c r="B101">
        <v>1.78</v>
      </c>
      <c r="C101">
        <v>1.64</v>
      </c>
      <c r="D101">
        <v>1.68</v>
      </c>
      <c r="G101">
        <v>0.98</v>
      </c>
      <c r="H101" s="48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8">
        <v>0</v>
      </c>
      <c r="Q101">
        <v>0</v>
      </c>
      <c r="R101">
        <v>0</v>
      </c>
      <c r="S101">
        <v>0</v>
      </c>
      <c r="T101">
        <v>0</v>
      </c>
      <c r="U101" s="54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3">
        <v>0</v>
      </c>
      <c r="AD101">
        <v>0</v>
      </c>
      <c r="AE101">
        <v>0</v>
      </c>
      <c r="AF101">
        <v>0</v>
      </c>
      <c r="AG101">
        <v>0</v>
      </c>
      <c r="AH101" s="58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1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60"/>
      <c r="BP101" s="61"/>
      <c r="BU101" s="49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ht="15.75" thickBot="1" x14ac:dyDescent="0.3">
      <c r="A102" s="64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8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8">
        <v>0</v>
      </c>
      <c r="Q102">
        <v>0</v>
      </c>
      <c r="R102">
        <v>0</v>
      </c>
      <c r="S102">
        <v>0</v>
      </c>
      <c r="T102">
        <v>0</v>
      </c>
      <c r="U102" s="54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3">
        <v>0</v>
      </c>
      <c r="AD102">
        <v>1</v>
      </c>
      <c r="AE102">
        <v>0</v>
      </c>
      <c r="AF102">
        <v>0</v>
      </c>
      <c r="AG102">
        <v>0</v>
      </c>
      <c r="AH102" s="58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1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60"/>
      <c r="BP102" s="61"/>
      <c r="BU102" s="49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135">
        <v>45753</v>
      </c>
      <c r="B103" s="41"/>
      <c r="C103" s="41"/>
      <c r="D103" s="41"/>
      <c r="E103" s="41"/>
      <c r="F103" s="41"/>
      <c r="G103" s="41"/>
      <c r="H103" s="48"/>
      <c r="I103" s="134"/>
      <c r="J103" s="134"/>
      <c r="K103" s="134"/>
      <c r="L103" s="134"/>
      <c r="M103" s="134"/>
      <c r="N103" s="134"/>
      <c r="O103" s="134"/>
      <c r="P103" s="68"/>
      <c r="Q103" s="134"/>
      <c r="R103" s="134"/>
      <c r="S103" s="134"/>
      <c r="T103" s="134"/>
      <c r="U103" s="54"/>
      <c r="V103" s="134"/>
      <c r="W103" s="134"/>
      <c r="X103" s="134"/>
      <c r="Y103" s="134"/>
      <c r="Z103" s="134"/>
      <c r="AA103" s="134"/>
      <c r="AB103" s="134"/>
      <c r="AC103" s="53"/>
      <c r="AD103" s="134"/>
      <c r="AE103" s="134"/>
      <c r="AF103" s="134"/>
      <c r="AG103" s="134"/>
      <c r="AH103" s="58"/>
      <c r="AI103" s="134"/>
      <c r="AJ103" s="134"/>
      <c r="AK103" s="134"/>
      <c r="AL103" s="134"/>
      <c r="AM103" s="134"/>
      <c r="AN103" s="134"/>
      <c r="AO103" s="134"/>
      <c r="AP103" s="61"/>
      <c r="AQ103" s="134"/>
      <c r="AR103" s="134"/>
      <c r="AS103" s="134"/>
      <c r="AT103" s="134"/>
      <c r="AU103" s="6"/>
      <c r="AV103" s="134"/>
      <c r="AW103" s="134"/>
      <c r="AX103" s="134"/>
      <c r="AY103" s="134"/>
      <c r="AZ103" s="134"/>
      <c r="BA103" s="134"/>
      <c r="BB103" s="134"/>
      <c r="BC103" s="13"/>
      <c r="BD103" s="134"/>
      <c r="BE103" s="134"/>
      <c r="BF103" s="134"/>
      <c r="BG103" s="134"/>
      <c r="BH103" s="60"/>
      <c r="BI103" s="134"/>
      <c r="BJ103" s="134"/>
      <c r="BK103" s="134"/>
      <c r="BL103" s="134"/>
      <c r="BM103" s="134"/>
      <c r="BN103" s="134"/>
      <c r="BO103" s="134"/>
      <c r="BP103" s="61"/>
      <c r="BQ103" s="134"/>
      <c r="BR103" s="134"/>
      <c r="BS103" s="134"/>
      <c r="BT103" s="134"/>
      <c r="BU103" s="49"/>
      <c r="BV103" s="134"/>
      <c r="BW103" s="134"/>
      <c r="BX103" s="134"/>
      <c r="BY103" s="134"/>
      <c r="BZ103" s="134"/>
      <c r="CA103" s="134"/>
      <c r="CB103" s="134"/>
      <c r="CC103" s="13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</row>
    <row r="104" spans="1:129" ht="15.75" thickBot="1" x14ac:dyDescent="0.3">
      <c r="A104" s="137" t="s">
        <v>931</v>
      </c>
      <c r="B104" s="134">
        <v>1.35</v>
      </c>
      <c r="C104" s="134">
        <v>1.32</v>
      </c>
      <c r="D104" s="134">
        <v>0.82</v>
      </c>
      <c r="E104" s="134"/>
      <c r="F104" s="134"/>
      <c r="G104" s="134"/>
      <c r="H104" s="48">
        <v>1</v>
      </c>
      <c r="I104" s="134">
        <v>1</v>
      </c>
      <c r="J104" s="134">
        <v>1</v>
      </c>
      <c r="K104" s="134">
        <v>0</v>
      </c>
      <c r="L104" s="134">
        <v>0</v>
      </c>
      <c r="M104" s="134">
        <v>0</v>
      </c>
      <c r="N104" s="134">
        <v>1</v>
      </c>
      <c r="O104" s="134">
        <v>0</v>
      </c>
      <c r="P104" s="68">
        <v>0</v>
      </c>
      <c r="Q104" s="134">
        <v>0</v>
      </c>
      <c r="R104" s="134">
        <v>0</v>
      </c>
      <c r="S104" s="134">
        <v>0</v>
      </c>
      <c r="T104" s="134">
        <v>0</v>
      </c>
      <c r="U104" s="54">
        <v>0</v>
      </c>
      <c r="V104" s="134">
        <v>1</v>
      </c>
      <c r="W104" s="134">
        <v>0</v>
      </c>
      <c r="X104" s="134">
        <v>0</v>
      </c>
      <c r="Y104" s="134">
        <v>0</v>
      </c>
      <c r="Z104" s="134">
        <v>0</v>
      </c>
      <c r="AA104" s="134">
        <v>3</v>
      </c>
      <c r="AB104" s="134">
        <v>0</v>
      </c>
      <c r="AC104" s="53">
        <v>0</v>
      </c>
      <c r="AD104" s="134">
        <v>2</v>
      </c>
      <c r="AE104" s="134">
        <v>0</v>
      </c>
      <c r="AF104" s="134">
        <v>0</v>
      </c>
      <c r="AG104" s="134">
        <v>0</v>
      </c>
      <c r="AH104" s="58">
        <v>1</v>
      </c>
      <c r="AI104" s="134">
        <v>1</v>
      </c>
      <c r="AJ104" s="134">
        <v>2</v>
      </c>
      <c r="AK104" s="134">
        <v>0</v>
      </c>
      <c r="AL104" s="134">
        <v>0</v>
      </c>
      <c r="AM104" s="134">
        <v>0</v>
      </c>
      <c r="AN104" s="134">
        <v>4</v>
      </c>
      <c r="AO104" s="134">
        <v>3</v>
      </c>
      <c r="AP104" s="61">
        <v>0</v>
      </c>
      <c r="AQ104" s="134">
        <v>0</v>
      </c>
      <c r="AR104" s="134">
        <v>0</v>
      </c>
      <c r="AS104" s="134">
        <v>0</v>
      </c>
      <c r="AT104" s="134">
        <v>0</v>
      </c>
      <c r="AU104" s="6"/>
      <c r="AV104" s="134"/>
      <c r="AW104" s="134"/>
      <c r="AX104" s="134"/>
      <c r="AY104" s="134"/>
      <c r="AZ104" s="134"/>
      <c r="BA104" s="134"/>
      <c r="BB104" s="134"/>
      <c r="BC104" s="13"/>
      <c r="BD104" s="134"/>
      <c r="BE104" s="134"/>
      <c r="BF104" s="134"/>
      <c r="BG104" s="134"/>
      <c r="BH104" s="60"/>
      <c r="BI104" s="134"/>
      <c r="BJ104" s="134"/>
      <c r="BK104" s="134"/>
      <c r="BL104" s="134"/>
      <c r="BM104" s="134"/>
      <c r="BN104" s="134"/>
      <c r="BO104" s="134"/>
      <c r="BP104" s="61"/>
      <c r="BQ104" s="134"/>
      <c r="BR104" s="134"/>
      <c r="BS104" s="134"/>
      <c r="BT104" s="134"/>
      <c r="BU104" s="49"/>
      <c r="BV104" s="134"/>
      <c r="BW104" s="134"/>
      <c r="BX104" s="134"/>
      <c r="BY104" s="134"/>
      <c r="BZ104" s="134"/>
      <c r="CA104" s="134"/>
      <c r="CB104" s="134"/>
      <c r="CC104" s="13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</row>
    <row r="105" spans="1:129" ht="15.75" thickBot="1" x14ac:dyDescent="0.3">
      <c r="A105" s="137" t="s">
        <v>932</v>
      </c>
      <c r="B105" s="134">
        <v>2.2000000000000002</v>
      </c>
      <c r="C105" s="134">
        <v>1.5</v>
      </c>
      <c r="D105" s="134">
        <v>1.43</v>
      </c>
      <c r="E105" s="134"/>
      <c r="F105" s="134"/>
      <c r="G105" s="134"/>
      <c r="H105" s="48">
        <v>1</v>
      </c>
      <c r="I105" s="134">
        <v>6</v>
      </c>
      <c r="J105" s="134">
        <v>3</v>
      </c>
      <c r="K105" s="134">
        <v>1</v>
      </c>
      <c r="L105" s="134">
        <v>0</v>
      </c>
      <c r="M105" s="134">
        <v>0</v>
      </c>
      <c r="N105" s="134">
        <v>3</v>
      </c>
      <c r="O105" s="134">
        <v>0</v>
      </c>
      <c r="P105" s="68">
        <v>0</v>
      </c>
      <c r="Q105" s="134">
        <v>0</v>
      </c>
      <c r="R105" s="134">
        <v>1</v>
      </c>
      <c r="S105" s="134">
        <v>0</v>
      </c>
      <c r="T105" s="134">
        <v>0</v>
      </c>
      <c r="U105" s="54">
        <v>0</v>
      </c>
      <c r="V105" s="134">
        <v>1</v>
      </c>
      <c r="W105" s="134">
        <v>1</v>
      </c>
      <c r="X105" s="134">
        <v>1</v>
      </c>
      <c r="Y105" s="134">
        <v>0</v>
      </c>
      <c r="Z105" s="134">
        <v>0</v>
      </c>
      <c r="AA105" s="134">
        <v>3</v>
      </c>
      <c r="AB105" s="134">
        <v>0</v>
      </c>
      <c r="AC105" s="53">
        <v>0</v>
      </c>
      <c r="AD105" s="134">
        <v>1</v>
      </c>
      <c r="AE105" s="134">
        <v>0</v>
      </c>
      <c r="AF105" s="134">
        <v>0</v>
      </c>
      <c r="AG105" s="134">
        <v>0</v>
      </c>
      <c r="AH105" s="58">
        <v>0</v>
      </c>
      <c r="AI105" s="134">
        <v>3</v>
      </c>
      <c r="AJ105" s="134">
        <v>3</v>
      </c>
      <c r="AK105" s="134">
        <v>0</v>
      </c>
      <c r="AL105" s="134">
        <v>0</v>
      </c>
      <c r="AM105" s="134">
        <v>0</v>
      </c>
      <c r="AN105" s="134">
        <v>2</v>
      </c>
      <c r="AO105" s="134">
        <v>0</v>
      </c>
      <c r="AP105" s="61">
        <v>0</v>
      </c>
      <c r="AQ105" s="134">
        <v>0</v>
      </c>
      <c r="AR105" s="134">
        <v>2</v>
      </c>
      <c r="AS105" s="134">
        <v>0</v>
      </c>
      <c r="AT105" s="134">
        <v>0</v>
      </c>
      <c r="AU105" s="6"/>
      <c r="AV105" s="134"/>
      <c r="AW105" s="134"/>
      <c r="AX105" s="134"/>
      <c r="AY105" s="134"/>
      <c r="AZ105" s="134"/>
      <c r="BA105" s="134"/>
      <c r="BB105" s="134"/>
      <c r="BC105" s="13"/>
      <c r="BD105" s="134"/>
      <c r="BE105" s="134"/>
      <c r="BF105" s="134"/>
      <c r="BG105" s="134"/>
      <c r="BH105" s="60"/>
      <c r="BI105" s="134"/>
      <c r="BJ105" s="134"/>
      <c r="BK105" s="134"/>
      <c r="BL105" s="134"/>
      <c r="BM105" s="134"/>
      <c r="BN105" s="134"/>
      <c r="BO105" s="134"/>
      <c r="BP105" s="61"/>
      <c r="BQ105" s="134"/>
      <c r="BR105" s="134"/>
      <c r="BS105" s="134"/>
      <c r="BT105" s="134"/>
      <c r="BU105" s="49"/>
      <c r="BV105" s="134"/>
      <c r="BW105" s="134"/>
      <c r="BX105" s="134"/>
      <c r="BY105" s="134"/>
      <c r="BZ105" s="134"/>
      <c r="CA105" s="134"/>
      <c r="CB105" s="134"/>
      <c r="CC105" s="13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</row>
    <row r="106" spans="1:129" ht="15.75" thickBot="1" x14ac:dyDescent="0.3">
      <c r="A106" s="137" t="s">
        <v>933</v>
      </c>
      <c r="B106" s="134">
        <v>0.86</v>
      </c>
      <c r="C106" s="134">
        <v>1.32</v>
      </c>
      <c r="D106" s="134">
        <v>1.33</v>
      </c>
      <c r="E106" s="134"/>
      <c r="F106" s="134"/>
      <c r="G106" s="134"/>
      <c r="H106" s="48">
        <v>0</v>
      </c>
      <c r="I106" s="134">
        <v>1</v>
      </c>
      <c r="J106" s="134">
        <v>1</v>
      </c>
      <c r="K106" s="134">
        <v>0</v>
      </c>
      <c r="L106" s="134">
        <v>0</v>
      </c>
      <c r="M106" s="134">
        <v>0</v>
      </c>
      <c r="N106" s="134">
        <v>1</v>
      </c>
      <c r="O106" s="134">
        <v>1</v>
      </c>
      <c r="P106" s="68">
        <v>0</v>
      </c>
      <c r="Q106" s="134">
        <v>0</v>
      </c>
      <c r="R106" s="134">
        <v>0</v>
      </c>
      <c r="S106" s="134">
        <v>0</v>
      </c>
      <c r="T106" s="134">
        <v>0</v>
      </c>
      <c r="U106" s="54">
        <v>0</v>
      </c>
      <c r="V106" s="134">
        <v>1</v>
      </c>
      <c r="W106" s="134">
        <v>0</v>
      </c>
      <c r="X106" s="134">
        <v>1</v>
      </c>
      <c r="Y106" s="134">
        <v>0</v>
      </c>
      <c r="Z106" s="134">
        <v>0</v>
      </c>
      <c r="AA106" s="134">
        <v>3</v>
      </c>
      <c r="AB106" s="134">
        <v>0</v>
      </c>
      <c r="AC106" s="53">
        <v>2</v>
      </c>
      <c r="AD106" s="134">
        <v>0</v>
      </c>
      <c r="AE106" s="134">
        <v>0</v>
      </c>
      <c r="AF106" s="134">
        <v>0</v>
      </c>
      <c r="AG106" s="134">
        <v>0</v>
      </c>
      <c r="AH106" s="58">
        <v>0</v>
      </c>
      <c r="AI106" s="134">
        <v>3</v>
      </c>
      <c r="AJ106" s="134">
        <v>3</v>
      </c>
      <c r="AK106" s="134">
        <v>0</v>
      </c>
      <c r="AL106" s="134">
        <v>0</v>
      </c>
      <c r="AM106" s="134">
        <v>0</v>
      </c>
      <c r="AN106" s="134">
        <v>4</v>
      </c>
      <c r="AO106" s="134">
        <v>0</v>
      </c>
      <c r="AP106" s="61">
        <v>0</v>
      </c>
      <c r="AQ106" s="134">
        <v>0</v>
      </c>
      <c r="AR106" s="134">
        <v>0</v>
      </c>
      <c r="AS106" s="134">
        <v>0</v>
      </c>
      <c r="AT106" s="134">
        <v>0</v>
      </c>
      <c r="AU106" s="6"/>
      <c r="AV106" s="134"/>
      <c r="AW106" s="134"/>
      <c r="AX106" s="134"/>
      <c r="AY106" s="134"/>
      <c r="AZ106" s="134"/>
      <c r="BA106" s="134"/>
      <c r="BB106" s="134"/>
      <c r="BC106" s="13"/>
      <c r="BD106" s="134"/>
      <c r="BE106" s="134"/>
      <c r="BF106" s="134"/>
      <c r="BG106" s="134"/>
      <c r="BH106" s="60"/>
      <c r="BI106" s="134"/>
      <c r="BJ106" s="134"/>
      <c r="BK106" s="134"/>
      <c r="BL106" s="134"/>
      <c r="BM106" s="134"/>
      <c r="BN106" s="134"/>
      <c r="BO106" s="134"/>
      <c r="BP106" s="61"/>
      <c r="BQ106" s="134"/>
      <c r="BR106" s="134"/>
      <c r="BS106" s="134"/>
      <c r="BT106" s="134"/>
      <c r="BU106" s="49"/>
      <c r="BV106" s="134"/>
      <c r="BW106" s="134"/>
      <c r="BX106" s="134"/>
      <c r="BY106" s="134"/>
      <c r="BZ106" s="134"/>
      <c r="CA106" s="134"/>
      <c r="CB106" s="134"/>
      <c r="CC106" s="13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</row>
    <row r="107" spans="1:129" ht="15.75" thickBot="1" x14ac:dyDescent="0.3">
      <c r="A107" s="138" t="s">
        <v>934</v>
      </c>
      <c r="B107" s="134">
        <v>0.97</v>
      </c>
      <c r="C107" s="134">
        <v>1.02</v>
      </c>
      <c r="D107" s="134">
        <v>0.75</v>
      </c>
      <c r="E107" s="134"/>
      <c r="F107" s="134"/>
      <c r="G107" s="134"/>
      <c r="H107" s="48">
        <v>1</v>
      </c>
      <c r="I107" s="134">
        <v>4</v>
      </c>
      <c r="J107" s="134">
        <v>2</v>
      </c>
      <c r="K107" s="134">
        <v>0</v>
      </c>
      <c r="L107" s="134">
        <v>0</v>
      </c>
      <c r="M107" s="134">
        <v>0</v>
      </c>
      <c r="N107" s="134">
        <v>2</v>
      </c>
      <c r="O107" s="134">
        <v>2</v>
      </c>
      <c r="P107" s="68">
        <v>0</v>
      </c>
      <c r="Q107" s="134">
        <v>0</v>
      </c>
      <c r="R107" s="134">
        <v>0</v>
      </c>
      <c r="S107" s="134">
        <v>0</v>
      </c>
      <c r="T107" s="134">
        <v>0</v>
      </c>
      <c r="U107" s="54">
        <v>0</v>
      </c>
      <c r="V107" s="134">
        <v>3</v>
      </c>
      <c r="W107" s="134">
        <v>1</v>
      </c>
      <c r="X107" s="134">
        <v>0</v>
      </c>
      <c r="Y107" s="134">
        <v>0</v>
      </c>
      <c r="Z107" s="134">
        <v>0</v>
      </c>
      <c r="AA107" s="134">
        <v>2</v>
      </c>
      <c r="AB107" s="134">
        <v>2</v>
      </c>
      <c r="AC107" s="53">
        <v>0</v>
      </c>
      <c r="AD107" s="134">
        <v>0</v>
      </c>
      <c r="AE107" s="134">
        <v>0</v>
      </c>
      <c r="AF107" s="134">
        <v>0</v>
      </c>
      <c r="AG107" s="134">
        <v>0</v>
      </c>
      <c r="AH107" s="58">
        <v>0</v>
      </c>
      <c r="AI107" s="134">
        <v>1</v>
      </c>
      <c r="AJ107" s="134">
        <v>1</v>
      </c>
      <c r="AK107" s="134">
        <v>0</v>
      </c>
      <c r="AL107" s="134">
        <v>0</v>
      </c>
      <c r="AM107" s="134">
        <v>0</v>
      </c>
      <c r="AN107" s="134">
        <v>2</v>
      </c>
      <c r="AO107" s="134">
        <v>0</v>
      </c>
      <c r="AP107" s="61">
        <v>1</v>
      </c>
      <c r="AQ107" s="134">
        <v>0</v>
      </c>
      <c r="AR107" s="134">
        <v>0</v>
      </c>
      <c r="AS107" s="134">
        <v>0</v>
      </c>
      <c r="AT107" s="134">
        <v>0</v>
      </c>
      <c r="AU107" s="6"/>
      <c r="AV107" s="134"/>
      <c r="AW107" s="134"/>
      <c r="AX107" s="134"/>
      <c r="AY107" s="134"/>
      <c r="AZ107" s="134"/>
      <c r="BA107" s="134"/>
      <c r="BB107" s="134"/>
      <c r="BC107" s="13"/>
      <c r="BD107" s="134"/>
      <c r="BE107" s="134"/>
      <c r="BF107" s="134"/>
      <c r="BG107" s="134"/>
      <c r="BH107" s="60"/>
      <c r="BI107" s="134"/>
      <c r="BJ107" s="134"/>
      <c r="BK107" s="134"/>
      <c r="BL107" s="134"/>
      <c r="BM107" s="134"/>
      <c r="BN107" s="134"/>
      <c r="BO107" s="134"/>
      <c r="BP107" s="61"/>
      <c r="BQ107" s="134"/>
      <c r="BR107" s="134"/>
      <c r="BS107" s="134"/>
      <c r="BT107" s="134"/>
      <c r="BU107" s="49"/>
      <c r="BV107" s="134"/>
      <c r="BW107" s="134"/>
      <c r="BX107" s="134"/>
      <c r="BY107" s="134"/>
      <c r="BZ107" s="134"/>
      <c r="CA107" s="134"/>
      <c r="CB107" s="134"/>
      <c r="CC107" s="13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</row>
    <row r="108" spans="1:129" ht="15.75" thickBot="1" x14ac:dyDescent="0.3">
      <c r="A108" s="137" t="s">
        <v>935</v>
      </c>
      <c r="B108" s="134">
        <v>1.42</v>
      </c>
      <c r="C108" s="134">
        <v>1.31</v>
      </c>
      <c r="D108" s="134">
        <v>1.25</v>
      </c>
      <c r="E108" s="134"/>
      <c r="F108" s="134"/>
      <c r="G108" s="134"/>
      <c r="H108" s="48">
        <v>0</v>
      </c>
      <c r="I108" s="134">
        <v>3</v>
      </c>
      <c r="J108" s="134">
        <v>0</v>
      </c>
      <c r="K108" s="134">
        <v>0</v>
      </c>
      <c r="L108" s="134">
        <v>0</v>
      </c>
      <c r="M108" s="134">
        <v>0</v>
      </c>
      <c r="N108" s="134">
        <v>2</v>
      </c>
      <c r="O108" s="134">
        <v>0</v>
      </c>
      <c r="P108" s="68">
        <v>0</v>
      </c>
      <c r="Q108" s="134">
        <v>0</v>
      </c>
      <c r="R108" s="134">
        <v>0</v>
      </c>
      <c r="S108" s="134">
        <v>0</v>
      </c>
      <c r="T108" s="134">
        <v>0</v>
      </c>
      <c r="U108" s="54">
        <v>1</v>
      </c>
      <c r="V108" s="134">
        <v>1</v>
      </c>
      <c r="W108" s="134">
        <v>1</v>
      </c>
      <c r="X108" s="134">
        <v>0</v>
      </c>
      <c r="Y108" s="134">
        <v>0</v>
      </c>
      <c r="Z108" s="134">
        <v>0</v>
      </c>
      <c r="AA108" s="134">
        <v>2</v>
      </c>
      <c r="AB108" s="134">
        <v>0</v>
      </c>
      <c r="AC108" s="53">
        <v>0</v>
      </c>
      <c r="AD108" s="134">
        <v>0</v>
      </c>
      <c r="AE108" s="134">
        <v>0</v>
      </c>
      <c r="AF108" s="134">
        <v>0</v>
      </c>
      <c r="AG108" s="134">
        <v>0</v>
      </c>
      <c r="AH108" s="58">
        <v>2</v>
      </c>
      <c r="AI108" s="134">
        <v>2</v>
      </c>
      <c r="AJ108" s="134">
        <v>0</v>
      </c>
      <c r="AK108" s="134">
        <v>0</v>
      </c>
      <c r="AL108" s="134">
        <v>1</v>
      </c>
      <c r="AM108" s="134">
        <v>0</v>
      </c>
      <c r="AN108" s="134">
        <v>2</v>
      </c>
      <c r="AO108" s="134">
        <v>0</v>
      </c>
      <c r="AP108" s="61">
        <v>0</v>
      </c>
      <c r="AQ108" s="134">
        <v>1</v>
      </c>
      <c r="AR108" s="134">
        <v>0</v>
      </c>
      <c r="AS108" s="134">
        <v>0</v>
      </c>
      <c r="AT108" s="134">
        <v>0</v>
      </c>
      <c r="AU108" s="6"/>
      <c r="AV108" s="134"/>
      <c r="AW108" s="134"/>
      <c r="AX108" s="134"/>
      <c r="AY108" s="134"/>
      <c r="AZ108" s="134"/>
      <c r="BA108" s="134"/>
      <c r="BB108" s="134"/>
      <c r="BC108" s="13"/>
      <c r="BD108" s="134"/>
      <c r="BE108" s="134"/>
      <c r="BF108" s="134"/>
      <c r="BG108" s="134"/>
      <c r="BH108" s="60"/>
      <c r="BI108" s="134"/>
      <c r="BJ108" s="134"/>
      <c r="BK108" s="134"/>
      <c r="BL108" s="134"/>
      <c r="BM108" s="134"/>
      <c r="BN108" s="134"/>
      <c r="BO108" s="134"/>
      <c r="BP108" s="61"/>
      <c r="BQ108" s="134"/>
      <c r="BR108" s="134"/>
      <c r="BS108" s="134"/>
      <c r="BT108" s="134"/>
      <c r="BU108" s="49"/>
      <c r="BV108" s="134"/>
      <c r="BW108" s="134"/>
      <c r="BX108" s="134"/>
      <c r="BY108" s="134"/>
      <c r="BZ108" s="134"/>
      <c r="CA108" s="134"/>
      <c r="CB108" s="134"/>
      <c r="CC108" s="13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</row>
    <row r="109" spans="1:129" ht="15.75" thickBot="1" x14ac:dyDescent="0.3">
      <c r="A109" s="138" t="s">
        <v>936</v>
      </c>
      <c r="B109" s="134">
        <v>0.65</v>
      </c>
      <c r="C109" s="134">
        <v>1.1200000000000001</v>
      </c>
      <c r="D109" s="134">
        <v>0.92</v>
      </c>
      <c r="E109" s="134"/>
      <c r="F109" s="134"/>
      <c r="G109" s="134"/>
      <c r="H109" s="48">
        <v>0</v>
      </c>
      <c r="I109" s="134">
        <v>0</v>
      </c>
      <c r="J109" s="134">
        <v>0</v>
      </c>
      <c r="K109" s="134">
        <v>0</v>
      </c>
      <c r="L109" s="134">
        <v>0</v>
      </c>
      <c r="M109" s="134">
        <v>2</v>
      </c>
      <c r="N109" s="134">
        <v>1</v>
      </c>
      <c r="O109" s="134">
        <v>1</v>
      </c>
      <c r="P109" s="68">
        <v>0</v>
      </c>
      <c r="Q109" s="134">
        <v>0</v>
      </c>
      <c r="R109" s="134">
        <v>0</v>
      </c>
      <c r="S109" s="134">
        <v>0</v>
      </c>
      <c r="T109" s="134">
        <v>0</v>
      </c>
      <c r="U109" s="54">
        <v>0</v>
      </c>
      <c r="V109" s="134">
        <v>2</v>
      </c>
      <c r="W109" s="134">
        <v>1</v>
      </c>
      <c r="X109" s="134">
        <v>1</v>
      </c>
      <c r="Y109" s="134">
        <v>0</v>
      </c>
      <c r="Z109" s="134">
        <v>0</v>
      </c>
      <c r="AA109" s="134">
        <v>1</v>
      </c>
      <c r="AB109" s="134">
        <v>1</v>
      </c>
      <c r="AC109" s="53">
        <v>0</v>
      </c>
      <c r="AD109" s="134">
        <v>0</v>
      </c>
      <c r="AE109" s="134">
        <v>0</v>
      </c>
      <c r="AF109" s="134">
        <v>0</v>
      </c>
      <c r="AG109" s="134">
        <v>0</v>
      </c>
      <c r="AH109" s="58">
        <v>1</v>
      </c>
      <c r="AI109" s="134">
        <v>2</v>
      </c>
      <c r="AJ109" s="134">
        <v>0</v>
      </c>
      <c r="AK109" s="134">
        <v>0</v>
      </c>
      <c r="AL109" s="134">
        <v>0</v>
      </c>
      <c r="AM109" s="134">
        <v>0</v>
      </c>
      <c r="AN109" s="134">
        <v>1</v>
      </c>
      <c r="AO109" s="134">
        <v>0</v>
      </c>
      <c r="AP109" s="61">
        <v>0</v>
      </c>
      <c r="AQ109" s="134">
        <v>0</v>
      </c>
      <c r="AR109" s="134">
        <v>0</v>
      </c>
      <c r="AS109" s="134">
        <v>0</v>
      </c>
      <c r="AT109" s="134">
        <v>0</v>
      </c>
      <c r="AU109" s="6"/>
      <c r="AV109" s="134"/>
      <c r="AW109" s="134"/>
      <c r="AX109" s="134"/>
      <c r="AY109" s="134"/>
      <c r="AZ109" s="134"/>
      <c r="BA109" s="134"/>
      <c r="BB109" s="134"/>
      <c r="BC109" s="13"/>
      <c r="BD109" s="134"/>
      <c r="BE109" s="134"/>
      <c r="BF109" s="134"/>
      <c r="BG109" s="134"/>
      <c r="BH109" s="60"/>
      <c r="BI109" s="134"/>
      <c r="BJ109" s="134"/>
      <c r="BK109" s="134"/>
      <c r="BL109" s="134"/>
      <c r="BM109" s="134"/>
      <c r="BN109" s="134"/>
      <c r="BO109" s="134"/>
      <c r="BP109" s="61"/>
      <c r="BQ109" s="134"/>
      <c r="BR109" s="134"/>
      <c r="BS109" s="134"/>
      <c r="BT109" s="134"/>
      <c r="BU109" s="49"/>
      <c r="BV109" s="134"/>
      <c r="BW109" s="134"/>
      <c r="BX109" s="134"/>
      <c r="BY109" s="134"/>
      <c r="BZ109" s="134"/>
      <c r="CA109" s="134"/>
      <c r="CB109" s="134"/>
      <c r="CC109" s="13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</row>
    <row r="110" spans="1:129" ht="15.75" thickBot="1" x14ac:dyDescent="0.3">
      <c r="A110" s="139">
        <v>45759</v>
      </c>
      <c r="B110" s="67"/>
      <c r="C110" s="67"/>
      <c r="D110" s="67"/>
      <c r="E110" s="67"/>
      <c r="F110" s="67"/>
      <c r="G110" s="67"/>
      <c r="H110" s="48"/>
      <c r="I110" s="134"/>
      <c r="J110" s="134"/>
      <c r="K110" s="134"/>
      <c r="L110" s="134"/>
      <c r="M110" s="134"/>
      <c r="N110" s="134"/>
      <c r="O110" s="134"/>
      <c r="P110" s="68"/>
      <c r="Q110" s="134"/>
      <c r="R110" s="134"/>
      <c r="S110" s="134"/>
      <c r="T110" s="134"/>
      <c r="U110" s="54"/>
      <c r="V110" s="134"/>
      <c r="W110" s="134"/>
      <c r="X110" s="134"/>
      <c r="Y110" s="134"/>
      <c r="Z110" s="134"/>
      <c r="AA110" s="134"/>
      <c r="AB110" s="134"/>
      <c r="AC110" s="53"/>
      <c r="AD110" s="134"/>
      <c r="AE110" s="134"/>
      <c r="AF110" s="134"/>
      <c r="AG110" s="134"/>
      <c r="AH110" s="58"/>
      <c r="AI110" s="134"/>
      <c r="AJ110" s="134"/>
      <c r="AK110" s="134"/>
      <c r="AL110" s="134"/>
      <c r="AM110" s="134"/>
      <c r="AN110" s="134"/>
      <c r="AO110" s="134"/>
      <c r="AP110" s="61"/>
      <c r="AQ110" s="134"/>
      <c r="AR110" s="134"/>
      <c r="AS110" s="134"/>
      <c r="AT110" s="134"/>
      <c r="AU110" s="6"/>
      <c r="AV110" s="134"/>
      <c r="AW110" s="134"/>
      <c r="AX110" s="134"/>
      <c r="AY110" s="134"/>
      <c r="AZ110" s="134"/>
      <c r="BA110" s="134"/>
      <c r="BB110" s="134"/>
      <c r="BC110" s="13"/>
      <c r="BD110" s="134"/>
      <c r="BE110" s="134"/>
      <c r="BF110" s="134"/>
      <c r="BG110" s="134"/>
      <c r="BH110" s="60"/>
      <c r="BI110" s="134"/>
      <c r="BJ110" s="134"/>
      <c r="BK110" s="134"/>
      <c r="BL110" s="134"/>
      <c r="BM110" s="134"/>
      <c r="BN110" s="134"/>
      <c r="BO110" s="134"/>
      <c r="BP110" s="61"/>
      <c r="BQ110" s="134"/>
      <c r="BR110" s="134"/>
      <c r="BS110" s="134"/>
      <c r="BT110" s="134"/>
      <c r="BU110" s="49"/>
      <c r="BV110" s="134"/>
      <c r="BW110" s="134"/>
      <c r="BX110" s="134"/>
      <c r="BY110" s="134"/>
      <c r="BZ110" s="134"/>
      <c r="CA110" s="134"/>
      <c r="CB110" s="134"/>
      <c r="CC110" s="13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</row>
    <row r="111" spans="1:129" ht="15.75" thickBot="1" x14ac:dyDescent="0.3">
      <c r="A111" s="138" t="s">
        <v>961</v>
      </c>
      <c r="B111" s="134">
        <v>1.1599999999999999</v>
      </c>
      <c r="C111" s="134">
        <v>1.61</v>
      </c>
      <c r="D111" s="134"/>
      <c r="E111" s="134"/>
      <c r="F111" s="134"/>
      <c r="G111" s="134"/>
      <c r="H111" s="48">
        <v>0</v>
      </c>
      <c r="I111" s="134">
        <v>4</v>
      </c>
      <c r="J111" s="134">
        <v>0</v>
      </c>
      <c r="K111" s="134">
        <v>0</v>
      </c>
      <c r="L111" s="134">
        <v>1</v>
      </c>
      <c r="M111" s="134">
        <v>0</v>
      </c>
      <c r="N111" s="134">
        <v>2</v>
      </c>
      <c r="O111" s="134">
        <v>0</v>
      </c>
      <c r="P111" s="68">
        <v>0</v>
      </c>
      <c r="Q111" s="134">
        <v>0</v>
      </c>
      <c r="R111" s="134">
        <v>0</v>
      </c>
      <c r="S111" s="134">
        <v>0</v>
      </c>
      <c r="T111" s="134">
        <v>0</v>
      </c>
      <c r="U111" s="54">
        <v>0</v>
      </c>
      <c r="V111" s="134">
        <v>3</v>
      </c>
      <c r="W111" s="134">
        <v>0</v>
      </c>
      <c r="X111" s="134">
        <v>0</v>
      </c>
      <c r="Y111" s="134">
        <v>0</v>
      </c>
      <c r="Z111" s="134">
        <v>0</v>
      </c>
      <c r="AA111" s="134">
        <v>6</v>
      </c>
      <c r="AB111" s="134">
        <v>0</v>
      </c>
      <c r="AC111" s="53">
        <v>0</v>
      </c>
      <c r="AD111" s="134">
        <v>0</v>
      </c>
      <c r="AE111" s="134">
        <v>0</v>
      </c>
      <c r="AF111" s="134">
        <v>0</v>
      </c>
      <c r="AG111" s="134">
        <v>0</v>
      </c>
      <c r="AH111" s="58"/>
      <c r="AI111" s="134"/>
      <c r="AJ111" s="134"/>
      <c r="AK111" s="134"/>
      <c r="AL111" s="134"/>
      <c r="AM111" s="134"/>
      <c r="AN111" s="134"/>
      <c r="AO111" s="134"/>
      <c r="AP111" s="61"/>
      <c r="AQ111" s="134"/>
      <c r="AR111" s="134"/>
      <c r="AS111" s="134"/>
      <c r="AT111" s="134"/>
      <c r="AU111" s="6"/>
      <c r="AV111" s="134"/>
      <c r="AW111" s="134"/>
      <c r="AX111" s="134"/>
      <c r="AY111" s="134"/>
      <c r="AZ111" s="134"/>
      <c r="BA111" s="134"/>
      <c r="BB111" s="134"/>
      <c r="BC111" s="13"/>
      <c r="BD111" s="134"/>
      <c r="BE111" s="134"/>
      <c r="BF111" s="134"/>
      <c r="BG111" s="134"/>
      <c r="BH111" s="60"/>
      <c r="BI111" s="134"/>
      <c r="BJ111" s="134"/>
      <c r="BK111" s="134"/>
      <c r="BL111" s="134"/>
      <c r="BM111" s="134"/>
      <c r="BN111" s="134"/>
      <c r="BO111" s="134"/>
      <c r="BP111" s="61"/>
      <c r="BQ111" s="134"/>
      <c r="BR111" s="134"/>
      <c r="BS111" s="134"/>
      <c r="BT111" s="134"/>
      <c r="BU111" s="49"/>
      <c r="BV111" s="134"/>
      <c r="BW111" s="134"/>
      <c r="BX111" s="134"/>
      <c r="BY111" s="134"/>
      <c r="BZ111" s="134"/>
      <c r="CA111" s="134"/>
      <c r="CB111" s="134"/>
      <c r="CC111" s="13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</row>
    <row r="112" spans="1:129" ht="15.75" thickBot="1" x14ac:dyDescent="0.3">
      <c r="A112" s="138" t="s">
        <v>962</v>
      </c>
      <c r="B112" s="134">
        <v>1.1499999999999999</v>
      </c>
      <c r="C112" s="134">
        <v>0.65</v>
      </c>
      <c r="D112" s="134"/>
      <c r="E112" s="134"/>
      <c r="F112" s="134"/>
      <c r="G112" s="134"/>
      <c r="H112" s="48">
        <v>0</v>
      </c>
      <c r="I112" s="134">
        <v>5</v>
      </c>
      <c r="J112" s="134">
        <v>0</v>
      </c>
      <c r="K112" s="134">
        <v>0</v>
      </c>
      <c r="L112" s="134">
        <v>0</v>
      </c>
      <c r="M112" s="134">
        <v>1</v>
      </c>
      <c r="N112" s="134">
        <v>2</v>
      </c>
      <c r="O112" s="134">
        <v>0</v>
      </c>
      <c r="P112" s="68">
        <v>1</v>
      </c>
      <c r="Q112" s="134">
        <v>0</v>
      </c>
      <c r="R112" s="134">
        <v>0</v>
      </c>
      <c r="S112" s="134">
        <v>0</v>
      </c>
      <c r="T112" s="134">
        <v>0</v>
      </c>
      <c r="U112" s="54">
        <v>0</v>
      </c>
      <c r="V112" s="134">
        <v>0</v>
      </c>
      <c r="W112" s="134">
        <v>0</v>
      </c>
      <c r="X112" s="134">
        <v>0</v>
      </c>
      <c r="Y112" s="134">
        <v>0</v>
      </c>
      <c r="Z112" s="134">
        <v>0</v>
      </c>
      <c r="AA112" s="134">
        <v>1</v>
      </c>
      <c r="AB112" s="134">
        <v>0</v>
      </c>
      <c r="AC112" s="53">
        <v>0</v>
      </c>
      <c r="AD112" s="134">
        <v>0</v>
      </c>
      <c r="AE112" s="134">
        <v>0</v>
      </c>
      <c r="AF112" s="134">
        <v>0</v>
      </c>
      <c r="AG112" s="134">
        <v>0</v>
      </c>
      <c r="AH112" s="58"/>
      <c r="AI112" s="134"/>
      <c r="AJ112" s="134"/>
      <c r="AK112" s="134"/>
      <c r="AL112" s="134"/>
      <c r="AM112" s="134"/>
      <c r="AN112" s="134"/>
      <c r="AO112" s="134"/>
      <c r="AP112" s="61"/>
      <c r="AQ112" s="134"/>
      <c r="AR112" s="134"/>
      <c r="AS112" s="134"/>
      <c r="AT112" s="134"/>
      <c r="AU112" s="6"/>
      <c r="AV112" s="134"/>
      <c r="AW112" s="134"/>
      <c r="AX112" s="134"/>
      <c r="AY112" s="134"/>
      <c r="AZ112" s="134"/>
      <c r="BA112" s="134"/>
      <c r="BB112" s="134"/>
      <c r="BC112" s="13"/>
      <c r="BD112" s="134"/>
      <c r="BE112" s="134"/>
      <c r="BF112" s="134"/>
      <c r="BG112" s="134"/>
      <c r="BH112" s="60"/>
      <c r="BI112" s="134"/>
      <c r="BJ112" s="134"/>
      <c r="BK112" s="134"/>
      <c r="BL112" s="134"/>
      <c r="BM112" s="134"/>
      <c r="BN112" s="134"/>
      <c r="BO112" s="134"/>
      <c r="BP112" s="61"/>
      <c r="BQ112" s="134"/>
      <c r="BR112" s="134"/>
      <c r="BS112" s="134"/>
      <c r="BT112" s="134"/>
      <c r="BU112" s="49"/>
      <c r="BV112" s="134"/>
      <c r="BW112" s="134"/>
      <c r="BX112" s="134"/>
      <c r="BY112" s="134"/>
      <c r="BZ112" s="134"/>
      <c r="CA112" s="134"/>
      <c r="CB112" s="134"/>
      <c r="CC112" s="13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</row>
    <row r="113" spans="1:129" ht="15.75" thickBot="1" x14ac:dyDescent="0.3">
      <c r="A113" s="135">
        <v>45760</v>
      </c>
      <c r="B113" s="41"/>
      <c r="C113" s="41"/>
      <c r="D113" s="41"/>
      <c r="E113" s="41"/>
      <c r="F113" s="41"/>
      <c r="G113" s="41"/>
      <c r="H113" s="48"/>
      <c r="I113" s="134"/>
      <c r="J113" s="134"/>
      <c r="K113" s="134"/>
      <c r="L113" s="134"/>
      <c r="M113" s="134"/>
      <c r="N113" s="134"/>
      <c r="O113" s="134"/>
      <c r="P113" s="68"/>
      <c r="Q113" s="134"/>
      <c r="R113" s="134"/>
      <c r="S113" s="134"/>
      <c r="T113" s="134"/>
      <c r="U113" s="54"/>
      <c r="V113" s="134"/>
      <c r="W113" s="134"/>
      <c r="X113" s="134"/>
      <c r="Y113" s="134"/>
      <c r="Z113" s="134"/>
      <c r="AA113" s="134"/>
      <c r="AB113" s="134"/>
      <c r="AC113" s="53"/>
      <c r="AD113" s="134"/>
      <c r="AE113" s="134"/>
      <c r="AF113" s="134"/>
      <c r="AG113" s="134"/>
      <c r="AH113" s="58"/>
      <c r="AI113" s="134"/>
      <c r="AJ113" s="134"/>
      <c r="AK113" s="134"/>
      <c r="AL113" s="134"/>
      <c r="AM113" s="134"/>
      <c r="AN113" s="134"/>
      <c r="AO113" s="134"/>
      <c r="AP113" s="61"/>
      <c r="AQ113" s="134"/>
      <c r="AR113" s="134"/>
      <c r="AS113" s="134"/>
      <c r="AT113" s="134"/>
      <c r="AU113" s="6"/>
      <c r="AV113" s="134"/>
      <c r="AW113" s="134"/>
      <c r="AX113" s="134"/>
      <c r="AY113" s="134"/>
      <c r="AZ113" s="134"/>
      <c r="BA113" s="134"/>
      <c r="BB113" s="134"/>
      <c r="BC113" s="13"/>
      <c r="BD113" s="134"/>
      <c r="BE113" s="134"/>
      <c r="BF113" s="134"/>
      <c r="BG113" s="134"/>
      <c r="BH113" s="60"/>
      <c r="BI113" s="134"/>
      <c r="BJ113" s="134"/>
      <c r="BK113" s="134"/>
      <c r="BL113" s="134"/>
      <c r="BM113" s="134"/>
      <c r="BN113" s="134"/>
      <c r="BO113" s="134"/>
      <c r="BP113" s="61"/>
      <c r="BQ113" s="134"/>
      <c r="BR113" s="134"/>
      <c r="BS113" s="134"/>
      <c r="BT113" s="134"/>
      <c r="BU113" s="49"/>
      <c r="BV113" s="134"/>
      <c r="BW113" s="134"/>
      <c r="BX113" s="134"/>
      <c r="BY113" s="134"/>
      <c r="BZ113" s="134"/>
      <c r="CA113" s="134"/>
      <c r="CB113" s="134"/>
      <c r="CC113" s="13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</row>
    <row r="114" spans="1:129" ht="15.75" thickBot="1" x14ac:dyDescent="0.3">
      <c r="A114" s="137" t="s">
        <v>963</v>
      </c>
      <c r="B114" s="134">
        <v>1.75</v>
      </c>
      <c r="C114" s="134">
        <v>1.46</v>
      </c>
      <c r="D114" s="134">
        <v>1.21</v>
      </c>
      <c r="E114" s="134"/>
      <c r="F114" s="134"/>
      <c r="G114" s="134"/>
      <c r="H114" s="48">
        <v>1</v>
      </c>
      <c r="I114" s="134">
        <v>4</v>
      </c>
      <c r="J114" s="134">
        <v>3</v>
      </c>
      <c r="K114" s="134">
        <v>0</v>
      </c>
      <c r="L114" s="134">
        <v>0</v>
      </c>
      <c r="M114" s="134">
        <v>0</v>
      </c>
      <c r="N114" s="134">
        <v>3</v>
      </c>
      <c r="O114" s="134">
        <v>2</v>
      </c>
      <c r="P114" s="68">
        <v>1</v>
      </c>
      <c r="Q114" s="134">
        <v>1</v>
      </c>
      <c r="R114" s="134">
        <v>0</v>
      </c>
      <c r="S114" s="134">
        <v>0</v>
      </c>
      <c r="T114" s="134">
        <v>0</v>
      </c>
      <c r="U114" s="54">
        <v>1</v>
      </c>
      <c r="V114" s="134">
        <v>4</v>
      </c>
      <c r="W114" s="134">
        <v>2</v>
      </c>
      <c r="X114" s="134">
        <v>0</v>
      </c>
      <c r="Y114" s="134">
        <v>0</v>
      </c>
      <c r="Z114" s="134">
        <v>0</v>
      </c>
      <c r="AA114" s="134">
        <v>2</v>
      </c>
      <c r="AB114" s="134">
        <v>0</v>
      </c>
      <c r="AC114" s="53">
        <v>0</v>
      </c>
      <c r="AD114" s="134">
        <v>0</v>
      </c>
      <c r="AE114" s="134">
        <v>0</v>
      </c>
      <c r="AF114" s="134">
        <v>0</v>
      </c>
      <c r="AG114" s="134">
        <v>0</v>
      </c>
      <c r="AH114" s="58">
        <v>0</v>
      </c>
      <c r="AI114" s="134">
        <v>1</v>
      </c>
      <c r="AJ114" s="134">
        <v>2</v>
      </c>
      <c r="AK114" s="134">
        <v>0</v>
      </c>
      <c r="AL114" s="134">
        <v>0</v>
      </c>
      <c r="AM114" s="134">
        <v>0</v>
      </c>
      <c r="AN114" s="134">
        <v>3</v>
      </c>
      <c r="AO114" s="134">
        <v>1</v>
      </c>
      <c r="AP114" s="61">
        <v>1</v>
      </c>
      <c r="AQ114" s="134">
        <v>0</v>
      </c>
      <c r="AR114" s="134">
        <v>0</v>
      </c>
      <c r="AS114" s="134">
        <v>0</v>
      </c>
      <c r="AT114" s="134">
        <v>0</v>
      </c>
      <c r="AU114" s="6"/>
      <c r="AV114" s="134"/>
      <c r="AW114" s="134"/>
      <c r="AX114" s="134"/>
      <c r="AY114" s="134"/>
      <c r="AZ114" s="134"/>
      <c r="BA114" s="134"/>
      <c r="BB114" s="134"/>
      <c r="BC114" s="13"/>
      <c r="BD114" s="134"/>
      <c r="BE114" s="134"/>
      <c r="BF114" s="134"/>
      <c r="BG114" s="134"/>
      <c r="BH114" s="60"/>
      <c r="BI114" s="134"/>
      <c r="BJ114" s="134"/>
      <c r="BK114" s="134"/>
      <c r="BL114" s="134"/>
      <c r="BM114" s="134"/>
      <c r="BN114" s="134"/>
      <c r="BO114" s="134"/>
      <c r="BP114" s="61"/>
      <c r="BQ114" s="134"/>
      <c r="BR114" s="134"/>
      <c r="BS114" s="134"/>
      <c r="BT114" s="134"/>
      <c r="BU114" s="49"/>
      <c r="BV114" s="134"/>
      <c r="BW114" s="134"/>
      <c r="BX114" s="134"/>
      <c r="BY114" s="134"/>
      <c r="BZ114" s="134"/>
      <c r="CA114" s="134"/>
      <c r="CB114" s="134"/>
      <c r="CC114" s="13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</row>
    <row r="115" spans="1:129" ht="15.75" thickBot="1" x14ac:dyDescent="0.3">
      <c r="A115" s="137" t="s">
        <v>964</v>
      </c>
      <c r="B115" s="134">
        <v>1.28</v>
      </c>
      <c r="C115" s="134">
        <v>1.53</v>
      </c>
      <c r="D115" s="134">
        <v>1.08</v>
      </c>
      <c r="E115" s="134"/>
      <c r="F115" s="134"/>
      <c r="G115" s="134"/>
      <c r="H115" s="48">
        <v>0</v>
      </c>
      <c r="I115" s="134">
        <v>2</v>
      </c>
      <c r="J115" s="134">
        <v>0</v>
      </c>
      <c r="K115" s="134">
        <v>0</v>
      </c>
      <c r="L115" s="134">
        <v>0</v>
      </c>
      <c r="M115" s="134">
        <v>0</v>
      </c>
      <c r="N115" s="134">
        <v>3</v>
      </c>
      <c r="O115" s="134">
        <v>2</v>
      </c>
      <c r="P115" s="68">
        <v>0</v>
      </c>
      <c r="Q115" s="134">
        <v>0</v>
      </c>
      <c r="R115" s="134">
        <v>0</v>
      </c>
      <c r="S115" s="134">
        <v>0</v>
      </c>
      <c r="T115" s="134">
        <v>0</v>
      </c>
      <c r="U115" s="54">
        <v>0</v>
      </c>
      <c r="V115" s="134">
        <v>0</v>
      </c>
      <c r="W115" s="134">
        <v>1</v>
      </c>
      <c r="X115" s="134">
        <v>0</v>
      </c>
      <c r="Y115" s="134">
        <v>0</v>
      </c>
      <c r="Z115" s="134">
        <v>1</v>
      </c>
      <c r="AA115" s="134">
        <v>3</v>
      </c>
      <c r="AB115" s="134">
        <v>1</v>
      </c>
      <c r="AC115" s="53">
        <v>1</v>
      </c>
      <c r="AD115" s="134">
        <v>0</v>
      </c>
      <c r="AE115" s="134">
        <v>0</v>
      </c>
      <c r="AF115" s="134">
        <v>0</v>
      </c>
      <c r="AG115" s="134">
        <v>0</v>
      </c>
      <c r="AH115" s="58">
        <v>0</v>
      </c>
      <c r="AI115" s="134">
        <v>4</v>
      </c>
      <c r="AJ115" s="134">
        <v>0</v>
      </c>
      <c r="AK115" s="134">
        <v>0</v>
      </c>
      <c r="AL115" s="134">
        <v>0</v>
      </c>
      <c r="AM115" s="134">
        <v>1</v>
      </c>
      <c r="AN115" s="134">
        <v>2</v>
      </c>
      <c r="AO115" s="134">
        <v>0</v>
      </c>
      <c r="AP115" s="61">
        <v>0</v>
      </c>
      <c r="AQ115" s="134">
        <v>0</v>
      </c>
      <c r="AR115" s="134">
        <v>0</v>
      </c>
      <c r="AS115" s="134">
        <v>0</v>
      </c>
      <c r="AT115" s="134">
        <v>0</v>
      </c>
      <c r="AU115" s="6"/>
      <c r="AV115" s="134"/>
      <c r="AW115" s="134"/>
      <c r="AX115" s="134"/>
      <c r="AY115" s="134"/>
      <c r="AZ115" s="134"/>
      <c r="BA115" s="134"/>
      <c r="BB115" s="134"/>
      <c r="BC115" s="13"/>
      <c r="BD115" s="134"/>
      <c r="BE115" s="134"/>
      <c r="BF115" s="134"/>
      <c r="BG115" s="134"/>
      <c r="BH115" s="60"/>
      <c r="BI115" s="134"/>
      <c r="BJ115" s="134"/>
      <c r="BK115" s="134"/>
      <c r="BL115" s="134"/>
      <c r="BM115" s="134"/>
      <c r="BN115" s="134"/>
      <c r="BO115" s="134"/>
      <c r="BP115" s="61"/>
      <c r="BQ115" s="134"/>
      <c r="BR115" s="134"/>
      <c r="BS115" s="134"/>
      <c r="BT115" s="134"/>
      <c r="BU115" s="49"/>
      <c r="BV115" s="134"/>
      <c r="BW115" s="134"/>
      <c r="BX115" s="134"/>
      <c r="BY115" s="134"/>
      <c r="BZ115" s="134"/>
      <c r="CA115" s="134"/>
      <c r="CB115" s="134"/>
      <c r="CC115" s="13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</row>
    <row r="116" spans="1:129" ht="15.75" customHeight="1" thickBot="1" x14ac:dyDescent="0.3">
      <c r="A116" s="138" t="s">
        <v>965</v>
      </c>
      <c r="B116" s="134">
        <v>0.89</v>
      </c>
      <c r="C116" s="134">
        <v>0.44</v>
      </c>
      <c r="D116" s="134">
        <v>0.63</v>
      </c>
      <c r="E116" s="134"/>
      <c r="F116" s="134"/>
      <c r="G116" s="134"/>
      <c r="H116" s="48">
        <v>0</v>
      </c>
      <c r="I116" s="134">
        <v>3</v>
      </c>
      <c r="J116" s="134">
        <v>2</v>
      </c>
      <c r="K116" s="134">
        <v>0</v>
      </c>
      <c r="L116" s="134">
        <v>0</v>
      </c>
      <c r="M116" s="134">
        <v>0</v>
      </c>
      <c r="N116" s="134">
        <v>0</v>
      </c>
      <c r="O116" s="134">
        <v>2</v>
      </c>
      <c r="P116" s="68">
        <v>0</v>
      </c>
      <c r="Q116" s="134">
        <v>0</v>
      </c>
      <c r="R116" s="134">
        <v>0</v>
      </c>
      <c r="S116" s="134">
        <v>0</v>
      </c>
      <c r="T116" s="134">
        <v>0</v>
      </c>
      <c r="U116" s="54">
        <v>0</v>
      </c>
      <c r="V116" s="134">
        <v>0</v>
      </c>
      <c r="W116" s="134">
        <v>0</v>
      </c>
      <c r="X116" s="134">
        <v>0</v>
      </c>
      <c r="Y116" s="134">
        <v>0</v>
      </c>
      <c r="Z116" s="134">
        <v>0</v>
      </c>
      <c r="AA116" s="134">
        <v>1</v>
      </c>
      <c r="AB116" s="134">
        <v>0</v>
      </c>
      <c r="AC116" s="53">
        <v>1</v>
      </c>
      <c r="AD116" s="134">
        <v>0</v>
      </c>
      <c r="AE116" s="134">
        <v>0</v>
      </c>
      <c r="AF116" s="134">
        <v>0</v>
      </c>
      <c r="AG116" s="134">
        <v>0</v>
      </c>
      <c r="AH116" s="58">
        <v>0</v>
      </c>
      <c r="AI116" s="134">
        <v>0</v>
      </c>
      <c r="AJ116" s="134">
        <v>0</v>
      </c>
      <c r="AK116" s="134">
        <v>0</v>
      </c>
      <c r="AL116" s="134">
        <v>0</v>
      </c>
      <c r="AM116" s="134">
        <v>0</v>
      </c>
      <c r="AN116" s="134">
        <v>2</v>
      </c>
      <c r="AO116" s="134">
        <v>0</v>
      </c>
      <c r="AP116" s="61">
        <v>0</v>
      </c>
      <c r="AQ116" s="134">
        <v>0</v>
      </c>
      <c r="AR116" s="134">
        <v>0</v>
      </c>
      <c r="AS116" s="134">
        <v>0</v>
      </c>
      <c r="AT116" s="134">
        <v>0</v>
      </c>
      <c r="AU116" s="6"/>
      <c r="AV116" s="134"/>
      <c r="AW116" s="134"/>
      <c r="AX116" s="134"/>
      <c r="AY116" s="134"/>
      <c r="AZ116" s="134"/>
      <c r="BA116" s="134"/>
      <c r="BB116" s="134"/>
      <c r="BC116" s="13"/>
      <c r="BD116" s="134"/>
      <c r="BE116" s="134"/>
      <c r="BF116" s="134"/>
      <c r="BG116" s="134"/>
      <c r="BH116" s="60"/>
      <c r="BI116" s="134"/>
      <c r="BJ116" s="134"/>
      <c r="BK116" s="134"/>
      <c r="BL116" s="134"/>
      <c r="BM116" s="134"/>
      <c r="BN116" s="134"/>
      <c r="BO116" s="134"/>
      <c r="BP116" s="61"/>
      <c r="BQ116" s="134"/>
      <c r="BR116" s="134"/>
      <c r="BS116" s="134"/>
      <c r="BT116" s="134"/>
      <c r="BU116" s="49"/>
      <c r="BV116" s="134"/>
      <c r="BW116" s="134"/>
      <c r="BX116" s="134"/>
      <c r="BY116" s="134"/>
      <c r="BZ116" s="134"/>
      <c r="CA116" s="134"/>
      <c r="CB116" s="134"/>
      <c r="CC116" s="13"/>
      <c r="CD116" s="134"/>
      <c r="CE116" s="134"/>
      <c r="CF116" s="134"/>
      <c r="CG116" s="134"/>
      <c r="CH116" s="134" t="s">
        <v>966</v>
      </c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</row>
    <row r="117" spans="1:129" ht="15.75" customHeight="1" thickBot="1" x14ac:dyDescent="0.3">
      <c r="A117" s="137" t="s">
        <v>967</v>
      </c>
      <c r="B117" s="134">
        <v>1.67</v>
      </c>
      <c r="C117" s="134">
        <v>1.94</v>
      </c>
      <c r="D117" s="134">
        <v>1.49</v>
      </c>
      <c r="E117" s="134"/>
      <c r="F117" s="134"/>
      <c r="G117" s="134"/>
      <c r="H117" s="48">
        <v>1</v>
      </c>
      <c r="I117" s="134">
        <v>3</v>
      </c>
      <c r="J117" s="134">
        <v>1</v>
      </c>
      <c r="K117" s="134">
        <v>0</v>
      </c>
      <c r="L117" s="134">
        <v>0</v>
      </c>
      <c r="M117" s="134">
        <v>0</v>
      </c>
      <c r="N117" s="134">
        <v>1</v>
      </c>
      <c r="O117" s="134">
        <v>0</v>
      </c>
      <c r="P117" s="68">
        <v>0</v>
      </c>
      <c r="Q117" s="134">
        <v>0</v>
      </c>
      <c r="R117" s="134">
        <v>0</v>
      </c>
      <c r="S117" s="134">
        <v>0</v>
      </c>
      <c r="T117" s="134">
        <v>0</v>
      </c>
      <c r="U117" s="54">
        <v>1</v>
      </c>
      <c r="V117" s="134">
        <v>2</v>
      </c>
      <c r="W117" s="134">
        <v>3</v>
      </c>
      <c r="X117" s="134">
        <v>0</v>
      </c>
      <c r="Y117" s="134">
        <v>0</v>
      </c>
      <c r="Z117" s="134">
        <v>0</v>
      </c>
      <c r="AA117" s="134">
        <v>4</v>
      </c>
      <c r="AB117" s="134">
        <v>1</v>
      </c>
      <c r="AC117" s="53">
        <v>1</v>
      </c>
      <c r="AD117" s="134">
        <v>0</v>
      </c>
      <c r="AE117" s="134">
        <v>0</v>
      </c>
      <c r="AF117" s="134">
        <v>0</v>
      </c>
      <c r="AG117" s="134">
        <v>0</v>
      </c>
      <c r="AH117" s="58">
        <v>0</v>
      </c>
      <c r="AI117" s="134">
        <v>4</v>
      </c>
      <c r="AJ117" s="134">
        <v>3</v>
      </c>
      <c r="AK117" s="134">
        <v>0</v>
      </c>
      <c r="AL117" s="134">
        <v>0</v>
      </c>
      <c r="AM117" s="134">
        <v>0</v>
      </c>
      <c r="AN117" s="134">
        <v>3</v>
      </c>
      <c r="AO117" s="134">
        <v>0</v>
      </c>
      <c r="AP117" s="61">
        <v>0</v>
      </c>
      <c r="AQ117" s="134">
        <v>1</v>
      </c>
      <c r="AR117" s="134">
        <v>0</v>
      </c>
      <c r="AS117" s="134">
        <v>0</v>
      </c>
      <c r="AT117" s="134">
        <v>0</v>
      </c>
      <c r="AU117" s="6"/>
      <c r="AV117" s="134"/>
      <c r="AW117" s="134"/>
      <c r="AX117" s="134"/>
      <c r="AY117" s="134"/>
      <c r="AZ117" s="134"/>
      <c r="BA117" s="134"/>
      <c r="BB117" s="134"/>
      <c r="BC117" s="13"/>
      <c r="BD117" s="134"/>
      <c r="BE117" s="134"/>
      <c r="BF117" s="134"/>
      <c r="BG117" s="134"/>
      <c r="BH117" s="60"/>
      <c r="BI117" s="134"/>
      <c r="BJ117" s="134"/>
      <c r="BK117" s="134"/>
      <c r="BL117" s="134"/>
      <c r="BM117" s="134"/>
      <c r="BN117" s="134"/>
      <c r="BO117" s="134"/>
      <c r="BP117" s="61"/>
      <c r="BQ117" s="134"/>
      <c r="BR117" s="134"/>
      <c r="BS117" s="134"/>
      <c r="BT117" s="134"/>
      <c r="BU117" s="49"/>
      <c r="BV117" s="134"/>
      <c r="BW117" s="134"/>
      <c r="BX117" s="134"/>
      <c r="BY117" s="134"/>
      <c r="BZ117" s="134"/>
      <c r="CA117" s="134"/>
      <c r="CB117" s="134"/>
      <c r="CC117" s="13"/>
      <c r="CD117" s="134"/>
      <c r="CE117" s="134"/>
      <c r="CF117" s="134"/>
      <c r="CG117" s="134"/>
      <c r="CH117" s="134" t="s">
        <v>968</v>
      </c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</row>
    <row r="118" spans="1:129" ht="15.75" thickBot="1" x14ac:dyDescent="0.3">
      <c r="A118" s="137" t="s">
        <v>956</v>
      </c>
      <c r="B118" s="134">
        <v>1.47</v>
      </c>
      <c r="C118" s="134">
        <v>1.38</v>
      </c>
      <c r="D118" s="134">
        <v>1.4</v>
      </c>
      <c r="E118" s="134"/>
      <c r="F118" s="134"/>
      <c r="G118" s="134"/>
      <c r="H118" s="48">
        <v>0</v>
      </c>
      <c r="I118" s="134">
        <v>3</v>
      </c>
      <c r="J118" s="134">
        <v>2</v>
      </c>
      <c r="K118" s="134">
        <v>0</v>
      </c>
      <c r="L118" s="134">
        <v>0</v>
      </c>
      <c r="M118" s="134">
        <v>1</v>
      </c>
      <c r="N118" s="134">
        <v>2</v>
      </c>
      <c r="O118" s="134">
        <v>1</v>
      </c>
      <c r="P118" s="68">
        <v>1</v>
      </c>
      <c r="Q118" s="134">
        <v>0</v>
      </c>
      <c r="R118" s="134">
        <v>0</v>
      </c>
      <c r="S118" s="134">
        <v>0</v>
      </c>
      <c r="T118" s="134">
        <v>0</v>
      </c>
      <c r="U118" s="54">
        <v>3</v>
      </c>
      <c r="V118" s="134">
        <v>1</v>
      </c>
      <c r="W118" s="134">
        <v>1</v>
      </c>
      <c r="X118" s="134">
        <v>1</v>
      </c>
      <c r="Y118" s="134">
        <v>1</v>
      </c>
      <c r="Z118" s="134">
        <v>0</v>
      </c>
      <c r="AA118" s="134">
        <v>6</v>
      </c>
      <c r="AB118" s="134">
        <v>0</v>
      </c>
      <c r="AC118" s="53">
        <v>0</v>
      </c>
      <c r="AD118" s="134">
        <v>1</v>
      </c>
      <c r="AE118" s="134">
        <v>0</v>
      </c>
      <c r="AF118" s="134">
        <v>0</v>
      </c>
      <c r="AG118" s="134">
        <v>0</v>
      </c>
      <c r="AH118" s="58">
        <v>0</v>
      </c>
      <c r="AI118" s="134">
        <v>4</v>
      </c>
      <c r="AJ118" s="134">
        <v>2</v>
      </c>
      <c r="AK118" s="134">
        <v>1</v>
      </c>
      <c r="AL118" s="134">
        <v>0</v>
      </c>
      <c r="AM118" s="134">
        <v>0</v>
      </c>
      <c r="AN118" s="134">
        <v>7</v>
      </c>
      <c r="AO118" s="134">
        <v>0</v>
      </c>
      <c r="AP118" s="61">
        <v>0</v>
      </c>
      <c r="AQ118" s="134">
        <v>0</v>
      </c>
      <c r="AR118" s="134">
        <v>0</v>
      </c>
      <c r="AS118" s="134">
        <v>0</v>
      </c>
      <c r="AT118" s="134">
        <v>0</v>
      </c>
      <c r="AU118" s="6"/>
      <c r="AV118" s="134"/>
      <c r="AW118" s="134"/>
      <c r="AX118" s="134"/>
      <c r="AY118" s="134"/>
      <c r="AZ118" s="134"/>
      <c r="BA118" s="134"/>
      <c r="BB118" s="134"/>
      <c r="BC118" s="13"/>
      <c r="BD118" s="134"/>
      <c r="BE118" s="134"/>
      <c r="BF118" s="134"/>
      <c r="BG118" s="134"/>
      <c r="BH118" s="60"/>
      <c r="BI118" s="134"/>
      <c r="BJ118" s="134"/>
      <c r="BK118" s="134"/>
      <c r="BL118" s="134"/>
      <c r="BM118" s="134"/>
      <c r="BN118" s="134"/>
      <c r="BO118" s="134"/>
      <c r="BP118" s="61"/>
      <c r="BQ118" s="134"/>
      <c r="BR118" s="134"/>
      <c r="BS118" s="134"/>
      <c r="BT118" s="134"/>
      <c r="BU118" s="49"/>
      <c r="BV118" s="134"/>
      <c r="BW118" s="134"/>
      <c r="BX118" s="134"/>
      <c r="BY118" s="134"/>
      <c r="BZ118" s="134"/>
      <c r="CA118" s="134"/>
      <c r="CB118" s="134"/>
      <c r="CC118" s="13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</row>
    <row r="119" spans="1:129" ht="15.75" thickBot="1" x14ac:dyDescent="0.3">
      <c r="A119" s="136" t="s">
        <v>969</v>
      </c>
      <c r="B119" s="134">
        <v>1.32</v>
      </c>
      <c r="C119" s="134">
        <v>1.25</v>
      </c>
      <c r="D119" s="134">
        <v>1.29</v>
      </c>
      <c r="E119" s="134"/>
      <c r="F119" s="134"/>
      <c r="G119" s="134"/>
      <c r="H119" s="48">
        <v>0</v>
      </c>
      <c r="I119" s="134">
        <v>4</v>
      </c>
      <c r="J119" s="134">
        <v>1</v>
      </c>
      <c r="K119" s="134">
        <v>0</v>
      </c>
      <c r="L119" s="134">
        <v>0</v>
      </c>
      <c r="M119" s="134">
        <v>0</v>
      </c>
      <c r="N119" s="134">
        <v>4</v>
      </c>
      <c r="O119" s="134">
        <v>0</v>
      </c>
      <c r="P119" s="68">
        <v>0</v>
      </c>
      <c r="Q119" s="134">
        <v>0</v>
      </c>
      <c r="R119" s="134">
        <v>0</v>
      </c>
      <c r="S119" s="134">
        <v>0</v>
      </c>
      <c r="T119" s="134">
        <v>0</v>
      </c>
      <c r="U119" s="54">
        <v>0</v>
      </c>
      <c r="V119" s="134">
        <v>0</v>
      </c>
      <c r="W119" s="134">
        <v>1</v>
      </c>
      <c r="X119" s="134">
        <v>0</v>
      </c>
      <c r="Y119" s="134">
        <v>0</v>
      </c>
      <c r="Z119" s="134">
        <v>0</v>
      </c>
      <c r="AA119" s="134">
        <v>5</v>
      </c>
      <c r="AB119" s="134">
        <v>0</v>
      </c>
      <c r="AC119" s="53">
        <v>1</v>
      </c>
      <c r="AD119" s="134">
        <v>0</v>
      </c>
      <c r="AE119" s="134">
        <v>0</v>
      </c>
      <c r="AF119" s="134">
        <v>0</v>
      </c>
      <c r="AG119" s="134">
        <v>0</v>
      </c>
      <c r="AH119" s="58">
        <v>2</v>
      </c>
      <c r="AI119" s="134">
        <v>7</v>
      </c>
      <c r="AJ119" s="134">
        <v>4</v>
      </c>
      <c r="AK119" s="134">
        <v>0</v>
      </c>
      <c r="AL119" s="134">
        <v>0</v>
      </c>
      <c r="AM119" s="134">
        <v>0</v>
      </c>
      <c r="AN119" s="134">
        <v>1</v>
      </c>
      <c r="AO119" s="134">
        <v>2</v>
      </c>
      <c r="AP119" s="61">
        <v>2</v>
      </c>
      <c r="AQ119" s="134">
        <v>0</v>
      </c>
      <c r="AR119" s="134">
        <v>0</v>
      </c>
      <c r="AS119" s="134">
        <v>0</v>
      </c>
      <c r="AT119" s="134">
        <v>0</v>
      </c>
      <c r="AU119" s="6"/>
      <c r="AV119" s="134"/>
      <c r="AW119" s="134"/>
      <c r="AX119" s="134"/>
      <c r="AY119" s="134"/>
      <c r="AZ119" s="134"/>
      <c r="BA119" s="134"/>
      <c r="BB119" s="134"/>
      <c r="BC119" s="13"/>
      <c r="BD119" s="134"/>
      <c r="BE119" s="134"/>
      <c r="BF119" s="134"/>
      <c r="BG119" s="134"/>
      <c r="BH119" s="60"/>
      <c r="BI119" s="134"/>
      <c r="BJ119" s="134"/>
      <c r="BK119" s="134"/>
      <c r="BL119" s="134"/>
      <c r="BM119" s="134"/>
      <c r="BN119" s="134"/>
      <c r="BO119" s="134"/>
      <c r="BP119" s="61"/>
      <c r="BQ119" s="134"/>
      <c r="BR119" s="134"/>
      <c r="BS119" s="134"/>
      <c r="BT119" s="134"/>
      <c r="BU119" s="49"/>
      <c r="BV119" s="134"/>
      <c r="BW119" s="134"/>
      <c r="BX119" s="134"/>
      <c r="BY119" s="134"/>
      <c r="BZ119" s="134"/>
      <c r="CA119" s="134"/>
      <c r="CB119" s="134"/>
      <c r="CC119" s="13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</row>
    <row r="120" spans="1:129" ht="15.75" thickBot="1" x14ac:dyDescent="0.3">
      <c r="A120" s="138" t="s">
        <v>970</v>
      </c>
      <c r="B120" s="134">
        <v>0.71</v>
      </c>
      <c r="C120" s="134">
        <v>1</v>
      </c>
      <c r="D120" s="134">
        <v>1.1299999999999999</v>
      </c>
      <c r="E120" s="134"/>
      <c r="F120" s="134"/>
      <c r="G120" s="134"/>
      <c r="H120" s="48">
        <v>0</v>
      </c>
      <c r="I120" s="134">
        <v>2</v>
      </c>
      <c r="J120" s="134">
        <v>0</v>
      </c>
      <c r="K120" s="134">
        <v>0</v>
      </c>
      <c r="L120" s="134">
        <v>0</v>
      </c>
      <c r="M120" s="134">
        <v>0</v>
      </c>
      <c r="N120" s="134">
        <v>1</v>
      </c>
      <c r="O120" s="134">
        <v>0</v>
      </c>
      <c r="P120" s="68">
        <v>0</v>
      </c>
      <c r="Q120" s="134">
        <v>1</v>
      </c>
      <c r="R120" s="134">
        <v>0</v>
      </c>
      <c r="S120" s="134">
        <v>0</v>
      </c>
      <c r="T120" s="134">
        <v>0</v>
      </c>
      <c r="U120" s="54">
        <v>1</v>
      </c>
      <c r="V120" s="134">
        <v>0</v>
      </c>
      <c r="W120" s="134">
        <v>1</v>
      </c>
      <c r="X120" s="134">
        <v>0</v>
      </c>
      <c r="Y120" s="134">
        <v>0</v>
      </c>
      <c r="Z120" s="134">
        <v>0</v>
      </c>
      <c r="AA120" s="134">
        <v>6</v>
      </c>
      <c r="AB120" s="134">
        <v>1</v>
      </c>
      <c r="AC120" s="53">
        <v>2</v>
      </c>
      <c r="AD120" s="134">
        <v>0</v>
      </c>
      <c r="AE120" s="134">
        <v>0</v>
      </c>
      <c r="AF120" s="134">
        <v>0</v>
      </c>
      <c r="AG120" s="134">
        <v>0</v>
      </c>
      <c r="AH120" s="58">
        <v>0</v>
      </c>
      <c r="AI120" s="134">
        <v>2</v>
      </c>
      <c r="AJ120" s="134">
        <v>2</v>
      </c>
      <c r="AK120" s="134">
        <v>0</v>
      </c>
      <c r="AL120" s="134">
        <v>0</v>
      </c>
      <c r="AM120" s="134">
        <v>0</v>
      </c>
      <c r="AN120" s="134">
        <v>10</v>
      </c>
      <c r="AO120" s="134">
        <v>0</v>
      </c>
      <c r="AP120" s="61">
        <v>0</v>
      </c>
      <c r="AQ120" s="134">
        <v>0</v>
      </c>
      <c r="AR120" s="134">
        <v>0</v>
      </c>
      <c r="AS120" s="134">
        <v>0</v>
      </c>
      <c r="AT120" s="134">
        <v>0</v>
      </c>
      <c r="AU120" s="6"/>
      <c r="AV120" s="134"/>
      <c r="AW120" s="134"/>
      <c r="AX120" s="134"/>
      <c r="AY120" s="134"/>
      <c r="AZ120" s="134"/>
      <c r="BA120" s="134"/>
      <c r="BB120" s="134"/>
      <c r="BC120" s="13"/>
      <c r="BD120" s="134"/>
      <c r="BE120" s="134"/>
      <c r="BF120" s="134"/>
      <c r="BG120" s="134"/>
      <c r="BH120" s="60"/>
      <c r="BI120" s="134"/>
      <c r="BJ120" s="134"/>
      <c r="BK120" s="134"/>
      <c r="BL120" s="134"/>
      <c r="BM120" s="134"/>
      <c r="BN120" s="134"/>
      <c r="BO120" s="134"/>
      <c r="BP120" s="61"/>
      <c r="BQ120" s="134"/>
      <c r="BR120" s="134"/>
      <c r="BS120" s="134"/>
      <c r="BT120" s="134"/>
      <c r="BU120" s="49"/>
      <c r="BV120" s="134"/>
      <c r="BW120" s="134"/>
      <c r="BX120" s="134"/>
      <c r="BY120" s="134"/>
      <c r="BZ120" s="134"/>
      <c r="CA120" s="134"/>
      <c r="CB120" s="134"/>
      <c r="CC120" s="13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</row>
    <row r="121" spans="1:129" ht="15.75" thickBot="1" x14ac:dyDescent="0.3">
      <c r="A121" s="138" t="s">
        <v>971</v>
      </c>
      <c r="B121" s="134">
        <v>1.02</v>
      </c>
      <c r="C121" s="134">
        <v>0.95</v>
      </c>
      <c r="D121" s="134">
        <v>0.95</v>
      </c>
      <c r="E121" s="134"/>
      <c r="F121" s="134"/>
      <c r="G121" s="134"/>
      <c r="H121" s="48">
        <v>0</v>
      </c>
      <c r="I121" s="134">
        <v>1</v>
      </c>
      <c r="J121" s="134">
        <v>1</v>
      </c>
      <c r="K121" s="134">
        <v>1</v>
      </c>
      <c r="L121" s="134">
        <v>0</v>
      </c>
      <c r="M121" s="134">
        <v>0</v>
      </c>
      <c r="N121" s="134">
        <v>2</v>
      </c>
      <c r="O121" s="134">
        <v>0</v>
      </c>
      <c r="P121" s="68">
        <v>1</v>
      </c>
      <c r="Q121" s="134">
        <v>0</v>
      </c>
      <c r="R121" s="134">
        <v>0</v>
      </c>
      <c r="S121" s="134">
        <v>0</v>
      </c>
      <c r="T121" s="134">
        <v>0</v>
      </c>
      <c r="U121" s="54">
        <v>0</v>
      </c>
      <c r="V121" s="134">
        <v>0</v>
      </c>
      <c r="W121" s="134">
        <v>1</v>
      </c>
      <c r="X121" s="134">
        <v>0</v>
      </c>
      <c r="Y121" s="134">
        <v>0</v>
      </c>
      <c r="Z121" s="134">
        <v>0</v>
      </c>
      <c r="AA121" s="134">
        <v>2</v>
      </c>
      <c r="AB121" s="134">
        <v>0</v>
      </c>
      <c r="AC121" s="53">
        <v>0</v>
      </c>
      <c r="AD121" s="134">
        <v>0</v>
      </c>
      <c r="AE121" s="134">
        <v>0</v>
      </c>
      <c r="AF121" s="134">
        <v>0</v>
      </c>
      <c r="AG121" s="134">
        <v>0</v>
      </c>
      <c r="AH121" s="58">
        <v>0</v>
      </c>
      <c r="AI121" s="134">
        <v>0</v>
      </c>
      <c r="AJ121" s="134">
        <v>0</v>
      </c>
      <c r="AK121" s="134">
        <v>0</v>
      </c>
      <c r="AL121" s="134">
        <v>0</v>
      </c>
      <c r="AM121" s="134">
        <v>0</v>
      </c>
      <c r="AN121" s="134">
        <v>4</v>
      </c>
      <c r="AO121" s="134">
        <v>0</v>
      </c>
      <c r="AP121" s="61">
        <v>0</v>
      </c>
      <c r="AQ121" s="134">
        <v>0</v>
      </c>
      <c r="AR121" s="134">
        <v>0</v>
      </c>
      <c r="AS121" s="134">
        <v>0</v>
      </c>
      <c r="AT121" s="134">
        <v>0</v>
      </c>
      <c r="AU121" s="6"/>
      <c r="AV121" s="134"/>
      <c r="AW121" s="134"/>
      <c r="AX121" s="134"/>
      <c r="AY121" s="134"/>
      <c r="AZ121" s="134"/>
      <c r="BA121" s="134"/>
      <c r="BB121" s="134"/>
      <c r="BC121" s="13"/>
      <c r="BD121" s="134"/>
      <c r="BE121" s="134"/>
      <c r="BF121" s="134"/>
      <c r="BG121" s="134"/>
      <c r="BH121" s="60"/>
      <c r="BI121" s="134"/>
      <c r="BJ121" s="134"/>
      <c r="BK121" s="134"/>
      <c r="BL121" s="134"/>
      <c r="BM121" s="134"/>
      <c r="BN121" s="134"/>
      <c r="BO121" s="134"/>
      <c r="BP121" s="61"/>
      <c r="BQ121" s="134"/>
      <c r="BR121" s="134"/>
      <c r="BS121" s="134"/>
      <c r="BT121" s="134"/>
      <c r="BU121" s="49"/>
      <c r="BV121" s="134"/>
      <c r="BW121" s="134"/>
      <c r="BX121" s="134"/>
      <c r="BY121" s="134"/>
      <c r="BZ121" s="134"/>
      <c r="CA121" s="134"/>
      <c r="CB121" s="134"/>
      <c r="CC121" s="13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</row>
    <row r="122" spans="1:129" ht="15.75" thickBot="1" x14ac:dyDescent="0.3">
      <c r="A122" s="139">
        <v>45765</v>
      </c>
      <c r="B122" s="67"/>
      <c r="C122" s="67"/>
      <c r="D122" s="67"/>
      <c r="E122" s="67"/>
      <c r="F122" s="67"/>
      <c r="G122" s="67"/>
      <c r="H122" s="48"/>
      <c r="I122" s="134"/>
      <c r="J122" s="134"/>
      <c r="K122" s="134"/>
      <c r="L122" s="134"/>
      <c r="M122" s="134"/>
      <c r="N122" s="134"/>
      <c r="O122" s="134"/>
      <c r="P122" s="68"/>
      <c r="Q122" s="134"/>
      <c r="R122" s="134"/>
      <c r="S122" s="134"/>
      <c r="T122" s="134"/>
      <c r="U122" s="54"/>
      <c r="V122" s="134"/>
      <c r="W122" s="134"/>
      <c r="X122" s="134"/>
      <c r="Y122" s="134"/>
      <c r="Z122" s="134"/>
      <c r="AA122" s="134"/>
      <c r="AB122" s="134"/>
      <c r="AC122" s="53"/>
      <c r="AD122" s="134"/>
      <c r="AE122" s="134"/>
      <c r="AF122" s="134"/>
      <c r="AG122" s="134"/>
      <c r="AH122" s="58"/>
      <c r="AI122" s="134"/>
      <c r="AJ122" s="134"/>
      <c r="AK122" s="134"/>
      <c r="AL122" s="134"/>
      <c r="AM122" s="134"/>
      <c r="AN122" s="134"/>
      <c r="AO122" s="134"/>
      <c r="AP122" s="61"/>
      <c r="AQ122" s="134"/>
      <c r="AR122" s="134"/>
      <c r="AS122" s="134"/>
      <c r="AT122" s="134"/>
      <c r="AU122" s="6"/>
      <c r="AV122" s="134"/>
      <c r="AW122" s="134"/>
      <c r="AX122" s="134"/>
      <c r="AY122" s="134"/>
      <c r="AZ122" s="134"/>
      <c r="BA122" s="134"/>
      <c r="BB122" s="134"/>
      <c r="BC122" s="13"/>
      <c r="BD122" s="134"/>
      <c r="BE122" s="134"/>
      <c r="BF122" s="134"/>
      <c r="BG122" s="134"/>
      <c r="BH122" s="60"/>
      <c r="BI122" s="134"/>
      <c r="BJ122" s="134"/>
      <c r="BK122" s="134"/>
      <c r="BL122" s="134"/>
      <c r="BM122" s="134"/>
      <c r="BN122" s="134"/>
      <c r="BO122" s="134"/>
      <c r="BP122" s="61"/>
      <c r="BQ122" s="134"/>
      <c r="BR122" s="134"/>
      <c r="BS122" s="134"/>
      <c r="BT122" s="134"/>
      <c r="BU122" s="49"/>
      <c r="BV122" s="134"/>
      <c r="BW122" s="134"/>
      <c r="BX122" s="134"/>
      <c r="BY122" s="134"/>
      <c r="BZ122" s="134"/>
      <c r="CA122" s="134"/>
      <c r="CB122" s="134"/>
      <c r="CC122" s="13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</row>
    <row r="123" spans="1:129" ht="15.75" thickBot="1" x14ac:dyDescent="0.3">
      <c r="A123" s="138" t="s">
        <v>972</v>
      </c>
      <c r="B123" s="134">
        <v>1.31</v>
      </c>
      <c r="C123" s="134">
        <v>1.1100000000000001</v>
      </c>
      <c r="D123" s="134">
        <v>0.95</v>
      </c>
      <c r="E123" s="134"/>
      <c r="F123" s="134"/>
      <c r="G123" s="134"/>
      <c r="H123" s="48">
        <v>1</v>
      </c>
      <c r="I123" s="134">
        <v>1</v>
      </c>
      <c r="J123" s="134">
        <v>1</v>
      </c>
      <c r="K123" s="134">
        <v>0</v>
      </c>
      <c r="L123" s="134">
        <v>1</v>
      </c>
      <c r="M123" s="134">
        <v>0</v>
      </c>
      <c r="N123" s="134">
        <v>4</v>
      </c>
      <c r="O123" s="134">
        <v>1</v>
      </c>
      <c r="P123" s="68">
        <v>0</v>
      </c>
      <c r="Q123" s="134">
        <v>0</v>
      </c>
      <c r="R123" s="134">
        <v>0</v>
      </c>
      <c r="S123" s="134">
        <v>0</v>
      </c>
      <c r="T123" s="134">
        <v>0</v>
      </c>
      <c r="U123" s="54">
        <v>0</v>
      </c>
      <c r="V123" s="134">
        <v>1</v>
      </c>
      <c r="W123" s="134">
        <v>0</v>
      </c>
      <c r="X123" s="134">
        <v>0</v>
      </c>
      <c r="Y123" s="134">
        <v>0</v>
      </c>
      <c r="Z123" s="134">
        <v>0</v>
      </c>
      <c r="AA123" s="134">
        <v>4</v>
      </c>
      <c r="AB123" s="134">
        <v>0</v>
      </c>
      <c r="AC123" s="53">
        <v>2</v>
      </c>
      <c r="AD123" s="134">
        <v>0</v>
      </c>
      <c r="AE123" s="134">
        <v>0</v>
      </c>
      <c r="AF123" s="134">
        <v>0</v>
      </c>
      <c r="AG123" s="134">
        <v>0</v>
      </c>
      <c r="AH123" s="58">
        <v>2</v>
      </c>
      <c r="AI123" s="134">
        <v>2</v>
      </c>
      <c r="AJ123" s="134">
        <v>1</v>
      </c>
      <c r="AK123" s="134">
        <v>0</v>
      </c>
      <c r="AL123" s="134">
        <v>0</v>
      </c>
      <c r="AM123" s="134">
        <v>0</v>
      </c>
      <c r="AN123" s="134">
        <v>2</v>
      </c>
      <c r="AO123" s="134">
        <v>0</v>
      </c>
      <c r="AP123" s="61">
        <v>0</v>
      </c>
      <c r="AQ123" s="134">
        <v>0</v>
      </c>
      <c r="AR123" s="134">
        <v>0</v>
      </c>
      <c r="AS123" s="134">
        <v>0</v>
      </c>
      <c r="AT123" s="134">
        <v>0</v>
      </c>
      <c r="AU123" s="6"/>
      <c r="AV123" s="134"/>
      <c r="AW123" s="134"/>
      <c r="AX123" s="134"/>
      <c r="AY123" s="134"/>
      <c r="AZ123" s="134"/>
      <c r="BA123" s="134"/>
      <c r="BB123" s="134"/>
      <c r="BC123" s="13"/>
      <c r="BD123" s="134"/>
      <c r="BE123" s="134"/>
      <c r="BF123" s="134"/>
      <c r="BG123" s="134"/>
      <c r="BH123" s="60"/>
      <c r="BI123" s="134"/>
      <c r="BJ123" s="134"/>
      <c r="BK123" s="134"/>
      <c r="BL123" s="134"/>
      <c r="BM123" s="134"/>
      <c r="BN123" s="134"/>
      <c r="BO123" s="134"/>
      <c r="BP123" s="61"/>
      <c r="BQ123" s="134"/>
      <c r="BR123" s="134"/>
      <c r="BS123" s="134"/>
      <c r="BT123" s="134"/>
      <c r="BU123" s="49"/>
      <c r="BV123" s="134"/>
      <c r="BW123" s="134"/>
      <c r="BX123" s="134"/>
      <c r="BY123" s="134"/>
      <c r="BZ123" s="134"/>
      <c r="CA123" s="134"/>
      <c r="CB123" s="134"/>
      <c r="CC123" s="13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</row>
    <row r="124" spans="1:129" ht="15.75" thickBot="1" x14ac:dyDescent="0.3">
      <c r="A124" s="138" t="s">
        <v>973</v>
      </c>
      <c r="B124" s="134">
        <v>1.03</v>
      </c>
      <c r="C124" s="134">
        <v>1.28</v>
      </c>
      <c r="D124" s="134">
        <v>1.42</v>
      </c>
      <c r="E124" s="134"/>
      <c r="F124" s="134"/>
      <c r="G124" s="134"/>
      <c r="H124" s="48">
        <v>2</v>
      </c>
      <c r="I124" s="134">
        <v>4</v>
      </c>
      <c r="J124" s="134">
        <v>1</v>
      </c>
      <c r="K124" s="134">
        <v>0</v>
      </c>
      <c r="L124" s="134">
        <v>0</v>
      </c>
      <c r="M124" s="134">
        <v>0</v>
      </c>
      <c r="N124" s="134">
        <v>4</v>
      </c>
      <c r="O124" s="134">
        <v>0</v>
      </c>
      <c r="P124" s="68">
        <v>0</v>
      </c>
      <c r="Q124" s="134">
        <v>0</v>
      </c>
      <c r="R124" s="134">
        <v>1</v>
      </c>
      <c r="S124" s="134">
        <v>0</v>
      </c>
      <c r="T124" s="134">
        <v>0</v>
      </c>
      <c r="U124" s="54">
        <v>1</v>
      </c>
      <c r="V124" s="134">
        <v>0</v>
      </c>
      <c r="W124" s="134">
        <v>0</v>
      </c>
      <c r="X124" s="134">
        <v>2</v>
      </c>
      <c r="Y124" s="134">
        <v>0</v>
      </c>
      <c r="Z124" s="134">
        <v>0</v>
      </c>
      <c r="AA124" s="134">
        <v>4</v>
      </c>
      <c r="AB124" s="134">
        <v>0</v>
      </c>
      <c r="AC124" s="53">
        <v>1</v>
      </c>
      <c r="AD124" s="134">
        <v>0</v>
      </c>
      <c r="AE124" s="134">
        <v>1</v>
      </c>
      <c r="AF124" s="134">
        <v>0</v>
      </c>
      <c r="AG124" s="134">
        <v>0</v>
      </c>
      <c r="AH124" s="58">
        <v>0</v>
      </c>
      <c r="AI124" s="134">
        <v>2</v>
      </c>
      <c r="AJ124" s="134">
        <v>1</v>
      </c>
      <c r="AK124" s="134">
        <v>0</v>
      </c>
      <c r="AL124" s="134">
        <v>0</v>
      </c>
      <c r="AM124" s="134">
        <v>0</v>
      </c>
      <c r="AN124" s="134">
        <v>0</v>
      </c>
      <c r="AO124" s="134">
        <v>0</v>
      </c>
      <c r="AP124" s="61">
        <v>0</v>
      </c>
      <c r="AQ124" s="134">
        <v>0</v>
      </c>
      <c r="AR124" s="134">
        <v>0</v>
      </c>
      <c r="AS124" s="134">
        <v>0</v>
      </c>
      <c r="AT124" s="134">
        <v>0</v>
      </c>
      <c r="AU124" s="6"/>
      <c r="AV124" s="134"/>
      <c r="AW124" s="134"/>
      <c r="AX124" s="134"/>
      <c r="AY124" s="134"/>
      <c r="AZ124" s="134"/>
      <c r="BA124" s="134"/>
      <c r="BB124" s="134"/>
      <c r="BC124" s="13"/>
      <c r="BD124" s="134"/>
      <c r="BE124" s="134"/>
      <c r="BF124" s="134"/>
      <c r="BG124" s="134"/>
      <c r="BH124" s="60"/>
      <c r="BI124" s="134"/>
      <c r="BJ124" s="134"/>
      <c r="BK124" s="134"/>
      <c r="BL124" s="134"/>
      <c r="BM124" s="134"/>
      <c r="BN124" s="134"/>
      <c r="BO124" s="134"/>
      <c r="BP124" s="61"/>
      <c r="BQ124" s="134"/>
      <c r="BR124" s="134"/>
      <c r="BS124" s="134"/>
      <c r="BT124" s="134"/>
      <c r="BU124" s="49"/>
      <c r="BV124" s="134"/>
      <c r="BW124" s="134"/>
      <c r="BX124" s="134"/>
      <c r="BY124" s="134"/>
      <c r="BZ124" s="134"/>
      <c r="CA124" s="134"/>
      <c r="CB124" s="134"/>
      <c r="CC124" s="13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</row>
    <row r="125" spans="1:129" ht="15.75" thickBot="1" x14ac:dyDescent="0.3">
      <c r="A125" s="137" t="s">
        <v>974</v>
      </c>
      <c r="B125" s="134">
        <v>1.01</v>
      </c>
      <c r="C125" s="134">
        <v>1.51</v>
      </c>
      <c r="D125" s="134"/>
      <c r="E125" s="134"/>
      <c r="F125" s="134"/>
      <c r="G125" s="134"/>
      <c r="H125" s="48">
        <v>0</v>
      </c>
      <c r="I125" s="134">
        <v>2</v>
      </c>
      <c r="J125" s="134">
        <v>1</v>
      </c>
      <c r="K125" s="134">
        <v>0</v>
      </c>
      <c r="L125" s="134">
        <v>0</v>
      </c>
      <c r="M125" s="134">
        <v>0</v>
      </c>
      <c r="N125" s="134">
        <v>3</v>
      </c>
      <c r="O125" s="134">
        <v>1</v>
      </c>
      <c r="P125" s="68">
        <v>0</v>
      </c>
      <c r="Q125" s="134">
        <v>0</v>
      </c>
      <c r="R125" s="134">
        <v>0</v>
      </c>
      <c r="S125" s="134">
        <v>0</v>
      </c>
      <c r="T125" s="134">
        <v>0</v>
      </c>
      <c r="U125" s="54">
        <v>0</v>
      </c>
      <c r="V125" s="134">
        <v>1</v>
      </c>
      <c r="W125" s="134">
        <v>3</v>
      </c>
      <c r="X125" s="134">
        <v>0</v>
      </c>
      <c r="Y125" s="134">
        <v>0</v>
      </c>
      <c r="Z125" s="134">
        <v>0</v>
      </c>
      <c r="AA125" s="134">
        <v>1</v>
      </c>
      <c r="AB125" s="134">
        <v>0</v>
      </c>
      <c r="AC125" s="53">
        <v>1</v>
      </c>
      <c r="AD125" s="134">
        <v>0</v>
      </c>
      <c r="AE125" s="134">
        <v>0</v>
      </c>
      <c r="AF125" s="134">
        <v>0</v>
      </c>
      <c r="AG125" s="134">
        <v>0</v>
      </c>
      <c r="AH125" s="58"/>
      <c r="AI125" s="134"/>
      <c r="AJ125" s="134"/>
      <c r="AK125" s="134"/>
      <c r="AL125" s="134"/>
      <c r="AM125" s="134"/>
      <c r="AN125" s="134"/>
      <c r="AO125" s="134"/>
      <c r="AP125" s="61"/>
      <c r="AQ125" s="134"/>
      <c r="AR125" s="134"/>
      <c r="AS125" s="134"/>
      <c r="AT125" s="134"/>
      <c r="AU125" s="6"/>
      <c r="AV125" s="134"/>
      <c r="AW125" s="134"/>
      <c r="AX125" s="134"/>
      <c r="AY125" s="134"/>
      <c r="AZ125" s="134"/>
      <c r="BA125" s="134"/>
      <c r="BB125" s="134"/>
      <c r="BC125" s="13"/>
      <c r="BD125" s="134"/>
      <c r="BE125" s="134"/>
      <c r="BF125" s="134"/>
      <c r="BG125" s="134"/>
      <c r="BH125" s="60"/>
      <c r="BI125" s="134"/>
      <c r="BJ125" s="134"/>
      <c r="BK125" s="134"/>
      <c r="BL125" s="134"/>
      <c r="BM125" s="134"/>
      <c r="BN125" s="134"/>
      <c r="BO125" s="134"/>
      <c r="BP125" s="61"/>
      <c r="BQ125" s="134"/>
      <c r="BR125" s="134"/>
      <c r="BS125" s="134"/>
      <c r="BT125" s="134"/>
      <c r="BU125" s="49"/>
      <c r="BV125" s="134"/>
      <c r="BW125" s="134"/>
      <c r="BX125" s="134"/>
      <c r="BY125" s="134"/>
      <c r="BZ125" s="134"/>
      <c r="CA125" s="134"/>
      <c r="CB125" s="134"/>
      <c r="CC125" s="13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</row>
    <row r="126" spans="1:129" ht="15.75" thickBot="1" x14ac:dyDescent="0.3">
      <c r="A126" s="135">
        <v>45766</v>
      </c>
      <c r="B126" s="41"/>
      <c r="C126" s="41"/>
      <c r="D126" s="41"/>
      <c r="E126" s="41"/>
      <c r="F126" s="41"/>
      <c r="G126" s="41"/>
      <c r="H126" s="48"/>
      <c r="I126" s="134"/>
      <c r="J126" s="134"/>
      <c r="K126" s="134"/>
      <c r="L126" s="134"/>
      <c r="M126" s="134"/>
      <c r="N126" s="134"/>
      <c r="O126" s="134"/>
      <c r="P126" s="68"/>
      <c r="Q126" s="134"/>
      <c r="R126" s="134"/>
      <c r="S126" s="134"/>
      <c r="T126" s="134"/>
      <c r="U126" s="54"/>
      <c r="V126" s="134"/>
      <c r="W126" s="134"/>
      <c r="X126" s="134"/>
      <c r="Y126" s="134"/>
      <c r="Z126" s="134"/>
      <c r="AA126" s="134"/>
      <c r="AB126" s="134"/>
      <c r="AC126" s="53"/>
      <c r="AD126" s="134"/>
      <c r="AE126" s="134"/>
      <c r="AF126" s="134"/>
      <c r="AG126" s="134"/>
      <c r="AH126" s="58"/>
      <c r="AI126" s="134"/>
      <c r="AJ126" s="134"/>
      <c r="AK126" s="134"/>
      <c r="AL126" s="134"/>
      <c r="AM126" s="134"/>
      <c r="AN126" s="134"/>
      <c r="AO126" s="134"/>
      <c r="AP126" s="61"/>
      <c r="AQ126" s="134"/>
      <c r="AR126" s="134"/>
      <c r="AS126" s="134"/>
      <c r="AT126" s="134"/>
      <c r="AU126" s="6"/>
      <c r="AV126" s="134"/>
      <c r="AW126" s="134"/>
      <c r="AX126" s="134"/>
      <c r="AY126" s="134"/>
      <c r="AZ126" s="134"/>
      <c r="BA126" s="134"/>
      <c r="BB126" s="134"/>
      <c r="BC126" s="13"/>
      <c r="BD126" s="134"/>
      <c r="BE126" s="134"/>
      <c r="BF126" s="134"/>
      <c r="BG126" s="134"/>
      <c r="BH126" s="60"/>
      <c r="BI126" s="134"/>
      <c r="BJ126" s="134"/>
      <c r="BK126" s="134"/>
      <c r="BL126" s="134"/>
      <c r="BM126" s="134"/>
      <c r="BN126" s="134"/>
      <c r="BO126" s="134"/>
      <c r="BP126" s="61"/>
      <c r="BQ126" s="134"/>
      <c r="BR126" s="134"/>
      <c r="BS126" s="134"/>
      <c r="BT126" s="134"/>
      <c r="BU126" s="49"/>
      <c r="BV126" s="134"/>
      <c r="BW126" s="134"/>
      <c r="BX126" s="134"/>
      <c r="BY126" s="134"/>
      <c r="BZ126" s="134"/>
      <c r="CA126" s="134"/>
      <c r="CB126" s="134"/>
      <c r="CC126" s="13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</row>
    <row r="127" spans="1:129" ht="15.75" thickBot="1" x14ac:dyDescent="0.3">
      <c r="A127" s="138" t="s">
        <v>975</v>
      </c>
      <c r="B127" s="134">
        <v>0.68</v>
      </c>
      <c r="C127" s="134">
        <v>0.84</v>
      </c>
      <c r="D127" s="134"/>
      <c r="E127" s="134"/>
      <c r="F127" s="134"/>
      <c r="G127" s="134"/>
      <c r="H127" s="48">
        <v>1</v>
      </c>
      <c r="I127" s="134">
        <v>0</v>
      </c>
      <c r="J127" s="134">
        <v>0</v>
      </c>
      <c r="K127" s="134">
        <v>0</v>
      </c>
      <c r="L127" s="134">
        <v>0</v>
      </c>
      <c r="M127" s="134">
        <v>0</v>
      </c>
      <c r="N127" s="134">
        <v>1</v>
      </c>
      <c r="O127" s="134">
        <v>0</v>
      </c>
      <c r="P127" s="68">
        <v>0</v>
      </c>
      <c r="Q127" s="134">
        <v>0</v>
      </c>
      <c r="R127" s="134">
        <v>0</v>
      </c>
      <c r="S127" s="134">
        <v>0</v>
      </c>
      <c r="T127" s="134">
        <v>0</v>
      </c>
      <c r="U127" s="54">
        <v>0</v>
      </c>
      <c r="V127" s="134">
        <v>0</v>
      </c>
      <c r="W127" s="134">
        <v>0</v>
      </c>
      <c r="X127" s="134">
        <v>1</v>
      </c>
      <c r="Y127" s="134">
        <v>0</v>
      </c>
      <c r="Z127" s="134">
        <v>0</v>
      </c>
      <c r="AA127" s="134">
        <v>1</v>
      </c>
      <c r="AB127" s="134">
        <v>1</v>
      </c>
      <c r="AC127" s="53">
        <v>0</v>
      </c>
      <c r="AD127" s="134">
        <v>0</v>
      </c>
      <c r="AE127" s="134">
        <v>0</v>
      </c>
      <c r="AF127" s="134">
        <v>0</v>
      </c>
      <c r="AG127" s="134">
        <v>0</v>
      </c>
      <c r="AH127" s="58"/>
      <c r="AI127" s="134"/>
      <c r="AJ127" s="134"/>
      <c r="AK127" s="134"/>
      <c r="AL127" s="134"/>
      <c r="AM127" s="134"/>
      <c r="AN127" s="134"/>
      <c r="AO127" s="134"/>
      <c r="AP127" s="61"/>
      <c r="AQ127" s="134"/>
      <c r="AR127" s="134"/>
      <c r="AS127" s="134"/>
      <c r="AT127" s="134"/>
      <c r="AU127" s="6"/>
      <c r="AV127" s="134"/>
      <c r="AW127" s="134"/>
      <c r="AX127" s="134"/>
      <c r="AY127" s="134"/>
      <c r="AZ127" s="134"/>
      <c r="BA127" s="134"/>
      <c r="BB127" s="134"/>
      <c r="BC127" s="13"/>
      <c r="BD127" s="134"/>
      <c r="BE127" s="134"/>
      <c r="BF127" s="134"/>
      <c r="BG127" s="134"/>
      <c r="BH127" s="60"/>
      <c r="BI127" s="134"/>
      <c r="BJ127" s="134"/>
      <c r="BK127" s="134"/>
      <c r="BL127" s="134"/>
      <c r="BM127" s="134"/>
      <c r="BN127" s="134"/>
      <c r="BO127" s="134"/>
      <c r="BP127" s="61"/>
      <c r="BQ127" s="134"/>
      <c r="BR127" s="134"/>
      <c r="BS127" s="134"/>
      <c r="BT127" s="134"/>
      <c r="BU127" s="49"/>
      <c r="BV127" s="134"/>
      <c r="BW127" s="134"/>
      <c r="BX127" s="134"/>
      <c r="BY127" s="134"/>
      <c r="BZ127" s="134"/>
      <c r="CA127" s="134"/>
      <c r="CB127" s="134"/>
      <c r="CC127" s="13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</row>
    <row r="128" spans="1:129" ht="15.75" thickBot="1" x14ac:dyDescent="0.3">
      <c r="A128" s="137" t="s">
        <v>976</v>
      </c>
      <c r="B128" s="134">
        <v>1.69</v>
      </c>
      <c r="C128" s="134">
        <v>1.48</v>
      </c>
      <c r="D128" s="134"/>
      <c r="E128" s="134"/>
      <c r="F128" s="134"/>
      <c r="G128" s="134"/>
      <c r="H128" s="48">
        <v>1</v>
      </c>
      <c r="I128" s="134">
        <v>2</v>
      </c>
      <c r="J128" s="134">
        <v>4</v>
      </c>
      <c r="K128" s="134">
        <v>0</v>
      </c>
      <c r="L128" s="134">
        <v>0</v>
      </c>
      <c r="M128" s="134">
        <v>2</v>
      </c>
      <c r="N128" s="134">
        <v>9</v>
      </c>
      <c r="O128" s="134">
        <v>0</v>
      </c>
      <c r="P128" s="68">
        <v>0</v>
      </c>
      <c r="Q128" s="134">
        <v>0</v>
      </c>
      <c r="R128" s="134">
        <v>0</v>
      </c>
      <c r="S128" s="134">
        <v>0</v>
      </c>
      <c r="T128" s="134">
        <v>0</v>
      </c>
      <c r="U128" s="54">
        <v>1</v>
      </c>
      <c r="V128" s="134">
        <v>1</v>
      </c>
      <c r="W128" s="134">
        <v>0</v>
      </c>
      <c r="X128" s="134">
        <v>0</v>
      </c>
      <c r="Y128" s="134">
        <v>0</v>
      </c>
      <c r="Z128" s="134">
        <v>1</v>
      </c>
      <c r="AA128" s="134">
        <v>4</v>
      </c>
      <c r="AB128" s="134">
        <v>1</v>
      </c>
      <c r="AC128" s="53">
        <v>1</v>
      </c>
      <c r="AD128" s="134">
        <v>2</v>
      </c>
      <c r="AE128" s="134">
        <v>0</v>
      </c>
      <c r="AF128" s="134">
        <v>0</v>
      </c>
      <c r="AG128" s="134">
        <v>0</v>
      </c>
      <c r="AH128" s="58"/>
      <c r="AI128" s="134"/>
      <c r="AJ128" s="134"/>
      <c r="AK128" s="134"/>
      <c r="AL128" s="134"/>
      <c r="AM128" s="134"/>
      <c r="AN128" s="134"/>
      <c r="AO128" s="134"/>
      <c r="AP128" s="61"/>
      <c r="AQ128" s="134"/>
      <c r="AR128" s="134"/>
      <c r="AS128" s="134"/>
      <c r="AT128" s="134"/>
      <c r="AU128" s="6"/>
      <c r="AV128" s="134"/>
      <c r="AW128" s="134"/>
      <c r="AX128" s="134"/>
      <c r="AY128" s="134"/>
      <c r="AZ128" s="134"/>
      <c r="BA128" s="134"/>
      <c r="BB128" s="134"/>
      <c r="BC128" s="13"/>
      <c r="BD128" s="134"/>
      <c r="BE128" s="134"/>
      <c r="BF128" s="134"/>
      <c r="BG128" s="134"/>
      <c r="BH128" s="60"/>
      <c r="BI128" s="134"/>
      <c r="BJ128" s="134"/>
      <c r="BK128" s="134"/>
      <c r="BL128" s="134"/>
      <c r="BM128" s="134"/>
      <c r="BN128" s="134"/>
      <c r="BO128" s="134"/>
      <c r="BP128" s="61"/>
      <c r="BQ128" s="134"/>
      <c r="BR128" s="134"/>
      <c r="BS128" s="134"/>
      <c r="BT128" s="134"/>
      <c r="BU128" s="49"/>
      <c r="BV128" s="134"/>
      <c r="BW128" s="134"/>
      <c r="BX128" s="134"/>
      <c r="BY128" s="134"/>
      <c r="BZ128" s="134"/>
      <c r="CA128" s="134"/>
      <c r="CB128" s="134"/>
      <c r="CC128" s="13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</row>
    <row r="129" spans="1:129" ht="15.75" thickBot="1" x14ac:dyDescent="0.3">
      <c r="A129" s="138" t="s">
        <v>977</v>
      </c>
      <c r="B129" s="134">
        <v>1.08</v>
      </c>
      <c r="C129" s="134">
        <v>1.0900000000000001</v>
      </c>
      <c r="D129" s="134"/>
      <c r="E129" s="134"/>
      <c r="F129" s="134">
        <v>1.45</v>
      </c>
      <c r="G129" s="134"/>
      <c r="H129" s="48">
        <v>1</v>
      </c>
      <c r="I129" s="134">
        <v>4</v>
      </c>
      <c r="J129" s="134">
        <v>0</v>
      </c>
      <c r="K129" s="134">
        <v>0</v>
      </c>
      <c r="L129" s="134">
        <v>0</v>
      </c>
      <c r="M129" s="134">
        <v>0</v>
      </c>
      <c r="N129" s="134">
        <v>3</v>
      </c>
      <c r="O129" s="134">
        <v>1</v>
      </c>
      <c r="P129" s="68">
        <v>0</v>
      </c>
      <c r="Q129" s="134">
        <v>1</v>
      </c>
      <c r="R129" s="134">
        <v>0</v>
      </c>
      <c r="S129" s="134">
        <v>0</v>
      </c>
      <c r="T129" s="134">
        <v>0</v>
      </c>
      <c r="U129" s="54">
        <v>1</v>
      </c>
      <c r="V129" s="134">
        <v>2</v>
      </c>
      <c r="W129" s="134">
        <v>0</v>
      </c>
      <c r="X129" s="134">
        <v>1</v>
      </c>
      <c r="Y129" s="134">
        <v>0</v>
      </c>
      <c r="Z129" s="134">
        <v>0</v>
      </c>
      <c r="AA129" s="134">
        <v>3</v>
      </c>
      <c r="AB129" s="134">
        <v>0</v>
      </c>
      <c r="AC129" s="53">
        <v>2</v>
      </c>
      <c r="AD129" s="134">
        <v>0</v>
      </c>
      <c r="AE129" s="134">
        <v>0</v>
      </c>
      <c r="AF129" s="134">
        <v>0</v>
      </c>
      <c r="AG129" s="134">
        <v>0</v>
      </c>
      <c r="AH129" s="58"/>
      <c r="AI129" s="134"/>
      <c r="AJ129" s="134"/>
      <c r="AK129" s="134"/>
      <c r="AL129" s="134"/>
      <c r="AM129" s="134"/>
      <c r="AN129" s="134"/>
      <c r="AO129" s="134"/>
      <c r="AP129" s="61"/>
      <c r="AQ129" s="134"/>
      <c r="AR129" s="134"/>
      <c r="AS129" s="134"/>
      <c r="AT129" s="134"/>
      <c r="AU129" s="6"/>
      <c r="AV129" s="134"/>
      <c r="AW129" s="134"/>
      <c r="AX129" s="134"/>
      <c r="AY129" s="134"/>
      <c r="AZ129" s="134"/>
      <c r="BA129" s="134"/>
      <c r="BB129" s="134"/>
      <c r="BC129" s="13"/>
      <c r="BD129" s="134"/>
      <c r="BE129" s="134"/>
      <c r="BF129" s="134"/>
      <c r="BG129" s="134"/>
      <c r="BH129" s="60">
        <v>1</v>
      </c>
      <c r="BI129" s="134">
        <v>7</v>
      </c>
      <c r="BJ129" s="134">
        <v>1</v>
      </c>
      <c r="BK129" s="134">
        <v>0</v>
      </c>
      <c r="BL129" s="134">
        <v>0</v>
      </c>
      <c r="BM129" s="134">
        <v>0</v>
      </c>
      <c r="BN129" s="134">
        <v>3</v>
      </c>
      <c r="BO129" s="134">
        <v>1</v>
      </c>
      <c r="BP129" s="61">
        <v>0</v>
      </c>
      <c r="BQ129" s="134">
        <v>0</v>
      </c>
      <c r="BR129" s="134">
        <v>0</v>
      </c>
      <c r="BS129" s="134">
        <v>0</v>
      </c>
      <c r="BT129" s="134">
        <v>0</v>
      </c>
      <c r="BU129" s="49"/>
      <c r="BV129" s="134"/>
      <c r="BW129" s="134"/>
      <c r="BX129" s="134"/>
      <c r="BY129" s="134"/>
      <c r="BZ129" s="134"/>
      <c r="CA129" s="134"/>
      <c r="CB129" s="134"/>
      <c r="CC129" s="13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</row>
    <row r="130" spans="1:129" ht="15.75" thickBot="1" x14ac:dyDescent="0.3">
      <c r="A130" s="136" t="s">
        <v>978</v>
      </c>
      <c r="B130" s="134">
        <v>0.73</v>
      </c>
      <c r="C130" s="134">
        <v>1.25</v>
      </c>
      <c r="D130" s="134"/>
      <c r="E130" s="134"/>
      <c r="F130" s="134">
        <v>1.57</v>
      </c>
      <c r="G130" s="134"/>
      <c r="H130" s="48">
        <v>0</v>
      </c>
      <c r="I130" s="134">
        <v>1</v>
      </c>
      <c r="J130" s="134">
        <v>0</v>
      </c>
      <c r="K130" s="134">
        <v>0</v>
      </c>
      <c r="L130" s="134">
        <v>0</v>
      </c>
      <c r="M130" s="134">
        <v>0</v>
      </c>
      <c r="N130" s="134">
        <v>5</v>
      </c>
      <c r="O130" s="134">
        <v>0</v>
      </c>
      <c r="P130" s="68">
        <v>0</v>
      </c>
      <c r="Q130" s="134">
        <v>0</v>
      </c>
      <c r="R130" s="134">
        <v>0</v>
      </c>
      <c r="S130" s="134">
        <v>0</v>
      </c>
      <c r="T130" s="134">
        <v>0</v>
      </c>
      <c r="U130" s="54">
        <v>3</v>
      </c>
      <c r="V130" s="134">
        <v>1</v>
      </c>
      <c r="W130" s="134">
        <v>0</v>
      </c>
      <c r="X130" s="134">
        <v>1</v>
      </c>
      <c r="Y130" s="134">
        <v>0</v>
      </c>
      <c r="Z130" s="134">
        <v>0</v>
      </c>
      <c r="AA130" s="134">
        <v>2</v>
      </c>
      <c r="AB130" s="134">
        <v>0</v>
      </c>
      <c r="AC130" s="53">
        <v>0</v>
      </c>
      <c r="AD130" s="134">
        <v>0</v>
      </c>
      <c r="AE130" s="134">
        <v>0</v>
      </c>
      <c r="AF130" s="134">
        <v>0</v>
      </c>
      <c r="AG130" s="134">
        <v>0</v>
      </c>
      <c r="AH130" s="58"/>
      <c r="AI130" s="134"/>
      <c r="AJ130" s="134"/>
      <c r="AK130" s="134"/>
      <c r="AL130" s="134"/>
      <c r="AM130" s="134"/>
      <c r="AN130" s="134"/>
      <c r="AO130" s="134"/>
      <c r="AP130" s="61"/>
      <c r="AQ130" s="134"/>
      <c r="AR130" s="134"/>
      <c r="AS130" s="134"/>
      <c r="AT130" s="134"/>
      <c r="AU130" s="6"/>
      <c r="AV130" s="134"/>
      <c r="AW130" s="134"/>
      <c r="AX130" s="134"/>
      <c r="AY130" s="134"/>
      <c r="AZ130" s="134"/>
      <c r="BA130" s="134"/>
      <c r="BB130" s="134"/>
      <c r="BC130" s="13"/>
      <c r="BD130" s="134"/>
      <c r="BE130" s="134"/>
      <c r="BF130" s="134"/>
      <c r="BG130" s="134"/>
      <c r="BH130" s="60">
        <v>2</v>
      </c>
      <c r="BI130" s="134">
        <v>4</v>
      </c>
      <c r="BJ130" s="134">
        <v>3</v>
      </c>
      <c r="BK130" s="134">
        <v>0</v>
      </c>
      <c r="BL130" s="134">
        <v>0</v>
      </c>
      <c r="BM130" s="134">
        <v>0</v>
      </c>
      <c r="BN130" s="134">
        <v>1</v>
      </c>
      <c r="BO130" s="134">
        <v>1</v>
      </c>
      <c r="BP130" s="61">
        <v>0</v>
      </c>
      <c r="BQ130" s="134">
        <v>0</v>
      </c>
      <c r="BR130" s="134">
        <v>0</v>
      </c>
      <c r="BS130" s="134">
        <v>0</v>
      </c>
      <c r="BT130" s="134">
        <v>0</v>
      </c>
      <c r="BU130" s="49"/>
      <c r="BV130" s="134"/>
      <c r="BW130" s="134"/>
      <c r="BX130" s="134"/>
      <c r="BY130" s="134"/>
      <c r="BZ130" s="134"/>
      <c r="CA130" s="134"/>
      <c r="CB130" s="134"/>
      <c r="CC130" s="13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</row>
    <row r="131" spans="1:129" ht="15.75" thickBot="1" x14ac:dyDescent="0.3">
      <c r="A131" s="137" t="s">
        <v>979</v>
      </c>
      <c r="B131" s="134">
        <v>1.45</v>
      </c>
      <c r="C131" s="134">
        <v>1.42</v>
      </c>
      <c r="D131" s="134"/>
      <c r="E131" s="134"/>
      <c r="F131" s="134">
        <v>1.37</v>
      </c>
      <c r="G131" s="134"/>
      <c r="H131" s="48">
        <v>1</v>
      </c>
      <c r="I131" s="134">
        <v>5</v>
      </c>
      <c r="J131" s="134">
        <v>1</v>
      </c>
      <c r="K131" s="134">
        <v>0</v>
      </c>
      <c r="L131" s="134">
        <v>0</v>
      </c>
      <c r="M131" s="134">
        <v>0</v>
      </c>
      <c r="N131" s="134">
        <v>1</v>
      </c>
      <c r="O131" s="134">
        <v>0</v>
      </c>
      <c r="P131" s="68">
        <v>0</v>
      </c>
      <c r="Q131" s="134">
        <v>0</v>
      </c>
      <c r="R131" s="134">
        <v>0</v>
      </c>
      <c r="S131" s="134">
        <v>0</v>
      </c>
      <c r="T131" s="134">
        <v>0</v>
      </c>
      <c r="U131" s="54">
        <v>1</v>
      </c>
      <c r="V131" s="134">
        <v>1</v>
      </c>
      <c r="W131" s="134">
        <v>1</v>
      </c>
      <c r="X131" s="134">
        <v>0</v>
      </c>
      <c r="Y131" s="134">
        <v>0</v>
      </c>
      <c r="Z131" s="134">
        <v>0</v>
      </c>
      <c r="AA131" s="134">
        <v>5</v>
      </c>
      <c r="AB131" s="134">
        <v>0</v>
      </c>
      <c r="AC131" s="53">
        <v>1</v>
      </c>
      <c r="AD131" s="134">
        <v>0</v>
      </c>
      <c r="AE131" s="134">
        <v>0</v>
      </c>
      <c r="AF131" s="134">
        <v>0</v>
      </c>
      <c r="AG131" s="134">
        <v>0</v>
      </c>
      <c r="AH131" s="58"/>
      <c r="AI131" s="134"/>
      <c r="AJ131" s="134"/>
      <c r="AK131" s="134"/>
      <c r="AL131" s="134"/>
      <c r="AM131" s="134"/>
      <c r="AN131" s="134"/>
      <c r="AO131" s="134"/>
      <c r="AP131" s="61"/>
      <c r="AQ131" s="134"/>
      <c r="AR131" s="134"/>
      <c r="AS131" s="134"/>
      <c r="AT131" s="134"/>
      <c r="AU131" s="6"/>
      <c r="AV131" s="134"/>
      <c r="AW131" s="134"/>
      <c r="AX131" s="134"/>
      <c r="AY131" s="134"/>
      <c r="AZ131" s="134"/>
      <c r="BA131" s="134"/>
      <c r="BB131" s="134"/>
      <c r="BC131" s="13"/>
      <c r="BD131" s="134"/>
      <c r="BE131" s="134"/>
      <c r="BF131" s="134"/>
      <c r="BG131" s="134"/>
      <c r="BH131" s="60">
        <v>1</v>
      </c>
      <c r="BI131" s="134">
        <v>3</v>
      </c>
      <c r="BJ131" s="134">
        <v>2</v>
      </c>
      <c r="BK131" s="134">
        <v>0</v>
      </c>
      <c r="BL131" s="134">
        <v>0</v>
      </c>
      <c r="BM131" s="134">
        <v>1</v>
      </c>
      <c r="BN131" s="134">
        <v>2</v>
      </c>
      <c r="BO131" s="134">
        <v>0</v>
      </c>
      <c r="BP131" s="61">
        <v>0</v>
      </c>
      <c r="BQ131" s="134">
        <v>0</v>
      </c>
      <c r="BR131" s="134">
        <v>0</v>
      </c>
      <c r="BS131" s="134">
        <v>0</v>
      </c>
      <c r="BT131" s="134">
        <v>0</v>
      </c>
      <c r="BU131" s="49"/>
      <c r="BV131" s="134"/>
      <c r="BW131" s="134"/>
      <c r="BX131" s="134"/>
      <c r="BY131" s="134"/>
      <c r="BZ131" s="134"/>
      <c r="CA131" s="134"/>
      <c r="CB131" s="134"/>
      <c r="CC131" s="13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</row>
    <row r="132" spans="1:129" ht="15.75" thickBot="1" x14ac:dyDescent="0.3">
      <c r="A132" s="139">
        <v>45772</v>
      </c>
      <c r="B132" s="67"/>
      <c r="C132" s="67"/>
      <c r="D132" s="67"/>
      <c r="E132" s="67"/>
      <c r="F132" s="67"/>
      <c r="G132" s="67"/>
      <c r="H132" s="48"/>
      <c r="I132" s="134"/>
      <c r="J132" s="134"/>
      <c r="K132" s="134"/>
      <c r="L132" s="134"/>
      <c r="M132" s="134"/>
      <c r="N132" s="134"/>
      <c r="O132" s="134"/>
      <c r="P132" s="68"/>
      <c r="Q132" s="134"/>
      <c r="R132" s="134"/>
      <c r="S132" s="134"/>
      <c r="T132" s="134"/>
      <c r="U132" s="54"/>
      <c r="V132" s="134"/>
      <c r="W132" s="134"/>
      <c r="X132" s="134"/>
      <c r="Y132" s="134"/>
      <c r="Z132" s="134"/>
      <c r="AA132" s="134"/>
      <c r="AB132" s="134"/>
      <c r="AC132" s="53"/>
      <c r="AD132" s="134"/>
      <c r="AE132" s="134"/>
      <c r="AF132" s="134"/>
      <c r="AG132" s="134"/>
      <c r="AH132" s="58"/>
      <c r="AI132" s="134"/>
      <c r="AJ132" s="134"/>
      <c r="AK132" s="134"/>
      <c r="AL132" s="134"/>
      <c r="AM132" s="134"/>
      <c r="AN132" s="134"/>
      <c r="AO132" s="134"/>
      <c r="AP132" s="61"/>
      <c r="AQ132" s="134"/>
      <c r="AR132" s="134"/>
      <c r="AS132" s="134"/>
      <c r="AT132" s="134"/>
      <c r="AU132" s="6"/>
      <c r="AV132" s="134"/>
      <c r="AW132" s="134"/>
      <c r="AX132" s="134"/>
      <c r="AY132" s="134"/>
      <c r="AZ132" s="134"/>
      <c r="BA132" s="134"/>
      <c r="BB132" s="134"/>
      <c r="BC132" s="13"/>
      <c r="BD132" s="134"/>
      <c r="BE132" s="134"/>
      <c r="BF132" s="134"/>
      <c r="BG132" s="134"/>
      <c r="BH132" s="60"/>
      <c r="BI132" s="134"/>
      <c r="BJ132" s="134"/>
      <c r="BK132" s="134"/>
      <c r="BL132" s="134"/>
      <c r="BM132" s="134"/>
      <c r="BN132" s="134"/>
      <c r="BO132" s="134"/>
      <c r="BP132" s="61"/>
      <c r="BQ132" s="134"/>
      <c r="BR132" s="134"/>
      <c r="BS132" s="134"/>
      <c r="BT132" s="134"/>
      <c r="BU132" s="49"/>
      <c r="BV132" s="134"/>
      <c r="BW132" s="134"/>
      <c r="BX132" s="134"/>
      <c r="BY132" s="134"/>
      <c r="BZ132" s="134"/>
      <c r="CA132" s="134"/>
      <c r="CB132" s="134"/>
      <c r="CC132" s="13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</row>
    <row r="133" spans="1:129" ht="15.75" thickBot="1" x14ac:dyDescent="0.3">
      <c r="A133" s="137" t="s">
        <v>980</v>
      </c>
      <c r="B133" s="134">
        <v>1.51</v>
      </c>
      <c r="C133" s="134">
        <v>1.64</v>
      </c>
      <c r="D133" s="134">
        <v>1.2</v>
      </c>
      <c r="E133" s="134"/>
      <c r="F133" s="134"/>
      <c r="G133" s="134"/>
      <c r="H133" s="48">
        <v>0</v>
      </c>
      <c r="I133" s="134">
        <v>0</v>
      </c>
      <c r="J133" s="134">
        <v>1</v>
      </c>
      <c r="K133" s="134">
        <v>1</v>
      </c>
      <c r="L133" s="134">
        <v>0</v>
      </c>
      <c r="M133" s="134">
        <v>0</v>
      </c>
      <c r="N133" s="134">
        <v>2</v>
      </c>
      <c r="O133" s="134">
        <v>0</v>
      </c>
      <c r="P133" s="68">
        <v>0</v>
      </c>
      <c r="Q133" s="134">
        <v>0</v>
      </c>
      <c r="R133" s="134">
        <v>0</v>
      </c>
      <c r="S133" s="134">
        <v>0</v>
      </c>
      <c r="T133" s="134">
        <v>0</v>
      </c>
      <c r="U133" s="54">
        <v>0</v>
      </c>
      <c r="V133" s="134">
        <v>0</v>
      </c>
      <c r="W133" s="134">
        <v>2</v>
      </c>
      <c r="X133" s="134">
        <v>0</v>
      </c>
      <c r="Y133" s="134">
        <v>0</v>
      </c>
      <c r="Z133" s="134">
        <v>0</v>
      </c>
      <c r="AA133" s="134">
        <v>1</v>
      </c>
      <c r="AB133" s="134">
        <v>0</v>
      </c>
      <c r="AC133" s="53">
        <v>0</v>
      </c>
      <c r="AD133" s="134">
        <v>1</v>
      </c>
      <c r="AE133" s="134">
        <v>0</v>
      </c>
      <c r="AF133" s="134">
        <v>0</v>
      </c>
      <c r="AG133" s="134">
        <v>0</v>
      </c>
      <c r="AH133" s="58">
        <v>0</v>
      </c>
      <c r="AI133" s="134">
        <v>3</v>
      </c>
      <c r="AJ133" s="134">
        <v>0</v>
      </c>
      <c r="AK133" s="134">
        <v>0</v>
      </c>
      <c r="AL133" s="134">
        <v>0</v>
      </c>
      <c r="AM133" s="134">
        <v>0</v>
      </c>
      <c r="AN133" s="134">
        <v>3</v>
      </c>
      <c r="AO133" s="134">
        <v>0</v>
      </c>
      <c r="AP133" s="61">
        <v>0</v>
      </c>
      <c r="AQ133" s="134">
        <v>0</v>
      </c>
      <c r="AR133" s="134">
        <v>0</v>
      </c>
      <c r="AS133" s="134">
        <v>0</v>
      </c>
      <c r="AT133" s="134">
        <v>0</v>
      </c>
      <c r="AU133" s="6"/>
      <c r="AV133" s="134"/>
      <c r="AW133" s="134"/>
      <c r="AX133" s="134"/>
      <c r="AY133" s="134"/>
      <c r="AZ133" s="134"/>
      <c r="BA133" s="134"/>
      <c r="BB133" s="134"/>
      <c r="BC133" s="13"/>
      <c r="BD133" s="134"/>
      <c r="BE133" s="134"/>
      <c r="BF133" s="134"/>
      <c r="BG133" s="134"/>
      <c r="BH133" s="60"/>
      <c r="BI133" s="134"/>
      <c r="BJ133" s="134"/>
      <c r="BK133" s="134"/>
      <c r="BL133" s="134"/>
      <c r="BM133" s="134"/>
      <c r="BN133" s="134"/>
      <c r="BO133" s="134"/>
      <c r="BP133" s="61"/>
      <c r="BQ133" s="134"/>
      <c r="BR133" s="134"/>
      <c r="BS133" s="134"/>
      <c r="BT133" s="134"/>
      <c r="BU133" s="49"/>
      <c r="BV133" s="134"/>
      <c r="BW133" s="134"/>
      <c r="BX133" s="134"/>
      <c r="BY133" s="134"/>
      <c r="BZ133" s="134"/>
      <c r="CA133" s="134"/>
      <c r="CB133" s="134"/>
      <c r="CC133" s="13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</row>
    <row r="134" spans="1:129" ht="15.75" thickBot="1" x14ac:dyDescent="0.3">
      <c r="A134" s="137" t="s">
        <v>981</v>
      </c>
      <c r="B134" s="134">
        <v>1.39</v>
      </c>
      <c r="C134" s="134">
        <v>1.18</v>
      </c>
      <c r="D134" s="134">
        <v>1.85</v>
      </c>
      <c r="E134" s="134"/>
      <c r="F134" s="134"/>
      <c r="G134" s="134"/>
      <c r="H134" s="48">
        <v>1</v>
      </c>
      <c r="I134" s="134">
        <v>2</v>
      </c>
      <c r="J134" s="134">
        <v>0</v>
      </c>
      <c r="K134" s="134">
        <v>0</v>
      </c>
      <c r="L134" s="134">
        <v>0</v>
      </c>
      <c r="M134" s="134">
        <v>0</v>
      </c>
      <c r="N134" s="134">
        <v>1</v>
      </c>
      <c r="O134" s="134">
        <v>1</v>
      </c>
      <c r="P134" s="68">
        <v>0</v>
      </c>
      <c r="Q134" s="134">
        <v>0</v>
      </c>
      <c r="R134" s="134">
        <v>0</v>
      </c>
      <c r="S134" s="134">
        <v>0</v>
      </c>
      <c r="T134" s="134">
        <v>0</v>
      </c>
      <c r="U134" s="54">
        <v>0</v>
      </c>
      <c r="V134" s="134">
        <v>0</v>
      </c>
      <c r="W134" s="134">
        <v>0</v>
      </c>
      <c r="X134" s="134">
        <v>0</v>
      </c>
      <c r="Y134" s="134">
        <v>0</v>
      </c>
      <c r="Z134" s="134">
        <v>0</v>
      </c>
      <c r="AA134" s="134">
        <v>1</v>
      </c>
      <c r="AB134" s="134">
        <v>0</v>
      </c>
      <c r="AC134" s="53">
        <v>0</v>
      </c>
      <c r="AD134" s="134">
        <v>1</v>
      </c>
      <c r="AE134" s="134">
        <v>0</v>
      </c>
      <c r="AF134" s="134">
        <v>0</v>
      </c>
      <c r="AG134" s="134">
        <v>0</v>
      </c>
      <c r="AH134" s="58">
        <v>1</v>
      </c>
      <c r="AI134" s="134">
        <v>1</v>
      </c>
      <c r="AJ134" s="134">
        <v>3</v>
      </c>
      <c r="AK134" s="134">
        <v>0</v>
      </c>
      <c r="AL134" s="134">
        <v>0</v>
      </c>
      <c r="AM134" s="134">
        <v>0</v>
      </c>
      <c r="AN134" s="134">
        <v>1</v>
      </c>
      <c r="AO134" s="134">
        <v>1</v>
      </c>
      <c r="AP134" s="61">
        <v>2</v>
      </c>
      <c r="AQ134" s="134">
        <v>0</v>
      </c>
      <c r="AR134" s="134">
        <v>0</v>
      </c>
      <c r="AS134" s="134">
        <v>0</v>
      </c>
      <c r="AT134" s="134">
        <v>0</v>
      </c>
      <c r="AU134" s="6"/>
      <c r="AV134" s="134"/>
      <c r="AW134" s="134"/>
      <c r="AX134" s="134"/>
      <c r="AY134" s="134"/>
      <c r="AZ134" s="134"/>
      <c r="BA134" s="134"/>
      <c r="BB134" s="134"/>
      <c r="BC134" s="13"/>
      <c r="BD134" s="134"/>
      <c r="BE134" s="134"/>
      <c r="BF134" s="134"/>
      <c r="BG134" s="134"/>
      <c r="BH134" s="60"/>
      <c r="BI134" s="134"/>
      <c r="BJ134" s="134"/>
      <c r="BK134" s="134"/>
      <c r="BL134" s="134"/>
      <c r="BM134" s="134"/>
      <c r="BN134" s="134"/>
      <c r="BO134" s="134"/>
      <c r="BP134" s="61"/>
      <c r="BQ134" s="134"/>
      <c r="BR134" s="134"/>
      <c r="BS134" s="134"/>
      <c r="BT134" s="134"/>
      <c r="BU134" s="49"/>
      <c r="BV134" s="134"/>
      <c r="BW134" s="134"/>
      <c r="BX134" s="134"/>
      <c r="BY134" s="134"/>
      <c r="BZ134" s="134"/>
      <c r="CA134" s="134"/>
      <c r="CB134" s="134"/>
      <c r="CC134" s="13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</row>
    <row r="135" spans="1:129" ht="15.75" thickBot="1" x14ac:dyDescent="0.3">
      <c r="A135" s="140">
        <v>45773</v>
      </c>
      <c r="B135" s="41"/>
      <c r="C135" s="41"/>
      <c r="D135" s="41"/>
      <c r="E135" s="41"/>
      <c r="F135" s="41"/>
      <c r="G135" s="41"/>
      <c r="H135" s="48"/>
      <c r="I135" s="134"/>
      <c r="J135" s="134"/>
      <c r="K135" s="134"/>
      <c r="L135" s="134"/>
      <c r="M135" s="134"/>
      <c r="N135" s="134"/>
      <c r="O135" s="134"/>
      <c r="P135" s="68"/>
      <c r="Q135" s="134"/>
      <c r="R135" s="134"/>
      <c r="S135" s="134"/>
      <c r="T135" s="134"/>
      <c r="U135" s="54"/>
      <c r="V135" s="134"/>
      <c r="W135" s="134"/>
      <c r="X135" s="134"/>
      <c r="Y135" s="134"/>
      <c r="Z135" s="134"/>
      <c r="AA135" s="134"/>
      <c r="AB135" s="134"/>
      <c r="AC135" s="53"/>
      <c r="AD135" s="134"/>
      <c r="AE135" s="134"/>
      <c r="AF135" s="134"/>
      <c r="AG135" s="134"/>
      <c r="AH135" s="58"/>
      <c r="AI135" s="134"/>
      <c r="AJ135" s="134"/>
      <c r="AK135" s="134"/>
      <c r="AL135" s="134"/>
      <c r="AM135" s="134"/>
      <c r="AN135" s="134"/>
      <c r="AO135" s="134"/>
      <c r="AP135" s="61"/>
      <c r="AQ135" s="134"/>
      <c r="AR135" s="134"/>
      <c r="AS135" s="134"/>
      <c r="AT135" s="134"/>
      <c r="AU135" s="6"/>
      <c r="AV135" s="134"/>
      <c r="AW135" s="134"/>
      <c r="AX135" s="134"/>
      <c r="AY135" s="134"/>
      <c r="AZ135" s="134"/>
      <c r="BA135" s="134"/>
      <c r="BB135" s="134"/>
      <c r="BC135" s="13"/>
      <c r="BD135" s="134"/>
      <c r="BE135" s="134"/>
      <c r="BF135" s="134"/>
      <c r="BG135" s="134"/>
      <c r="BH135" s="60"/>
      <c r="BI135" s="134"/>
      <c r="BJ135" s="134"/>
      <c r="BK135" s="134"/>
      <c r="BL135" s="134"/>
      <c r="BM135" s="134"/>
      <c r="BN135" s="134"/>
      <c r="BO135" s="134"/>
      <c r="BP135" s="61"/>
      <c r="BQ135" s="134"/>
      <c r="BR135" s="134"/>
      <c r="BS135" s="134"/>
      <c r="BT135" s="134"/>
      <c r="BU135" s="49"/>
      <c r="BV135" s="134"/>
      <c r="BW135" s="134"/>
      <c r="BX135" s="134"/>
      <c r="BY135" s="134"/>
      <c r="BZ135" s="134"/>
      <c r="CA135" s="134"/>
      <c r="CB135" s="134"/>
      <c r="CC135" s="13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</row>
    <row r="136" spans="1:129" ht="15.75" thickBot="1" x14ac:dyDescent="0.3">
      <c r="A136" s="137" t="s">
        <v>982</v>
      </c>
      <c r="B136" s="134">
        <v>1.68</v>
      </c>
      <c r="C136" s="134">
        <v>1.1100000000000001</v>
      </c>
      <c r="D136" s="134"/>
      <c r="E136" s="134"/>
      <c r="F136" s="134"/>
      <c r="G136" s="134"/>
      <c r="H136" s="48">
        <v>0</v>
      </c>
      <c r="I136" s="134">
        <v>3</v>
      </c>
      <c r="J136" s="134">
        <v>1</v>
      </c>
      <c r="K136" s="134">
        <v>0</v>
      </c>
      <c r="L136" s="134">
        <v>0</v>
      </c>
      <c r="M136" s="134">
        <v>0</v>
      </c>
      <c r="N136" s="134">
        <v>0</v>
      </c>
      <c r="O136" s="134">
        <v>0</v>
      </c>
      <c r="P136" s="68">
        <v>0</v>
      </c>
      <c r="Q136" s="134">
        <v>0</v>
      </c>
      <c r="R136" s="134">
        <v>0</v>
      </c>
      <c r="S136" s="134">
        <v>0</v>
      </c>
      <c r="T136" s="134">
        <v>0</v>
      </c>
      <c r="U136" s="54">
        <v>0</v>
      </c>
      <c r="V136" s="134">
        <v>0</v>
      </c>
      <c r="W136" s="134">
        <v>0</v>
      </c>
      <c r="X136" s="134">
        <v>0</v>
      </c>
      <c r="Y136" s="134">
        <v>0</v>
      </c>
      <c r="Z136" s="134">
        <v>0</v>
      </c>
      <c r="AA136" s="134">
        <v>1</v>
      </c>
      <c r="AB136" s="134">
        <v>0</v>
      </c>
      <c r="AC136" s="53">
        <v>0</v>
      </c>
      <c r="AD136" s="134">
        <v>0</v>
      </c>
      <c r="AE136" s="134">
        <v>0</v>
      </c>
      <c r="AF136" s="134">
        <v>0</v>
      </c>
      <c r="AG136" s="134">
        <v>0</v>
      </c>
      <c r="AH136" s="58"/>
      <c r="AI136" s="134"/>
      <c r="AJ136" s="134"/>
      <c r="AK136" s="134"/>
      <c r="AL136" s="134"/>
      <c r="AM136" s="134"/>
      <c r="AN136" s="134"/>
      <c r="AO136" s="134"/>
      <c r="AP136" s="61"/>
      <c r="AQ136" s="134"/>
      <c r="AR136" s="134"/>
      <c r="AS136" s="134"/>
      <c r="AT136" s="134"/>
      <c r="AU136" s="6"/>
      <c r="AV136" s="134"/>
      <c r="AW136" s="134"/>
      <c r="AX136" s="134"/>
      <c r="AY136" s="134"/>
      <c r="AZ136" s="134"/>
      <c r="BA136" s="134"/>
      <c r="BB136" s="134"/>
      <c r="BC136" s="13"/>
      <c r="BD136" s="134"/>
      <c r="BE136" s="134"/>
      <c r="BF136" s="134"/>
      <c r="BG136" s="134"/>
      <c r="BH136" s="60"/>
      <c r="BI136" s="134"/>
      <c r="BJ136" s="134"/>
      <c r="BK136" s="134"/>
      <c r="BL136" s="134"/>
      <c r="BM136" s="134"/>
      <c r="BN136" s="134"/>
      <c r="BO136" s="134"/>
      <c r="BP136" s="61"/>
      <c r="BQ136" s="134"/>
      <c r="BR136" s="134"/>
      <c r="BS136" s="134"/>
      <c r="BT136" s="134"/>
      <c r="BU136" s="49"/>
      <c r="BV136" s="134"/>
      <c r="BW136" s="134"/>
      <c r="BX136" s="134"/>
      <c r="BY136" s="134"/>
      <c r="BZ136" s="134"/>
      <c r="CA136" s="134"/>
      <c r="CB136" s="134"/>
      <c r="CC136" s="13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</row>
    <row r="137" spans="1:129" ht="15.75" thickBot="1" x14ac:dyDescent="0.3">
      <c r="A137" s="137" t="s">
        <v>983</v>
      </c>
      <c r="B137" s="134">
        <v>0.57999999999999996</v>
      </c>
      <c r="C137" s="134">
        <v>1.24</v>
      </c>
      <c r="D137" s="134">
        <v>1.34</v>
      </c>
      <c r="E137" s="134"/>
      <c r="F137" s="134"/>
      <c r="G137" s="134"/>
      <c r="H137" s="48">
        <v>0</v>
      </c>
      <c r="I137" s="134">
        <v>0</v>
      </c>
      <c r="J137" s="134">
        <v>0</v>
      </c>
      <c r="K137" s="134">
        <v>0</v>
      </c>
      <c r="L137" s="134">
        <v>0</v>
      </c>
      <c r="M137" s="134">
        <v>0</v>
      </c>
      <c r="N137" s="134">
        <v>0</v>
      </c>
      <c r="O137" s="134">
        <v>0</v>
      </c>
      <c r="P137" s="68">
        <v>0</v>
      </c>
      <c r="Q137" s="134">
        <v>0</v>
      </c>
      <c r="R137" s="134">
        <v>0</v>
      </c>
      <c r="S137" s="134">
        <v>0</v>
      </c>
      <c r="T137" s="134">
        <v>0</v>
      </c>
      <c r="U137" s="54">
        <v>0</v>
      </c>
      <c r="V137" s="134">
        <v>0</v>
      </c>
      <c r="W137" s="134">
        <v>0</v>
      </c>
      <c r="X137" s="134">
        <v>0</v>
      </c>
      <c r="Y137" s="134">
        <v>0</v>
      </c>
      <c r="Z137" s="134">
        <v>0</v>
      </c>
      <c r="AA137" s="134">
        <v>2</v>
      </c>
      <c r="AB137" s="134">
        <v>0</v>
      </c>
      <c r="AC137" s="53">
        <v>0</v>
      </c>
      <c r="AD137" s="134">
        <v>0</v>
      </c>
      <c r="AE137" s="134">
        <v>0</v>
      </c>
      <c r="AF137" s="134">
        <v>0</v>
      </c>
      <c r="AG137" s="134">
        <v>0</v>
      </c>
      <c r="AH137" s="58">
        <v>0</v>
      </c>
      <c r="AI137" s="134">
        <v>0</v>
      </c>
      <c r="AJ137" s="134">
        <v>0</v>
      </c>
      <c r="AK137" s="134">
        <v>0</v>
      </c>
      <c r="AL137" s="134">
        <v>0</v>
      </c>
      <c r="AM137" s="134">
        <v>0</v>
      </c>
      <c r="AN137" s="134">
        <v>1</v>
      </c>
      <c r="AO137" s="134">
        <v>0</v>
      </c>
      <c r="AP137" s="61">
        <v>0</v>
      </c>
      <c r="AQ137" s="134">
        <v>0</v>
      </c>
      <c r="AR137" s="134">
        <v>0</v>
      </c>
      <c r="AS137" s="134">
        <v>0</v>
      </c>
      <c r="AT137" s="134">
        <v>0</v>
      </c>
      <c r="AU137" s="6"/>
      <c r="AV137" s="134"/>
      <c r="AW137" s="134"/>
      <c r="AX137" s="134"/>
      <c r="AY137" s="134"/>
      <c r="AZ137" s="134"/>
      <c r="BA137" s="134"/>
      <c r="BB137" s="134"/>
      <c r="BC137" s="13"/>
      <c r="BD137" s="134"/>
      <c r="BE137" s="134"/>
      <c r="BF137" s="134"/>
      <c r="BG137" s="134"/>
      <c r="BH137" s="60"/>
      <c r="BI137" s="134"/>
      <c r="BJ137" s="134"/>
      <c r="BK137" s="134"/>
      <c r="BL137" s="134"/>
      <c r="BM137" s="134"/>
      <c r="BN137" s="134"/>
      <c r="BO137" s="134"/>
      <c r="BP137" s="61"/>
      <c r="BQ137" s="134"/>
      <c r="BR137" s="134"/>
      <c r="BS137" s="134"/>
      <c r="BT137" s="134"/>
      <c r="BU137" s="49"/>
      <c r="BV137" s="134"/>
      <c r="BW137" s="134"/>
      <c r="BX137" s="134"/>
      <c r="BY137" s="134"/>
      <c r="BZ137" s="134"/>
      <c r="CA137" s="134"/>
      <c r="CB137" s="134"/>
      <c r="CC137" s="13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</row>
    <row r="138" spans="1:129" ht="15.75" thickBot="1" x14ac:dyDescent="0.3">
      <c r="A138" s="137" t="s">
        <v>984</v>
      </c>
      <c r="B138" s="134">
        <v>0.79</v>
      </c>
      <c r="C138" s="134">
        <v>1.33</v>
      </c>
      <c r="D138" s="134">
        <v>1.1299999999999999</v>
      </c>
      <c r="E138" s="134"/>
      <c r="F138" s="134"/>
      <c r="G138" s="134"/>
      <c r="H138" s="48">
        <v>0</v>
      </c>
      <c r="I138" s="134">
        <v>1</v>
      </c>
      <c r="J138" s="134">
        <v>0</v>
      </c>
      <c r="K138" s="134">
        <v>0</v>
      </c>
      <c r="L138" s="134">
        <v>0</v>
      </c>
      <c r="M138" s="134">
        <v>0</v>
      </c>
      <c r="N138" s="134">
        <v>3</v>
      </c>
      <c r="O138" s="134">
        <v>0</v>
      </c>
      <c r="P138" s="68">
        <v>1</v>
      </c>
      <c r="Q138" s="134">
        <v>0</v>
      </c>
      <c r="R138" s="134">
        <v>0</v>
      </c>
      <c r="S138" s="134">
        <v>0</v>
      </c>
      <c r="T138" s="134">
        <v>0</v>
      </c>
      <c r="U138" s="54">
        <v>0</v>
      </c>
      <c r="V138" s="134">
        <v>2</v>
      </c>
      <c r="W138" s="134">
        <v>2</v>
      </c>
      <c r="X138" s="134">
        <v>0</v>
      </c>
      <c r="Y138" s="134">
        <v>0</v>
      </c>
      <c r="Z138" s="134">
        <v>0</v>
      </c>
      <c r="AA138" s="134">
        <v>2</v>
      </c>
      <c r="AB138" s="134">
        <v>0</v>
      </c>
      <c r="AC138" s="53">
        <v>0</v>
      </c>
      <c r="AD138" s="134">
        <v>0</v>
      </c>
      <c r="AE138" s="134">
        <v>0</v>
      </c>
      <c r="AF138" s="134">
        <v>0</v>
      </c>
      <c r="AG138" s="134">
        <v>0</v>
      </c>
      <c r="AH138" s="58">
        <v>0</v>
      </c>
      <c r="AI138" s="134">
        <v>5</v>
      </c>
      <c r="AJ138" s="134">
        <v>1</v>
      </c>
      <c r="AK138" s="134">
        <v>1</v>
      </c>
      <c r="AL138" s="134">
        <v>0</v>
      </c>
      <c r="AM138" s="134">
        <v>1</v>
      </c>
      <c r="AN138" s="134">
        <v>4</v>
      </c>
      <c r="AO138" s="134">
        <v>0</v>
      </c>
      <c r="AP138" s="61">
        <v>0</v>
      </c>
      <c r="AQ138" s="134">
        <v>0</v>
      </c>
      <c r="AR138" s="134">
        <v>0</v>
      </c>
      <c r="AS138" s="134">
        <v>0</v>
      </c>
      <c r="AT138" s="134">
        <v>0</v>
      </c>
      <c r="AU138" s="6"/>
      <c r="AV138" s="134"/>
      <c r="AW138" s="134"/>
      <c r="AX138" s="134"/>
      <c r="AY138" s="134"/>
      <c r="AZ138" s="134"/>
      <c r="BA138" s="134"/>
      <c r="BB138" s="134"/>
      <c r="BC138" s="13"/>
      <c r="BD138" s="134"/>
      <c r="BE138" s="134"/>
      <c r="BF138" s="134"/>
      <c r="BG138" s="134"/>
      <c r="BH138" s="60"/>
      <c r="BI138" s="134"/>
      <c r="BJ138" s="134"/>
      <c r="BK138" s="134"/>
      <c r="BL138" s="134"/>
      <c r="BM138" s="134"/>
      <c r="BN138" s="134"/>
      <c r="BO138" s="134"/>
      <c r="BP138" s="61"/>
      <c r="BQ138" s="134"/>
      <c r="BR138" s="134"/>
      <c r="BS138" s="134"/>
      <c r="BT138" s="134"/>
      <c r="BU138" s="49"/>
      <c r="BV138" s="134"/>
      <c r="BW138" s="134"/>
      <c r="BX138" s="134"/>
      <c r="BY138" s="134"/>
      <c r="BZ138" s="134"/>
      <c r="CA138" s="134"/>
      <c r="CB138" s="134"/>
      <c r="CC138" s="13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</row>
    <row r="139" spans="1:129" ht="15.75" thickBot="1" x14ac:dyDescent="0.3">
      <c r="A139" s="137" t="s">
        <v>985</v>
      </c>
      <c r="B139" s="134">
        <v>1.4</v>
      </c>
      <c r="C139" s="134">
        <v>1.26</v>
      </c>
      <c r="D139" s="134">
        <v>1.26</v>
      </c>
      <c r="E139" s="134"/>
      <c r="F139" s="134"/>
      <c r="G139" s="134"/>
      <c r="H139" s="48">
        <v>0</v>
      </c>
      <c r="I139" s="134">
        <v>2</v>
      </c>
      <c r="J139" s="134">
        <v>2</v>
      </c>
      <c r="K139" s="134">
        <v>0</v>
      </c>
      <c r="L139" s="134">
        <v>0</v>
      </c>
      <c r="M139" s="134">
        <v>0</v>
      </c>
      <c r="N139" s="134">
        <v>1</v>
      </c>
      <c r="O139" s="134">
        <v>2</v>
      </c>
      <c r="P139" s="68">
        <v>0</v>
      </c>
      <c r="Q139" s="134">
        <v>1</v>
      </c>
      <c r="R139" s="134">
        <v>1</v>
      </c>
      <c r="S139" s="134">
        <v>0</v>
      </c>
      <c r="T139" s="134">
        <v>0</v>
      </c>
      <c r="U139" s="54">
        <v>0</v>
      </c>
      <c r="V139" s="134">
        <v>0</v>
      </c>
      <c r="W139" s="134">
        <v>2</v>
      </c>
      <c r="X139" s="134">
        <v>0</v>
      </c>
      <c r="Y139" s="134">
        <v>0</v>
      </c>
      <c r="Z139" s="134">
        <v>0</v>
      </c>
      <c r="AA139" s="134">
        <v>6</v>
      </c>
      <c r="AB139" s="134">
        <v>0</v>
      </c>
      <c r="AC139" s="53">
        <v>1</v>
      </c>
      <c r="AD139" s="134">
        <v>0</v>
      </c>
      <c r="AE139" s="134">
        <v>1</v>
      </c>
      <c r="AF139" s="134">
        <v>0</v>
      </c>
      <c r="AG139" s="134">
        <v>0</v>
      </c>
      <c r="AH139" s="58">
        <v>1</v>
      </c>
      <c r="AI139" s="134">
        <v>1</v>
      </c>
      <c r="AJ139" s="134">
        <v>1</v>
      </c>
      <c r="AK139" s="134">
        <v>0</v>
      </c>
      <c r="AL139" s="134">
        <v>0</v>
      </c>
      <c r="AM139" s="134">
        <v>0</v>
      </c>
      <c r="AN139" s="134">
        <v>4</v>
      </c>
      <c r="AO139" s="134">
        <v>2</v>
      </c>
      <c r="AP139" s="61">
        <v>0</v>
      </c>
      <c r="AQ139" s="134">
        <v>0</v>
      </c>
      <c r="AR139" s="134">
        <v>0</v>
      </c>
      <c r="AS139" s="134">
        <v>0</v>
      </c>
      <c r="AT139" s="134">
        <v>0</v>
      </c>
      <c r="AU139" s="6"/>
      <c r="AV139" s="134"/>
      <c r="AW139" s="134"/>
      <c r="AX139" s="134"/>
      <c r="AY139" s="134"/>
      <c r="AZ139" s="134"/>
      <c r="BA139" s="134"/>
      <c r="BB139" s="134"/>
      <c r="BC139" s="13"/>
      <c r="BD139" s="134"/>
      <c r="BE139" s="134"/>
      <c r="BF139" s="134"/>
      <c r="BG139" s="134"/>
      <c r="BH139" s="60"/>
      <c r="BI139" s="134"/>
      <c r="BJ139" s="134"/>
      <c r="BK139" s="134"/>
      <c r="BL139" s="134"/>
      <c r="BM139" s="134"/>
      <c r="BN139" s="134"/>
      <c r="BO139" s="134"/>
      <c r="BP139" s="61"/>
      <c r="BQ139" s="134"/>
      <c r="BR139" s="134"/>
      <c r="BS139" s="134"/>
      <c r="BT139" s="134"/>
      <c r="BU139" s="49"/>
      <c r="BV139" s="134"/>
      <c r="BW139" s="134"/>
      <c r="BX139" s="134"/>
      <c r="BY139" s="134"/>
      <c r="BZ139" s="134"/>
      <c r="CA139" s="134"/>
      <c r="CB139" s="134"/>
      <c r="CC139" s="13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</row>
    <row r="140" spans="1:129" ht="15.75" thickBot="1" x14ac:dyDescent="0.3">
      <c r="A140" s="137" t="s">
        <v>986</v>
      </c>
      <c r="B140" s="134">
        <v>1.67</v>
      </c>
      <c r="C140" s="134">
        <v>1.73</v>
      </c>
      <c r="D140" s="134">
        <v>1.17</v>
      </c>
      <c r="E140" s="134"/>
      <c r="F140" s="134"/>
      <c r="G140" s="134"/>
      <c r="H140" s="48">
        <v>2</v>
      </c>
      <c r="I140" s="134">
        <v>2</v>
      </c>
      <c r="J140" s="134">
        <v>0</v>
      </c>
      <c r="K140" s="134">
        <v>0</v>
      </c>
      <c r="L140" s="134">
        <v>0</v>
      </c>
      <c r="M140" s="134">
        <v>0</v>
      </c>
      <c r="N140" s="134">
        <v>2</v>
      </c>
      <c r="O140" s="134">
        <v>2</v>
      </c>
      <c r="P140" s="68">
        <v>0</v>
      </c>
      <c r="Q140" s="134">
        <v>0</v>
      </c>
      <c r="R140" s="134">
        <v>0</v>
      </c>
      <c r="S140" s="134">
        <v>0</v>
      </c>
      <c r="T140" s="134">
        <v>0</v>
      </c>
      <c r="U140" s="54">
        <v>0</v>
      </c>
      <c r="V140" s="134">
        <v>2</v>
      </c>
      <c r="W140" s="134">
        <v>1</v>
      </c>
      <c r="X140" s="134">
        <v>0</v>
      </c>
      <c r="Y140" s="134">
        <v>0</v>
      </c>
      <c r="Z140" s="134">
        <v>0</v>
      </c>
      <c r="AA140" s="134">
        <v>3</v>
      </c>
      <c r="AB140" s="134">
        <v>1</v>
      </c>
      <c r="AC140" s="53">
        <v>1</v>
      </c>
      <c r="AD140" s="134">
        <v>0</v>
      </c>
      <c r="AE140" s="134">
        <v>0</v>
      </c>
      <c r="AF140" s="134">
        <v>0</v>
      </c>
      <c r="AG140" s="134">
        <v>0</v>
      </c>
      <c r="AH140" s="58">
        <v>0</v>
      </c>
      <c r="AI140" s="134">
        <v>0</v>
      </c>
      <c r="AJ140" s="134">
        <v>0</v>
      </c>
      <c r="AK140" s="134">
        <v>0</v>
      </c>
      <c r="AL140" s="134">
        <v>0</v>
      </c>
      <c r="AM140" s="134">
        <v>0</v>
      </c>
      <c r="AN140" s="134">
        <v>4</v>
      </c>
      <c r="AO140" s="134">
        <v>1</v>
      </c>
      <c r="AP140" s="61">
        <v>0</v>
      </c>
      <c r="AQ140" s="134">
        <v>1</v>
      </c>
      <c r="AR140" s="134">
        <v>0</v>
      </c>
      <c r="AS140" s="134">
        <v>0</v>
      </c>
      <c r="AT140" s="134">
        <v>0</v>
      </c>
      <c r="AU140" s="6"/>
      <c r="AV140" s="134"/>
      <c r="AW140" s="134"/>
      <c r="AX140" s="134"/>
      <c r="AY140" s="134"/>
      <c r="AZ140" s="134"/>
      <c r="BA140" s="134"/>
      <c r="BB140" s="134"/>
      <c r="BC140" s="13"/>
      <c r="BD140" s="134"/>
      <c r="BE140" s="134"/>
      <c r="BF140" s="134"/>
      <c r="BG140" s="134"/>
      <c r="BH140" s="60"/>
      <c r="BI140" s="134"/>
      <c r="BJ140" s="134"/>
      <c r="BK140" s="134"/>
      <c r="BL140" s="134"/>
      <c r="BM140" s="134"/>
      <c r="BN140" s="134"/>
      <c r="BO140" s="134"/>
      <c r="BP140" s="61"/>
      <c r="BQ140" s="134"/>
      <c r="BR140" s="134"/>
      <c r="BS140" s="134"/>
      <c r="BT140" s="134"/>
      <c r="BU140" s="49"/>
      <c r="BV140" s="134"/>
      <c r="BW140" s="134"/>
      <c r="BX140" s="134"/>
      <c r="BY140" s="134"/>
      <c r="BZ140" s="134"/>
      <c r="CA140" s="134"/>
      <c r="CB140" s="134"/>
      <c r="CC140" s="13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</row>
    <row r="141" spans="1:129" ht="15.75" customHeight="1" thickBot="1" x14ac:dyDescent="0.3">
      <c r="A141" s="137" t="s">
        <v>987</v>
      </c>
      <c r="B141" s="134">
        <v>1.35</v>
      </c>
      <c r="C141" s="134">
        <v>0.99</v>
      </c>
      <c r="D141" s="134"/>
      <c r="E141" s="134"/>
      <c r="F141" s="134"/>
      <c r="G141" s="134"/>
      <c r="H141" s="48">
        <v>2</v>
      </c>
      <c r="I141" s="134">
        <v>2</v>
      </c>
      <c r="J141" s="134">
        <v>1</v>
      </c>
      <c r="K141" s="134">
        <v>1</v>
      </c>
      <c r="L141" s="134">
        <v>0</v>
      </c>
      <c r="M141" s="134">
        <v>0</v>
      </c>
      <c r="N141" s="134">
        <v>4</v>
      </c>
      <c r="O141" s="134">
        <v>1</v>
      </c>
      <c r="P141" s="68">
        <v>0</v>
      </c>
      <c r="Q141" s="134">
        <v>0</v>
      </c>
      <c r="R141" s="134">
        <v>0</v>
      </c>
      <c r="S141" s="134">
        <v>0</v>
      </c>
      <c r="T141" s="134">
        <v>0</v>
      </c>
      <c r="U141" s="54">
        <v>0</v>
      </c>
      <c r="V141" s="134">
        <v>0</v>
      </c>
      <c r="W141" s="134">
        <v>1</v>
      </c>
      <c r="X141" s="134">
        <v>0</v>
      </c>
      <c r="Y141" s="134">
        <v>0</v>
      </c>
      <c r="Z141" s="134">
        <v>0</v>
      </c>
      <c r="AA141" s="134">
        <v>1</v>
      </c>
      <c r="AB141" s="134">
        <v>0</v>
      </c>
      <c r="AC141" s="53">
        <v>0</v>
      </c>
      <c r="AD141" s="134">
        <v>1</v>
      </c>
      <c r="AE141" s="134">
        <v>0</v>
      </c>
      <c r="AF141" s="134">
        <v>0</v>
      </c>
      <c r="AG141" s="134">
        <v>0</v>
      </c>
      <c r="AH141" s="58"/>
      <c r="AI141" s="134"/>
      <c r="AJ141" s="134"/>
      <c r="AK141" s="134"/>
      <c r="AL141" s="134"/>
      <c r="AM141" s="134"/>
      <c r="AN141" s="134"/>
      <c r="AO141" s="134"/>
      <c r="AP141" s="61"/>
      <c r="AQ141" s="134"/>
      <c r="AR141" s="134"/>
      <c r="AS141" s="134"/>
      <c r="AT141" s="134"/>
      <c r="AU141" s="6"/>
      <c r="AV141" s="134"/>
      <c r="AW141" s="134"/>
      <c r="AX141" s="134"/>
      <c r="AY141" s="134"/>
      <c r="AZ141" s="134"/>
      <c r="BA141" s="134"/>
      <c r="BB141" s="134"/>
      <c r="BC141" s="13"/>
      <c r="BD141" s="134"/>
      <c r="BE141" s="134"/>
      <c r="BF141" s="134"/>
      <c r="BG141" s="134"/>
      <c r="BH141" s="60"/>
      <c r="BI141" s="134"/>
      <c r="BJ141" s="134"/>
      <c r="BK141" s="134"/>
      <c r="BL141" s="134"/>
      <c r="BM141" s="134"/>
      <c r="BN141" s="134"/>
      <c r="BO141" s="134"/>
      <c r="BP141" s="61"/>
      <c r="BQ141" s="134"/>
      <c r="BR141" s="134"/>
      <c r="BS141" s="134"/>
      <c r="BT141" s="134"/>
      <c r="BU141" s="49"/>
      <c r="BV141" s="134"/>
      <c r="BW141" s="134"/>
      <c r="BX141" s="134"/>
      <c r="BY141" s="134"/>
      <c r="BZ141" s="134"/>
      <c r="CA141" s="134"/>
      <c r="CB141" s="134"/>
      <c r="CC141" s="13"/>
      <c r="CD141" s="134"/>
      <c r="CE141" s="134"/>
      <c r="CF141" s="134"/>
      <c r="CG141" s="134"/>
      <c r="CH141" s="134"/>
      <c r="CI141" s="134" t="s">
        <v>960</v>
      </c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</row>
    <row r="142" spans="1:129" ht="16.5" customHeight="1" thickBot="1" x14ac:dyDescent="0.3">
      <c r="A142" s="137" t="s">
        <v>817</v>
      </c>
      <c r="B142" s="134">
        <v>1.44</v>
      </c>
      <c r="C142" s="134">
        <v>1.25</v>
      </c>
      <c r="D142" s="134">
        <v>1.96</v>
      </c>
      <c r="E142" s="134"/>
      <c r="F142" s="134"/>
      <c r="G142" s="134"/>
      <c r="H142" s="48">
        <v>0</v>
      </c>
      <c r="I142" s="134">
        <v>1</v>
      </c>
      <c r="J142" s="134">
        <v>0</v>
      </c>
      <c r="K142" s="134">
        <v>0</v>
      </c>
      <c r="L142" s="134">
        <v>0</v>
      </c>
      <c r="M142" s="134">
        <v>0</v>
      </c>
      <c r="N142" s="134">
        <v>0</v>
      </c>
      <c r="O142" s="134">
        <v>0</v>
      </c>
      <c r="P142" s="68">
        <v>1</v>
      </c>
      <c r="Q142" s="134">
        <v>0</v>
      </c>
      <c r="R142" s="134">
        <v>0</v>
      </c>
      <c r="S142" s="134">
        <v>0</v>
      </c>
      <c r="T142" s="134">
        <v>0</v>
      </c>
      <c r="U142" s="54">
        <v>0</v>
      </c>
      <c r="V142" s="134">
        <v>1</v>
      </c>
      <c r="W142" s="134">
        <v>0</v>
      </c>
      <c r="X142" s="134">
        <v>0</v>
      </c>
      <c r="Y142" s="134">
        <v>0</v>
      </c>
      <c r="Z142" s="134">
        <v>0</v>
      </c>
      <c r="AA142" s="134">
        <v>2</v>
      </c>
      <c r="AB142" s="134">
        <v>0</v>
      </c>
      <c r="AC142" s="53">
        <v>0</v>
      </c>
      <c r="AD142" s="134">
        <v>0</v>
      </c>
      <c r="AE142" s="134">
        <v>0</v>
      </c>
      <c r="AF142" s="134">
        <v>0</v>
      </c>
      <c r="AG142" s="134">
        <v>0</v>
      </c>
      <c r="AH142" s="58">
        <v>0</v>
      </c>
      <c r="AI142" s="134">
        <v>2</v>
      </c>
      <c r="AJ142" s="134">
        <v>2</v>
      </c>
      <c r="AK142" s="134">
        <v>0</v>
      </c>
      <c r="AL142" s="134">
        <v>0</v>
      </c>
      <c r="AM142" s="134">
        <v>1</v>
      </c>
      <c r="AN142" s="134">
        <v>2</v>
      </c>
      <c r="AO142" s="134">
        <v>2</v>
      </c>
      <c r="AP142" s="61">
        <v>0</v>
      </c>
      <c r="AQ142" s="134">
        <v>0</v>
      </c>
      <c r="AR142" s="134">
        <v>0</v>
      </c>
      <c r="AS142" s="134">
        <v>0</v>
      </c>
      <c r="AT142" s="134">
        <v>0</v>
      </c>
      <c r="AU142" s="6"/>
      <c r="AV142" s="134"/>
      <c r="AW142" s="134"/>
      <c r="AX142" s="134"/>
      <c r="AY142" s="134"/>
      <c r="AZ142" s="134"/>
      <c r="BA142" s="134"/>
      <c r="BB142" s="134"/>
      <c r="BC142" s="13"/>
      <c r="BD142" s="134"/>
      <c r="BE142" s="134"/>
      <c r="BF142" s="134"/>
      <c r="BG142" s="134"/>
      <c r="BH142" s="60"/>
      <c r="BI142" s="134"/>
      <c r="BJ142" s="134"/>
      <c r="BK142" s="134"/>
      <c r="BL142" s="134"/>
      <c r="BM142" s="134"/>
      <c r="BN142" s="134"/>
      <c r="BO142" s="134"/>
      <c r="BP142" s="61"/>
      <c r="BQ142" s="134"/>
      <c r="BR142" s="134"/>
      <c r="BS142" s="134"/>
      <c r="BT142" s="134"/>
      <c r="BU142" s="49"/>
      <c r="BV142" s="134"/>
      <c r="BW142" s="134"/>
      <c r="BX142" s="134"/>
      <c r="BY142" s="134"/>
      <c r="BZ142" s="134"/>
      <c r="CA142" s="134"/>
      <c r="CB142" s="134"/>
      <c r="CC142" s="13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</row>
    <row r="143" spans="1:129" ht="15.75" thickBot="1" x14ac:dyDescent="0.3">
      <c r="A143" s="137" t="s">
        <v>988</v>
      </c>
      <c r="B143" s="134">
        <v>1.18</v>
      </c>
      <c r="C143" s="134">
        <v>1.39</v>
      </c>
      <c r="D143" s="134"/>
      <c r="E143" s="134"/>
      <c r="F143" s="134"/>
      <c r="G143" s="134"/>
      <c r="H143" s="48">
        <v>3</v>
      </c>
      <c r="I143" s="134">
        <v>1</v>
      </c>
      <c r="J143" s="134">
        <v>0</v>
      </c>
      <c r="K143" s="134">
        <v>1</v>
      </c>
      <c r="L143" s="134">
        <v>0</v>
      </c>
      <c r="M143" s="134">
        <v>0</v>
      </c>
      <c r="N143" s="134">
        <v>3</v>
      </c>
      <c r="O143" s="134">
        <v>0</v>
      </c>
      <c r="P143" s="68">
        <v>0</v>
      </c>
      <c r="Q143" s="134">
        <v>0</v>
      </c>
      <c r="R143" s="134">
        <v>0</v>
      </c>
      <c r="S143" s="134">
        <v>0</v>
      </c>
      <c r="T143" s="134">
        <v>0</v>
      </c>
      <c r="U143" s="54">
        <v>0</v>
      </c>
      <c r="V143" s="134">
        <v>0</v>
      </c>
      <c r="W143" s="134">
        <v>0</v>
      </c>
      <c r="X143" s="134">
        <v>1</v>
      </c>
      <c r="Y143" s="134">
        <v>0</v>
      </c>
      <c r="Z143" s="134">
        <v>0</v>
      </c>
      <c r="AA143" s="134">
        <v>6</v>
      </c>
      <c r="AB143" s="134">
        <v>0</v>
      </c>
      <c r="AC143" s="53">
        <v>1</v>
      </c>
      <c r="AD143" s="134">
        <v>0</v>
      </c>
      <c r="AE143" s="134">
        <v>0</v>
      </c>
      <c r="AF143" s="134">
        <v>0</v>
      </c>
      <c r="AG143" s="134">
        <v>0</v>
      </c>
      <c r="AH143" s="58"/>
      <c r="AI143" s="134"/>
      <c r="AJ143" s="134"/>
      <c r="AK143" s="134"/>
      <c r="AL143" s="134"/>
      <c r="AM143" s="134"/>
      <c r="AN143" s="134"/>
      <c r="AO143" s="134"/>
      <c r="AP143" s="61"/>
      <c r="AQ143" s="134"/>
      <c r="AR143" s="134"/>
      <c r="AS143" s="134"/>
      <c r="AT143" s="134"/>
      <c r="AU143" s="6"/>
      <c r="AV143" s="134"/>
      <c r="AW143" s="134"/>
      <c r="AX143" s="134"/>
      <c r="AY143" s="134"/>
      <c r="AZ143" s="134"/>
      <c r="BA143" s="134"/>
      <c r="BB143" s="134"/>
      <c r="BC143" s="13"/>
      <c r="BD143" s="134"/>
      <c r="BE143" s="134"/>
      <c r="BF143" s="134"/>
      <c r="BG143" s="134"/>
      <c r="BH143" s="60"/>
      <c r="BI143" s="134"/>
      <c r="BJ143" s="134"/>
      <c r="BK143" s="134"/>
      <c r="BL143" s="134"/>
      <c r="BM143" s="134"/>
      <c r="BN143" s="134"/>
      <c r="BO143" s="134"/>
      <c r="BP143" s="61"/>
      <c r="BQ143" s="134"/>
      <c r="BR143" s="134"/>
      <c r="BS143" s="134"/>
      <c r="BT143" s="134"/>
      <c r="BU143" s="49"/>
      <c r="BV143" s="134"/>
      <c r="BW143" s="134"/>
      <c r="BX143" s="134"/>
      <c r="BY143" s="134"/>
      <c r="BZ143" s="134"/>
      <c r="CA143" s="134"/>
      <c r="CB143" s="134"/>
      <c r="CC143" s="13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</row>
    <row r="144" spans="1:129" ht="15.75" thickBot="1" x14ac:dyDescent="0.3">
      <c r="A144" s="138" t="s">
        <v>494</v>
      </c>
      <c r="B144" s="134">
        <v>0.82</v>
      </c>
      <c r="C144" s="134">
        <v>0.76</v>
      </c>
      <c r="D144" s="134">
        <v>0.06</v>
      </c>
      <c r="E144" s="134"/>
      <c r="F144" s="134"/>
      <c r="G144" s="134"/>
      <c r="H144" s="48">
        <v>0</v>
      </c>
      <c r="I144" s="134">
        <v>3</v>
      </c>
      <c r="J144" s="134">
        <v>0</v>
      </c>
      <c r="K144" s="134">
        <v>0</v>
      </c>
      <c r="L144" s="134">
        <v>0</v>
      </c>
      <c r="M144" s="134">
        <v>0</v>
      </c>
      <c r="N144" s="134">
        <v>1</v>
      </c>
      <c r="O144" s="134">
        <v>1</v>
      </c>
      <c r="P144" s="68">
        <v>1</v>
      </c>
      <c r="Q144" s="134">
        <v>0</v>
      </c>
      <c r="R144" s="134">
        <v>0</v>
      </c>
      <c r="S144" s="134">
        <v>0</v>
      </c>
      <c r="T144" s="134">
        <v>0</v>
      </c>
      <c r="U144" s="54">
        <v>1</v>
      </c>
      <c r="V144" s="134">
        <v>0</v>
      </c>
      <c r="W144" s="134">
        <v>0</v>
      </c>
      <c r="X144" s="134">
        <v>0</v>
      </c>
      <c r="Y144" s="134">
        <v>0</v>
      </c>
      <c r="Z144" s="134">
        <v>0</v>
      </c>
      <c r="AA144" s="134">
        <v>3</v>
      </c>
      <c r="AB144" s="134">
        <v>0</v>
      </c>
      <c r="AC144" s="53">
        <v>0</v>
      </c>
      <c r="AD144" s="134">
        <v>1</v>
      </c>
      <c r="AE144" s="134">
        <v>0</v>
      </c>
      <c r="AF144" s="134">
        <v>0</v>
      </c>
      <c r="AG144" s="134">
        <v>0</v>
      </c>
      <c r="AH144" s="58">
        <v>0</v>
      </c>
      <c r="AI144" s="134">
        <v>0</v>
      </c>
      <c r="AJ144" s="134">
        <v>0</v>
      </c>
      <c r="AK144" s="134">
        <v>0</v>
      </c>
      <c r="AL144" s="134">
        <v>0</v>
      </c>
      <c r="AM144" s="134">
        <v>0</v>
      </c>
      <c r="AN144" s="134">
        <v>0</v>
      </c>
      <c r="AO144" s="134">
        <v>0</v>
      </c>
      <c r="AP144" s="61">
        <v>0</v>
      </c>
      <c r="AQ144" s="134">
        <v>0</v>
      </c>
      <c r="AR144" s="134">
        <v>0</v>
      </c>
      <c r="AS144" s="134">
        <v>0</v>
      </c>
      <c r="AT144" s="134">
        <v>0</v>
      </c>
      <c r="AU144" s="6"/>
      <c r="AV144" s="134"/>
      <c r="AW144" s="134"/>
      <c r="AX144" s="134"/>
      <c r="AY144" s="134"/>
      <c r="AZ144" s="134"/>
      <c r="BA144" s="134"/>
      <c r="BB144" s="134"/>
      <c r="BC144" s="13"/>
      <c r="BD144" s="134"/>
      <c r="BE144" s="134"/>
      <c r="BF144" s="134"/>
      <c r="BG144" s="134"/>
      <c r="BH144" s="60"/>
      <c r="BI144" s="134"/>
      <c r="BJ144" s="134"/>
      <c r="BK144" s="134"/>
      <c r="BL144" s="134"/>
      <c r="BM144" s="134"/>
      <c r="BN144" s="134"/>
      <c r="BO144" s="134"/>
      <c r="BP144" s="61"/>
      <c r="BQ144" s="134"/>
      <c r="BR144" s="134"/>
      <c r="BS144" s="134"/>
      <c r="BT144" s="134"/>
      <c r="BU144" s="49"/>
      <c r="BV144" s="134"/>
      <c r="BW144" s="134"/>
      <c r="BX144" s="134"/>
      <c r="BY144" s="134"/>
      <c r="BZ144" s="134"/>
      <c r="CA144" s="134"/>
      <c r="CB144" s="134"/>
      <c r="CC144" s="13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</row>
    <row r="145" spans="1:129" ht="15.75" thickBot="1" x14ac:dyDescent="0.3">
      <c r="A145" s="138" t="s">
        <v>989</v>
      </c>
      <c r="B145" s="134">
        <v>1</v>
      </c>
      <c r="C145" s="134">
        <v>0.97</v>
      </c>
      <c r="D145" s="134">
        <v>1.2</v>
      </c>
      <c r="E145" s="134"/>
      <c r="F145" s="134"/>
      <c r="G145" s="134"/>
      <c r="H145" s="48">
        <v>2</v>
      </c>
      <c r="I145" s="134">
        <v>2</v>
      </c>
      <c r="J145" s="134">
        <v>1</v>
      </c>
      <c r="K145" s="134">
        <v>0</v>
      </c>
      <c r="L145" s="134">
        <v>0</v>
      </c>
      <c r="M145" s="134">
        <v>1</v>
      </c>
      <c r="N145" s="134">
        <v>2</v>
      </c>
      <c r="O145" s="134">
        <v>0</v>
      </c>
      <c r="P145" s="68">
        <v>0</v>
      </c>
      <c r="Q145" s="134">
        <v>0</v>
      </c>
      <c r="R145" s="134">
        <v>0</v>
      </c>
      <c r="S145" s="134">
        <v>0</v>
      </c>
      <c r="T145" s="134">
        <v>0</v>
      </c>
      <c r="U145" s="54">
        <v>1</v>
      </c>
      <c r="V145" s="134">
        <v>1</v>
      </c>
      <c r="W145" s="134">
        <v>0</v>
      </c>
      <c r="X145" s="134">
        <v>0</v>
      </c>
      <c r="Y145" s="134">
        <v>0</v>
      </c>
      <c r="Z145" s="134">
        <v>0</v>
      </c>
      <c r="AA145" s="134">
        <v>3</v>
      </c>
      <c r="AB145" s="134">
        <v>1</v>
      </c>
      <c r="AC145" s="53">
        <v>0</v>
      </c>
      <c r="AD145" s="134">
        <v>0</v>
      </c>
      <c r="AE145" s="134">
        <v>0</v>
      </c>
      <c r="AF145" s="134">
        <v>0</v>
      </c>
      <c r="AG145" s="134">
        <v>0</v>
      </c>
      <c r="AH145" s="58">
        <v>0</v>
      </c>
      <c r="AI145" s="134">
        <v>2</v>
      </c>
      <c r="AJ145" s="134">
        <v>2</v>
      </c>
      <c r="AK145" s="134">
        <v>1</v>
      </c>
      <c r="AL145" s="134">
        <v>0</v>
      </c>
      <c r="AM145" s="134">
        <v>1</v>
      </c>
      <c r="AN145" s="134">
        <v>2</v>
      </c>
      <c r="AO145" s="134">
        <v>1</v>
      </c>
      <c r="AP145" s="61">
        <v>1</v>
      </c>
      <c r="AQ145" s="134">
        <v>0</v>
      </c>
      <c r="AR145" s="134">
        <v>0</v>
      </c>
      <c r="AS145" s="134">
        <v>0</v>
      </c>
      <c r="AT145" s="134">
        <v>0</v>
      </c>
      <c r="AU145" s="6"/>
      <c r="AV145" s="134"/>
      <c r="AW145" s="134"/>
      <c r="AX145" s="134"/>
      <c r="AY145" s="134"/>
      <c r="AZ145" s="134"/>
      <c r="BA145" s="134"/>
      <c r="BB145" s="134"/>
      <c r="BC145" s="13"/>
      <c r="BD145" s="134"/>
      <c r="BE145" s="134"/>
      <c r="BF145" s="134"/>
      <c r="BG145" s="134"/>
      <c r="BH145" s="60"/>
      <c r="BI145" s="134"/>
      <c r="BJ145" s="134"/>
      <c r="BK145" s="134"/>
      <c r="BL145" s="134"/>
      <c r="BM145" s="134"/>
      <c r="BN145" s="134"/>
      <c r="BO145" s="134"/>
      <c r="BP145" s="61"/>
      <c r="BQ145" s="134"/>
      <c r="BR145" s="134"/>
      <c r="BS145" s="134"/>
      <c r="BT145" s="134"/>
      <c r="BU145" s="49"/>
      <c r="BV145" s="134"/>
      <c r="BW145" s="134"/>
      <c r="BX145" s="134"/>
      <c r="BY145" s="134"/>
      <c r="BZ145" s="134"/>
      <c r="CA145" s="134"/>
      <c r="CB145" s="134"/>
      <c r="CC145" s="13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</row>
    <row r="146" spans="1:129" ht="15.75" thickBot="1" x14ac:dyDescent="0.3">
      <c r="A146" s="140" t="s">
        <v>990</v>
      </c>
      <c r="B146" s="140"/>
      <c r="C146" s="140"/>
      <c r="D146" s="140"/>
      <c r="E146" s="140"/>
      <c r="F146" s="140"/>
      <c r="G146" s="140"/>
      <c r="H146" s="141"/>
      <c r="P146" s="142"/>
      <c r="U146" s="143"/>
      <c r="AC146" s="144"/>
      <c r="AH146" s="145"/>
      <c r="AP146" s="146"/>
      <c r="AU146" s="147"/>
      <c r="BC146" s="148"/>
      <c r="BH146" s="149"/>
      <c r="BP146" s="150"/>
      <c r="BU146" s="151"/>
      <c r="CC146" s="152"/>
    </row>
    <row r="147" spans="1:129" x14ac:dyDescent="0.25">
      <c r="A147" s="153" t="s">
        <v>821</v>
      </c>
      <c r="B147">
        <v>0.91</v>
      </c>
      <c r="C147">
        <v>0.6</v>
      </c>
      <c r="H147" s="154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55">
        <v>1</v>
      </c>
      <c r="Q147">
        <v>0</v>
      </c>
      <c r="R147">
        <v>0</v>
      </c>
      <c r="S147">
        <v>0</v>
      </c>
      <c r="T147">
        <v>0</v>
      </c>
      <c r="U147" s="156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57">
        <v>0</v>
      </c>
      <c r="AD147">
        <v>0</v>
      </c>
      <c r="AE147">
        <v>0</v>
      </c>
      <c r="AF147">
        <v>0</v>
      </c>
      <c r="AG147">
        <v>0</v>
      </c>
      <c r="AH147" s="158"/>
      <c r="AP147" s="159"/>
      <c r="AU147" s="160"/>
      <c r="BC147" s="161"/>
      <c r="BH147" s="162"/>
      <c r="BP147" s="163"/>
      <c r="BU147" s="164"/>
      <c r="CC147" s="165"/>
    </row>
    <row r="148" spans="1:129" x14ac:dyDescent="0.25">
      <c r="A148" s="166" t="s">
        <v>991</v>
      </c>
      <c r="B148">
        <v>1.38</v>
      </c>
      <c r="C148">
        <v>1</v>
      </c>
      <c r="H148" s="167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68">
        <v>0</v>
      </c>
      <c r="Q148">
        <v>0</v>
      </c>
      <c r="R148">
        <v>0</v>
      </c>
      <c r="S148">
        <v>0</v>
      </c>
      <c r="T148">
        <v>0</v>
      </c>
      <c r="U148" s="169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70">
        <v>0</v>
      </c>
      <c r="AD148">
        <v>0</v>
      </c>
      <c r="AE148">
        <v>0</v>
      </c>
      <c r="AF148">
        <v>0</v>
      </c>
      <c r="AG148">
        <v>0</v>
      </c>
      <c r="AH148" s="171"/>
      <c r="AP148" s="172"/>
      <c r="AU148" s="173"/>
      <c r="BC148" s="174"/>
      <c r="BH148" s="175"/>
      <c r="BP148" s="176"/>
      <c r="BU148" s="177"/>
      <c r="CC148" s="178"/>
    </row>
    <row r="149" spans="1:129" x14ac:dyDescent="0.25">
      <c r="A149" s="179" t="s">
        <v>992</v>
      </c>
      <c r="B149">
        <v>1.24</v>
      </c>
      <c r="C149">
        <v>0.63</v>
      </c>
      <c r="H149" s="180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81">
        <v>0</v>
      </c>
      <c r="Q149">
        <v>0</v>
      </c>
      <c r="R149">
        <v>0</v>
      </c>
      <c r="S149">
        <v>0</v>
      </c>
      <c r="T149">
        <v>0</v>
      </c>
      <c r="U149" s="182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83">
        <v>0</v>
      </c>
      <c r="AD149">
        <v>0</v>
      </c>
      <c r="AE149">
        <v>0</v>
      </c>
      <c r="AF149">
        <v>0</v>
      </c>
      <c r="AG149">
        <v>0</v>
      </c>
      <c r="AH149" s="184"/>
      <c r="AP149" s="185"/>
      <c r="AU149" s="186"/>
      <c r="BC149" s="187"/>
      <c r="BH149" s="188"/>
      <c r="BP149" s="189"/>
      <c r="BU149" s="190"/>
      <c r="CC149" s="191"/>
    </row>
    <row r="150" spans="1:129" x14ac:dyDescent="0.25">
      <c r="A150" s="192" t="s">
        <v>993</v>
      </c>
      <c r="B150">
        <v>1.61</v>
      </c>
      <c r="C150">
        <v>1.23</v>
      </c>
      <c r="H150" s="193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94">
        <v>0</v>
      </c>
      <c r="Q150">
        <v>1</v>
      </c>
      <c r="R150">
        <v>0</v>
      </c>
      <c r="S150">
        <v>0</v>
      </c>
      <c r="T150">
        <v>0</v>
      </c>
      <c r="U150" s="195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96">
        <v>0</v>
      </c>
      <c r="AD150">
        <v>0</v>
      </c>
      <c r="AE150">
        <v>0</v>
      </c>
      <c r="AF150">
        <v>0</v>
      </c>
      <c r="AG150">
        <v>0</v>
      </c>
      <c r="AH150" s="197"/>
      <c r="AP150" s="198"/>
      <c r="AU150" s="199"/>
      <c r="BC150" s="200"/>
      <c r="BH150" s="201"/>
      <c r="BP150" s="202"/>
      <c r="BU150" s="203"/>
      <c r="CC150" s="204"/>
    </row>
    <row r="151" spans="1:129" x14ac:dyDescent="0.25">
      <c r="A151" s="205" t="s">
        <v>994</v>
      </c>
      <c r="B151">
        <v>0.83</v>
      </c>
      <c r="C151">
        <v>0.98</v>
      </c>
      <c r="H151" s="206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207">
        <v>0</v>
      </c>
      <c r="Q151">
        <v>0</v>
      </c>
      <c r="R151">
        <v>0</v>
      </c>
      <c r="S151">
        <v>0</v>
      </c>
      <c r="T151">
        <v>0</v>
      </c>
      <c r="U151" s="208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209">
        <v>1</v>
      </c>
      <c r="AD151">
        <v>1</v>
      </c>
      <c r="AE151">
        <v>0</v>
      </c>
      <c r="AF151">
        <v>0</v>
      </c>
      <c r="AG151">
        <v>0</v>
      </c>
      <c r="AH151" s="210"/>
      <c r="AP151" s="211"/>
      <c r="AU151" s="212"/>
      <c r="BC151" s="213"/>
      <c r="BH151" s="214"/>
      <c r="BP151" s="215"/>
      <c r="BU151" s="216"/>
      <c r="CC151" s="217"/>
    </row>
    <row r="152" spans="1:129" x14ac:dyDescent="0.25">
      <c r="A152" s="218" t="s">
        <v>995</v>
      </c>
      <c r="B152">
        <v>1.26</v>
      </c>
      <c r="C152">
        <v>0.56999999999999995</v>
      </c>
      <c r="H152" s="219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220">
        <v>0</v>
      </c>
      <c r="Q152">
        <v>0</v>
      </c>
      <c r="R152">
        <v>0</v>
      </c>
      <c r="S152">
        <v>0</v>
      </c>
      <c r="T152">
        <v>0</v>
      </c>
      <c r="U152" s="221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222">
        <v>0</v>
      </c>
      <c r="AD152">
        <v>0</v>
      </c>
      <c r="AE152">
        <v>0</v>
      </c>
      <c r="AF152">
        <v>0</v>
      </c>
      <c r="AG152">
        <v>0</v>
      </c>
      <c r="AH152" s="223"/>
      <c r="AP152" s="224"/>
      <c r="AU152" s="225"/>
      <c r="BC152" s="226"/>
      <c r="BH152" s="227"/>
      <c r="BP152" s="228"/>
      <c r="BU152" s="229"/>
      <c r="CC152" s="230"/>
    </row>
    <row r="153" spans="1:129" x14ac:dyDescent="0.25">
      <c r="A153" s="231" t="s">
        <v>996</v>
      </c>
      <c r="B153">
        <v>1.39</v>
      </c>
      <c r="C153">
        <v>0.72</v>
      </c>
      <c r="H153" s="232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233">
        <v>1</v>
      </c>
      <c r="Q153">
        <v>0</v>
      </c>
      <c r="R153">
        <v>0</v>
      </c>
      <c r="S153">
        <v>0</v>
      </c>
      <c r="T153">
        <v>0</v>
      </c>
      <c r="U153" s="234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235">
        <v>0</v>
      </c>
      <c r="AD153">
        <v>0</v>
      </c>
      <c r="AE153">
        <v>0</v>
      </c>
      <c r="AF153">
        <v>0</v>
      </c>
      <c r="AG153">
        <v>0</v>
      </c>
      <c r="AH153" s="236"/>
      <c r="AP153" s="237"/>
      <c r="AU153" s="238"/>
      <c r="BC153" s="239"/>
      <c r="BH153" s="240"/>
      <c r="BP153" s="241"/>
      <c r="BU153" s="242"/>
      <c r="CC153" s="243"/>
    </row>
    <row r="154" spans="1:129" x14ac:dyDescent="0.25">
      <c r="A154" s="439" t="s">
        <v>998</v>
      </c>
      <c r="B154">
        <v>1.1299999999999999</v>
      </c>
      <c r="C154">
        <v>1.1499999999999999</v>
      </c>
      <c r="H154" s="24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245">
        <v>0</v>
      </c>
      <c r="Q154">
        <v>0</v>
      </c>
      <c r="R154">
        <v>0</v>
      </c>
      <c r="S154">
        <v>0</v>
      </c>
      <c r="T154">
        <v>0</v>
      </c>
      <c r="U154" s="246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247">
        <v>0</v>
      </c>
      <c r="AD154">
        <v>0</v>
      </c>
      <c r="AE154">
        <v>0</v>
      </c>
      <c r="AF154">
        <v>0</v>
      </c>
      <c r="AG154">
        <v>0</v>
      </c>
      <c r="AH154" s="248"/>
      <c r="AP154" s="249"/>
      <c r="AU154" s="250"/>
      <c r="BC154" s="251"/>
      <c r="BH154" s="252"/>
      <c r="BP154" s="253"/>
      <c r="BU154" s="254"/>
      <c r="CC154" s="255"/>
    </row>
    <row r="155" spans="1:129" x14ac:dyDescent="0.25">
      <c r="A155" s="256" t="s">
        <v>999</v>
      </c>
      <c r="B155">
        <v>1.37</v>
      </c>
      <c r="C155">
        <v>1.08</v>
      </c>
      <c r="H155" s="257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58">
        <v>0</v>
      </c>
      <c r="Q155">
        <v>0</v>
      </c>
      <c r="R155">
        <v>0</v>
      </c>
      <c r="S155">
        <v>0</v>
      </c>
      <c r="T155">
        <v>0</v>
      </c>
      <c r="U155" s="259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60">
        <v>0</v>
      </c>
      <c r="AD155">
        <v>0</v>
      </c>
      <c r="AE155">
        <v>0</v>
      </c>
      <c r="AF155">
        <v>0</v>
      </c>
      <c r="AG155">
        <v>0</v>
      </c>
      <c r="AH155" s="261"/>
      <c r="AP155" s="262"/>
      <c r="AU155" s="263"/>
      <c r="BC155" s="264"/>
      <c r="BH155" s="265"/>
      <c r="BP155" s="266"/>
      <c r="BU155" s="267"/>
      <c r="CC155" s="268"/>
    </row>
    <row r="156" spans="1:129" ht="15.75" customHeight="1" x14ac:dyDescent="0.25">
      <c r="A156" s="36"/>
      <c r="B156" s="37">
        <f>AVERAGE(B3:B155)</f>
        <v>1.2042063492063495</v>
      </c>
      <c r="C156" s="37">
        <f>AVERAGE(C3:C155)</f>
        <v>1.187155172413793</v>
      </c>
      <c r="D156" s="37">
        <f>AVERAGE(D3:D155)</f>
        <v>1.1788607594936711</v>
      </c>
      <c r="E156" s="37">
        <f>AVERAGE(E3:E155)</f>
        <v>0.66500000000000004</v>
      </c>
      <c r="F156" s="37">
        <f>AVERAGE(F3:F155)</f>
        <v>1.3018181818181818</v>
      </c>
      <c r="G156" s="37">
        <f>AVERAGE(G3:G155)</f>
        <v>0.90166666666666673</v>
      </c>
      <c r="H156" s="48">
        <f t="shared" ref="B156:AG156" si="28">AVERAGE(H3:H155)</f>
        <v>0.6428571428571429</v>
      </c>
      <c r="I156" s="37">
        <f t="shared" si="28"/>
        <v>2.1965811965811968</v>
      </c>
      <c r="J156" s="37">
        <f t="shared" si="28"/>
        <v>0.90598290598290598</v>
      </c>
      <c r="K156" s="37">
        <f t="shared" si="28"/>
        <v>0.1111111111111111</v>
      </c>
      <c r="L156" s="37">
        <f t="shared" si="28"/>
        <v>4.2735042735042736E-2</v>
      </c>
      <c r="M156" s="37">
        <f t="shared" si="28"/>
        <v>0.18803418803418803</v>
      </c>
      <c r="N156" s="37">
        <f t="shared" si="28"/>
        <v>2.0769230769230771</v>
      </c>
      <c r="O156" s="37">
        <f t="shared" si="28"/>
        <v>0.41269841269841268</v>
      </c>
      <c r="P156" s="68">
        <f t="shared" si="28"/>
        <v>0.1623931623931624</v>
      </c>
      <c r="Q156" s="37">
        <f t="shared" si="28"/>
        <v>0.12820512820512819</v>
      </c>
      <c r="R156" s="37">
        <f t="shared" si="28"/>
        <v>5.9829059829059832E-2</v>
      </c>
      <c r="S156" s="37">
        <f t="shared" si="28"/>
        <v>0</v>
      </c>
      <c r="T156" s="37">
        <f t="shared" si="28"/>
        <v>0</v>
      </c>
      <c r="U156" s="54">
        <f t="shared" si="28"/>
        <v>0.38793103448275862</v>
      </c>
      <c r="V156" s="37">
        <f t="shared" si="28"/>
        <v>1.0093457943925233</v>
      </c>
      <c r="W156" s="37">
        <f t="shared" si="28"/>
        <v>0.8867924528301887</v>
      </c>
      <c r="X156" s="37">
        <f t="shared" si="28"/>
        <v>0.22429906542056074</v>
      </c>
      <c r="Y156" s="37">
        <f t="shared" si="28"/>
        <v>9.3457943925233638E-3</v>
      </c>
      <c r="Z156" s="37">
        <f t="shared" si="28"/>
        <v>0.24299065420560748</v>
      </c>
      <c r="AA156" s="37">
        <f t="shared" si="28"/>
        <v>3.0841121495327104</v>
      </c>
      <c r="AB156" s="37">
        <f t="shared" si="28"/>
        <v>0.39655172413793105</v>
      </c>
      <c r="AC156" s="53">
        <f t="shared" si="28"/>
        <v>0.3644859813084112</v>
      </c>
      <c r="AD156" s="37">
        <f t="shared" si="28"/>
        <v>0.23364485981308411</v>
      </c>
      <c r="AE156" s="37">
        <f t="shared" si="28"/>
        <v>0.12149532710280374</v>
      </c>
      <c r="AF156" s="37">
        <f t="shared" si="28"/>
        <v>9.3457943925233638E-3</v>
      </c>
      <c r="AG156" s="37">
        <f t="shared" si="28"/>
        <v>0</v>
      </c>
      <c r="AH156" s="58">
        <f t="shared" ref="AH156:BM156" si="29">AVERAGE(AH3:AH155)</f>
        <v>0.65822784810126578</v>
      </c>
      <c r="AI156" s="37">
        <f t="shared" si="29"/>
        <v>2.0886075949367089</v>
      </c>
      <c r="AJ156" s="37">
        <f t="shared" si="29"/>
        <v>1</v>
      </c>
      <c r="AK156" s="37">
        <f t="shared" si="29"/>
        <v>0.20253164556962025</v>
      </c>
      <c r="AL156" s="37">
        <f t="shared" si="29"/>
        <v>5.0632911392405063E-2</v>
      </c>
      <c r="AM156" s="37">
        <f t="shared" si="29"/>
        <v>0.24050632911392406</v>
      </c>
      <c r="AN156" s="37">
        <f t="shared" si="29"/>
        <v>2.5443037974683542</v>
      </c>
      <c r="AO156" s="37">
        <f t="shared" si="29"/>
        <v>0.46835443037974683</v>
      </c>
      <c r="AP156" s="61">
        <f t="shared" si="29"/>
        <v>0.21518987341772153</v>
      </c>
      <c r="AQ156" s="37">
        <f t="shared" si="29"/>
        <v>0.15189873417721519</v>
      </c>
      <c r="AR156" s="37">
        <f t="shared" si="29"/>
        <v>8.8607594936708861E-2</v>
      </c>
      <c r="AS156" s="37">
        <f t="shared" si="29"/>
        <v>1.2658227848101266E-2</v>
      </c>
      <c r="AT156" s="37">
        <f t="shared" si="29"/>
        <v>0</v>
      </c>
      <c r="AU156" s="6">
        <f t="shared" si="29"/>
        <v>0</v>
      </c>
      <c r="AV156" s="37">
        <f t="shared" si="29"/>
        <v>0.75</v>
      </c>
      <c r="AW156" s="37">
        <f t="shared" si="29"/>
        <v>0.25</v>
      </c>
      <c r="AX156" s="37">
        <f t="shared" si="29"/>
        <v>0.25</v>
      </c>
      <c r="AY156" s="37">
        <f t="shared" si="29"/>
        <v>0</v>
      </c>
      <c r="AZ156" s="37">
        <f t="shared" si="29"/>
        <v>0</v>
      </c>
      <c r="BA156" s="37">
        <f t="shared" si="29"/>
        <v>1</v>
      </c>
      <c r="BB156" s="37">
        <f t="shared" si="29"/>
        <v>0</v>
      </c>
      <c r="BC156" s="13">
        <f t="shared" si="29"/>
        <v>0</v>
      </c>
      <c r="BD156" s="37">
        <f t="shared" si="29"/>
        <v>0</v>
      </c>
      <c r="BE156" s="37">
        <f t="shared" si="29"/>
        <v>0</v>
      </c>
      <c r="BF156" s="37">
        <f t="shared" si="29"/>
        <v>0</v>
      </c>
      <c r="BG156" s="37">
        <f t="shared" si="29"/>
        <v>0</v>
      </c>
      <c r="BH156" s="60">
        <f t="shared" si="29"/>
        <v>0.81818181818181823</v>
      </c>
      <c r="BI156" s="37">
        <f t="shared" si="29"/>
        <v>2.1818181818181817</v>
      </c>
      <c r="BJ156" s="37">
        <f t="shared" si="29"/>
        <v>1.2727272727272727</v>
      </c>
      <c r="BK156" s="37">
        <f t="shared" si="29"/>
        <v>0.27272727272727271</v>
      </c>
      <c r="BL156" s="37">
        <f t="shared" si="29"/>
        <v>0</v>
      </c>
      <c r="BM156" s="37">
        <f t="shared" si="29"/>
        <v>0.81818181818181823</v>
      </c>
      <c r="BN156" s="37">
        <f t="shared" ref="BN156:CG156" si="30">AVERAGE(BN3:BN155)</f>
        <v>2.3636363636363638</v>
      </c>
      <c r="BO156" s="37">
        <f t="shared" si="30"/>
        <v>0.36363636363636365</v>
      </c>
      <c r="BP156" s="61">
        <f t="shared" si="30"/>
        <v>9.0909090909090912E-2</v>
      </c>
      <c r="BQ156" s="37">
        <f t="shared" si="30"/>
        <v>0.18181818181818182</v>
      </c>
      <c r="BR156" s="37">
        <f t="shared" si="30"/>
        <v>0</v>
      </c>
      <c r="BS156" s="37">
        <f t="shared" si="30"/>
        <v>0</v>
      </c>
      <c r="BT156" s="37">
        <f t="shared" si="30"/>
        <v>0</v>
      </c>
      <c r="BU156" s="49">
        <f t="shared" si="30"/>
        <v>0.16666666666666666</v>
      </c>
      <c r="BV156" s="49">
        <f t="shared" si="30"/>
        <v>1.6666666666666667</v>
      </c>
      <c r="BW156" s="49">
        <f t="shared" si="30"/>
        <v>0.66666666666666663</v>
      </c>
      <c r="BX156" s="49">
        <f t="shared" si="30"/>
        <v>0</v>
      </c>
      <c r="BY156" s="49">
        <f t="shared" si="30"/>
        <v>0</v>
      </c>
      <c r="BZ156" s="49">
        <f t="shared" si="30"/>
        <v>0</v>
      </c>
      <c r="CA156" s="49">
        <f t="shared" si="30"/>
        <v>2</v>
      </c>
      <c r="CB156" s="49">
        <f t="shared" si="30"/>
        <v>0.16666666666666666</v>
      </c>
      <c r="CC156" s="13">
        <f t="shared" si="30"/>
        <v>0.33333333333333331</v>
      </c>
      <c r="CD156" s="49">
        <f t="shared" si="30"/>
        <v>0</v>
      </c>
      <c r="CE156" s="49">
        <f t="shared" si="30"/>
        <v>0</v>
      </c>
      <c r="CF156" s="49">
        <f t="shared" si="30"/>
        <v>0</v>
      </c>
      <c r="CG156" s="49">
        <f t="shared" si="30"/>
        <v>0</v>
      </c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</row>
  </sheetData>
  <mergeCells count="26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411" t="s">
        <v>0</v>
      </c>
      <c r="C1" s="412"/>
      <c r="D1" s="413" t="s">
        <v>1</v>
      </c>
      <c r="E1" s="412"/>
      <c r="F1" s="414" t="s">
        <v>177</v>
      </c>
      <c r="G1" s="412"/>
      <c r="H1" s="411" t="s">
        <v>174</v>
      </c>
      <c r="I1" s="412"/>
      <c r="J1" s="413" t="s">
        <v>175</v>
      </c>
      <c r="K1" s="412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15" t="str">
        <f>"Mirage"&amp;" "&amp;H5/SUM(H5:I5)*100</f>
        <v>Mirage 25</v>
      </c>
      <c r="I3" s="416"/>
      <c r="J3" s="415" t="str">
        <f>"Inferno"&amp;" "&amp;ROUND(J5/SUM(J5:K5)*100,0)</f>
        <v>Inferno 40</v>
      </c>
      <c r="K3" s="416"/>
      <c r="L3" s="415" t="str">
        <f>"Overpass"&amp;" "&amp;ROUND(L5/SUM(L5:M5)*100,0)</f>
        <v>Overpass 67</v>
      </c>
      <c r="M3" s="416"/>
      <c r="N3" s="415" t="str">
        <f>"Vertigo"&amp;" "&amp;ROUND(N5/SUM(N5:O5)*100,0)</f>
        <v>Vertigo 80</v>
      </c>
      <c r="O3" s="416"/>
      <c r="P3" s="415" t="str">
        <f>"Ancient"&amp;" "&amp;ROUND(P5/SUM(P5:Q5)*100,0)</f>
        <v>Ancient 50</v>
      </c>
      <c r="Q3" s="416"/>
      <c r="R3" s="415" t="str">
        <f>"Anubis"&amp;" "&amp;ROUND(R5/SUM(R5:S5)*100,0)</f>
        <v>Anubis 67</v>
      </c>
      <c r="S3" s="416"/>
      <c r="T3" s="415" t="str">
        <f>"Dust II"&amp;" "&amp;ROUND(T5/SUM(T5:U5)*100,0)</f>
        <v>Dust II 100</v>
      </c>
      <c r="U3" s="416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15" t="s">
        <v>206</v>
      </c>
      <c r="I7" s="416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2025-06-10T08:45:39Z</dcterms:modified>
</cp:coreProperties>
</file>