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2D90B002-BCD1-46AA-B33C-383A1C839E6D}" xr6:coauthVersionLast="45" xr6:coauthVersionMax="47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12" l="1"/>
  <c r="AD4" i="12"/>
  <c r="AE4" i="12"/>
  <c r="Y4" i="12"/>
  <c r="Z4" i="12"/>
  <c r="AA4" i="12"/>
  <c r="U4" i="12"/>
  <c r="V4" i="12"/>
  <c r="W4" i="12"/>
  <c r="Q4" i="12"/>
  <c r="R4" i="12"/>
  <c r="S4" i="12"/>
  <c r="M4" i="12"/>
  <c r="N4" i="12"/>
  <c r="O4" i="12"/>
  <c r="I4" i="12"/>
  <c r="J4" i="12"/>
  <c r="K4" i="12"/>
  <c r="B187" i="12"/>
  <c r="C187" i="12"/>
  <c r="CW2" i="14"/>
  <c r="CX2" i="14"/>
  <c r="CY2" i="14"/>
  <c r="CZ2" i="14"/>
  <c r="DA2" i="14"/>
  <c r="CW5" i="14"/>
  <c r="CX5" i="14"/>
  <c r="CY5" i="14"/>
  <c r="CZ5" i="14"/>
  <c r="DA5" i="14"/>
  <c r="DC2" i="14"/>
  <c r="DD2" i="14"/>
  <c r="DE2" i="14"/>
  <c r="DF2" i="14"/>
  <c r="DG2" i="14"/>
  <c r="DC5" i="14"/>
  <c r="DD5" i="14"/>
  <c r="DE5" i="14"/>
  <c r="DF5" i="14"/>
  <c r="DG5" i="14"/>
  <c r="DI5" i="14"/>
  <c r="DJ5" i="14"/>
  <c r="DK5" i="14"/>
  <c r="DL5" i="14"/>
  <c r="DM5" i="14"/>
  <c r="DU2" i="14"/>
  <c r="DV2" i="14"/>
  <c r="DW2" i="14"/>
  <c r="DX2" i="14"/>
  <c r="DY2" i="14"/>
  <c r="DO2" i="14"/>
  <c r="DP2" i="14"/>
  <c r="DQ2" i="14"/>
  <c r="DR2" i="14"/>
  <c r="DS2" i="14"/>
  <c r="DI2" i="14"/>
  <c r="DJ2" i="14"/>
  <c r="DK2" i="14"/>
  <c r="DL2" i="14"/>
  <c r="DM2" i="14"/>
  <c r="DO5" i="14"/>
  <c r="DP5" i="14"/>
  <c r="DQ5" i="14"/>
  <c r="DR5" i="14"/>
  <c r="DS5" i="14"/>
  <c r="DN5" i="14"/>
  <c r="B151" i="14"/>
  <c r="DN6" i="14" l="1"/>
  <c r="DH2" i="14"/>
  <c r="CK2" i="14" l="1"/>
  <c r="CL2" i="14"/>
  <c r="CM2" i="14"/>
  <c r="CN2" i="14"/>
  <c r="CO2" i="14"/>
  <c r="CK5" i="14"/>
  <c r="CL5" i="14"/>
  <c r="CM5" i="14"/>
  <c r="CN5" i="14"/>
  <c r="CO5" i="14"/>
  <c r="CQ2" i="14"/>
  <c r="CR2" i="14"/>
  <c r="CS2" i="14"/>
  <c r="CT2" i="14"/>
  <c r="CU2" i="14"/>
  <c r="CQ5" i="14"/>
  <c r="CR5" i="14"/>
  <c r="CS5" i="14"/>
  <c r="CT5" i="14"/>
  <c r="CU5" i="14"/>
  <c r="DH3" i="14" l="1"/>
  <c r="CP2" i="14"/>
  <c r="CP3" i="14" s="1"/>
  <c r="AB4" i="12"/>
  <c r="X4" i="12"/>
  <c r="T4" i="12"/>
  <c r="P4" i="12"/>
  <c r="L4" i="12"/>
  <c r="H4" i="12"/>
  <c r="CJ2" i="14" l="1"/>
  <c r="CJ3" i="14" s="1"/>
  <c r="CJ5" i="14" l="1"/>
  <c r="CJ6" i="14" s="1"/>
  <c r="DT2" i="14" l="1"/>
  <c r="DT3" i="14" s="1"/>
  <c r="X5" i="12"/>
  <c r="DH5" i="14"/>
  <c r="DH6" i="14" s="1"/>
  <c r="DB5" i="14"/>
  <c r="DB6" i="14" s="1"/>
  <c r="CV5" i="14"/>
  <c r="CV6" i="14" s="1"/>
  <c r="CP5" i="14"/>
  <c r="CP6" i="14" s="1"/>
  <c r="DN2" i="14"/>
  <c r="DN3" i="14" s="1"/>
  <c r="DB2" i="14"/>
  <c r="DB3" i="14" s="1"/>
  <c r="CV2" i="14"/>
  <c r="CV3" i="14" s="1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151" i="14"/>
  <c r="CF151" i="14"/>
  <c r="CE151" i="14"/>
  <c r="CD151" i="14"/>
  <c r="CC151" i="14"/>
  <c r="CB151" i="14"/>
  <c r="CA151" i="14"/>
  <c r="BZ151" i="14"/>
  <c r="BY151" i="14"/>
  <c r="BX151" i="14"/>
  <c r="BW151" i="14"/>
  <c r="BV151" i="14"/>
  <c r="BU151" i="14"/>
  <c r="BT151" i="14"/>
  <c r="BS151" i="14"/>
  <c r="BR151" i="14"/>
  <c r="BQ151" i="14"/>
  <c r="BP151" i="14"/>
  <c r="BO151" i="14"/>
  <c r="BN151" i="14"/>
  <c r="BM151" i="14"/>
  <c r="BL151" i="14"/>
  <c r="BK151" i="14"/>
  <c r="BJ151" i="14"/>
  <c r="BI151" i="14"/>
  <c r="BH151" i="14"/>
  <c r="BG151" i="14"/>
  <c r="BF151" i="14"/>
  <c r="BE151" i="14"/>
  <c r="BD151" i="14"/>
  <c r="BC151" i="14"/>
  <c r="BB151" i="14"/>
  <c r="BA151" i="14"/>
  <c r="AZ151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151" i="14"/>
  <c r="E187" i="12"/>
  <c r="D187" i="12"/>
</calcChain>
</file>

<file path=xl/sharedStrings.xml><?xml version="1.0" encoding="utf-8"?>
<sst xmlns="http://schemas.openxmlformats.org/spreadsheetml/2006/main" count="2059" uniqueCount="1004">
  <si>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</si>
  <si>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</si>
  <si>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</si>
  <si>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</si>
  <si>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</si>
  <si>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</si>
  <si>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</si>
  <si>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</si>
  <si>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</si>
  <si>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</si>
  <si>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</si>
  <si>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</si>
  <si>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</si>
  <si>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</si>
  <si>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</si>
  <si>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</si>
  <si>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</si>
  <si>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</si>
  <si>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</si>
  <si>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</si>
  <si>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</si>
  <si>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</si>
  <si>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</si>
  <si>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</si>
  <si>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</si>
  <si>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</si>
  <si>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</si>
  <si>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</si>
  <si>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</si>
  <si>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</si>
  <si>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</si>
  <si>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</si>
  <si>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</si>
  <si>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</si>
  <si>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</si>
  <si>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</si>
  <si>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</si>
  <si>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</si>
  <si>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</si>
  <si>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</si>
  <si>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</si>
  <si>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</si>
  <si>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</si>
  <si>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</si>
  <si>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</si>
  <si>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</si>
  <si>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</si>
  <si>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</si>
  <si>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</si>
  <si>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</si>
  <si>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</si>
  <si>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</si>
  <si>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</si>
  <si>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</si>
  <si>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</si>
  <si>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</si>
  <si>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</si>
  <si>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</si>
  <si>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</si>
  <si>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</si>
  <si>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</si>
  <si>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</si>
  <si>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</si>
  <si>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</si>
  <si>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</si>
  <si>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</si>
  <si>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</si>
  <si>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</si>
  <si>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</si>
  <si>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</si>
  <si>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</si>
  <si>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</si>
  <si>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</si>
  <si>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</si>
  <si>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</si>
  <si>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</si>
  <si>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</si>
  <si>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</si>
  <si>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</si>
  <si>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</si>
  <si>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</si>
  <si>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</si>
  <si>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</si>
  <si>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</si>
  <si>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</si>
  <si>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</si>
  <si>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</si>
  <si>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</si>
  <si>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</si>
  <si>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</si>
  <si>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</si>
  <si>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</si>
  <si>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</si>
  <si>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</si>
  <si>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</si>
  <si>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</si>
  <si>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</si>
  <si>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</si>
  <si>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</si>
  <si>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</si>
  <si>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</si>
  <si>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</si>
  <si>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</si>
  <si>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</si>
  <si>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</si>
  <si>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</si>
  <si>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</si>
  <si>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</si>
  <si>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</si>
  <si>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</si>
  <si>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</si>
  <si>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</si>
  <si>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</si>
  <si>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</si>
  <si>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</si>
  <si>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</si>
  <si>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</si>
  <si>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</si>
  <si>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</si>
  <si>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</si>
  <si>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</si>
  <si>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</si>
  <si>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</si>
  <si>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</si>
  <si>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</si>
  <si>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</si>
  <si>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</si>
  <si>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</si>
  <si>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</si>
  <si>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</si>
  <si>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</si>
  <si>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</si>
  <si>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</si>
  <si>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</si>
  <si>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</si>
  <si>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</si>
  <si>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</si>
  <si>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</si>
  <si>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</si>
  <si>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</si>
  <si>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</si>
  <si>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</si>
  <si>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</si>
  <si>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</si>
  <si>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</si>
  <si>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</si>
  <si>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</si>
  <si>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</si>
  <si>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</si>
  <si>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</si>
  <si>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</si>
  <si>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</si>
  <si>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</si>
  <si>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</si>
  <si>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</si>
  <si>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</si>
  <si>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</si>
  <si>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</si>
  <si>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</si>
  <si>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</si>
  <si>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</si>
  <si>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</si>
  <si>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</si>
  <si>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</si>
  <si>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</si>
  <si>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</si>
  <si>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</si>
  <si>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</si>
  <si>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</si>
  <si>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</si>
  <si>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</si>
  <si>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</si>
  <si>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</si>
  <si>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</si>
  <si>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</si>
  <si>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</si>
  <si>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</si>
  <si>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</si>
  <si>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</si>
  <si>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</si>
  <si>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</si>
  <si>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</si>
  <si>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</si>
  <si>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</si>
  <si>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</si>
  <si>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</si>
  <si>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</si>
  <si>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</si>
  <si>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</si>
  <si>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</si>
  <si>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</si>
  <si>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</si>
  <si>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</si>
  <si>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</si>
  <si>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</si>
  <si>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</si>
  <si>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</si>
  <si>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</si>
  <si>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</si>
  <si>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</si>
  <si>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</si>
  <si>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</si>
  <si>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</si>
  <si>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</si>
  <si>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</si>
  <si>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</si>
  <si>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</si>
  <si>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</si>
  <si>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</si>
  <si>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</si>
  <si>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</si>
  <si>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</si>
  <si>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</si>
  <si>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</si>
  <si>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</si>
  <si>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</si>
  <si>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</si>
  <si>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</si>
  <si>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</si>
  <si>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</si>
  <si>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</si>
  <si>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</si>
  <si>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</si>
  <si>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</si>
  <si>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</si>
  <si>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</si>
  <si>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</si>
  <si>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</si>
  <si>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</si>
  <si>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</si>
  <si>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</si>
  <si>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</si>
  <si>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</si>
  <si>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</si>
  <si>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</si>
  <si>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</si>
  <si>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</si>
  <si>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</si>
  <si>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</si>
  <si>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</si>
  <si>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</si>
  <si>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</si>
  <si>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</si>
  <si>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</si>
  <si>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</si>
  <si>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</si>
  <si>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</si>
  <si>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</si>
  <si>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</si>
  <si>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</si>
  <si>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</si>
  <si>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</si>
  <si>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</si>
  <si>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</si>
  <si>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</si>
  <si>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</si>
  <si>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</si>
  <si>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</si>
  <si>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</si>
  <si>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</si>
  <si>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</si>
  <si>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</si>
  <si>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</si>
  <si>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</si>
  <si>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</si>
  <si>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</si>
  <si>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</si>
  <si>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</si>
  <si>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</si>
  <si>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</si>
  <si>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</si>
  <si>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</si>
  <si>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</si>
  <si>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</si>
  <si>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</si>
  <si>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</si>
  <si>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</si>
  <si>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</si>
  <si>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</si>
  <si>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</si>
  <si>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</si>
  <si>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</si>
  <si>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</si>
  <si>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</si>
  <si>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</si>
  <si>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</si>
  <si>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</si>
  <si>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</si>
  <si>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</si>
  <si>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</si>
  <si>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</si>
  <si>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</si>
  <si>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</si>
  <si>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</si>
  <si>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</si>
  <si>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</si>
  <si>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</si>
  <si>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</si>
  <si>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</si>
  <si>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</si>
  <si>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</si>
  <si>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</si>
  <si>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</si>
  <si>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</si>
  <si>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</si>
  <si>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</si>
  <si>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</si>
  <si>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</si>
  <si>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</si>
  <si>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</si>
  <si>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</si>
  <si>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</si>
  <si>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</si>
  <si>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</si>
  <si>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</si>
  <si>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</si>
  <si>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</si>
  <si>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</si>
  <si>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</si>
  <si>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</si>
  <si>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</si>
  <si>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</si>
  <si>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</si>
  <si>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</si>
  <si>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</si>
  <si>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</si>
  <si>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</si>
  <si>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</si>
  <si>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</si>
  <si>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</si>
  <si>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</si>
  <si>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</si>
  <si>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</si>
  <si>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</si>
  <si>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</si>
  <si>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</si>
  <si>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</si>
  <si>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</si>
  <si>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</si>
  <si>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</si>
  <si>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</si>
  <si>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</si>
  <si>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</si>
  <si>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</si>
  <si>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</si>
  <si>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</si>
  <si>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</si>
  <si>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</si>
  <si>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</si>
  <si>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</si>
  <si>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</si>
  <si>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</si>
  <si>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</si>
  <si>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</si>
  <si>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</si>
  <si>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</si>
  <si>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</si>
  <si>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</si>
  <si>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</si>
  <si>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</si>
  <si>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</si>
  <si>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</si>
  <si>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</si>
  <si>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</si>
  <si>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</si>
  <si>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</si>
  <si>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</si>
  <si>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</si>
  <si>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</si>
  <si>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</si>
  <si>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</si>
  <si>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</si>
  <si>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</si>
  <si>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</si>
  <si>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</si>
  <si>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</si>
  <si>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</si>
  <si>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</si>
  <si>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</si>
  <si>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</si>
  <si>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</si>
  <si>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</si>
  <si>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</si>
  <si>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</si>
  <si>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</si>
  <si>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</si>
  <si>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</si>
  <si>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</si>
  <si>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</si>
  <si>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</si>
  <si>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</si>
  <si>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</si>
  <si>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</si>
  <si>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</si>
  <si>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</si>
  <si>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</si>
  <si>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</si>
  <si>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</si>
  <si>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</si>
  <si>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</si>
  <si>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</si>
  <si>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</si>
  <si>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</si>
  <si>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</si>
  <si>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</si>
  <si>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</si>
  <si>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</si>
  <si>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</si>
  <si>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</si>
  <si>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</si>
  <si>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</si>
  <si>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</si>
  <si>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</si>
  <si>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</si>
  <si>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</si>
  <si>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</si>
  <si>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</si>
  <si>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</si>
  <si>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</si>
  <si>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</si>
  <si>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</si>
  <si>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</si>
  <si>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</si>
  <si>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</si>
  <si>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</si>
  <si>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</si>
  <si>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</si>
  <si>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</si>
  <si>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</si>
  <si>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</si>
  <si>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</si>
  <si>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</si>
  <si>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</si>
  <si>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</si>
  <si>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</si>
  <si>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</si>
  <si>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</si>
  <si>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</si>
  <si>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</si>
  <si>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</si>
  <si>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</si>
  <si>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</si>
  <si>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</si>
  <si>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</si>
  <si>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</si>
  <si>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</si>
  <si>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</si>
  <si>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</si>
  <si>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</si>
  <si>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</si>
  <si>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</si>
  <si>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</si>
  <si>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</si>
  <si>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</si>
  <si>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</si>
  <si>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</si>
  <si>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</si>
  <si>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</si>
  <si>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</si>
  <si>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</si>
  <si>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</si>
  <si>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</si>
  <si>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</si>
  <si>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</si>
  <si>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</si>
  <si>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</si>
  <si>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</si>
  <si>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</si>
  <si>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</si>
  <si>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</si>
  <si>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</si>
  <si>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</si>
  <si>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</si>
  <si>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</si>
  <si>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</si>
  <si>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</si>
  <si>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</si>
  <si>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</si>
  <si>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</si>
  <si>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</si>
  <si>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</si>
  <si>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</si>
  <si>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</si>
  <si>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</si>
  <si>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</si>
  <si>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</si>
  <si>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</si>
  <si>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</si>
  <si>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</si>
  <si>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</si>
  <si>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</si>
  <si>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</si>
  <si>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</si>
  <si>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</si>
  <si>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</si>
  <si>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</si>
  <si>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</si>
  <si>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</si>
  <si>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</si>
  <si>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</si>
  <si>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</si>
  <si>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</si>
  <si>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</si>
  <si>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</si>
  <si>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</si>
  <si>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</si>
  <si>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</si>
  <si>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</si>
  <si>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</si>
  <si>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</si>
  <si>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</si>
  <si>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</si>
  <si>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</si>
  <si>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</si>
  <si>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</si>
  <si>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</si>
  <si>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</si>
  <si>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</si>
  <si>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</si>
  <si>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</si>
  <si>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</si>
  <si>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</si>
  <si>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</si>
  <si>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</si>
  <si>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</si>
  <si>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</si>
  <si>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</si>
  <si>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</si>
  <si>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</si>
  <si>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</si>
  <si>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</si>
  <si>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</si>
  <si>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</si>
  <si>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</si>
  <si>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</si>
  <si>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</si>
  <si>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</si>
  <si>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</si>
  <si>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</si>
  <si>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</si>
  <si>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</si>
  <si>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</si>
  <si>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</si>
  <si>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</si>
  <si>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</si>
  <si>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</si>
  <si>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</si>
  <si>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</si>
  <si>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</si>
  <si>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</si>
  <si>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</si>
  <si>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</si>
  <si>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</si>
  <si>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</si>
  <si>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</si>
  <si>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</si>
  <si>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</si>
  <si>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</si>
  <si>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</si>
  <si>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</si>
  <si>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</si>
  <si>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</si>
  <si>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</si>
  <si>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</si>
  <si>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</si>
  <si>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</si>
  <si>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</si>
  <si>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</si>
  <si>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</si>
  <si>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</si>
  <si>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</si>
  <si>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</si>
  <si>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</si>
  <si>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</si>
  <si>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</si>
  <si>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</si>
  <si>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</si>
  <si>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</si>
  <si>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</si>
  <si>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</si>
  <si>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</si>
  <si>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</si>
  <si>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</si>
  <si>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</si>
  <si>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</si>
  <si>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</si>
  <si>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</si>
  <si>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</si>
  <si>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</si>
  <si>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</si>
  <si>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</si>
  <si>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</si>
  <si>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</si>
  <si>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</si>
  <si>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</si>
  <si>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</si>
  <si>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</si>
  <si>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</si>
  <si>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</si>
  <si>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</si>
  <si>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</si>
  <si>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</si>
  <si>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</si>
  <si>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</si>
  <si>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</si>
  <si>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</si>
  <si>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</si>
  <si>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</si>
  <si>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</si>
  <si>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</si>
  <si>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</si>
  <si>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</si>
  <si>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</si>
  <si>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</si>
  <si>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</si>
  <si>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</si>
  <si>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</si>
  <si>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</si>
  <si>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</si>
  <si>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</si>
  <si>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</si>
  <si>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</si>
  <si>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</si>
  <si>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</si>
  <si>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</si>
  <si>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</si>
  <si>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</si>
  <si>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</si>
  <si>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</si>
  <si>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</si>
  <si>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</si>
  <si>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</si>
  <si>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</si>
  <si>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</si>
  <si>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</si>
  <si>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</si>
  <si>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</si>
  <si>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</si>
  <si>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</si>
  <si>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</si>
  <si>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</si>
  <si>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</si>
  <si>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</si>
  <si>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</si>
  <si>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</si>
  <si>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</si>
  <si>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</si>
  <si>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</si>
  <si>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</si>
  <si>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</si>
  <si>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</si>
  <si>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</si>
  <si>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</si>
  <si>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</si>
  <si>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</si>
  <si>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</si>
  <si>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</si>
  <si>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</si>
  <si>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</si>
  <si>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</si>
  <si>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</si>
  <si>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</si>
  <si>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</si>
  <si>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</si>
  <si>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</si>
  <si>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</si>
  <si>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</si>
  <si>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</si>
  <si>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</si>
  <si>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</si>
  <si>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</si>
  <si>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</si>
  <si>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</si>
  <si>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</si>
  <si>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</si>
  <si>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</si>
  <si>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</si>
  <si>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</si>
  <si>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</si>
  <si>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</si>
  <si>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</si>
  <si>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</si>
  <si>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</si>
  <si>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</si>
  <si>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</si>
  <si>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</si>
  <si>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</si>
  <si>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</si>
  <si>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</si>
  <si>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</si>
  <si>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</si>
  <si>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</si>
  <si>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</si>
  <si>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</si>
  <si>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</si>
  <si>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</si>
  <si>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</si>
  <si>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</si>
  <si>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</si>
  <si>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</si>
  <si>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</si>
  <si>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</si>
  <si>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</si>
  <si>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</si>
  <si>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</si>
  <si>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</si>
  <si>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</si>
  <si>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</si>
  <si>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</si>
  <si>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</si>
  <si>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</si>
  <si>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</si>
  <si>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</si>
  <si>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</si>
  <si>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</si>
  <si>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</si>
  <si>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</si>
  <si>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</si>
  <si>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</si>
  <si>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</si>
  <si>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</si>
  <si>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</si>
  <si>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</si>
  <si>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</si>
  <si>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</si>
  <si>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</si>
  <si>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</si>
  <si>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</si>
  <si>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</si>
  <si>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</si>
  <si>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</si>
  <si>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</si>
  <si>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</si>
  <si>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</si>
  <si>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</si>
  <si>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</si>
  <si>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</si>
  <si>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</si>
  <si>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</si>
  <si>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</si>
  <si>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</si>
  <si>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</si>
  <si>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</si>
  <si>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</si>
  <si>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</si>
  <si>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</si>
  <si>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</si>
  <si>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</si>
  <si>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</si>
  <si>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</si>
  <si>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</si>
  <si>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</si>
  <si>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</si>
  <si>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</si>
  <si>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</si>
  <si>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</si>
  <si>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</si>
  <si>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</si>
  <si>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</si>
  <si>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</si>
  <si>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</si>
  <si>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</si>
  <si>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</si>
  <si>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</si>
  <si>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</si>
  <si>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</si>
  <si>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</si>
  <si>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</si>
  <si>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</si>
  <si>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</si>
  <si>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</si>
  <si>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</si>
  <si>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</si>
  <si>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</si>
  <si>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</si>
  <si>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</si>
  <si>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</si>
  <si>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</si>
  <si>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</si>
  <si>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</si>
  <si>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</si>
  <si>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</si>
  <si>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</si>
  <si>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</si>
  <si>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</si>
  <si>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</si>
  <si>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</si>
  <si>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</si>
  <si>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</si>
  <si>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</si>
  <si>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</si>
  <si>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</si>
  <si>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</si>
  <si>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</si>
  <si>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</si>
  <si>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</si>
  <si>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</si>
  <si>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</si>
  <si>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</si>
  <si>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</si>
  <si>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</si>
  <si>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</si>
  <si>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</si>
  <si>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</si>
  <si>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</si>
  <si>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</si>
  <si>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</si>
  <si>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</si>
  <si>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</si>
  <si>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</si>
  <si>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</si>
  <si>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</si>
  <si>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</si>
  <si>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</si>
  <si>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</si>
  <si>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</si>
  <si>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</si>
  <si>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</si>
  <si>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</si>
  <si>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</si>
  <si>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</si>
  <si>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</si>
  <si>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</si>
  <si>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</si>
  <si>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</si>
  <si>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</si>
  <si>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</si>
  <si>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</si>
  <si>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</si>
  <si>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</si>
  <si>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</si>
  <si>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</si>
  <si>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</si>
  <si>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</si>
  <si>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</si>
  <si>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</si>
  <si>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</si>
  <si>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</si>
  <si>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</si>
  <si>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</si>
  <si>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</si>
  <si>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</si>
  <si>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</si>
  <si>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</si>
  <si>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</si>
  <si>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</si>
  <si>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</si>
  <si>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</si>
  <si>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</si>
  <si>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</si>
  <si>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</si>
  <si>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</si>
  <si>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</si>
  <si>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</si>
  <si>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</si>
  <si>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</si>
  <si>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</si>
  <si>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</si>
  <si>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</si>
  <si>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</si>
  <si>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</si>
  <si>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</si>
  <si>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</si>
  <si>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</si>
  <si>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</si>
  <si>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</si>
  <si>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</si>
  <si>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</si>
  <si>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</si>
  <si>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</si>
  <si>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</si>
  <si>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</si>
  <si>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</si>
  <si>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</si>
  <si>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</si>
  <si>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</si>
  <si>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</si>
  <si>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</si>
  <si>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</si>
  <si>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</si>
  <si>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</si>
  <si>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</si>
  <si>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</si>
  <si>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</si>
  <si>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</si>
  <si>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</si>
  <si>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</si>
  <si>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</si>
  <si>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</si>
  <si>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</si>
  <si>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</si>
  <si>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</si>
  <si>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</si>
  <si>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</si>
  <si>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</si>
  <si>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</si>
  <si>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</si>
  <si>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</si>
  <si>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</si>
  <si>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</si>
  <si>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</si>
  <si>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</si>
  <si>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</si>
  <si>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</si>
  <si>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</si>
  <si>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</si>
  <si>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</si>
  <si>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</si>
  <si>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</si>
  <si>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</si>
  <si>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</si>
  <si>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</si>
  <si>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</si>
  <si>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</si>
  <si>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</si>
  <si>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</si>
  <si>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</si>
  <si>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</si>
  <si>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</si>
  <si>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</si>
  <si>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</si>
  <si>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</si>
  <si>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</si>
  <si>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</si>
  <si>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</si>
  <si>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</si>
  <si>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</si>
  <si>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</si>
  <si>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06.04.2025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</si>
  <si>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</si>
  <si>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</si>
  <si>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</si>
  <si>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</si>
  <si>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</si>
  <si>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</si>
  <si>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</si>
  <si>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</si>
  <si>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</si>
  <si>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</si>
  <si>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</si>
  <si>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</si>
  <si>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</si>
  <si>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</si>
  <si>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</si>
  <si>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</si>
  <si>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</si>
  <si>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</si>
  <si>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</si>
  <si>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OVERPASS (24)</t>
  </si>
  <si>
    <t>157 map (pal)</t>
  </si>
  <si>
    <t>palais (20)</t>
  </si>
  <si>
    <t>nuke (35)</t>
  </si>
  <si>
    <t>inferno (37)</t>
  </si>
  <si>
    <t>160 map (vert)</t>
  </si>
  <si>
    <t>vertigo (25)</t>
  </si>
  <si>
    <t>161 map (whi)</t>
  </si>
  <si>
    <t>whistle (17)</t>
  </si>
  <si>
    <t>90 map (off)</t>
  </si>
  <si>
    <t>91 map (mir)</t>
  </si>
  <si>
    <t>92 map (mir)</t>
  </si>
  <si>
    <t>93 map (dust)</t>
  </si>
  <si>
    <t>94 map (nuke)</t>
  </si>
  <si>
    <t>95 map (mir)</t>
  </si>
  <si>
    <t>96 map (edin)</t>
  </si>
  <si>
    <t>EDIN (2/2/1)</t>
  </si>
  <si>
    <t>97 map (anu)</t>
  </si>
  <si>
    <t>98 map (dust)</t>
  </si>
  <si>
    <t>99 map (off)</t>
  </si>
  <si>
    <t>100 map (train)</t>
  </si>
  <si>
    <t>OVERPASS (0/2/0)</t>
  </si>
  <si>
    <t>102 map (mir)</t>
  </si>
  <si>
    <t>103 map (vert)</t>
  </si>
  <si>
    <t>104 map (dust)</t>
  </si>
  <si>
    <t>105 map (off)</t>
  </si>
  <si>
    <t>106 map (vert)</t>
  </si>
  <si>
    <t>107 map (dust)</t>
  </si>
  <si>
    <t>108 map (mir)</t>
  </si>
  <si>
    <t>109 map (off)</t>
  </si>
  <si>
    <t>OFFICE (8/6/2)</t>
  </si>
  <si>
    <t>25.04.2025</t>
  </si>
  <si>
    <t>110 map (train)</t>
  </si>
  <si>
    <t>111 map (anc)</t>
  </si>
  <si>
    <t>26.04.2025</t>
  </si>
  <si>
    <t>112 map (italy)</t>
  </si>
  <si>
    <t>ITALY (2/0/0)</t>
  </si>
  <si>
    <t>113 map (train)</t>
  </si>
  <si>
    <t>TRAIN (3/3/1)</t>
  </si>
  <si>
    <t>114 map (anc)</t>
  </si>
  <si>
    <t>ANCIENT (5/3/1)</t>
  </si>
  <si>
    <t>115 map (vert)</t>
  </si>
  <si>
    <t>VERTIGO (7/3/0)</t>
  </si>
  <si>
    <t>116 map (mir)</t>
  </si>
  <si>
    <t>MIRAGE (12/8/1)</t>
  </si>
  <si>
    <t>117 map (bas)</t>
  </si>
  <si>
    <t>BASALT (2/0/0)</t>
  </si>
  <si>
    <t>118 map (nuke)</t>
  </si>
  <si>
    <t>NUKE (5/4/1)</t>
  </si>
  <si>
    <t>119 map (anu)</t>
  </si>
  <si>
    <t>ANUBIS (6/3/0)</t>
  </si>
  <si>
    <t>INFERNO (7/2/0)</t>
  </si>
  <si>
    <t>121 map (dust)</t>
  </si>
  <si>
    <t>DUST (10/9/2)</t>
  </si>
  <si>
    <t>10, 10 lvl - win</t>
  </si>
  <si>
    <t>9 lvl x3, 5 lvl, 4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</si>
</sst>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6" fillId="14" borderId="0" applyNumberFormat="0" applyBorder="0" applyAlignment="0" applyProtection="0"/>
    <xf numFmtId="0" fontId="2" fillId="17" borderId="2" applyNumberFormat="0" applyFont="0" applyAlignment="0" applyProtection="0"/>
    <xf numFmtId="0" fontId="17" fillId="15" borderId="0" applyNumberFormat="0" applyBorder="0" applyAlignment="0" applyProtection="0"/>
  </cellStyleXfs>
  <cellXfs count="68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14" fontId="3" fillId="2" borderId="1" xfId="0" applyNumberFormat="1" applyFont="1" applyFill="1" applyBorder="1"/>
    <xf numFmtId="0" fontId="7" fillId="7" borderId="2" xfId="0" applyFont="1" applyFill="1" applyBorder="1"/>
    <xf numFmtId="14" fontId="5" fillId="4" borderId="1" xfId="0" applyNumberFormat="1" applyFont="1" applyFill="1" applyBorder="1"/>
    <xf numFmtId="14" fontId="4" fillId="3" borderId="1" xfId="0" applyNumberFormat="1" applyFont="1" applyFill="1" applyBorder="1"/>
    <xf numFmtId="2" fontId="7" fillId="0" borderId="0" xfId="0" applyNumberFormat="1" applyFont="1"/>
    <xf numFmtId="14" fontId="7" fillId="0" borderId="0" xfId="0" applyNumberFormat="1" applyFont="1"/>
    <xf numFmtId="14" fontId="6" fillId="8" borderId="1" xfId="0" applyNumberFormat="1" applyFont="1" applyFill="1" applyBorder="1"/>
    <xf numFmtId="0" fontId="6" fillId="8" borderId="1" xfId="0" applyFont="1" applyFill="1" applyBorder="1"/>
    <xf numFmtId="49" fontId="7" fillId="0" borderId="0" xfId="0" applyNumberFormat="1" applyFont="1"/>
    <xf numFmtId="0" fontId="7" fillId="0" borderId="0" xfId="0" applyFont="1" applyAlignment="1">
      <alignment horizontal="center"/>
    </xf>
    <xf numFmtId="49" fontId="4" fillId="3" borderId="1" xfId="0" applyNumberFormat="1" applyFont="1" applyFill="1" applyBorder="1"/>
    <xf numFmtId="49" fontId="3" fillId="2" borderId="1" xfId="0" applyNumberFormat="1" applyFont="1" applyFill="1" applyBorder="1"/>
    <xf numFmtId="49" fontId="5" fillId="4" borderId="1" xfId="0" applyNumberFormat="1" applyFont="1" applyFill="1" applyBorder="1"/>
    <xf numFmtId="0" fontId="7" fillId="0" borderId="0" xfId="0" applyFont="1"/>
    <xf numFmtId="2" fontId="3" fillId="2" borderId="1" xfId="0" applyNumberFormat="1" applyFont="1" applyFill="1" applyBorder="1"/>
    <xf numFmtId="2" fontId="4" fillId="3" borderId="1" xfId="0" applyNumberFormat="1" applyFont="1" applyFill="1" applyBorder="1"/>
    <xf numFmtId="2" fontId="5" fillId="4" borderId="1" xfId="0" applyNumberFormat="1" applyFont="1" applyFill="1" applyBorder="1"/>
    <xf numFmtId="2" fontId="6" fillId="5" borderId="1" xfId="0" applyNumberFormat="1" applyFont="1" applyFill="1" applyBorder="1"/>
    <xf numFmtId="2" fontId="7" fillId="9" borderId="1" xfId="0" applyNumberFormat="1" applyFont="1" applyFill="1" applyBorder="1"/>
    <xf numFmtId="0" fontId="9" fillId="10" borderId="16" xfId="0" applyFont="1" applyFill="1" applyBorder="1"/>
    <xf numFmtId="0" fontId="7" fillId="11" borderId="1" xfId="0" applyFont="1" applyFill="1" applyBorder="1"/>
    <xf numFmtId="0" fontId="10" fillId="0" borderId="17" xfId="0" applyFont="1" applyBorder="1"/>
    <xf numFmtId="0" fontId="11" fillId="10" borderId="18" xfId="0" applyFont="1" applyFill="1" applyBorder="1"/>
    <xf numFmtId="164" fontId="4" fillId="3" borderId="1" xfId="0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4" borderId="0" xfId="0" applyFont="1" applyFill="1"/>
    <xf numFmtId="0" fontId="12" fillId="2" borderId="0" xfId="0" applyFont="1" applyFill="1"/>
    <xf numFmtId="164" fontId="12" fillId="4" borderId="0" xfId="0" applyNumberFormat="1" applyFont="1" applyFill="1"/>
    <xf numFmtId="164" fontId="13" fillId="3" borderId="0" xfId="0" applyNumberFormat="1" applyFont="1" applyFill="1"/>
    <xf numFmtId="0" fontId="13" fillId="3" borderId="0" xfId="0" applyFont="1" applyFill="1"/>
    <xf numFmtId="0" fontId="12" fillId="3" borderId="0" xfId="0" applyFont="1" applyFill="1"/>
    <xf numFmtId="0" fontId="6" fillId="5" borderId="0" xfId="0" applyFont="1" applyFill="1"/>
    <xf numFmtId="164" fontId="12" fillId="2" borderId="0" xfId="0" applyNumberFormat="1" applyFont="1" applyFill="1"/>
    <xf numFmtId="0" fontId="4" fillId="2" borderId="1" xfId="0" applyFont="1" applyFill="1" applyBorder="1"/>
    <xf numFmtId="0" fontId="14" fillId="5" borderId="1" xfId="0" applyFont="1" applyFill="1" applyBorder="1"/>
    <xf numFmtId="0" fontId="3" fillId="2" borderId="0" xfId="0" applyFont="1" applyFill="1"/>
    <xf numFmtId="0" fontId="12" fillId="12" borderId="0" xfId="0" applyFont="1" applyFill="1"/>
    <xf numFmtId="0" fontId="12" fillId="12" borderId="2" xfId="0" applyFont="1" applyFill="1" applyBorder="1"/>
    <xf numFmtId="164" fontId="12" fillId="3" borderId="0" xfId="0" applyNumberFormat="1" applyFont="1" applyFill="1"/>
    <xf numFmtId="0" fontId="4" fillId="3" borderId="16" xfId="0" applyFont="1" applyFill="1" applyBorder="1"/>
    <xf numFmtId="0" fontId="12" fillId="7" borderId="2" xfId="0" applyFont="1" applyFill="1" applyBorder="1"/>
    <xf numFmtId="0" fontId="4" fillId="3" borderId="0" xfId="0" applyFont="1" applyFill="1"/>
    <xf numFmtId="0" fontId="3" fillId="2" borderId="0" xfId="0" applyFont="1" applyFill="1" applyAlignment="1">
      <alignment horizontal="right"/>
    </xf>
    <xf numFmtId="0" fontId="12" fillId="7" borderId="22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14" fillId="13" borderId="0" xfId="0" applyFont="1" applyFill="1"/>
    <xf numFmtId="0" fontId="5" fillId="4" borderId="0" xfId="0" applyFont="1" applyFill="1"/>
    <xf numFmtId="0" fontId="12" fillId="6" borderId="0" xfId="0" applyFont="1" applyFill="1"/>
    <xf numFmtId="0" fontId="12" fillId="7" borderId="22" xfId="0" applyFont="1" applyFill="1" applyBorder="1"/>
    <xf numFmtId="0" fontId="5" fillId="4" borderId="0" xfId="0" applyFont="1" applyFill="1" applyAlignment="1">
      <alignment horizontal="right"/>
    </xf>
    <xf numFmtId="0" fontId="12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6" fillId="14" borderId="0" xfId="1" applyAlignment="1"/>
    <xf numFmtId="0" fontId="12" fillId="17" borderId="2" xfId="2" applyFont="1" applyAlignment="1"/>
    <xf numFmtId="0" fontId="17" fillId="15" borderId="0" xfId="3" applyAlignment="1"/>
    <xf numFmtId="0" fontId="1" fillId="16" borderId="0" xfId="0" applyFont="1" applyFill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3" fillId="2" borderId="3" xfId="0" applyFont="1" applyFill="1" applyBorder="1" applyAlignment="1">
      <alignment horizontal="center"/>
    </xf>
    <xf numFmtId="0" fontId="8" fillId="0" borderId="4" xfId="0" applyFont="1" applyBorder="1"/>
    <xf numFmtId="0" fontId="4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11" fillId="10" borderId="19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8" fillId="0" borderId="5" xfId="0" applyFont="1" applyBorder="1"/>
    <xf numFmtId="0" fontId="7" fillId="7" borderId="6" xfId="0" applyFont="1" applyFill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9" fillId="10" borderId="9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7" fillId="11" borderId="12" xfId="0" applyFont="1" applyFill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3" fillId="2" borderId="15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4">
    <cellStyle name="Нейтральный" xfId="3" builtinId="28"/>
    <cellStyle name="Обычный" xfId="0" builtinId="0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664" t="s">
        <v>373</v>
      </c>
      <c r="G3" s="665"/>
      <c r="H3" s="665"/>
      <c r="I3" s="664" t="s">
        <v>374</v>
      </c>
      <c r="J3" s="665"/>
      <c r="K3" s="665"/>
      <c r="L3" s="664" t="s">
        <v>375</v>
      </c>
      <c r="M3" s="665"/>
      <c r="N3" s="665"/>
      <c r="O3" s="664" t="s">
        <v>376</v>
      </c>
      <c r="P3" s="665"/>
      <c r="Q3" s="665"/>
      <c r="R3" s="664" t="s">
        <v>377</v>
      </c>
      <c r="S3" s="665"/>
      <c r="T3" s="664" t="s">
        <v>378</v>
      </c>
      <c r="U3" s="665"/>
      <c r="V3" s="664" t="s">
        <v>379</v>
      </c>
      <c r="W3" s="665"/>
      <c r="X3" s="665"/>
      <c r="Y3" s="664" t="s">
        <v>380</v>
      </c>
      <c r="Z3" s="665"/>
      <c r="AA3" s="665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660" t="s">
        <v>641</v>
      </c>
      <c r="B1" s="669"/>
      <c r="C1" s="669"/>
      <c r="D1" s="661"/>
      <c r="E1" s="662" t="s">
        <v>642</v>
      </c>
      <c r="F1" s="669"/>
      <c r="G1" s="669"/>
      <c r="H1" s="669"/>
      <c r="I1" s="669"/>
      <c r="J1" s="661"/>
      <c r="K1" s="663" t="s">
        <v>643</v>
      </c>
      <c r="L1" s="669"/>
      <c r="M1" s="669"/>
      <c r="N1" s="661"/>
      <c r="O1" s="670" t="s">
        <v>644</v>
      </c>
      <c r="P1" s="671"/>
      <c r="Q1" s="671"/>
      <c r="R1" s="671"/>
      <c r="S1" s="672"/>
      <c r="T1" s="673" t="s">
        <v>645</v>
      </c>
      <c r="U1" s="674"/>
      <c r="V1" s="674"/>
      <c r="W1" s="674"/>
      <c r="X1" s="675"/>
      <c r="Y1" s="676" t="s">
        <v>646</v>
      </c>
      <c r="Z1" s="677"/>
      <c r="AA1" s="677"/>
      <c r="AB1" s="678"/>
      <c r="AC1" s="679" t="s">
        <v>647</v>
      </c>
      <c r="AD1" s="669"/>
      <c r="AE1" s="669"/>
      <c r="AF1" s="669"/>
      <c r="AG1" s="661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664" t="s">
        <v>651</v>
      </c>
      <c r="B8" s="665"/>
      <c r="C8" s="665"/>
      <c r="D8" s="665"/>
      <c r="E8" s="665"/>
      <c r="F8" s="665"/>
      <c r="G8" s="665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666" t="s">
        <v>710</v>
      </c>
      <c r="C20" s="667"/>
      <c r="D20" s="667"/>
      <c r="E20" s="667"/>
      <c r="F20" s="667"/>
      <c r="G20" s="667"/>
      <c r="H20" s="668"/>
    </row>
    <row r="21" spans="1:13" ht="15.75" customHeight="1" x14ac:dyDescent="0.25"/>
    <row r="22" spans="1:13" ht="15.75" customHeight="1" x14ac:dyDescent="0.25">
      <c r="A22" s="666" t="s">
        <v>711</v>
      </c>
      <c r="B22" s="667"/>
      <c r="C22" s="668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187"/>
  <sheetViews>
    <sheetView tabSelected="1" topLeftCell="F1" workbookViewId="0">
      <pane ySplit="1" topLeftCell="A2" activePane="bottomLeft" state="frozen"/>
      <selection pane="bottomLeft" activeCell="AB5" sqref="H3:AE5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682" t="s">
        <v>952</v>
      </c>
      <c r="I3" s="665"/>
      <c r="J3" s="665"/>
      <c r="K3" s="665"/>
      <c r="L3" s="682" t="s">
        <v>951</v>
      </c>
      <c r="M3" s="665"/>
      <c r="N3" s="665"/>
      <c r="O3" s="665"/>
      <c r="P3" s="683" t="s">
        <v>956</v>
      </c>
      <c r="Q3" s="665"/>
      <c r="R3" s="665"/>
      <c r="S3" s="665"/>
      <c r="T3" s="683" t="s">
        <v>950</v>
      </c>
      <c r="U3" s="665"/>
      <c r="V3" s="665"/>
      <c r="W3" s="665"/>
      <c r="X3" s="684" t="s">
        <v>948</v>
      </c>
      <c r="Y3" s="665"/>
      <c r="Z3" s="665"/>
      <c r="AA3" s="665"/>
      <c r="AB3" s="680" t="s">
        <v>954</v>
      </c>
      <c r="AC3" s="665"/>
      <c r="AD3" s="665"/>
      <c r="AE3" s="665"/>
      <c r="AF3" s="21"/>
    </row>
    <row r="4" spans="1:32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AVERAGE(B6,B8,B10,B11,B13,B14,B16,B17,B23,B30,B42,B50,B53,B55,B60,B66,B70,B77,B79,B84,B97,B101,B106,B109,B115,B119,B126,B134,B136,B138,B145,B149,B167,B171,B173,B174,B184)</f>
        <v>1.0284848484848483</v>
      </c>
      <c r="I4" s="1">
        <f t="shared" ref="I4:K4" si="0">AVERAGE(C6,C8,C10,C11,C13,C14,C16,C17,C23,C30,C42,C50,C53,C55,C60,C66,C70,C77,C79,C84,C97,C101,C106,C109,C115,C119,C126,C134,C136,C138,C145,C149,C167,C171,C173,C174,C184)</f>
        <v>0.92588235294117649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AVERAGE(B3,B5,B18,B27,B28,B32,B34,B36,B44,B56,B61,B63,B69,B75,B88,B96,B99,B105,B111,B116,B117,B128,B133,B139,B144,B147,B158,B162,B163,B164,B165,B166,B172,B177,B183)</f>
        <v>1.1303125000000001</v>
      </c>
      <c r="M4" s="1">
        <f t="shared" ref="M4:O4" si="1">AVERAGE(C3,C5,C18,C27,C28,C32,C34,C36,C44,C56,C61,C63,C69,C75,C88,C96,C99,C105,C111,C116,C117,C128,C133,C139,C144,C147,C158,C162,C163,C164,C165,C166,C172,C177,C183)</f>
        <v>0.9816129032258063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AVERAGE(B4,B19,B20,B31,B43,B68,B72,B76,B85,B110,B122,B124,B127,B143,B152,B179,B186)</f>
        <v>0.99399999999999999</v>
      </c>
      <c r="Q4" s="1">
        <f t="shared" ref="Q4:S4" si="2">AVERAGE(C4,C19,C20,C31,C43,C68,C72,C76,C85,C110,C122,C124,C127,C143,C152,C179,C186)</f>
        <v>0.86437500000000012</v>
      </c>
      <c r="R4" s="1">
        <f t="shared" si="2"/>
        <v>1.08</v>
      </c>
      <c r="S4" s="1" t="e">
        <f t="shared" si="2"/>
        <v>#DIV/0!</v>
      </c>
      <c r="T4" s="1">
        <f>AVERAGE(B7,B33,B35,B46,B57,B58,B67,B71,B81,B87,B91,B100,B103,B104,B108,B120,B129,B151,B168,B182)</f>
        <v>1.1615789473684213</v>
      </c>
      <c r="U4" s="1">
        <f t="shared" ref="U4:W4" si="3">AVERAGE(C7,C33,C35,C46,C57,C58,C67,C71,C81,C87,C91,C100,C103,C104,C108,C120,C129,C151,C168,C182)</f>
        <v>1.0694117647058823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AVERAGE(B21,B24,B39,B40,B47,B49,B51,B52,B65,B80,B82,B92,B93,B112,B130,B140,B148,B150,B153,B154,B155,B157,B161,B181)</f>
        <v>1.0704347826086957</v>
      </c>
      <c r="Y4" s="1">
        <f t="shared" ref="Y4:AA4" si="4">AVERAGE(C21,C24,C39,C40,C47,C49,C51,C52,C65,C80,C82,C92,C93,C112,C130,C140,C148,C150,C153,C154,C155,C157,C161,C181)</f>
        <v>1.1856521739130435</v>
      </c>
      <c r="Z4" s="1" t="e">
        <f t="shared" si="4"/>
        <v>#DIV/0!</v>
      </c>
      <c r="AA4" s="1">
        <f t="shared" si="4"/>
        <v>0.9</v>
      </c>
      <c r="AB4" s="1">
        <f>AVERAGE(B15,B25,B26,B37,B38,B45,B48,B59,B64,B73,B78,B86,B94,B95,B98,B113,B121,B123,B131,B142,B156,B160,B170,B175,B185)</f>
        <v>1.1072727272727274</v>
      </c>
      <c r="AC4" s="1">
        <f t="shared" ref="AC4:AE4" si="5">AVERAGE(C15,C25,C26,C37,C38,C45,C48,C59,C64,C73,C78,C86,C94,C95,C98,C113,C121,C123,C131,C142,C156,C160,C170,C175,C185)</f>
        <v>0.98521739130434793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716</v>
      </c>
      <c r="B5" s="1">
        <v>0.56999999999999995</v>
      </c>
      <c r="C5" s="1">
        <v>1.06</v>
      </c>
      <c r="H5" s="681">
        <f>AVERAGE(H4:K4)</f>
        <v>0.66734180035650625</v>
      </c>
      <c r="I5" s="681"/>
      <c r="J5" s="681"/>
      <c r="K5" s="681"/>
      <c r="L5" s="681">
        <f>AVERAGE(L4:O4)</f>
        <v>0.90631468413978489</v>
      </c>
      <c r="M5" s="681"/>
      <c r="N5" s="681"/>
      <c r="O5" s="681"/>
      <c r="P5" s="681" t="e">
        <f t="shared" ref="P5" si="6">AVERAGE(P4:S4)</f>
        <v>#DIV/0!</v>
      </c>
      <c r="Q5" s="681"/>
      <c r="R5" s="681"/>
      <c r="S5" s="681"/>
      <c r="T5" s="681">
        <f t="shared" ref="T5" si="7">AVERAGE(T4:W4)</f>
        <v>1.083997678018576</v>
      </c>
      <c r="U5" s="681"/>
      <c r="V5" s="681"/>
      <c r="W5" s="681"/>
      <c r="X5" s="681" t="e">
        <f t="shared" ref="X5" si="8">AVERAGE(X4:AA4)</f>
        <v>#DIV/0!</v>
      </c>
      <c r="Y5" s="681"/>
      <c r="Z5" s="681"/>
      <c r="AA5" s="681"/>
      <c r="AB5" s="681">
        <f t="shared" ref="AB5" si="9">AVERAGE(AB4:AE4)</f>
        <v>1.0456225296442689</v>
      </c>
      <c r="AC5" s="681"/>
      <c r="AD5" s="681"/>
      <c r="AE5" s="681"/>
    </row>
    <row r="6" spans="1:32" x14ac:dyDescent="0.25">
      <c r="A6" s="1" t="s">
        <v>717</v>
      </c>
      <c r="B6" s="1">
        <v>1.91</v>
      </c>
      <c r="C6" s="1">
        <v>1.02</v>
      </c>
    </row>
    <row r="7" spans="1:32" x14ac:dyDescent="0.25">
      <c r="A7" s="1" t="s">
        <v>718</v>
      </c>
      <c r="B7" s="1">
        <v>1.2</v>
      </c>
      <c r="C7" s="1">
        <v>1.37</v>
      </c>
    </row>
    <row r="8" spans="1:32" x14ac:dyDescent="0.25">
      <c r="A8" s="1" t="s">
        <v>719</v>
      </c>
      <c r="B8" s="1">
        <v>1.29</v>
      </c>
      <c r="C8" s="1">
        <v>0.85</v>
      </c>
    </row>
    <row r="9" spans="1:32" x14ac:dyDescent="0.25">
      <c r="A9" s="1" t="s">
        <v>720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721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722</v>
      </c>
      <c r="B14" s="1">
        <v>1.33</v>
      </c>
      <c r="C14" s="1">
        <v>1.2</v>
      </c>
    </row>
    <row r="15" spans="1:32" x14ac:dyDescent="0.25">
      <c r="A15" s="1" t="s">
        <v>723</v>
      </c>
      <c r="B15" s="1">
        <v>0.68</v>
      </c>
      <c r="C15" s="1">
        <v>0.82</v>
      </c>
    </row>
    <row r="16" spans="1:32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1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32" ht="15.75" customHeight="1" x14ac:dyDescent="0.25">
      <c r="A49" s="1" t="s">
        <v>750</v>
      </c>
      <c r="B49" s="1">
        <v>1.31</v>
      </c>
      <c r="C49" s="1">
        <v>0.93</v>
      </c>
    </row>
    <row r="50" spans="1:32" ht="15.75" customHeight="1" x14ac:dyDescent="0.25">
      <c r="A50" s="1" t="s">
        <v>751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753</v>
      </c>
      <c r="B56" s="1">
        <v>0.99</v>
      </c>
      <c r="E56" s="1">
        <v>0.38</v>
      </c>
    </row>
    <row r="57" spans="1:32" ht="15.75" customHeight="1" x14ac:dyDescent="0.25">
      <c r="A57" s="1" t="s">
        <v>754</v>
      </c>
      <c r="B57" s="1">
        <v>1.17</v>
      </c>
      <c r="E57" s="1">
        <v>1.65</v>
      </c>
    </row>
    <row r="58" spans="1:32" ht="15.75" customHeight="1" x14ac:dyDescent="0.25">
      <c r="A58" s="1" t="s">
        <v>755</v>
      </c>
      <c r="B58" s="1">
        <v>1.37</v>
      </c>
      <c r="E58" s="1">
        <v>0.66</v>
      </c>
    </row>
    <row r="59" spans="1:32" ht="15.75" customHeight="1" x14ac:dyDescent="0.25">
      <c r="A59" s="1" t="s">
        <v>756</v>
      </c>
      <c r="B59" s="1">
        <v>1.48</v>
      </c>
      <c r="E59" s="1">
        <v>0.87</v>
      </c>
    </row>
    <row r="60" spans="1:32" ht="15.75" customHeight="1" x14ac:dyDescent="0.25">
      <c r="A60" s="1" t="s">
        <v>757</v>
      </c>
      <c r="B60" s="1">
        <v>1.64</v>
      </c>
      <c r="C60" s="1">
        <v>0.95</v>
      </c>
    </row>
    <row r="61" spans="1:32" ht="15.75" customHeight="1" x14ac:dyDescent="0.25">
      <c r="A61" s="1" t="s">
        <v>758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759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760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761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762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763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764</v>
      </c>
      <c r="B67" s="1">
        <v>0.92</v>
      </c>
      <c r="C67" s="1">
        <v>1.93</v>
      </c>
    </row>
    <row r="68" spans="1:32" ht="15.75" customHeight="1" x14ac:dyDescent="0.25">
      <c r="A68" s="1" t="s">
        <v>765</v>
      </c>
      <c r="B68" s="1">
        <v>1.64</v>
      </c>
      <c r="C68" s="1">
        <v>1.34</v>
      </c>
    </row>
    <row r="69" spans="1:32" ht="15.75" customHeight="1" x14ac:dyDescent="0.25">
      <c r="A69" s="1" t="s">
        <v>766</v>
      </c>
      <c r="B69" s="1">
        <v>1.18</v>
      </c>
      <c r="C69" s="1">
        <v>0.26</v>
      </c>
    </row>
    <row r="70" spans="1:32" ht="15.75" customHeight="1" x14ac:dyDescent="0.25">
      <c r="A70" s="1" t="s">
        <v>767</v>
      </c>
      <c r="B70" s="1">
        <v>0.86</v>
      </c>
      <c r="C70" s="1">
        <v>1.68</v>
      </c>
    </row>
    <row r="71" spans="1:32" ht="15.75" customHeight="1" x14ac:dyDescent="0.25">
      <c r="A71" s="1" t="s">
        <v>768</v>
      </c>
      <c r="B71" s="1">
        <v>1.82</v>
      </c>
      <c r="C71" s="1">
        <v>1.51</v>
      </c>
    </row>
    <row r="72" spans="1:32" ht="15.75" customHeight="1" x14ac:dyDescent="0.25">
      <c r="A72" s="1" t="s">
        <v>769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770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771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772</v>
      </c>
      <c r="B77" s="37">
        <v>0.89</v>
      </c>
      <c r="C77" s="37">
        <v>0.54</v>
      </c>
      <c r="D77" s="36"/>
      <c r="E77" s="36"/>
      <c r="G77" s="1" t="s">
        <v>773</v>
      </c>
    </row>
    <row r="78" spans="1:32" ht="15.75" customHeight="1" x14ac:dyDescent="0.25">
      <c r="A78" s="36" t="s">
        <v>774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775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776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777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778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779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780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781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782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783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784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785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786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787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788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789</v>
      </c>
      <c r="B95" s="37">
        <v>0.92</v>
      </c>
      <c r="C95" s="37">
        <v>1.06</v>
      </c>
      <c r="D95" s="36"/>
      <c r="E95" s="36"/>
      <c r="G95" s="1" t="s">
        <v>790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791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792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793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794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795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796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797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798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799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800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801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802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803</v>
      </c>
      <c r="B112" s="37">
        <v>0.5</v>
      </c>
      <c r="C112" s="37">
        <v>1.18</v>
      </c>
      <c r="D112" s="36"/>
      <c r="E112" s="36"/>
      <c r="G112" s="1" t="s">
        <v>770</v>
      </c>
    </row>
    <row r="113" spans="1:7" ht="15.75" customHeight="1" x14ac:dyDescent="0.25">
      <c r="A113" s="36" t="s">
        <v>804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805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806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807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808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809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810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811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812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813</v>
      </c>
      <c r="B123" s="37">
        <v>1</v>
      </c>
      <c r="C123" s="37">
        <v>1.01</v>
      </c>
      <c r="D123" s="36"/>
      <c r="E123" s="36"/>
      <c r="G123" s="1" t="s">
        <v>790</v>
      </c>
    </row>
    <row r="124" spans="1:7" ht="15.75" customHeight="1" x14ac:dyDescent="0.25">
      <c r="A124" s="36" t="s">
        <v>814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815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816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817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818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819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820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40"/>
      <c r="C132" s="40"/>
      <c r="D132" s="40"/>
      <c r="E132" s="40"/>
    </row>
    <row r="133" spans="1:32" ht="15.75" customHeight="1" x14ac:dyDescent="0.25">
      <c r="A133" s="39" t="s">
        <v>821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0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ht="15.75" customHeight="1" x14ac:dyDescent="0.25">
      <c r="A137" s="41">
        <v>45706</v>
      </c>
      <c r="B137" s="42"/>
      <c r="C137" s="42"/>
      <c r="D137" s="42"/>
      <c r="E137" s="42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</row>
    <row r="138" spans="1:32" ht="15.75" customHeight="1" x14ac:dyDescent="0.25">
      <c r="A138" s="38" t="s">
        <v>499</v>
      </c>
      <c r="B138" s="37">
        <v>0.9</v>
      </c>
      <c r="C138" s="36"/>
      <c r="D138" s="36"/>
      <c r="E138" s="37">
        <v>0.45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</row>
    <row r="139" spans="1:32" ht="15.75" customHeight="1" x14ac:dyDescent="0.25">
      <c r="A139" s="39" t="s">
        <v>822</v>
      </c>
      <c r="B139" s="37">
        <v>1.64</v>
      </c>
      <c r="C139" s="36"/>
      <c r="D139" s="36"/>
      <c r="E139" s="37">
        <v>1.1599999999999999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</row>
    <row r="140" spans="1:32" ht="15.75" customHeight="1" x14ac:dyDescent="0.25">
      <c r="A140" s="43" t="s">
        <v>823</v>
      </c>
      <c r="B140" s="37">
        <v>1.0900000000000001</v>
      </c>
      <c r="C140" s="36"/>
      <c r="D140" s="36"/>
      <c r="E140" s="37">
        <v>0.9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</row>
    <row r="141" spans="1:32" ht="15.75" customHeight="1" x14ac:dyDescent="0.25">
      <c r="A141" s="41">
        <v>45724</v>
      </c>
      <c r="B141" s="42"/>
      <c r="C141" s="42"/>
      <c r="D141" s="42"/>
      <c r="E141" s="42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  <row r="142" spans="1:32" ht="15.75" customHeight="1" x14ac:dyDescent="0.25">
      <c r="A142" s="39" t="s">
        <v>824</v>
      </c>
      <c r="B142" s="37">
        <v>1.1100000000000001</v>
      </c>
      <c r="C142" s="37">
        <v>1.23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</row>
    <row r="143" spans="1:32" ht="15.75" customHeight="1" x14ac:dyDescent="0.25">
      <c r="A143" s="39" t="s">
        <v>825</v>
      </c>
      <c r="B143" s="37">
        <v>1.07</v>
      </c>
      <c r="C143" s="37">
        <v>1.1299999999999999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</row>
    <row r="144" spans="1:32" ht="15.75" customHeight="1" x14ac:dyDescent="0.25">
      <c r="A144" s="39" t="s">
        <v>826</v>
      </c>
      <c r="B144" s="37">
        <v>1.36</v>
      </c>
      <c r="C144" s="37">
        <v>1.24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</row>
    <row r="145" spans="1:32" ht="15.75" customHeight="1" x14ac:dyDescent="0.25">
      <c r="A145" s="38" t="s">
        <v>505</v>
      </c>
      <c r="B145" s="37">
        <v>0.33</v>
      </c>
      <c r="C145" s="37">
        <v>0.57999999999999996</v>
      </c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</row>
    <row r="146" spans="1:32" x14ac:dyDescent="0.25">
      <c r="A146" s="42" t="s">
        <v>899</v>
      </c>
      <c r="B146" s="42"/>
      <c r="C146" s="42"/>
      <c r="D146" s="42"/>
      <c r="E146" s="42"/>
    </row>
    <row r="147" spans="1:32" x14ac:dyDescent="0.25">
      <c r="A147" s="64" t="s">
        <v>900</v>
      </c>
      <c r="B147">
        <v>1.29</v>
      </c>
      <c r="C147">
        <v>0.86</v>
      </c>
    </row>
    <row r="148" spans="1:32" x14ac:dyDescent="0.25">
      <c r="A148" s="65" t="s">
        <v>901</v>
      </c>
      <c r="B148">
        <v>0.99</v>
      </c>
      <c r="C148">
        <v>1.04</v>
      </c>
    </row>
    <row r="149" spans="1:32" x14ac:dyDescent="0.25">
      <c r="A149" s="66" t="s">
        <v>902</v>
      </c>
      <c r="B149">
        <v>0.23</v>
      </c>
      <c r="C149">
        <v>0.71</v>
      </c>
    </row>
    <row r="150" spans="1:32" x14ac:dyDescent="0.25">
      <c r="A150" s="65" t="s">
        <v>903</v>
      </c>
      <c r="B150">
        <v>1.0900000000000001</v>
      </c>
      <c r="C150">
        <v>0.64</v>
      </c>
    </row>
    <row r="151" spans="1:32" x14ac:dyDescent="0.25">
      <c r="A151" s="66" t="s">
        <v>904</v>
      </c>
      <c r="B151">
        <v>1.07</v>
      </c>
      <c r="C151">
        <v>0.91</v>
      </c>
    </row>
    <row r="152" spans="1:32" x14ac:dyDescent="0.25">
      <c r="A152" s="66" t="s">
        <v>905</v>
      </c>
      <c r="B152">
        <v>0.54</v>
      </c>
      <c r="C152">
        <v>0.87</v>
      </c>
    </row>
    <row r="153" spans="1:32" x14ac:dyDescent="0.25">
      <c r="A153" s="64" t="s">
        <v>512</v>
      </c>
      <c r="B153">
        <v>0.69</v>
      </c>
      <c r="C153">
        <v>1.41</v>
      </c>
    </row>
    <row r="154" spans="1:32" x14ac:dyDescent="0.25">
      <c r="A154" s="64" t="s">
        <v>906</v>
      </c>
      <c r="B154">
        <v>2.0299999999999998</v>
      </c>
      <c r="C154">
        <v>1.28</v>
      </c>
    </row>
    <row r="155" spans="1:32" x14ac:dyDescent="0.25">
      <c r="A155" s="66" t="s">
        <v>514</v>
      </c>
      <c r="B155">
        <v>0.44</v>
      </c>
      <c r="C155">
        <v>1.06</v>
      </c>
    </row>
    <row r="156" spans="1:32" x14ac:dyDescent="0.25">
      <c r="A156" s="66" t="s">
        <v>907</v>
      </c>
      <c r="B156">
        <v>0.76</v>
      </c>
      <c r="C156">
        <v>1.01</v>
      </c>
    </row>
    <row r="157" spans="1:32" x14ac:dyDescent="0.25">
      <c r="A157" s="65" t="s">
        <v>908</v>
      </c>
      <c r="B157">
        <v>0.95</v>
      </c>
      <c r="C157">
        <v>0.86</v>
      </c>
      <c r="G157" t="s">
        <v>909</v>
      </c>
    </row>
    <row r="158" spans="1:32" x14ac:dyDescent="0.25">
      <c r="A158" s="70" t="s">
        <v>911</v>
      </c>
      <c r="B158">
        <v>0.75</v>
      </c>
      <c r="C158">
        <v>0.94</v>
      </c>
    </row>
    <row r="159" spans="1:32" x14ac:dyDescent="0.25">
      <c r="A159" s="42" t="s">
        <v>912</v>
      </c>
      <c r="B159" s="42"/>
      <c r="C159" s="42"/>
      <c r="D159" s="42"/>
      <c r="E159" s="42"/>
    </row>
    <row r="160" spans="1:32" x14ac:dyDescent="0.25">
      <c r="A160" s="66" t="s">
        <v>913</v>
      </c>
      <c r="B160">
        <v>0.55000000000000004</v>
      </c>
      <c r="C160">
        <v>0.94</v>
      </c>
    </row>
    <row r="161" spans="1:81" x14ac:dyDescent="0.25">
      <c r="A161" s="66" t="s">
        <v>914</v>
      </c>
      <c r="B161">
        <v>0.54</v>
      </c>
      <c r="C161">
        <v>0.96</v>
      </c>
    </row>
    <row r="162" spans="1:81" x14ac:dyDescent="0.25">
      <c r="A162" s="64" t="s">
        <v>915</v>
      </c>
      <c r="B162">
        <v>1.28</v>
      </c>
      <c r="C162">
        <v>1.1100000000000001</v>
      </c>
    </row>
    <row r="163" spans="1:81" x14ac:dyDescent="0.25">
      <c r="A163" s="64" t="s">
        <v>521</v>
      </c>
      <c r="B163">
        <v>0.84</v>
      </c>
      <c r="C163">
        <v>1.1299999999999999</v>
      </c>
    </row>
    <row r="164" spans="1:81" x14ac:dyDescent="0.25">
      <c r="A164" s="64" t="s">
        <v>916</v>
      </c>
      <c r="B164">
        <v>1.37</v>
      </c>
      <c r="C164">
        <v>0.96</v>
      </c>
    </row>
    <row r="165" spans="1:81" x14ac:dyDescent="0.25">
      <c r="A165" s="65" t="s">
        <v>917</v>
      </c>
      <c r="B165">
        <v>0.61</v>
      </c>
      <c r="C165">
        <v>1.23</v>
      </c>
    </row>
    <row r="166" spans="1:81" x14ac:dyDescent="0.25">
      <c r="A166" s="64" t="s">
        <v>918</v>
      </c>
      <c r="B166">
        <v>1.39</v>
      </c>
      <c r="C166">
        <v>0.79</v>
      </c>
    </row>
    <row r="167" spans="1:81" x14ac:dyDescent="0.25">
      <c r="A167" s="66" t="s">
        <v>919</v>
      </c>
      <c r="B167">
        <v>0.74</v>
      </c>
      <c r="C167">
        <v>0.85</v>
      </c>
    </row>
    <row r="168" spans="1:81" x14ac:dyDescent="0.25">
      <c r="A168" s="64" t="s">
        <v>920</v>
      </c>
      <c r="B168">
        <v>1.01</v>
      </c>
      <c r="C168">
        <v>1.46</v>
      </c>
    </row>
    <row r="169" spans="1:81" x14ac:dyDescent="0.25">
      <c r="A169" t="s">
        <v>938</v>
      </c>
      <c r="H169" s="72"/>
      <c r="P169" s="73"/>
      <c r="U169" s="74"/>
      <c r="AC169" s="75"/>
      <c r="AH169" s="76"/>
      <c r="AP169" s="77"/>
      <c r="AU169" s="78"/>
      <c r="BC169" s="79"/>
      <c r="BH169" s="80"/>
      <c r="BP169" s="81"/>
      <c r="BU169" s="82"/>
      <c r="CC169" s="83"/>
    </row>
    <row r="170" spans="1:81" x14ac:dyDescent="0.25">
      <c r="A170" s="84" t="s">
        <v>939</v>
      </c>
      <c r="B170">
        <v>1</v>
      </c>
      <c r="C170">
        <v>1.22</v>
      </c>
    </row>
    <row r="171" spans="1:81" x14ac:dyDescent="0.25">
      <c r="A171" s="85" t="s">
        <v>940</v>
      </c>
      <c r="B171">
        <v>0</v>
      </c>
      <c r="C171">
        <v>0</v>
      </c>
    </row>
    <row r="172" spans="1:81" x14ac:dyDescent="0.25">
      <c r="A172" s="86" t="s">
        <v>529</v>
      </c>
      <c r="B172">
        <v>0.64</v>
      </c>
      <c r="C172">
        <v>0.62</v>
      </c>
    </row>
    <row r="173" spans="1:81" x14ac:dyDescent="0.25">
      <c r="A173" s="87" t="s">
        <v>941</v>
      </c>
      <c r="B173">
        <v>1.28</v>
      </c>
      <c r="C173">
        <v>1.03</v>
      </c>
    </row>
    <row r="174" spans="1:81" x14ac:dyDescent="0.25">
      <c r="A174" s="88" t="s">
        <v>531</v>
      </c>
      <c r="B174">
        <v>0.52</v>
      </c>
      <c r="C174">
        <v>1.1000000000000001</v>
      </c>
    </row>
    <row r="175" spans="1:81" x14ac:dyDescent="0.25">
      <c r="A175" s="89" t="s">
        <v>942</v>
      </c>
      <c r="B175">
        <v>0.42</v>
      </c>
      <c r="C175">
        <v>1.1299999999999999</v>
      </c>
    </row>
    <row r="176" spans="1:81" x14ac:dyDescent="0.25">
      <c r="A176" t="s">
        <v>943</v>
      </c>
      <c r="H176" s="90"/>
      <c r="P176" s="91"/>
      <c r="U176" s="92"/>
      <c r="AC176" s="93"/>
      <c r="AH176" s="94"/>
      <c r="AP176" s="95"/>
      <c r="AU176" s="96"/>
      <c r="BC176" s="97"/>
      <c r="BH176" s="98"/>
      <c r="BP176" s="99"/>
      <c r="BU176" s="100"/>
      <c r="CC176" s="101"/>
    </row>
    <row r="177" spans="1:81" x14ac:dyDescent="0.25">
      <c r="A177" s="102" t="s">
        <v>944</v>
      </c>
      <c r="B177">
        <v>0.66</v>
      </c>
      <c r="C177">
        <v>0.94</v>
      </c>
    </row>
    <row r="178" spans="1:81" x14ac:dyDescent="0.25">
      <c r="A178" t="s">
        <v>945</v>
      </c>
      <c r="H178" s="103"/>
      <c r="P178" s="104"/>
      <c r="U178" s="105"/>
      <c r="AC178" s="106"/>
      <c r="AH178" s="107"/>
      <c r="AP178" s="108"/>
      <c r="AU178" s="109"/>
      <c r="BC178" s="110"/>
      <c r="BH178" s="111"/>
      <c r="BP178" s="112"/>
      <c r="BU178" s="113"/>
      <c r="CC178" s="114"/>
    </row>
    <row r="179" spans="1:81" x14ac:dyDescent="0.25">
      <c r="A179" s="115" t="s">
        <v>946</v>
      </c>
      <c r="B179">
        <v>0.81</v>
      </c>
      <c r="C179">
        <v>0.97</v>
      </c>
    </row>
    <row r="180" spans="1:81" x14ac:dyDescent="0.25">
      <c r="A180" t="s">
        <v>947</v>
      </c>
      <c r="H180" s="116"/>
      <c r="P180" s="117"/>
      <c r="U180" s="118"/>
      <c r="AC180" s="119"/>
      <c r="AH180" s="120"/>
      <c r="AP180" s="121"/>
      <c r="AU180" s="122"/>
      <c r="BC180" s="123"/>
      <c r="BH180" s="124"/>
      <c r="BP180" s="125"/>
      <c r="BU180" s="126"/>
      <c r="CC180" s="127"/>
    </row>
    <row r="181" spans="1:81" x14ac:dyDescent="0.25">
      <c r="A181" s="128" t="s">
        <v>535</v>
      </c>
      <c r="B181">
        <v>1.37</v>
      </c>
      <c r="C181">
        <v>1.32</v>
      </c>
    </row>
    <row r="182" spans="1:81" x14ac:dyDescent="0.25">
      <c r="A182" s="129" t="s">
        <v>949</v>
      </c>
      <c r="B182">
        <v>2.0299999999999998</v>
      </c>
      <c r="C182">
        <v>1.1100000000000001</v>
      </c>
    </row>
    <row r="183" spans="1:81" x14ac:dyDescent="0.25">
      <c r="A183" s="130" t="s">
        <v>537</v>
      </c>
      <c r="B183">
        <v>1.22</v>
      </c>
      <c r="C183">
        <v>1.06</v>
      </c>
    </row>
    <row r="184" spans="1:81" x14ac:dyDescent="0.25">
      <c r="A184" s="131" t="s">
        <v>538</v>
      </c>
      <c r="B184">
        <v>0.95</v>
      </c>
      <c r="C184">
        <v>1.18</v>
      </c>
      <c r="G184" s="71" t="s">
        <v>1002</v>
      </c>
    </row>
    <row r="185" spans="1:81" x14ac:dyDescent="0.25">
      <c r="A185" s="132" t="s">
        <v>953</v>
      </c>
      <c r="B185">
        <v>0.3</v>
      </c>
      <c r="C185">
        <v>0.97</v>
      </c>
    </row>
    <row r="186" spans="1:81" x14ac:dyDescent="0.25">
      <c r="A186" s="133" t="s">
        <v>955</v>
      </c>
      <c r="B186">
        <v>0.92</v>
      </c>
      <c r="C186">
        <v>1.21</v>
      </c>
    </row>
    <row r="187" spans="1:81" ht="15.75" customHeight="1" x14ac:dyDescent="0.25">
      <c r="A187" s="36"/>
      <c r="B187" s="37">
        <f>AVERAGE(B3:B186)</f>
        <v>1.0640993788819875</v>
      </c>
      <c r="C187" s="37">
        <f>AVERAGE(C3:C186)</f>
        <v>0.99251700680272137</v>
      </c>
      <c r="D187" s="37">
        <f>AVERAGE(D3:D186)</f>
        <v>0.86599999999999999</v>
      </c>
      <c r="E187" s="37">
        <f>AVERAGE(E3:E186)</f>
        <v>0.77888888888888896</v>
      </c>
      <c r="F187" s="37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</row>
  </sheetData>
  <mergeCells count="12">
    <mergeCell ref="AB3:AE3"/>
    <mergeCell ref="H5:K5"/>
    <mergeCell ref="L5:O5"/>
    <mergeCell ref="P5:S5"/>
    <mergeCell ref="T5:W5"/>
    <mergeCell ref="X5:AA5"/>
    <mergeCell ref="AB5:AE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H28" sqref="H28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</row>
    <row r="2" spans="1:105" x14ac:dyDescent="0.25">
      <c r="A2" s="45">
        <v>45682</v>
      </c>
      <c r="B2" s="46" t="s">
        <v>713</v>
      </c>
      <c r="C2" s="46"/>
      <c r="D2" s="46"/>
      <c r="E2" s="46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0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7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Y151"/>
  <sheetViews>
    <sheetView topLeftCell="DB1" workbookViewId="0">
      <pane ySplit="1" topLeftCell="A2" activePane="bottomLeft" state="frozen"/>
      <selection pane="bottomLeft" activeCell="DN4" sqref="DN4:DS6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9" t="s">
        <v>5</v>
      </c>
      <c r="BV1" s="49" t="s">
        <v>6</v>
      </c>
      <c r="BW1" s="49" t="s">
        <v>7</v>
      </c>
      <c r="BX1" s="49" t="s">
        <v>8</v>
      </c>
      <c r="BY1" s="49" t="s">
        <v>9</v>
      </c>
      <c r="BZ1" s="49" t="s">
        <v>10</v>
      </c>
      <c r="CA1" s="49" t="s">
        <v>11</v>
      </c>
      <c r="CB1" s="49" t="s">
        <v>12</v>
      </c>
      <c r="CC1" s="50" t="s">
        <v>13</v>
      </c>
      <c r="CD1" s="49" t="s">
        <v>14</v>
      </c>
      <c r="CE1" s="49" t="s">
        <v>15</v>
      </c>
      <c r="CF1" s="49" t="s">
        <v>16</v>
      </c>
      <c r="CG1" s="49" t="s">
        <v>17</v>
      </c>
      <c r="CJ1" s="686" t="s">
        <v>1001</v>
      </c>
      <c r="CK1" s="665"/>
      <c r="CL1" s="665"/>
      <c r="CM1" s="665"/>
      <c r="CN1" s="665"/>
      <c r="CO1" s="665"/>
      <c r="CP1" s="682" t="s">
        <v>992</v>
      </c>
      <c r="CQ1" s="665"/>
      <c r="CR1" s="665"/>
      <c r="CS1" s="665"/>
      <c r="CT1" s="665"/>
      <c r="CU1" s="665"/>
      <c r="CV1" s="687" t="s">
        <v>999</v>
      </c>
      <c r="CW1" s="665"/>
      <c r="CX1" s="665"/>
      <c r="CY1" s="665"/>
      <c r="CZ1" s="665"/>
      <c r="DA1" s="665"/>
      <c r="DB1" s="680" t="s">
        <v>986</v>
      </c>
      <c r="DC1" s="665"/>
      <c r="DD1" s="665"/>
      <c r="DE1" s="665"/>
      <c r="DF1" s="665"/>
      <c r="DG1" s="665"/>
      <c r="DH1" s="688" t="s">
        <v>996</v>
      </c>
      <c r="DI1" s="665"/>
      <c r="DJ1" s="665"/>
      <c r="DK1" s="665"/>
      <c r="DL1" s="665"/>
      <c r="DM1" s="665"/>
      <c r="DN1" s="683" t="s">
        <v>964</v>
      </c>
      <c r="DO1" s="665"/>
      <c r="DP1" s="665"/>
      <c r="DQ1" s="665"/>
      <c r="DR1" s="665"/>
      <c r="DS1" s="665"/>
      <c r="DT1" s="683" t="s">
        <v>994</v>
      </c>
      <c r="DU1" s="665"/>
      <c r="DV1" s="665"/>
      <c r="DW1" s="665"/>
      <c r="DX1" s="665"/>
      <c r="DY1" s="665"/>
    </row>
    <row r="2" spans="1:129" x14ac:dyDescent="0.25">
      <c r="A2" s="51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9"/>
      <c r="CC2" s="13"/>
      <c r="CJ2" s="1">
        <f>AVERAGE(B3,B11,B19,B26,B42,B44,B52,B55,B61,B69,B76,B84,B85,B88,B94,B109,B117,B123,B130,B134,B150)</f>
        <v>1.1419047619047618</v>
      </c>
      <c r="CK2" s="1">
        <f t="shared" ref="CK2:CO2" si="0">AVERAGE(C3,C11,C19,C26,C42,C44,C52,C55,C61,C69,C76,C84,C85,C88,C94,C109,C117,C123,C130,C134,C150)</f>
        <v>1.2483333333333335</v>
      </c>
      <c r="CL2" s="1">
        <f t="shared" si="0"/>
        <v>1.2718181818181817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AVERAGE(B10,B17,B28,B33,B40,B50,B53,B64,B70,B77,B86,B90,B96,B102,B105,B114,B116,B120,B128,B135,B145)</f>
        <v>1.1838095238095239</v>
      </c>
      <c r="CQ2" s="1">
        <f t="shared" ref="CQ2:CU2" si="1">AVERAGE(C10,C17,C28,C33,C40,C50,C53,C64,C70,C77,C86,C90,C96,C102,C105,C114,C116,C120,C128,C135,C145)</f>
        <v>1.0935000000000001</v>
      </c>
      <c r="CR2" s="1">
        <f t="shared" si="1"/>
        <v>1.2307692307692308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 t="shared" ref="CV2" si="2">AVERAGE(B14,B22,B48,B63,B95,B100,B104,B149)</f>
        <v>1.1825000000000001</v>
      </c>
      <c r="CW2" s="1">
        <f t="shared" ref="CW2" si="3">AVERAGE(C14,C22,C48,C63,C95,C100,C104,C149)</f>
        <v>1.2974999999999999</v>
      </c>
      <c r="CX2" s="1">
        <f t="shared" ref="CX2" si="4">AVERAGE(D14,D22,D48,D63,D95,D100,D104,D149)</f>
        <v>0.87285714285714278</v>
      </c>
      <c r="CY2" s="1" t="e">
        <f t="shared" ref="CY2" si="5">AVERAGE(E14,E22,E48,E63,E95,E100,E104,E149)</f>
        <v>#DIV/0!</v>
      </c>
      <c r="CZ2" s="1" t="e">
        <f t="shared" ref="CZ2" si="6">AVERAGE(F14,F22,F48,F63,F95,F100,F104,F149)</f>
        <v>#DIV/0!</v>
      </c>
      <c r="DA2" s="1" t="e">
        <f t="shared" ref="DA2" si="7">AVERAGE(G14,G22,G48,G63,G95,G100,G104,G149)</f>
        <v>#DIV/0!</v>
      </c>
      <c r="DB2" s="1">
        <f t="shared" ref="DB2" si="8">AVERAGE(B12,B16,B62,B81,B125,B138,B142)</f>
        <v>0.99142857142857133</v>
      </c>
      <c r="DC2" s="1">
        <f t="shared" ref="DC2" si="9">AVERAGE(C12,C16,C62,C81,C125,C138,C142)</f>
        <v>1.2833333333333332</v>
      </c>
      <c r="DD2" s="1">
        <f t="shared" ref="DD2" si="10">AVERAGE(D12,D16,D62,D81,D125,D138,D142)</f>
        <v>1.224</v>
      </c>
      <c r="DE2" s="1" t="e">
        <f t="shared" ref="DE2" si="11">AVERAGE(E12,E16,E62,E81,E125,E138,E142)</f>
        <v>#DIV/0!</v>
      </c>
      <c r="DF2" s="1">
        <f t="shared" ref="DF2" si="12">AVERAGE(F12,F16,F62,F81,F125,F138,F142)</f>
        <v>1.63</v>
      </c>
      <c r="DG2" s="1" t="e">
        <f t="shared" ref="DG2" si="13">AVERAGE(G12,G16,G62,G81,G125,G138,G142)</f>
        <v>#DIV/0!</v>
      </c>
      <c r="DH2" s="1">
        <f>AVERAGE(B18,B27,B35,B41,B46,B99,B107,B111,B119,B147)</f>
        <v>1.2959999999999998</v>
      </c>
      <c r="DI2" s="1">
        <f t="shared" ref="DI2:DM2" si="14">AVERAGE(C18,C27,C35,C41,C46,C99,C107,C111,C119,C147)</f>
        <v>1.081</v>
      </c>
      <c r="DJ2" s="1">
        <f t="shared" si="14"/>
        <v>1.1100000000000001</v>
      </c>
      <c r="DK2" s="1" t="e">
        <f t="shared" si="14"/>
        <v>#DIV/0!</v>
      </c>
      <c r="DL2" s="1" t="e">
        <f t="shared" si="14"/>
        <v>#DIV/0!</v>
      </c>
      <c r="DM2" s="1">
        <f t="shared" si="14"/>
        <v>0.43000000000000005</v>
      </c>
      <c r="DN2" s="1">
        <f t="shared" ref="DN2" si="15">AVERAGE(B32,B45,B60,B121)</f>
        <v>1.2549999999999999</v>
      </c>
      <c r="DO2" s="1">
        <f t="shared" ref="DO2" si="16">AVERAGE(C32,C45,C60,C121)</f>
        <v>1.0775000000000001</v>
      </c>
      <c r="DP2" s="1">
        <f t="shared" ref="DP2" si="17">AVERAGE(D32,D45,D60,D121)</f>
        <v>1.2066666666666668</v>
      </c>
      <c r="DQ2" s="1" t="e">
        <f t="shared" ref="DQ2" si="18">AVERAGE(E32,E45,E60,E121)</f>
        <v>#DIV/0!</v>
      </c>
      <c r="DR2" s="1" t="e">
        <f t="shared" ref="DR2" si="19">AVERAGE(F32,F45,F60,F121)</f>
        <v>#DIV/0!</v>
      </c>
      <c r="DS2" s="1" t="e">
        <f t="shared" ref="DS2" si="20">AVERAGE(G32,G45,G60,G121)</f>
        <v>#DIV/0!</v>
      </c>
      <c r="DT2" s="1">
        <f>AVERAGE(B74,B146)</f>
        <v>1.4750000000000001</v>
      </c>
      <c r="DU2" s="1">
        <f t="shared" ref="DU2:DY2" si="21">AVERAGE(C74,C146)</f>
        <v>1.05</v>
      </c>
      <c r="DV2" s="1" t="e">
        <f t="shared" si="21"/>
        <v>#DIV/0!</v>
      </c>
      <c r="DW2" s="1" t="e">
        <f t="shared" si="21"/>
        <v>#DIV/0!</v>
      </c>
      <c r="DX2" s="1" t="e">
        <f t="shared" si="21"/>
        <v>#DIV/0!</v>
      </c>
      <c r="DY2" s="1" t="e">
        <f t="shared" si="21"/>
        <v>#DIV/0!</v>
      </c>
    </row>
    <row r="3" spans="1:12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9"/>
      <c r="CC3" s="13"/>
      <c r="CJ3" s="664">
        <f>_xlfn.AGGREGATE(1,6,CJ2:CO2)</f>
        <v>1.0986760461760463</v>
      </c>
      <c r="CK3" s="665"/>
      <c r="CL3" s="665"/>
      <c r="CM3" s="665"/>
      <c r="CN3" s="665"/>
      <c r="CO3" s="665"/>
      <c r="CP3" s="664">
        <f t="shared" ref="CP3" si="22">_xlfn.AGGREGATE(1,6,CP2:CU2)</f>
        <v>1.1030131257631259</v>
      </c>
      <c r="CQ3" s="665"/>
      <c r="CR3" s="665"/>
      <c r="CS3" s="665"/>
      <c r="CT3" s="665"/>
      <c r="CU3" s="665"/>
      <c r="CV3" s="664">
        <f t="shared" ref="CV3" si="23">_xlfn.AGGREGATE(1,6,CV2:DA2)</f>
        <v>1.1176190476190475</v>
      </c>
      <c r="CW3" s="665"/>
      <c r="CX3" s="665"/>
      <c r="CY3" s="665"/>
      <c r="CZ3" s="665"/>
      <c r="DA3" s="665"/>
      <c r="DB3" s="664">
        <f t="shared" ref="DB3" si="24">_xlfn.AGGREGATE(1,6,DB2:DG2)</f>
        <v>1.2821904761904761</v>
      </c>
      <c r="DC3" s="665"/>
      <c r="DD3" s="665"/>
      <c r="DE3" s="665"/>
      <c r="DF3" s="665"/>
      <c r="DG3" s="665"/>
      <c r="DH3" s="664">
        <f t="shared" ref="DH3" si="25">_xlfn.AGGREGATE(1,6,DH2:DM2)</f>
        <v>0.97925000000000006</v>
      </c>
      <c r="DI3" s="665"/>
      <c r="DJ3" s="665"/>
      <c r="DK3" s="665"/>
      <c r="DL3" s="665"/>
      <c r="DM3" s="665"/>
      <c r="DN3" s="664">
        <f t="shared" ref="DN3" si="26">_xlfn.AGGREGATE(1,6,DN2:DS2)</f>
        <v>1.1797222222222221</v>
      </c>
      <c r="DO3" s="665"/>
      <c r="DP3" s="665"/>
      <c r="DQ3" s="665"/>
      <c r="DR3" s="665"/>
      <c r="DS3" s="665"/>
      <c r="DT3" s="664">
        <f t="shared" ref="DT3" si="27">_xlfn.AGGREGATE(1,6,DT2:DY2)</f>
        <v>1.2625000000000002</v>
      </c>
      <c r="DU3" s="665"/>
      <c r="DV3" s="665"/>
      <c r="DW3" s="665"/>
      <c r="DX3" s="665"/>
      <c r="DY3" s="665"/>
    </row>
    <row r="4" spans="1:12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9"/>
      <c r="CC4" s="13"/>
      <c r="CJ4" s="680" t="s">
        <v>988</v>
      </c>
      <c r="CK4" s="665"/>
      <c r="CL4" s="665"/>
      <c r="CM4" s="665"/>
      <c r="CN4" s="665"/>
      <c r="CO4" s="665"/>
      <c r="CP4" s="682" t="s">
        <v>978</v>
      </c>
      <c r="CQ4" s="665"/>
      <c r="CR4" s="665"/>
      <c r="CS4" s="665"/>
      <c r="CT4" s="665"/>
      <c r="CU4" s="665"/>
      <c r="CV4" s="683" t="s">
        <v>990</v>
      </c>
      <c r="CW4" s="665"/>
      <c r="CX4" s="665"/>
      <c r="CY4" s="665"/>
      <c r="CZ4" s="665"/>
      <c r="DA4" s="665"/>
      <c r="DB4" s="680" t="s">
        <v>998</v>
      </c>
      <c r="DC4" s="665"/>
      <c r="DD4" s="665"/>
      <c r="DE4" s="665"/>
      <c r="DF4" s="665"/>
      <c r="DG4" s="665"/>
      <c r="DH4" s="683" t="s">
        <v>984</v>
      </c>
      <c r="DI4" s="665"/>
      <c r="DJ4" s="665"/>
      <c r="DK4" s="665"/>
      <c r="DL4" s="665"/>
      <c r="DM4" s="665"/>
      <c r="DN4" s="685" t="s">
        <v>969</v>
      </c>
      <c r="DO4" s="665"/>
      <c r="DP4" s="665"/>
      <c r="DQ4" s="665"/>
      <c r="DR4" s="665"/>
      <c r="DS4" s="665"/>
    </row>
    <row r="5" spans="1:12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9"/>
      <c r="CC5" s="13"/>
      <c r="CJ5" s="1">
        <f>AVERAGE(B4,B13,B21,B38,B58,B72,B78,B139,B143)</f>
        <v>1.2433333333333334</v>
      </c>
      <c r="CK5" s="1">
        <f t="shared" ref="CK5:CO5" si="28">AVERAGE(C4,C13,C21,C38,C58,C72,C78,C139,C143)</f>
        <v>1.2787500000000001</v>
      </c>
      <c r="CL5" s="1">
        <f t="shared" si="28"/>
        <v>1.0842857142857143</v>
      </c>
      <c r="CM5" s="1" t="e">
        <f t="shared" si="28"/>
        <v>#DIV/0!</v>
      </c>
      <c r="CN5" s="1">
        <f t="shared" si="28"/>
        <v>0.53</v>
      </c>
      <c r="CO5" s="1" t="e">
        <f t="shared" si="28"/>
        <v>#DIV/0!</v>
      </c>
      <c r="CP5" s="1">
        <f t="shared" ref="CP5" si="29">AVERAGE(B5,B8,B23,B29,B34,B47,B57,B65,B67,B93,B101,B108,B113,B124,B132,B136)</f>
        <v>1.2893749999999999</v>
      </c>
      <c r="CQ5" s="1">
        <f t="shared" ref="CQ5" si="30">AVERAGE(C5,C8,C23,C29,C34,C47,C57,C65,C67,C93,C101,C108,C113,C124,C132,C136)</f>
        <v>1.2206666666666663</v>
      </c>
      <c r="CR5" s="1">
        <f t="shared" ref="CR5" si="31">AVERAGE(D5,D8,D23,D29,D34,D47,D57,D65,D67,D93,D101,D108,D113,D124)</f>
        <v>1.2310000000000001</v>
      </c>
      <c r="CS5" s="1" t="e">
        <f t="shared" ref="CS5" si="32">AVERAGE(E5,E8,E23,E29,E34,E47,E57,E65,E67)</f>
        <v>#DIV/0!</v>
      </c>
      <c r="CT5" s="1">
        <f t="shared" ref="CT5" si="33">AVERAGE(F5,F8,F23,F29,F34,F47,F57,F65,F67,F136)</f>
        <v>1.105</v>
      </c>
      <c r="CU5" s="1">
        <f t="shared" ref="CU5" si="34">AVERAGE(G5,G8,G23,G29,G34,G47,G57,G65,G67,G101,G113)</f>
        <v>0.98</v>
      </c>
      <c r="CV5" s="1">
        <f t="shared" ref="CV5" si="35">AVERAGE(B6,B9,B37,B82,B92,B97,B110,B129,B133,B144)</f>
        <v>1.2669999999999999</v>
      </c>
      <c r="CW5" s="1">
        <f t="shared" ref="CW5" si="36">AVERAGE(C6,C9,C37,C82,C92,C97,C110,C129,C133,C144)</f>
        <v>1.26</v>
      </c>
      <c r="CX5" s="1">
        <f t="shared" ref="CX5" si="37">AVERAGE(D6,D9,D37,D82,D92,D97,D110,D129,D133,D144)</f>
        <v>1.3474999999999999</v>
      </c>
      <c r="CY5" s="1" t="e">
        <f t="shared" ref="CY5" si="38">AVERAGE(E6,E9,E37,E82,E92,E97,E110,E129,E133,E144)</f>
        <v>#DIV/0!</v>
      </c>
      <c r="CZ5" s="1">
        <f t="shared" ref="CZ5" si="39">AVERAGE(F6,F9,F37,F82,F92,F97,F110,F129,F133,F144)</f>
        <v>1.57</v>
      </c>
      <c r="DA5" s="1" t="e">
        <f t="shared" ref="DA5" si="40">AVERAGE(G6,G9,G37,G82,G92,G97,G110,G129,G133,G144)</f>
        <v>#DIV/0!</v>
      </c>
      <c r="DB5" s="1">
        <f t="shared" ref="DB5" si="41">AVERAGE(B24,B30,B39,B71,B75,B80,B106,B122,B148)</f>
        <v>1.1244444444444444</v>
      </c>
      <c r="DC5" s="1">
        <f t="shared" ref="DC5" si="42">AVERAGE(C24,C30,C39,C71,C75,C80,C106,C122,C148)</f>
        <v>1.5914285714285714</v>
      </c>
      <c r="DD5" s="1">
        <f t="shared" ref="DD5" si="43">AVERAGE(D24,D30,D39,D71,D75,D80,D106,D122,D148)</f>
        <v>1.25</v>
      </c>
      <c r="DE5" s="1" t="e">
        <f t="shared" ref="DE5" si="44">AVERAGE(E24,E30,E39,E71,E75,E80,E106,E122,E148)</f>
        <v>#DIV/0!</v>
      </c>
      <c r="DF5" s="1">
        <f t="shared" ref="DF5" si="45">AVERAGE(F24,F30,F39,F71,F75,F80,F106,F122,F148)</f>
        <v>1.4649999999999999</v>
      </c>
      <c r="DG5" s="1" t="e">
        <f t="shared" ref="DG5" si="46">AVERAGE(G24,G30,G39,G71,G75,G80,G106,G122,G148)</f>
        <v>#DIV/0!</v>
      </c>
      <c r="DH5" s="1">
        <f t="shared" ref="DH5" si="47">AVERAGE(B20,B141)</f>
        <v>1.1399999999999999</v>
      </c>
      <c r="DI5" s="1">
        <f t="shared" ref="DI5" si="48">AVERAGE(C20,C141)</f>
        <v>1.26</v>
      </c>
      <c r="DJ5" s="1">
        <f t="shared" ref="DJ5" si="49">AVERAGE(D20,D141)</f>
        <v>0.93</v>
      </c>
      <c r="DK5" s="1" t="e">
        <f t="shared" ref="DK5" si="50">AVERAGE(E20,E141)</f>
        <v>#DIV/0!</v>
      </c>
      <c r="DL5" s="1" t="e">
        <f t="shared" ref="DL5" si="51">AVERAGE(F20,F141)</f>
        <v>#DIV/0!</v>
      </c>
      <c r="DM5" s="1" t="e">
        <f t="shared" ref="DM5" si="52">AVERAGE(G20,G141)</f>
        <v>#DIV/0!</v>
      </c>
      <c r="DN5" s="1">
        <f>AVERAGE(B68,B126)</f>
        <v>1.1000000000000001</v>
      </c>
      <c r="DO5" s="1">
        <f t="shared" ref="DO5:DS5" si="53">AVERAGE(C68,C126)</f>
        <v>0.87</v>
      </c>
      <c r="DP5" s="1">
        <f t="shared" si="53"/>
        <v>0.8</v>
      </c>
      <c r="DQ5" s="1" t="e">
        <f t="shared" si="53"/>
        <v>#DIV/0!</v>
      </c>
      <c r="DR5" s="1" t="e">
        <f t="shared" si="53"/>
        <v>#DIV/0!</v>
      </c>
      <c r="DS5" s="1" t="e">
        <f t="shared" si="53"/>
        <v>#DIV/0!</v>
      </c>
    </row>
    <row r="6" spans="1:12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9"/>
      <c r="CC6" s="13"/>
      <c r="CJ6" s="664">
        <f>_xlfn.AGGREGATE(1,6,CJ5:CO5)</f>
        <v>1.0340922619047621</v>
      </c>
      <c r="CK6" s="665"/>
      <c r="CL6" s="665"/>
      <c r="CM6" s="665"/>
      <c r="CN6" s="665"/>
      <c r="CO6" s="665"/>
      <c r="CP6" s="664">
        <f t="shared" ref="CP6" si="54">_xlfn.AGGREGATE(1,6,CP5:CU5)</f>
        <v>1.1652083333333334</v>
      </c>
      <c r="CQ6" s="665"/>
      <c r="CR6" s="665"/>
      <c r="CS6" s="665"/>
      <c r="CT6" s="665"/>
      <c r="CU6" s="665"/>
      <c r="CV6" s="664">
        <f t="shared" ref="CV6" si="55">_xlfn.AGGREGATE(1,6,CV5:DA5)</f>
        <v>1.3611250000000001</v>
      </c>
      <c r="CW6" s="665"/>
      <c r="CX6" s="665"/>
      <c r="CY6" s="665"/>
      <c r="CZ6" s="665"/>
      <c r="DA6" s="665"/>
      <c r="DB6" s="664">
        <f t="shared" ref="DB6" si="56">_xlfn.AGGREGATE(1,6,DB5:DG5)</f>
        <v>1.357718253968254</v>
      </c>
      <c r="DC6" s="665"/>
      <c r="DD6" s="665"/>
      <c r="DE6" s="665"/>
      <c r="DF6" s="665"/>
      <c r="DG6" s="665"/>
      <c r="DH6" s="664">
        <f t="shared" ref="DH6" si="57">_xlfn.AGGREGATE(1,6,DH5:DM5)</f>
        <v>1.1100000000000001</v>
      </c>
      <c r="DI6" s="665"/>
      <c r="DJ6" s="665"/>
      <c r="DK6" s="665"/>
      <c r="DL6" s="665"/>
      <c r="DM6" s="665"/>
      <c r="DN6" s="664">
        <f t="shared" ref="DN6" si="58">_xlfn.AGGREGATE(1,6,DN5:DS5)</f>
        <v>0.92333333333333345</v>
      </c>
      <c r="DO6" s="665"/>
      <c r="DP6" s="665"/>
      <c r="DQ6" s="665"/>
      <c r="DR6" s="665"/>
      <c r="DS6" s="665"/>
    </row>
    <row r="7" spans="1:129" x14ac:dyDescent="0.25">
      <c r="A7" s="45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9"/>
      <c r="CC7" s="13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</row>
    <row r="8" spans="1:12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9"/>
      <c r="CC8" s="13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</row>
    <row r="9" spans="1:12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9"/>
      <c r="CC9" s="13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</row>
    <row r="10" spans="1:12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9"/>
      <c r="CC10" s="13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</row>
    <row r="11" spans="1:12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9"/>
      <c r="CC11" s="13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</row>
    <row r="12" spans="1:12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9"/>
      <c r="CC12" s="13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</row>
    <row r="13" spans="1:12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9"/>
      <c r="CC13" s="13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</row>
    <row r="14" spans="1:12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9"/>
      <c r="CC14" s="13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</row>
    <row r="15" spans="1:129" x14ac:dyDescent="0.25">
      <c r="A15" s="51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9"/>
      <c r="CC15" s="13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</row>
    <row r="16" spans="1:129" x14ac:dyDescent="0.25">
      <c r="A16" s="52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9"/>
      <c r="CC16" s="13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9"/>
      <c r="CC17" s="13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9"/>
      <c r="CC18" s="13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9"/>
      <c r="CC19" s="13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9"/>
      <c r="CC20" s="13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9"/>
      <c r="CC21" s="13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9"/>
      <c r="CC22" s="13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9"/>
      <c r="CC23" s="13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9"/>
      <c r="CC24" s="13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</row>
    <row r="25" spans="1:123" ht="15.75" customHeight="1" x14ac:dyDescent="0.25">
      <c r="A25" s="51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9"/>
      <c r="CC25" s="13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9"/>
      <c r="CC26" s="13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9"/>
      <c r="CC27" s="13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9"/>
      <c r="CC28" s="13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9"/>
      <c r="CC29" s="13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9"/>
      <c r="CC30" s="13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</row>
    <row r="31" spans="1:123" ht="15.75" customHeight="1" x14ac:dyDescent="0.25">
      <c r="A31" s="45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9"/>
      <c r="CC31" s="13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9"/>
      <c r="CC32" s="13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9"/>
      <c r="CC33" s="13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9"/>
      <c r="CC34" s="13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9"/>
      <c r="CC35" s="13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</row>
    <row r="36" spans="1:123" ht="15.75" customHeight="1" x14ac:dyDescent="0.25">
      <c r="A36" s="51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9"/>
      <c r="CC36" s="13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9"/>
      <c r="CC37" s="13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9"/>
      <c r="CC38" s="13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9"/>
      <c r="CC39" s="13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9"/>
      <c r="CC40" s="13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9"/>
      <c r="CC41" s="13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9"/>
      <c r="CC42" s="13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</row>
    <row r="43" spans="1:123" ht="15.75" customHeight="1" x14ac:dyDescent="0.25">
      <c r="A43" s="51">
        <v>45689</v>
      </c>
      <c r="B43" s="51"/>
      <c r="C43" s="51"/>
      <c r="D43" s="51"/>
      <c r="E43" s="51"/>
      <c r="F43" s="4"/>
      <c r="G43" s="4"/>
      <c r="H43" s="2"/>
      <c r="I43" s="36"/>
      <c r="J43" s="36"/>
      <c r="K43" s="36"/>
      <c r="L43" s="36"/>
      <c r="M43" s="36"/>
      <c r="N43" s="36"/>
      <c r="O43" s="36"/>
      <c r="P43" s="13"/>
      <c r="Q43" s="36"/>
      <c r="R43" s="36"/>
      <c r="S43" s="36"/>
      <c r="T43" s="36"/>
      <c r="U43" s="4"/>
      <c r="V43" s="36"/>
      <c r="W43" s="36"/>
      <c r="X43" s="36"/>
      <c r="Y43" s="36"/>
      <c r="Z43" s="36"/>
      <c r="AA43" s="36"/>
      <c r="AB43" s="36"/>
      <c r="AC43" s="13"/>
      <c r="AD43" s="36"/>
      <c r="AE43" s="36"/>
      <c r="AF43" s="36"/>
      <c r="AG43" s="36"/>
      <c r="AH43" s="8"/>
      <c r="AI43" s="36"/>
      <c r="AJ43" s="36"/>
      <c r="AK43" s="36"/>
      <c r="AL43" s="36"/>
      <c r="AM43" s="36"/>
      <c r="AN43" s="36"/>
      <c r="AO43" s="36"/>
      <c r="AP43" s="13"/>
      <c r="AQ43" s="36"/>
      <c r="AR43" s="36"/>
      <c r="AS43" s="36"/>
      <c r="AT43" s="36"/>
      <c r="AU43" s="6"/>
      <c r="AV43" s="36"/>
      <c r="AW43" s="36"/>
      <c r="AX43" s="36"/>
      <c r="AY43" s="36"/>
      <c r="AZ43" s="36"/>
      <c r="BA43" s="36"/>
      <c r="BB43" s="36"/>
      <c r="BC43" s="13"/>
      <c r="BD43" s="36"/>
      <c r="BE43" s="36"/>
      <c r="BF43" s="36"/>
      <c r="BG43" s="36"/>
      <c r="BH43" s="10"/>
      <c r="BI43" s="36"/>
      <c r="BJ43" s="36"/>
      <c r="BK43" s="36"/>
      <c r="BL43" s="36"/>
      <c r="BM43" s="36"/>
      <c r="BN43" s="36"/>
      <c r="BO43" s="36"/>
      <c r="BP43" s="13"/>
      <c r="BQ43" s="36"/>
      <c r="BR43" s="36"/>
      <c r="BS43" s="36"/>
      <c r="BT43" s="36"/>
      <c r="BU43" s="49"/>
      <c r="BV43" s="36"/>
      <c r="BW43" s="36"/>
      <c r="BX43" s="36"/>
      <c r="BY43" s="36"/>
      <c r="BZ43" s="36"/>
      <c r="CA43" s="36"/>
      <c r="CB43" s="36"/>
      <c r="CC43" s="13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</row>
    <row r="44" spans="1:123" ht="15.75" customHeight="1" x14ac:dyDescent="0.25">
      <c r="A44" s="6" t="s">
        <v>869</v>
      </c>
      <c r="B44" s="37">
        <v>0.81</v>
      </c>
      <c r="C44" s="37">
        <v>1.01</v>
      </c>
      <c r="D44" s="37">
        <v>1.4</v>
      </c>
      <c r="E44" s="36"/>
      <c r="H44" s="2">
        <v>1</v>
      </c>
      <c r="I44" s="37">
        <v>4</v>
      </c>
      <c r="J44" s="37">
        <v>1</v>
      </c>
      <c r="K44" s="37">
        <v>0</v>
      </c>
      <c r="L44" s="37">
        <v>0</v>
      </c>
      <c r="M44" s="37">
        <v>0</v>
      </c>
      <c r="N44" s="37">
        <v>3</v>
      </c>
      <c r="O44" s="37">
        <v>1</v>
      </c>
      <c r="P44" s="13">
        <v>1</v>
      </c>
      <c r="Q44" s="37">
        <v>0</v>
      </c>
      <c r="R44" s="37">
        <v>0</v>
      </c>
      <c r="S44" s="37">
        <v>0</v>
      </c>
      <c r="T44" s="37">
        <v>0</v>
      </c>
      <c r="U44" s="4">
        <v>3</v>
      </c>
      <c r="V44" s="37">
        <v>2</v>
      </c>
      <c r="W44" s="37">
        <v>0</v>
      </c>
      <c r="X44" s="37">
        <v>1</v>
      </c>
      <c r="Y44" s="37">
        <v>0</v>
      </c>
      <c r="Z44" s="37">
        <v>1</v>
      </c>
      <c r="AA44" s="37">
        <v>4</v>
      </c>
      <c r="AB44" s="37">
        <v>0</v>
      </c>
      <c r="AC44" s="13">
        <v>0</v>
      </c>
      <c r="AD44" s="37">
        <v>1</v>
      </c>
      <c r="AE44" s="37">
        <v>0</v>
      </c>
      <c r="AF44" s="37">
        <v>0</v>
      </c>
      <c r="AG44" s="37">
        <v>0</v>
      </c>
      <c r="AH44" s="47">
        <v>2</v>
      </c>
      <c r="AI44" s="37">
        <v>0</v>
      </c>
      <c r="AJ44" s="37">
        <v>0</v>
      </c>
      <c r="AK44" s="37">
        <v>2</v>
      </c>
      <c r="AL44" s="37">
        <v>0</v>
      </c>
      <c r="AM44" s="37">
        <v>0</v>
      </c>
      <c r="AN44" s="37">
        <v>5</v>
      </c>
      <c r="AO44" s="37">
        <v>1</v>
      </c>
      <c r="AP44" s="13">
        <v>0</v>
      </c>
      <c r="AQ44" s="37">
        <v>1</v>
      </c>
      <c r="AR44" s="37">
        <v>1</v>
      </c>
      <c r="AS44" s="37">
        <v>0</v>
      </c>
      <c r="AT44" s="37">
        <v>0</v>
      </c>
      <c r="AU44" s="6"/>
      <c r="AV44" s="36"/>
      <c r="AW44" s="36"/>
      <c r="AX44" s="36"/>
      <c r="AY44" s="36"/>
      <c r="AZ44" s="36"/>
      <c r="BA44" s="36"/>
      <c r="BB44" s="36"/>
      <c r="BC44" s="13"/>
      <c r="BD44" s="36"/>
      <c r="BE44" s="36"/>
      <c r="BF44" s="36"/>
      <c r="BG44" s="36"/>
      <c r="BH44" s="10"/>
      <c r="BI44" s="36"/>
      <c r="BJ44" s="36"/>
      <c r="BK44" s="36"/>
      <c r="BL44" s="36"/>
      <c r="BM44" s="36"/>
      <c r="BN44" s="36"/>
      <c r="BO44" s="36"/>
      <c r="BP44" s="13"/>
      <c r="BQ44" s="36"/>
      <c r="BR44" s="36"/>
      <c r="BS44" s="36"/>
      <c r="BT44" s="36"/>
      <c r="BU44" s="49"/>
      <c r="BV44" s="36"/>
      <c r="BW44" s="36"/>
      <c r="BX44" s="36"/>
      <c r="BY44" s="36"/>
      <c r="BZ44" s="36"/>
      <c r="CA44" s="36"/>
      <c r="CB44" s="36"/>
      <c r="CC44" s="13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</row>
    <row r="45" spans="1:123" ht="15.75" customHeight="1" x14ac:dyDescent="0.25">
      <c r="A45" s="2" t="s">
        <v>870</v>
      </c>
      <c r="B45" s="37">
        <v>1.17</v>
      </c>
      <c r="C45" s="37">
        <v>1.41</v>
      </c>
      <c r="D45" s="37">
        <v>1.27</v>
      </c>
      <c r="E45" s="36"/>
      <c r="H45" s="2">
        <v>0</v>
      </c>
      <c r="I45" s="37">
        <v>1</v>
      </c>
      <c r="J45" s="37">
        <v>1</v>
      </c>
      <c r="K45" s="37">
        <v>0</v>
      </c>
      <c r="L45" s="37">
        <v>0</v>
      </c>
      <c r="M45" s="37">
        <v>0</v>
      </c>
      <c r="N45" s="37">
        <v>4</v>
      </c>
      <c r="O45" s="37">
        <v>1</v>
      </c>
      <c r="P45" s="13">
        <v>0</v>
      </c>
      <c r="Q45" s="37">
        <v>0</v>
      </c>
      <c r="R45" s="37">
        <v>1</v>
      </c>
      <c r="S45" s="37">
        <v>0</v>
      </c>
      <c r="T45" s="37">
        <v>0</v>
      </c>
      <c r="U45" s="4">
        <v>1</v>
      </c>
      <c r="V45" s="37">
        <v>5</v>
      </c>
      <c r="W45" s="37">
        <v>2</v>
      </c>
      <c r="X45" s="37">
        <v>0</v>
      </c>
      <c r="Y45" s="37">
        <v>0</v>
      </c>
      <c r="Z45" s="37">
        <v>0</v>
      </c>
      <c r="AA45" s="37">
        <v>2</v>
      </c>
      <c r="AB45" s="37">
        <v>1</v>
      </c>
      <c r="AC45" s="13">
        <v>0</v>
      </c>
      <c r="AD45" s="37">
        <v>1</v>
      </c>
      <c r="AE45" s="37">
        <v>0</v>
      </c>
      <c r="AF45" s="37">
        <v>0</v>
      </c>
      <c r="AG45" s="37">
        <v>0</v>
      </c>
      <c r="AH45" s="8">
        <v>0</v>
      </c>
      <c r="AI45" s="37">
        <v>1</v>
      </c>
      <c r="AJ45" s="37">
        <v>3</v>
      </c>
      <c r="AK45" s="37">
        <v>0</v>
      </c>
      <c r="AL45" s="37">
        <v>0</v>
      </c>
      <c r="AM45" s="37">
        <v>0</v>
      </c>
      <c r="AN45" s="37">
        <v>4</v>
      </c>
      <c r="AO45" s="37">
        <v>1</v>
      </c>
      <c r="AP45" s="13">
        <v>1</v>
      </c>
      <c r="AQ45" s="37">
        <v>1</v>
      </c>
      <c r="AR45" s="37">
        <v>0</v>
      </c>
      <c r="AS45" s="37">
        <v>0</v>
      </c>
      <c r="AT45" s="37">
        <v>0</v>
      </c>
      <c r="AU45" s="6"/>
      <c r="AV45" s="36"/>
      <c r="AW45" s="36"/>
      <c r="AX45" s="36"/>
      <c r="AY45" s="36"/>
      <c r="AZ45" s="36"/>
      <c r="BA45" s="36"/>
      <c r="BB45" s="36"/>
      <c r="BC45" s="13"/>
      <c r="BD45" s="36"/>
      <c r="BE45" s="36"/>
      <c r="BF45" s="36"/>
      <c r="BG45" s="36"/>
      <c r="BH45" s="10"/>
      <c r="BI45" s="36"/>
      <c r="BJ45" s="36"/>
      <c r="BK45" s="36"/>
      <c r="BL45" s="36"/>
      <c r="BM45" s="36"/>
      <c r="BN45" s="36"/>
      <c r="BO45" s="36"/>
      <c r="BP45" s="13"/>
      <c r="BQ45" s="36"/>
      <c r="BR45" s="36"/>
      <c r="BS45" s="36"/>
      <c r="BT45" s="36"/>
      <c r="BU45" s="49"/>
      <c r="BV45" s="36"/>
      <c r="BW45" s="36"/>
      <c r="BX45" s="36"/>
      <c r="BY45" s="36"/>
      <c r="BZ45" s="36"/>
      <c r="CA45" s="36"/>
      <c r="CB45" s="36"/>
      <c r="CC45" s="13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</row>
    <row r="46" spans="1:123" ht="15.75" customHeight="1" x14ac:dyDescent="0.25">
      <c r="A46" s="6" t="s">
        <v>871</v>
      </c>
      <c r="B46" s="37">
        <v>0.91</v>
      </c>
      <c r="C46" s="37">
        <v>1.24</v>
      </c>
      <c r="D46" s="37">
        <v>1.1299999999999999</v>
      </c>
      <c r="E46" s="36"/>
      <c r="H46" s="2">
        <v>1</v>
      </c>
      <c r="I46" s="37">
        <v>2</v>
      </c>
      <c r="J46" s="37">
        <v>1</v>
      </c>
      <c r="K46" s="37">
        <v>0</v>
      </c>
      <c r="L46" s="37">
        <v>0</v>
      </c>
      <c r="M46" s="37">
        <v>0</v>
      </c>
      <c r="N46" s="37">
        <v>2</v>
      </c>
      <c r="O46" s="37">
        <v>0</v>
      </c>
      <c r="P46" s="13">
        <v>0</v>
      </c>
      <c r="Q46" s="37">
        <v>0</v>
      </c>
      <c r="R46" s="37">
        <v>0</v>
      </c>
      <c r="S46" s="37">
        <v>0</v>
      </c>
      <c r="T46" s="37">
        <v>0</v>
      </c>
      <c r="U46" s="4">
        <v>1</v>
      </c>
      <c r="V46" s="37">
        <v>4</v>
      </c>
      <c r="W46" s="37">
        <v>1</v>
      </c>
      <c r="X46" s="37">
        <v>0</v>
      </c>
      <c r="Y46" s="37">
        <v>0</v>
      </c>
      <c r="Z46" s="37">
        <v>0</v>
      </c>
      <c r="AA46" s="37">
        <v>3</v>
      </c>
      <c r="AB46" s="37">
        <v>2</v>
      </c>
      <c r="AC46" s="13">
        <v>0</v>
      </c>
      <c r="AD46" s="37">
        <v>0</v>
      </c>
      <c r="AE46" s="37">
        <v>0</v>
      </c>
      <c r="AF46" s="37">
        <v>0</v>
      </c>
      <c r="AG46" s="37">
        <v>0</v>
      </c>
      <c r="AH46" s="8">
        <v>0</v>
      </c>
      <c r="AI46" s="37">
        <v>6</v>
      </c>
      <c r="AJ46" s="37">
        <v>1</v>
      </c>
      <c r="AK46" s="37">
        <v>0</v>
      </c>
      <c r="AL46" s="37">
        <v>0</v>
      </c>
      <c r="AM46" s="37">
        <v>0</v>
      </c>
      <c r="AN46" s="37">
        <v>4</v>
      </c>
      <c r="AO46" s="37">
        <v>0</v>
      </c>
      <c r="AP46" s="13">
        <v>0</v>
      </c>
      <c r="AQ46" s="37">
        <v>0</v>
      </c>
      <c r="AR46" s="37">
        <v>0</v>
      </c>
      <c r="AS46" s="37">
        <v>0</v>
      </c>
      <c r="AT46" s="37">
        <v>0</v>
      </c>
      <c r="AU46" s="6"/>
      <c r="AV46" s="36"/>
      <c r="AW46" s="36"/>
      <c r="AX46" s="36"/>
      <c r="AY46" s="36"/>
      <c r="AZ46" s="36"/>
      <c r="BA46" s="36"/>
      <c r="BB46" s="36"/>
      <c r="BC46" s="13"/>
      <c r="BD46" s="36"/>
      <c r="BE46" s="36"/>
      <c r="BF46" s="36"/>
      <c r="BG46" s="36"/>
      <c r="BH46" s="10"/>
      <c r="BI46" s="36"/>
      <c r="BJ46" s="36"/>
      <c r="BK46" s="36"/>
      <c r="BL46" s="36"/>
      <c r="BM46" s="36"/>
      <c r="BN46" s="36"/>
      <c r="BO46" s="36"/>
      <c r="BP46" s="13"/>
      <c r="BQ46" s="36"/>
      <c r="BR46" s="36"/>
      <c r="BS46" s="36"/>
      <c r="BT46" s="36"/>
      <c r="BU46" s="49"/>
      <c r="BV46" s="36"/>
      <c r="BW46" s="36"/>
      <c r="BX46" s="36"/>
      <c r="BY46" s="36"/>
      <c r="BZ46" s="36"/>
      <c r="CA46" s="36"/>
      <c r="CB46" s="36"/>
      <c r="CC46" s="13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</row>
    <row r="47" spans="1:123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H47" s="2">
        <v>0</v>
      </c>
      <c r="I47" s="37">
        <v>1</v>
      </c>
      <c r="J47" s="37">
        <v>0</v>
      </c>
      <c r="K47" s="37">
        <v>0</v>
      </c>
      <c r="L47" s="37">
        <v>0</v>
      </c>
      <c r="M47" s="37">
        <v>0</v>
      </c>
      <c r="N47" s="37">
        <v>2</v>
      </c>
      <c r="O47" s="37">
        <v>0</v>
      </c>
      <c r="P47" s="13">
        <v>0</v>
      </c>
      <c r="Q47" s="37">
        <v>0</v>
      </c>
      <c r="R47" s="37">
        <v>0</v>
      </c>
      <c r="S47" s="37">
        <v>0</v>
      </c>
      <c r="T47" s="37">
        <v>0</v>
      </c>
      <c r="U47" s="4">
        <v>0</v>
      </c>
      <c r="V47" s="37">
        <v>1</v>
      </c>
      <c r="W47" s="37">
        <v>0</v>
      </c>
      <c r="X47" s="37">
        <v>1</v>
      </c>
      <c r="Y47" s="37">
        <v>0</v>
      </c>
      <c r="Z47" s="37">
        <v>0</v>
      </c>
      <c r="AA47" s="37">
        <v>1</v>
      </c>
      <c r="AB47" s="37">
        <v>1</v>
      </c>
      <c r="AC47" s="13">
        <v>0</v>
      </c>
      <c r="AD47" s="37">
        <v>0</v>
      </c>
      <c r="AE47" s="37">
        <v>0</v>
      </c>
      <c r="AF47" s="37">
        <v>0</v>
      </c>
      <c r="AG47" s="37">
        <v>0</v>
      </c>
      <c r="AH47" s="8">
        <v>0</v>
      </c>
      <c r="AI47" s="37">
        <v>3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13">
        <v>0</v>
      </c>
      <c r="AQ47" s="37">
        <v>0</v>
      </c>
      <c r="AR47" s="37">
        <v>0</v>
      </c>
      <c r="AS47" s="37">
        <v>0</v>
      </c>
      <c r="AT47" s="37">
        <v>0</v>
      </c>
      <c r="AU47" s="6"/>
      <c r="AV47" s="36"/>
      <c r="AW47" s="36"/>
      <c r="AX47" s="36"/>
      <c r="AY47" s="36"/>
      <c r="AZ47" s="36"/>
      <c r="BA47" s="36"/>
      <c r="BB47" s="36"/>
      <c r="BC47" s="13"/>
      <c r="BD47" s="36"/>
      <c r="BE47" s="36"/>
      <c r="BF47" s="36"/>
      <c r="BG47" s="36"/>
      <c r="BH47" s="10"/>
      <c r="BI47" s="36"/>
      <c r="BJ47" s="36"/>
      <c r="BK47" s="36"/>
      <c r="BL47" s="36"/>
      <c r="BM47" s="36"/>
      <c r="BN47" s="36"/>
      <c r="BO47" s="36"/>
      <c r="BP47" s="13"/>
      <c r="BQ47" s="36"/>
      <c r="BR47" s="36"/>
      <c r="BS47" s="36"/>
      <c r="BT47" s="36"/>
      <c r="BU47" s="49"/>
      <c r="BV47" s="36"/>
      <c r="BW47" s="36"/>
      <c r="BX47" s="36"/>
      <c r="BY47" s="36"/>
      <c r="BZ47" s="36"/>
      <c r="CA47" s="36"/>
      <c r="CB47" s="36"/>
      <c r="CC47" s="13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</row>
    <row r="48" spans="1:123" ht="15.75" customHeight="1" x14ac:dyDescent="0.25">
      <c r="A48" s="2" t="s">
        <v>872</v>
      </c>
      <c r="B48" s="37">
        <v>1.22</v>
      </c>
      <c r="C48" s="37">
        <v>1.64</v>
      </c>
      <c r="D48" s="37">
        <v>1.36</v>
      </c>
      <c r="E48" s="36"/>
      <c r="H48" s="2">
        <v>0</v>
      </c>
      <c r="I48" s="37">
        <v>4</v>
      </c>
      <c r="J48" s="37">
        <v>2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13">
        <v>0</v>
      </c>
      <c r="Q48" s="37">
        <v>0</v>
      </c>
      <c r="R48" s="37">
        <v>0</v>
      </c>
      <c r="S48" s="37">
        <v>0</v>
      </c>
      <c r="T48" s="37">
        <v>0</v>
      </c>
      <c r="U48" s="4">
        <v>0</v>
      </c>
      <c r="V48" s="37">
        <v>2</v>
      </c>
      <c r="W48" s="37">
        <v>1</v>
      </c>
      <c r="X48" s="37">
        <v>1</v>
      </c>
      <c r="Y48" s="37">
        <v>0</v>
      </c>
      <c r="Z48" s="37">
        <v>0</v>
      </c>
      <c r="AA48" s="37">
        <v>0</v>
      </c>
      <c r="AB48" s="37">
        <v>0</v>
      </c>
      <c r="AC48" s="13">
        <v>0</v>
      </c>
      <c r="AD48" s="37">
        <v>0</v>
      </c>
      <c r="AE48" s="37">
        <v>0</v>
      </c>
      <c r="AF48" s="37">
        <v>1</v>
      </c>
      <c r="AG48" s="37">
        <v>0</v>
      </c>
      <c r="AH48" s="47">
        <v>1</v>
      </c>
      <c r="AI48" s="37">
        <v>1</v>
      </c>
      <c r="AJ48" s="37">
        <v>1</v>
      </c>
      <c r="AK48" s="37">
        <v>0</v>
      </c>
      <c r="AL48" s="37">
        <v>0</v>
      </c>
      <c r="AM48" s="37">
        <v>0</v>
      </c>
      <c r="AN48" s="37">
        <v>3</v>
      </c>
      <c r="AO48" s="37">
        <v>1</v>
      </c>
      <c r="AP48" s="13">
        <v>0</v>
      </c>
      <c r="AQ48" s="37">
        <v>0</v>
      </c>
      <c r="AR48" s="37">
        <v>0</v>
      </c>
      <c r="AS48" s="37">
        <v>0</v>
      </c>
      <c r="AT48" s="37">
        <v>0</v>
      </c>
      <c r="AU48" s="6"/>
      <c r="AV48" s="36"/>
      <c r="AW48" s="36"/>
      <c r="AX48" s="36"/>
      <c r="AY48" s="36"/>
      <c r="AZ48" s="36"/>
      <c r="BA48" s="36"/>
      <c r="BB48" s="36"/>
      <c r="BC48" s="13"/>
      <c r="BD48" s="36"/>
      <c r="BE48" s="36"/>
      <c r="BF48" s="36"/>
      <c r="BG48" s="36"/>
      <c r="BH48" s="10"/>
      <c r="BI48" s="36"/>
      <c r="BJ48" s="36"/>
      <c r="BK48" s="36"/>
      <c r="BL48" s="36"/>
      <c r="BM48" s="36"/>
      <c r="BN48" s="36"/>
      <c r="BO48" s="36"/>
      <c r="BP48" s="13"/>
      <c r="BQ48" s="36"/>
      <c r="BR48" s="36"/>
      <c r="BS48" s="36"/>
      <c r="BT48" s="36"/>
      <c r="BU48" s="49"/>
      <c r="BV48" s="36"/>
      <c r="BW48" s="36"/>
      <c r="BX48" s="36"/>
      <c r="BY48" s="36"/>
      <c r="BZ48" s="36"/>
      <c r="CA48" s="36"/>
      <c r="CB48" s="36"/>
      <c r="CC48" s="13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</row>
    <row r="49" spans="1:123" ht="15.75" customHeight="1" x14ac:dyDescent="0.25">
      <c r="A49" s="45">
        <v>45690</v>
      </c>
      <c r="B49" s="45"/>
      <c r="C49" s="45"/>
      <c r="D49" s="45"/>
      <c r="E49" s="45"/>
      <c r="F49" s="45"/>
      <c r="G49" s="45"/>
      <c r="H49" s="2"/>
      <c r="I49" s="36"/>
      <c r="J49" s="36"/>
      <c r="K49" s="36"/>
      <c r="L49" s="36"/>
      <c r="M49" s="36"/>
      <c r="N49" s="36"/>
      <c r="O49" s="36"/>
      <c r="P49" s="13"/>
      <c r="Q49" s="36"/>
      <c r="R49" s="36"/>
      <c r="S49" s="36"/>
      <c r="T49" s="36"/>
      <c r="U49" s="4"/>
      <c r="V49" s="36"/>
      <c r="W49" s="36"/>
      <c r="X49" s="36"/>
      <c r="Y49" s="36"/>
      <c r="Z49" s="36"/>
      <c r="AA49" s="36"/>
      <c r="AB49" s="36"/>
      <c r="AC49" s="13"/>
      <c r="AD49" s="36"/>
      <c r="AE49" s="36"/>
      <c r="AF49" s="36"/>
      <c r="AG49" s="36"/>
      <c r="AH49" s="8"/>
      <c r="AI49" s="36"/>
      <c r="AJ49" s="36"/>
      <c r="AK49" s="36"/>
      <c r="AL49" s="36"/>
      <c r="AM49" s="36"/>
      <c r="AN49" s="36"/>
      <c r="AO49" s="36"/>
      <c r="AP49" s="13"/>
      <c r="AQ49" s="36"/>
      <c r="AR49" s="36"/>
      <c r="AS49" s="36"/>
      <c r="AT49" s="36"/>
      <c r="AU49" s="6"/>
      <c r="AV49" s="36"/>
      <c r="AW49" s="36"/>
      <c r="AX49" s="36"/>
      <c r="AY49" s="36"/>
      <c r="AZ49" s="36"/>
      <c r="BA49" s="36"/>
      <c r="BB49" s="36"/>
      <c r="BC49" s="13"/>
      <c r="BD49" s="36"/>
      <c r="BE49" s="36"/>
      <c r="BF49" s="36"/>
      <c r="BG49" s="36"/>
      <c r="BH49" s="10"/>
      <c r="BI49" s="36"/>
      <c r="BJ49" s="36"/>
      <c r="BK49" s="36"/>
      <c r="BL49" s="36"/>
      <c r="BM49" s="36"/>
      <c r="BN49" s="36"/>
      <c r="BO49" s="36"/>
      <c r="BP49" s="13"/>
      <c r="BQ49" s="36"/>
      <c r="BR49" s="36"/>
      <c r="BS49" s="36"/>
      <c r="BT49" s="36"/>
      <c r="BU49" s="49"/>
      <c r="BV49" s="36"/>
      <c r="BW49" s="36"/>
      <c r="BX49" s="36"/>
      <c r="BY49" s="36"/>
      <c r="BZ49" s="36"/>
      <c r="CA49" s="36"/>
      <c r="CB49" s="36"/>
      <c r="CC49" s="13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</row>
    <row r="50" spans="1:123" ht="15.75" customHeight="1" x14ac:dyDescent="0.25">
      <c r="A50" s="39" t="s">
        <v>873</v>
      </c>
      <c r="B50" s="37">
        <v>1.67</v>
      </c>
      <c r="C50" s="37">
        <v>1.07</v>
      </c>
      <c r="D50" s="36"/>
      <c r="E50" s="37">
        <v>0.67</v>
      </c>
      <c r="H50" s="2">
        <v>1</v>
      </c>
      <c r="I50" s="37">
        <v>2</v>
      </c>
      <c r="J50" s="37">
        <v>2</v>
      </c>
      <c r="K50" s="37">
        <v>0</v>
      </c>
      <c r="L50" s="37">
        <v>0</v>
      </c>
      <c r="M50" s="37">
        <v>0</v>
      </c>
      <c r="N50" s="37">
        <v>2</v>
      </c>
      <c r="O50" s="37">
        <v>0</v>
      </c>
      <c r="P50" s="13">
        <v>0</v>
      </c>
      <c r="Q50" s="37">
        <v>0</v>
      </c>
      <c r="R50" s="37">
        <v>0</v>
      </c>
      <c r="S50" s="37">
        <v>0</v>
      </c>
      <c r="T50" s="37">
        <v>0</v>
      </c>
      <c r="U50" s="4">
        <v>0</v>
      </c>
      <c r="V50" s="37">
        <v>3</v>
      </c>
      <c r="W50" s="37">
        <v>0</v>
      </c>
      <c r="X50" s="37">
        <v>0</v>
      </c>
      <c r="Y50" s="37">
        <v>0</v>
      </c>
      <c r="Z50" s="37">
        <v>0</v>
      </c>
      <c r="AA50" s="37">
        <v>1</v>
      </c>
      <c r="AB50" s="37">
        <v>0</v>
      </c>
      <c r="AC50" s="13">
        <v>0</v>
      </c>
      <c r="AD50" s="37">
        <v>0</v>
      </c>
      <c r="AE50" s="37">
        <v>0</v>
      </c>
      <c r="AF50" s="37">
        <v>0</v>
      </c>
      <c r="AG50" s="37">
        <v>0</v>
      </c>
      <c r="AH50" s="8"/>
      <c r="AI50" s="36"/>
      <c r="AJ50" s="36"/>
      <c r="AK50" s="36"/>
      <c r="AL50" s="36"/>
      <c r="AM50" s="36"/>
      <c r="AN50" s="36"/>
      <c r="AO50" s="36"/>
      <c r="AP50" s="13"/>
      <c r="AQ50" s="36"/>
      <c r="AR50" s="36"/>
      <c r="AS50" s="36"/>
      <c r="AT50" s="36"/>
      <c r="AU50" s="6">
        <v>0</v>
      </c>
      <c r="AV50" s="37">
        <v>1</v>
      </c>
      <c r="AW50" s="37">
        <v>0</v>
      </c>
      <c r="AX50" s="37">
        <v>0</v>
      </c>
      <c r="AY50" s="37">
        <v>0</v>
      </c>
      <c r="AZ50" s="37">
        <v>0</v>
      </c>
      <c r="BA50" s="37">
        <v>2</v>
      </c>
      <c r="BB50" s="37">
        <v>0</v>
      </c>
      <c r="BC50" s="13">
        <v>0</v>
      </c>
      <c r="BD50" s="37">
        <v>0</v>
      </c>
      <c r="BE50" s="37">
        <v>0</v>
      </c>
      <c r="BF50" s="37">
        <v>0</v>
      </c>
      <c r="BG50" s="37">
        <v>0</v>
      </c>
      <c r="BH50" s="10"/>
      <c r="BI50" s="36"/>
      <c r="BJ50" s="36"/>
      <c r="BK50" s="36"/>
      <c r="BL50" s="36"/>
      <c r="BM50" s="36"/>
      <c r="BN50" s="36"/>
      <c r="BO50" s="36"/>
      <c r="BP50" s="13"/>
      <c r="BQ50" s="36"/>
      <c r="BR50" s="36"/>
      <c r="BS50" s="36"/>
      <c r="BT50" s="36"/>
      <c r="BU50" s="49"/>
      <c r="BV50" s="36"/>
      <c r="BW50" s="36"/>
      <c r="BX50" s="36"/>
      <c r="BY50" s="36"/>
      <c r="BZ50" s="36"/>
      <c r="CA50" s="36"/>
      <c r="CB50" s="36"/>
      <c r="CC50" s="13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</row>
    <row r="51" spans="1:123" ht="15.75" customHeight="1" x14ac:dyDescent="0.25">
      <c r="A51" s="45">
        <v>45692</v>
      </c>
      <c r="B51" s="45"/>
      <c r="C51" s="45"/>
      <c r="D51" s="45"/>
      <c r="E51" s="45"/>
      <c r="F51" s="45"/>
      <c r="G51" s="45"/>
      <c r="H51" s="2"/>
      <c r="I51" s="36"/>
      <c r="J51" s="36"/>
      <c r="K51" s="36"/>
      <c r="L51" s="36"/>
      <c r="M51" s="36"/>
      <c r="N51" s="36"/>
      <c r="O51" s="36"/>
      <c r="P51" s="13"/>
      <c r="Q51" s="36"/>
      <c r="R51" s="36"/>
      <c r="S51" s="36"/>
      <c r="T51" s="36"/>
      <c r="U51" s="4"/>
      <c r="V51" s="36"/>
      <c r="W51" s="36"/>
      <c r="X51" s="36"/>
      <c r="Y51" s="36"/>
      <c r="Z51" s="36"/>
      <c r="AA51" s="36"/>
      <c r="AB51" s="36"/>
      <c r="AC51" s="13"/>
      <c r="AD51" s="36"/>
      <c r="AE51" s="36"/>
      <c r="AF51" s="36"/>
      <c r="AG51" s="36"/>
      <c r="AH51" s="8"/>
      <c r="AI51" s="36"/>
      <c r="AJ51" s="36"/>
      <c r="AK51" s="36"/>
      <c r="AL51" s="36"/>
      <c r="AM51" s="36"/>
      <c r="AN51" s="36"/>
      <c r="AO51" s="36"/>
      <c r="AP51" s="13"/>
      <c r="AQ51" s="36"/>
      <c r="AR51" s="36"/>
      <c r="AS51" s="36"/>
      <c r="AT51" s="36"/>
      <c r="AU51" s="6"/>
      <c r="AV51" s="36"/>
      <c r="AW51" s="36"/>
      <c r="AX51" s="36"/>
      <c r="AY51" s="36"/>
      <c r="AZ51" s="36"/>
      <c r="BA51" s="36"/>
      <c r="BB51" s="36"/>
      <c r="BC51" s="13"/>
      <c r="BD51" s="36"/>
      <c r="BE51" s="36"/>
      <c r="BF51" s="36"/>
      <c r="BG51" s="36"/>
      <c r="BH51" s="10"/>
      <c r="BI51" s="36"/>
      <c r="BJ51" s="36"/>
      <c r="BK51" s="36"/>
      <c r="BL51" s="36"/>
      <c r="BM51" s="36"/>
      <c r="BN51" s="36"/>
      <c r="BO51" s="36"/>
      <c r="BP51" s="13"/>
      <c r="BQ51" s="36"/>
      <c r="BR51" s="36"/>
      <c r="BS51" s="36"/>
      <c r="BT51" s="36"/>
      <c r="BU51" s="49"/>
      <c r="BV51" s="36"/>
      <c r="BW51" s="36"/>
      <c r="BX51" s="36"/>
      <c r="BY51" s="36"/>
      <c r="BZ51" s="36"/>
      <c r="CA51" s="36"/>
      <c r="CB51" s="36"/>
      <c r="CC51" s="13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</row>
    <row r="52" spans="1:123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H52" s="2">
        <v>0</v>
      </c>
      <c r="I52" s="37">
        <v>1</v>
      </c>
      <c r="J52" s="37">
        <v>0</v>
      </c>
      <c r="K52" s="37">
        <v>0</v>
      </c>
      <c r="L52" s="37">
        <v>0</v>
      </c>
      <c r="M52" s="37">
        <v>1</v>
      </c>
      <c r="N52" s="37">
        <v>2</v>
      </c>
      <c r="O52" s="37">
        <v>1</v>
      </c>
      <c r="P52" s="13">
        <v>0</v>
      </c>
      <c r="Q52" s="37">
        <v>0</v>
      </c>
      <c r="R52" s="37">
        <v>0</v>
      </c>
      <c r="S52" s="37">
        <v>0</v>
      </c>
      <c r="T52" s="37">
        <v>0</v>
      </c>
      <c r="U52" s="4">
        <v>0</v>
      </c>
      <c r="V52" s="37">
        <v>2</v>
      </c>
      <c r="W52" s="37">
        <v>2</v>
      </c>
      <c r="X52" s="37">
        <v>0</v>
      </c>
      <c r="Y52" s="37">
        <v>0</v>
      </c>
      <c r="Z52" s="37">
        <v>0</v>
      </c>
      <c r="AA52" s="37">
        <v>4</v>
      </c>
      <c r="AB52" s="37">
        <v>1</v>
      </c>
      <c r="AC52" s="13">
        <v>0</v>
      </c>
      <c r="AD52" s="37">
        <v>1</v>
      </c>
      <c r="AE52" s="37">
        <v>0</v>
      </c>
      <c r="AF52" s="37">
        <v>0</v>
      </c>
      <c r="AG52" s="37">
        <v>0</v>
      </c>
      <c r="AH52" s="8">
        <v>0</v>
      </c>
      <c r="AI52" s="37">
        <v>5</v>
      </c>
      <c r="AJ52" s="37">
        <v>0</v>
      </c>
      <c r="AK52" s="37">
        <v>0</v>
      </c>
      <c r="AL52" s="37">
        <v>0</v>
      </c>
      <c r="AM52" s="37">
        <v>0</v>
      </c>
      <c r="AN52" s="37">
        <v>1</v>
      </c>
      <c r="AO52" s="37">
        <v>0</v>
      </c>
      <c r="AP52" s="13">
        <v>0</v>
      </c>
      <c r="AQ52" s="37">
        <v>0</v>
      </c>
      <c r="AR52" s="37">
        <v>0</v>
      </c>
      <c r="AS52" s="37">
        <v>0</v>
      </c>
      <c r="AT52" s="37">
        <v>0</v>
      </c>
      <c r="AU52" s="6"/>
      <c r="AV52" s="36"/>
      <c r="AW52" s="36"/>
      <c r="AX52" s="36"/>
      <c r="AY52" s="36"/>
      <c r="AZ52" s="36"/>
      <c r="BA52" s="36"/>
      <c r="BB52" s="36"/>
      <c r="BC52" s="13"/>
      <c r="BD52" s="36"/>
      <c r="BE52" s="36"/>
      <c r="BF52" s="36"/>
      <c r="BG52" s="36"/>
      <c r="BH52" s="10"/>
      <c r="BI52" s="36"/>
      <c r="BJ52" s="36"/>
      <c r="BK52" s="36"/>
      <c r="BL52" s="36"/>
      <c r="BM52" s="36"/>
      <c r="BN52" s="36"/>
      <c r="BO52" s="36"/>
      <c r="BP52" s="13"/>
      <c r="BQ52" s="36"/>
      <c r="BR52" s="36"/>
      <c r="BS52" s="36"/>
      <c r="BT52" s="36"/>
      <c r="BU52" s="49"/>
      <c r="BV52" s="36"/>
      <c r="BW52" s="36"/>
      <c r="BX52" s="36"/>
      <c r="BY52" s="36"/>
      <c r="BZ52" s="36"/>
      <c r="CA52" s="36"/>
      <c r="CB52" s="36"/>
      <c r="CC52" s="13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</row>
    <row r="53" spans="1:123" ht="15.75" customHeight="1" x14ac:dyDescent="0.25">
      <c r="A53" s="2" t="s">
        <v>874</v>
      </c>
      <c r="B53" s="37">
        <v>1.1399999999999999</v>
      </c>
      <c r="C53" s="37">
        <v>0.81</v>
      </c>
      <c r="D53" s="37">
        <v>1.65</v>
      </c>
      <c r="E53" s="36"/>
      <c r="H53" s="2">
        <v>0</v>
      </c>
      <c r="I53" s="37">
        <v>6</v>
      </c>
      <c r="J53" s="37">
        <v>2</v>
      </c>
      <c r="K53" s="37">
        <v>0</v>
      </c>
      <c r="L53" s="37">
        <v>0</v>
      </c>
      <c r="M53" s="37">
        <v>0</v>
      </c>
      <c r="N53" s="37">
        <v>5</v>
      </c>
      <c r="O53" s="37">
        <v>1</v>
      </c>
      <c r="P53" s="13">
        <v>0</v>
      </c>
      <c r="Q53" s="37">
        <v>1</v>
      </c>
      <c r="R53" s="37">
        <v>0</v>
      </c>
      <c r="S53" s="37">
        <v>0</v>
      </c>
      <c r="T53" s="37">
        <v>0</v>
      </c>
      <c r="U53" s="4">
        <v>0</v>
      </c>
      <c r="V53" s="37">
        <v>1</v>
      </c>
      <c r="W53" s="37">
        <v>0</v>
      </c>
      <c r="X53" s="37">
        <v>0</v>
      </c>
      <c r="Y53" s="37">
        <v>0</v>
      </c>
      <c r="Z53" s="37">
        <v>0</v>
      </c>
      <c r="AA53" s="37">
        <v>2</v>
      </c>
      <c r="AB53" s="37">
        <v>0</v>
      </c>
      <c r="AC53" s="13">
        <v>0</v>
      </c>
      <c r="AD53" s="37">
        <v>0</v>
      </c>
      <c r="AE53" s="37">
        <v>0</v>
      </c>
      <c r="AF53" s="37">
        <v>0</v>
      </c>
      <c r="AG53" s="37">
        <v>0</v>
      </c>
      <c r="AH53" s="47">
        <v>2</v>
      </c>
      <c r="AI53" s="37">
        <v>3</v>
      </c>
      <c r="AJ53" s="37">
        <v>2</v>
      </c>
      <c r="AK53" s="37">
        <v>2</v>
      </c>
      <c r="AL53" s="37">
        <v>0</v>
      </c>
      <c r="AM53" s="37">
        <v>1</v>
      </c>
      <c r="AN53" s="37">
        <v>1</v>
      </c>
      <c r="AO53" s="37">
        <v>1</v>
      </c>
      <c r="AP53" s="13">
        <v>0</v>
      </c>
      <c r="AQ53" s="37">
        <v>0</v>
      </c>
      <c r="AR53" s="37">
        <v>0</v>
      </c>
      <c r="AS53" s="37">
        <v>0</v>
      </c>
      <c r="AT53" s="37">
        <v>0</v>
      </c>
      <c r="AU53" s="6"/>
      <c r="AV53" s="36"/>
      <c r="AW53" s="36"/>
      <c r="AX53" s="36"/>
      <c r="AY53" s="36"/>
      <c r="AZ53" s="36"/>
      <c r="BA53" s="36"/>
      <c r="BB53" s="36"/>
      <c r="BC53" s="13"/>
      <c r="BD53" s="36"/>
      <c r="BE53" s="36"/>
      <c r="BF53" s="36"/>
      <c r="BG53" s="36"/>
      <c r="BH53" s="10"/>
      <c r="BI53" s="36"/>
      <c r="BJ53" s="36"/>
      <c r="BK53" s="36"/>
      <c r="BL53" s="36"/>
      <c r="BM53" s="36"/>
      <c r="BN53" s="36"/>
      <c r="BO53" s="36"/>
      <c r="BP53" s="13"/>
      <c r="BQ53" s="36"/>
      <c r="BR53" s="36"/>
      <c r="BS53" s="36"/>
      <c r="BT53" s="36"/>
      <c r="BU53" s="49"/>
      <c r="BV53" s="36"/>
      <c r="BW53" s="36"/>
      <c r="BX53" s="36"/>
      <c r="BY53" s="36"/>
      <c r="BZ53" s="36"/>
      <c r="CA53" s="36"/>
      <c r="CB53" s="36"/>
      <c r="CC53" s="13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</row>
    <row r="54" spans="1:123" ht="15.75" customHeight="1" x14ac:dyDescent="0.25">
      <c r="A54" s="45">
        <v>45698</v>
      </c>
      <c r="B54" s="45"/>
      <c r="C54" s="45"/>
      <c r="D54" s="45"/>
      <c r="E54" s="45"/>
      <c r="F54" s="45"/>
      <c r="G54" s="45"/>
      <c r="H54" s="2"/>
      <c r="I54" s="36"/>
      <c r="J54" s="36"/>
      <c r="K54" s="36"/>
      <c r="L54" s="36"/>
      <c r="M54" s="36"/>
      <c r="N54" s="36"/>
      <c r="O54" s="36"/>
      <c r="P54" s="13"/>
      <c r="Q54" s="36"/>
      <c r="R54" s="36"/>
      <c r="S54" s="36"/>
      <c r="T54" s="36"/>
      <c r="U54" s="4"/>
      <c r="V54" s="36"/>
      <c r="W54" s="36"/>
      <c r="X54" s="36"/>
      <c r="Y54" s="36"/>
      <c r="Z54" s="36"/>
      <c r="AA54" s="36"/>
      <c r="AB54" s="36"/>
      <c r="AC54" s="13"/>
      <c r="AD54" s="36"/>
      <c r="AE54" s="36"/>
      <c r="AF54" s="36"/>
      <c r="AG54" s="36"/>
      <c r="AH54" s="8"/>
      <c r="AI54" s="36"/>
      <c r="AJ54" s="36"/>
      <c r="AK54" s="36"/>
      <c r="AL54" s="36"/>
      <c r="AM54" s="36"/>
      <c r="AN54" s="36"/>
      <c r="AO54" s="36"/>
      <c r="AP54" s="13"/>
      <c r="AQ54" s="36"/>
      <c r="AR54" s="36"/>
      <c r="AS54" s="36"/>
      <c r="AT54" s="36"/>
      <c r="AU54" s="6"/>
      <c r="AV54" s="36"/>
      <c r="AW54" s="36"/>
      <c r="AX54" s="36"/>
      <c r="AY54" s="36"/>
      <c r="AZ54" s="36"/>
      <c r="BA54" s="36"/>
      <c r="BB54" s="36"/>
      <c r="BC54" s="13"/>
      <c r="BD54" s="36"/>
      <c r="BE54" s="36"/>
      <c r="BF54" s="36"/>
      <c r="BG54" s="36"/>
      <c r="BH54" s="10"/>
      <c r="BI54" s="36"/>
      <c r="BJ54" s="36"/>
      <c r="BK54" s="36"/>
      <c r="BL54" s="36"/>
      <c r="BM54" s="36"/>
      <c r="BN54" s="36"/>
      <c r="BO54" s="36"/>
      <c r="BP54" s="13"/>
      <c r="BQ54" s="36"/>
      <c r="BR54" s="36"/>
      <c r="BS54" s="36"/>
      <c r="BT54" s="36"/>
      <c r="BU54" s="49"/>
      <c r="BV54" s="36"/>
      <c r="BW54" s="36"/>
      <c r="BX54" s="36"/>
      <c r="BY54" s="36"/>
      <c r="BZ54" s="36"/>
      <c r="CA54" s="36"/>
      <c r="CB54" s="36"/>
      <c r="CC54" s="13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</row>
    <row r="55" spans="1:123" ht="15.75" customHeight="1" x14ac:dyDescent="0.25">
      <c r="A55" s="2" t="s">
        <v>875</v>
      </c>
      <c r="B55" s="37">
        <v>1.26</v>
      </c>
      <c r="C55" s="37">
        <v>1.07</v>
      </c>
      <c r="D55" s="36"/>
      <c r="E55" s="36"/>
      <c r="F55" s="36"/>
      <c r="G55" s="36"/>
      <c r="H55" s="2">
        <v>0</v>
      </c>
      <c r="I55" s="37">
        <v>1</v>
      </c>
      <c r="J55" s="37">
        <v>0</v>
      </c>
      <c r="K55" s="37">
        <v>0</v>
      </c>
      <c r="L55" s="37">
        <v>0</v>
      </c>
      <c r="M55" s="37">
        <v>0</v>
      </c>
      <c r="N55" s="37">
        <v>2</v>
      </c>
      <c r="O55" s="37">
        <v>0</v>
      </c>
      <c r="P55" s="13">
        <v>0</v>
      </c>
      <c r="Q55" s="37">
        <v>0</v>
      </c>
      <c r="R55" s="37">
        <v>1</v>
      </c>
      <c r="S55" s="37">
        <v>0</v>
      </c>
      <c r="T55" s="37">
        <v>0</v>
      </c>
      <c r="U55" s="4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1</v>
      </c>
      <c r="AB55" s="37">
        <v>0</v>
      </c>
      <c r="AC55" s="13">
        <v>0</v>
      </c>
      <c r="AD55" s="37">
        <v>0</v>
      </c>
      <c r="AE55" s="37">
        <v>0</v>
      </c>
      <c r="AF55" s="37">
        <v>0</v>
      </c>
      <c r="AG55" s="37">
        <v>0</v>
      </c>
      <c r="AH55" s="8"/>
      <c r="AI55" s="36"/>
      <c r="AJ55" s="36"/>
      <c r="AK55" s="36"/>
      <c r="AL55" s="36"/>
      <c r="AM55" s="36"/>
      <c r="AN55" s="36"/>
      <c r="AO55" s="36"/>
      <c r="AP55" s="13"/>
      <c r="AQ55" s="36"/>
      <c r="AR55" s="36"/>
      <c r="AS55" s="36"/>
      <c r="AT55" s="36"/>
      <c r="AU55" s="6"/>
      <c r="AV55" s="36"/>
      <c r="AW55" s="36"/>
      <c r="AX55" s="36"/>
      <c r="AY55" s="36"/>
      <c r="AZ55" s="36"/>
      <c r="BA55" s="36"/>
      <c r="BB55" s="36"/>
      <c r="BC55" s="13"/>
      <c r="BD55" s="36"/>
      <c r="BE55" s="36"/>
      <c r="BF55" s="36"/>
      <c r="BG55" s="36"/>
      <c r="BH55" s="10"/>
      <c r="BI55" s="36"/>
      <c r="BJ55" s="36"/>
      <c r="BK55" s="36"/>
      <c r="BL55" s="36"/>
      <c r="BM55" s="36"/>
      <c r="BN55" s="36"/>
      <c r="BO55" s="36"/>
      <c r="BP55" s="13"/>
      <c r="BQ55" s="36"/>
      <c r="BR55" s="36"/>
      <c r="BS55" s="36"/>
      <c r="BT55" s="36"/>
      <c r="BU55" s="49"/>
      <c r="BV55" s="36"/>
      <c r="BW55" s="36"/>
      <c r="BX55" s="36"/>
      <c r="BY55" s="36"/>
      <c r="BZ55" s="36"/>
      <c r="CA55" s="36"/>
      <c r="CB55" s="36"/>
      <c r="CC55" s="13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</row>
    <row r="56" spans="1:123" ht="15.75" customHeight="1" x14ac:dyDescent="0.25">
      <c r="A56" s="45">
        <v>45701</v>
      </c>
      <c r="B56" s="45"/>
      <c r="C56" s="45"/>
      <c r="D56" s="45"/>
      <c r="E56" s="45"/>
      <c r="F56" s="45"/>
      <c r="G56" s="45"/>
      <c r="H56" s="2"/>
      <c r="I56" s="36"/>
      <c r="J56" s="36"/>
      <c r="K56" s="36"/>
      <c r="L56" s="36"/>
      <c r="M56" s="36"/>
      <c r="N56" s="36"/>
      <c r="O56" s="36"/>
      <c r="P56" s="13"/>
      <c r="Q56" s="36"/>
      <c r="R56" s="36"/>
      <c r="S56" s="36"/>
      <c r="T56" s="36"/>
      <c r="U56" s="4"/>
      <c r="V56" s="36"/>
      <c r="W56" s="36"/>
      <c r="X56" s="36"/>
      <c r="Y56" s="36"/>
      <c r="Z56" s="36"/>
      <c r="AA56" s="36"/>
      <c r="AB56" s="36"/>
      <c r="AC56" s="13"/>
      <c r="AD56" s="36"/>
      <c r="AE56" s="36"/>
      <c r="AF56" s="36"/>
      <c r="AG56" s="36"/>
      <c r="AH56" s="8"/>
      <c r="AI56" s="36"/>
      <c r="AJ56" s="36"/>
      <c r="AK56" s="36"/>
      <c r="AL56" s="36"/>
      <c r="AM56" s="36"/>
      <c r="AN56" s="36"/>
      <c r="AO56" s="36"/>
      <c r="AP56" s="13"/>
      <c r="AQ56" s="36"/>
      <c r="AR56" s="36"/>
      <c r="AS56" s="36"/>
      <c r="AT56" s="36"/>
      <c r="AU56" s="6"/>
      <c r="AV56" s="36"/>
      <c r="AW56" s="36"/>
      <c r="AX56" s="36"/>
      <c r="AY56" s="36"/>
      <c r="AZ56" s="36"/>
      <c r="BA56" s="36"/>
      <c r="BB56" s="36"/>
      <c r="BC56" s="13"/>
      <c r="BD56" s="36"/>
      <c r="BE56" s="36"/>
      <c r="BF56" s="36"/>
      <c r="BG56" s="36"/>
      <c r="BH56" s="10"/>
      <c r="BI56" s="36"/>
      <c r="BJ56" s="36"/>
      <c r="BK56" s="36"/>
      <c r="BL56" s="36"/>
      <c r="BM56" s="36"/>
      <c r="BN56" s="36"/>
      <c r="BO56" s="36"/>
      <c r="BP56" s="13"/>
      <c r="BQ56" s="36"/>
      <c r="BR56" s="36"/>
      <c r="BS56" s="36"/>
      <c r="BT56" s="36"/>
      <c r="BU56" s="49"/>
      <c r="BV56" s="36"/>
      <c r="BW56" s="36"/>
      <c r="BX56" s="36"/>
      <c r="BY56" s="36"/>
      <c r="BZ56" s="36"/>
      <c r="CA56" s="36"/>
      <c r="CB56" s="36"/>
      <c r="CC56" s="13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</row>
    <row r="57" spans="1:123" ht="15.75" customHeight="1" x14ac:dyDescent="0.25">
      <c r="A57" s="38" t="s">
        <v>876</v>
      </c>
      <c r="B57" s="37">
        <v>1.02</v>
      </c>
      <c r="C57" s="37">
        <v>1.47</v>
      </c>
      <c r="D57" s="37">
        <v>1.26</v>
      </c>
      <c r="E57" s="36"/>
      <c r="F57" s="37"/>
      <c r="G57" s="37"/>
      <c r="H57" s="2">
        <v>0</v>
      </c>
      <c r="I57" s="37">
        <v>2</v>
      </c>
      <c r="J57" s="37">
        <v>0</v>
      </c>
      <c r="K57" s="37">
        <v>0</v>
      </c>
      <c r="L57" s="37">
        <v>0</v>
      </c>
      <c r="M57" s="37">
        <v>0</v>
      </c>
      <c r="N57" s="37">
        <v>2</v>
      </c>
      <c r="O57" s="37">
        <v>2</v>
      </c>
      <c r="P57" s="13">
        <v>0</v>
      </c>
      <c r="Q57" s="37">
        <v>0</v>
      </c>
      <c r="R57" s="37">
        <v>0</v>
      </c>
      <c r="S57" s="37">
        <v>0</v>
      </c>
      <c r="T57" s="37">
        <v>0</v>
      </c>
      <c r="U57" s="4">
        <v>0</v>
      </c>
      <c r="V57" s="37">
        <v>3</v>
      </c>
      <c r="W57" s="37">
        <v>1</v>
      </c>
      <c r="X57" s="37">
        <v>1</v>
      </c>
      <c r="Y57" s="37">
        <v>0</v>
      </c>
      <c r="Z57" s="37">
        <v>0</v>
      </c>
      <c r="AA57" s="37">
        <v>1</v>
      </c>
      <c r="AB57" s="37">
        <v>1</v>
      </c>
      <c r="AC57" s="13">
        <v>0</v>
      </c>
      <c r="AD57" s="37">
        <v>0</v>
      </c>
      <c r="AE57" s="37">
        <v>0</v>
      </c>
      <c r="AF57" s="37">
        <v>0</v>
      </c>
      <c r="AG57" s="37">
        <v>0</v>
      </c>
      <c r="AH57" s="8">
        <v>2</v>
      </c>
      <c r="AI57" s="37">
        <v>3</v>
      </c>
      <c r="AJ57" s="37">
        <v>0</v>
      </c>
      <c r="AK57" s="37">
        <v>1</v>
      </c>
      <c r="AL57" s="37">
        <v>0</v>
      </c>
      <c r="AM57" s="37">
        <v>0</v>
      </c>
      <c r="AN57" s="37">
        <v>3</v>
      </c>
      <c r="AO57" s="37">
        <v>1</v>
      </c>
      <c r="AP57" s="13">
        <v>0</v>
      </c>
      <c r="AQ57" s="37">
        <v>0</v>
      </c>
      <c r="AR57" s="37">
        <v>0</v>
      </c>
      <c r="AS57" s="37">
        <v>0</v>
      </c>
      <c r="AT57" s="37">
        <v>0</v>
      </c>
      <c r="AU57" s="6"/>
      <c r="AV57" s="36"/>
      <c r="AW57" s="36"/>
      <c r="AX57" s="36"/>
      <c r="AY57" s="36"/>
      <c r="AZ57" s="36"/>
      <c r="BA57" s="36"/>
      <c r="BB57" s="36"/>
      <c r="BC57" s="13"/>
      <c r="BD57" s="36"/>
      <c r="BE57" s="36"/>
      <c r="BF57" s="36"/>
      <c r="BG57" s="36"/>
      <c r="BH57" s="10"/>
      <c r="BI57" s="36"/>
      <c r="BJ57" s="36"/>
      <c r="BK57" s="36"/>
      <c r="BL57" s="36"/>
      <c r="BM57" s="36"/>
      <c r="BN57" s="36"/>
      <c r="BO57" s="36"/>
      <c r="BP57" s="13"/>
      <c r="BQ57" s="36"/>
      <c r="BR57" s="36"/>
      <c r="BS57" s="36"/>
      <c r="BT57" s="36"/>
      <c r="BU57" s="49"/>
      <c r="BV57" s="36"/>
      <c r="BW57" s="36"/>
      <c r="BX57" s="36"/>
      <c r="BY57" s="36"/>
      <c r="BZ57" s="36"/>
      <c r="CA57" s="36"/>
      <c r="CB57" s="36"/>
      <c r="CC57" s="13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</row>
    <row r="58" spans="1:123" ht="15.75" customHeight="1" x14ac:dyDescent="0.25">
      <c r="A58" s="39" t="s">
        <v>877</v>
      </c>
      <c r="B58" s="37">
        <v>1.01</v>
      </c>
      <c r="C58" s="37">
        <v>1.79</v>
      </c>
      <c r="D58" s="37">
        <v>0.75</v>
      </c>
      <c r="E58" s="36"/>
      <c r="F58" s="37"/>
      <c r="G58" s="37"/>
      <c r="H58" s="2">
        <v>0</v>
      </c>
      <c r="I58" s="37">
        <v>3</v>
      </c>
      <c r="J58" s="37">
        <v>0</v>
      </c>
      <c r="K58" s="37">
        <v>0</v>
      </c>
      <c r="L58" s="37">
        <v>0</v>
      </c>
      <c r="M58" s="37">
        <v>0</v>
      </c>
      <c r="N58" s="37">
        <v>1</v>
      </c>
      <c r="O58" s="37">
        <v>0</v>
      </c>
      <c r="P58" s="13">
        <v>0</v>
      </c>
      <c r="Q58" s="37">
        <v>0</v>
      </c>
      <c r="R58" s="37">
        <v>0</v>
      </c>
      <c r="S58" s="37">
        <v>0</v>
      </c>
      <c r="T58" s="37">
        <v>0</v>
      </c>
      <c r="U58" s="4">
        <v>0</v>
      </c>
      <c r="V58" s="37">
        <v>4</v>
      </c>
      <c r="W58" s="37">
        <v>3</v>
      </c>
      <c r="X58" s="37">
        <v>0</v>
      </c>
      <c r="Y58" s="37">
        <v>0</v>
      </c>
      <c r="Z58" s="37">
        <v>1</v>
      </c>
      <c r="AA58" s="37">
        <v>2</v>
      </c>
      <c r="AB58" s="37">
        <v>1</v>
      </c>
      <c r="AC58" s="13">
        <v>1</v>
      </c>
      <c r="AD58" s="37">
        <v>0</v>
      </c>
      <c r="AE58" s="37">
        <v>1</v>
      </c>
      <c r="AF58" s="37">
        <v>0</v>
      </c>
      <c r="AG58" s="37">
        <v>0</v>
      </c>
      <c r="AH58" s="8">
        <v>1</v>
      </c>
      <c r="AI58" s="37">
        <v>3</v>
      </c>
      <c r="AJ58" s="37">
        <v>0</v>
      </c>
      <c r="AK58" s="37">
        <v>0</v>
      </c>
      <c r="AL58" s="37">
        <v>0</v>
      </c>
      <c r="AM58" s="37">
        <v>0</v>
      </c>
      <c r="AN58" s="37">
        <v>1</v>
      </c>
      <c r="AO58" s="37">
        <v>1</v>
      </c>
      <c r="AP58" s="13">
        <v>0</v>
      </c>
      <c r="AQ58" s="37">
        <v>0</v>
      </c>
      <c r="AR58" s="37">
        <v>0</v>
      </c>
      <c r="AS58" s="37">
        <v>0</v>
      </c>
      <c r="AT58" s="37">
        <v>0</v>
      </c>
      <c r="AU58" s="6"/>
      <c r="AV58" s="36"/>
      <c r="AW58" s="36"/>
      <c r="AX58" s="36"/>
      <c r="AY58" s="36"/>
      <c r="AZ58" s="36"/>
      <c r="BA58" s="36"/>
      <c r="BB58" s="36"/>
      <c r="BC58" s="13"/>
      <c r="BD58" s="36"/>
      <c r="BE58" s="36"/>
      <c r="BF58" s="36"/>
      <c r="BG58" s="36"/>
      <c r="BH58" s="10"/>
      <c r="BI58" s="36"/>
      <c r="BJ58" s="36"/>
      <c r="BK58" s="36"/>
      <c r="BL58" s="36"/>
      <c r="BM58" s="36"/>
      <c r="BN58" s="36"/>
      <c r="BO58" s="36"/>
      <c r="BP58" s="13"/>
      <c r="BQ58" s="36"/>
      <c r="BR58" s="36"/>
      <c r="BS58" s="36"/>
      <c r="BT58" s="36"/>
      <c r="BU58" s="49"/>
      <c r="BV58" s="36"/>
      <c r="BW58" s="36"/>
      <c r="BX58" s="36"/>
      <c r="BY58" s="36"/>
      <c r="BZ58" s="36"/>
      <c r="CA58" s="36"/>
      <c r="CB58" s="36"/>
      <c r="CC58" s="13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</row>
    <row r="59" spans="1:123" ht="15.75" customHeight="1" x14ac:dyDescent="0.25">
      <c r="A59" s="51">
        <v>45703</v>
      </c>
      <c r="B59" s="43"/>
      <c r="C59" s="43"/>
      <c r="D59" s="43"/>
      <c r="E59" s="43"/>
      <c r="F59" s="43"/>
      <c r="G59" s="43"/>
      <c r="H59" s="2"/>
      <c r="I59" s="36"/>
      <c r="J59" s="36"/>
      <c r="K59" s="36"/>
      <c r="L59" s="36"/>
      <c r="M59" s="36"/>
      <c r="N59" s="36"/>
      <c r="O59" s="36"/>
      <c r="P59" s="13"/>
      <c r="Q59" s="36"/>
      <c r="R59" s="36"/>
      <c r="S59" s="36"/>
      <c r="T59" s="36"/>
      <c r="U59" s="4"/>
      <c r="V59" s="36"/>
      <c r="W59" s="36"/>
      <c r="X59" s="36"/>
      <c r="Y59" s="36"/>
      <c r="Z59" s="36"/>
      <c r="AA59" s="36"/>
      <c r="AB59" s="36"/>
      <c r="AC59" s="13"/>
      <c r="AD59" s="36"/>
      <c r="AE59" s="36"/>
      <c r="AF59" s="36"/>
      <c r="AG59" s="36"/>
      <c r="AH59" s="8"/>
      <c r="AI59" s="36"/>
      <c r="AJ59" s="36"/>
      <c r="AK59" s="36"/>
      <c r="AL59" s="36"/>
      <c r="AM59" s="36"/>
      <c r="AN59" s="36"/>
      <c r="AO59" s="36"/>
      <c r="AP59" s="13"/>
      <c r="AQ59" s="36"/>
      <c r="AR59" s="36"/>
      <c r="AS59" s="36"/>
      <c r="AT59" s="36"/>
      <c r="AU59" s="6"/>
      <c r="AV59" s="36"/>
      <c r="AW59" s="36"/>
      <c r="AX59" s="36"/>
      <c r="AY59" s="36"/>
      <c r="AZ59" s="36"/>
      <c r="BA59" s="36"/>
      <c r="BB59" s="36"/>
      <c r="BC59" s="13"/>
      <c r="BD59" s="36"/>
      <c r="BE59" s="36"/>
      <c r="BF59" s="36"/>
      <c r="BG59" s="36"/>
      <c r="BH59" s="10"/>
      <c r="BI59" s="36"/>
      <c r="BJ59" s="36"/>
      <c r="BK59" s="36"/>
      <c r="BL59" s="36"/>
      <c r="BM59" s="36"/>
      <c r="BN59" s="36"/>
      <c r="BO59" s="36"/>
      <c r="BP59" s="13"/>
      <c r="BQ59" s="36"/>
      <c r="BR59" s="36"/>
      <c r="BS59" s="36"/>
      <c r="BT59" s="36"/>
      <c r="BU59" s="49"/>
      <c r="BV59" s="36"/>
      <c r="BW59" s="36"/>
      <c r="BX59" s="36"/>
      <c r="BY59" s="36"/>
      <c r="BZ59" s="36"/>
      <c r="CA59" s="36"/>
      <c r="CB59" s="36"/>
      <c r="CC59" s="13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</row>
    <row r="60" spans="1:123" ht="15.75" customHeight="1" x14ac:dyDescent="0.25">
      <c r="A60" s="38" t="s">
        <v>878</v>
      </c>
      <c r="B60" s="37">
        <v>1.33</v>
      </c>
      <c r="C60" s="37">
        <v>1.2</v>
      </c>
      <c r="D60" s="36"/>
      <c r="E60" s="36"/>
      <c r="F60" s="36"/>
      <c r="G60" s="36"/>
      <c r="H60" s="2">
        <v>1</v>
      </c>
      <c r="I60" s="37">
        <v>3</v>
      </c>
      <c r="J60" s="37">
        <v>0</v>
      </c>
      <c r="K60" s="37">
        <v>0</v>
      </c>
      <c r="L60" s="37">
        <v>0</v>
      </c>
      <c r="M60" s="37">
        <v>0</v>
      </c>
      <c r="N60" s="37">
        <v>5</v>
      </c>
      <c r="O60" s="37">
        <v>0</v>
      </c>
      <c r="P60" s="13">
        <v>0</v>
      </c>
      <c r="Q60" s="37">
        <v>0</v>
      </c>
      <c r="R60" s="37">
        <v>0</v>
      </c>
      <c r="S60" s="37">
        <v>0</v>
      </c>
      <c r="T60" s="37">
        <v>0</v>
      </c>
      <c r="U60" s="4">
        <v>1</v>
      </c>
      <c r="V60" s="37">
        <v>0</v>
      </c>
      <c r="W60" s="37">
        <v>1</v>
      </c>
      <c r="X60" s="37">
        <v>1</v>
      </c>
      <c r="Y60" s="37">
        <v>0</v>
      </c>
      <c r="Z60" s="37">
        <v>0</v>
      </c>
      <c r="AA60" s="37">
        <v>3</v>
      </c>
      <c r="AB60" s="37">
        <v>3</v>
      </c>
      <c r="AC60" s="13">
        <v>0</v>
      </c>
      <c r="AD60" s="37">
        <v>1</v>
      </c>
      <c r="AE60" s="37">
        <v>1</v>
      </c>
      <c r="AF60" s="37">
        <v>0</v>
      </c>
      <c r="AG60" s="37">
        <v>0</v>
      </c>
      <c r="AH60" s="8"/>
      <c r="AI60" s="36"/>
      <c r="AJ60" s="36"/>
      <c r="AK60" s="36"/>
      <c r="AL60" s="36"/>
      <c r="AM60" s="36"/>
      <c r="AN60" s="36"/>
      <c r="AO60" s="36"/>
      <c r="AP60" s="13"/>
      <c r="AQ60" s="36"/>
      <c r="AR60" s="36"/>
      <c r="AS60" s="36"/>
      <c r="AT60" s="36"/>
      <c r="AU60" s="6"/>
      <c r="AV60" s="36"/>
      <c r="AW60" s="36"/>
      <c r="AX60" s="36"/>
      <c r="AY60" s="36"/>
      <c r="AZ60" s="36"/>
      <c r="BA60" s="36"/>
      <c r="BB60" s="36"/>
      <c r="BC60" s="13"/>
      <c r="BD60" s="36"/>
      <c r="BE60" s="36"/>
      <c r="BF60" s="36"/>
      <c r="BG60" s="36"/>
      <c r="BH60" s="10"/>
      <c r="BI60" s="36"/>
      <c r="BJ60" s="36"/>
      <c r="BK60" s="36"/>
      <c r="BL60" s="36"/>
      <c r="BM60" s="36"/>
      <c r="BN60" s="36"/>
      <c r="BO60" s="36"/>
      <c r="BP60" s="13"/>
      <c r="BQ60" s="36"/>
      <c r="BR60" s="36"/>
      <c r="BS60" s="36"/>
      <c r="BT60" s="36"/>
      <c r="BU60" s="49"/>
      <c r="BV60" s="36"/>
      <c r="BW60" s="36"/>
      <c r="BX60" s="36"/>
      <c r="BY60" s="36"/>
      <c r="BZ60" s="36"/>
      <c r="CA60" s="36"/>
      <c r="CB60" s="36"/>
      <c r="CC60" s="13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</row>
    <row r="61" spans="1:123" ht="15.75" customHeight="1" x14ac:dyDescent="0.25">
      <c r="A61" s="38" t="s">
        <v>879</v>
      </c>
      <c r="B61" s="37">
        <v>0.67</v>
      </c>
      <c r="C61" s="37">
        <v>1.19</v>
      </c>
      <c r="D61" s="36"/>
      <c r="E61" s="36"/>
      <c r="F61" s="36"/>
      <c r="G61" s="36"/>
      <c r="H61" s="2">
        <v>0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13">
        <v>0</v>
      </c>
      <c r="Q61" s="37">
        <v>0</v>
      </c>
      <c r="R61" s="37">
        <v>0</v>
      </c>
      <c r="S61" s="37">
        <v>0</v>
      </c>
      <c r="T61" s="37">
        <v>0</v>
      </c>
      <c r="U61" s="4">
        <v>2</v>
      </c>
      <c r="V61" s="37">
        <v>0</v>
      </c>
      <c r="W61" s="37">
        <v>2</v>
      </c>
      <c r="X61" s="37">
        <v>0</v>
      </c>
      <c r="Y61" s="37">
        <v>0</v>
      </c>
      <c r="Z61" s="37">
        <v>2</v>
      </c>
      <c r="AA61" s="37">
        <v>4</v>
      </c>
      <c r="AB61" s="37">
        <v>2</v>
      </c>
      <c r="AC61" s="13">
        <v>1</v>
      </c>
      <c r="AD61" s="37">
        <v>0</v>
      </c>
      <c r="AE61" s="37">
        <v>1</v>
      </c>
      <c r="AF61" s="37">
        <v>0</v>
      </c>
      <c r="AG61" s="37">
        <v>0</v>
      </c>
      <c r="AH61" s="8"/>
      <c r="AI61" s="36"/>
      <c r="AJ61" s="36"/>
      <c r="AK61" s="36"/>
      <c r="AL61" s="36"/>
      <c r="AM61" s="36"/>
      <c r="AN61" s="36"/>
      <c r="AO61" s="36"/>
      <c r="AP61" s="13"/>
      <c r="AQ61" s="36"/>
      <c r="AR61" s="36"/>
      <c r="AS61" s="36"/>
      <c r="AT61" s="36"/>
      <c r="AU61" s="6"/>
      <c r="AV61" s="36"/>
      <c r="AW61" s="36"/>
      <c r="AX61" s="36"/>
      <c r="AY61" s="36"/>
      <c r="AZ61" s="36"/>
      <c r="BA61" s="36"/>
      <c r="BB61" s="36"/>
      <c r="BC61" s="13"/>
      <c r="BD61" s="36"/>
      <c r="BE61" s="36"/>
      <c r="BF61" s="36"/>
      <c r="BG61" s="36"/>
      <c r="BH61" s="10"/>
      <c r="BI61" s="36"/>
      <c r="BJ61" s="36"/>
      <c r="BK61" s="36"/>
      <c r="BL61" s="36"/>
      <c r="BM61" s="36"/>
      <c r="BN61" s="36"/>
      <c r="BO61" s="36"/>
      <c r="BP61" s="13"/>
      <c r="BQ61" s="36"/>
      <c r="BR61" s="36"/>
      <c r="BS61" s="36"/>
      <c r="BT61" s="36"/>
      <c r="BU61" s="49"/>
      <c r="BV61" s="36"/>
      <c r="BW61" s="36"/>
      <c r="BX61" s="36"/>
      <c r="BY61" s="36"/>
      <c r="BZ61" s="36"/>
      <c r="CA61" s="36"/>
      <c r="CB61" s="36"/>
      <c r="CC61" s="13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</row>
    <row r="62" spans="1:123" ht="15.75" customHeight="1" x14ac:dyDescent="0.25">
      <c r="A62" s="38" t="s">
        <v>880</v>
      </c>
      <c r="B62" s="37">
        <v>1.1499999999999999</v>
      </c>
      <c r="C62" s="37">
        <v>1.26</v>
      </c>
      <c r="D62" s="36"/>
      <c r="E62" s="36"/>
      <c r="F62" s="36"/>
      <c r="G62" s="36"/>
      <c r="H62" s="2">
        <v>0</v>
      </c>
      <c r="I62" s="37">
        <v>2</v>
      </c>
      <c r="J62" s="37">
        <v>1</v>
      </c>
      <c r="K62" s="37">
        <v>1</v>
      </c>
      <c r="L62" s="37">
        <v>0</v>
      </c>
      <c r="M62" s="37">
        <v>0</v>
      </c>
      <c r="N62" s="37">
        <v>2</v>
      </c>
      <c r="O62" s="37">
        <v>2</v>
      </c>
      <c r="P62" s="13">
        <v>1</v>
      </c>
      <c r="Q62" s="37">
        <v>0</v>
      </c>
      <c r="R62" s="37">
        <v>0</v>
      </c>
      <c r="S62" s="37">
        <v>0</v>
      </c>
      <c r="T62" s="37">
        <v>0</v>
      </c>
      <c r="U62" s="4">
        <v>0</v>
      </c>
      <c r="V62" s="37">
        <v>0</v>
      </c>
      <c r="W62" s="37">
        <v>2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13">
        <v>0</v>
      </c>
      <c r="AD62" s="37">
        <v>0</v>
      </c>
      <c r="AE62" s="37">
        <v>0</v>
      </c>
      <c r="AF62" s="37">
        <v>0</v>
      </c>
      <c r="AG62" s="37">
        <v>0</v>
      </c>
      <c r="AH62" s="8"/>
      <c r="AI62" s="36"/>
      <c r="AJ62" s="36"/>
      <c r="AK62" s="36"/>
      <c r="AL62" s="36"/>
      <c r="AM62" s="36"/>
      <c r="AN62" s="36"/>
      <c r="AO62" s="36"/>
      <c r="AP62" s="13"/>
      <c r="AQ62" s="36"/>
      <c r="AR62" s="36"/>
      <c r="AS62" s="36"/>
      <c r="AT62" s="36"/>
      <c r="AU62" s="6"/>
      <c r="AV62" s="36"/>
      <c r="AW62" s="36"/>
      <c r="AX62" s="36"/>
      <c r="AY62" s="36"/>
      <c r="AZ62" s="36"/>
      <c r="BA62" s="36"/>
      <c r="BB62" s="36"/>
      <c r="BC62" s="13"/>
      <c r="BD62" s="36"/>
      <c r="BE62" s="36"/>
      <c r="BF62" s="36"/>
      <c r="BG62" s="36"/>
      <c r="BH62" s="10"/>
      <c r="BI62" s="36"/>
      <c r="BJ62" s="36"/>
      <c r="BK62" s="36"/>
      <c r="BL62" s="36"/>
      <c r="BM62" s="36"/>
      <c r="BN62" s="36"/>
      <c r="BO62" s="36"/>
      <c r="BP62" s="13"/>
      <c r="BQ62" s="36"/>
      <c r="BR62" s="36"/>
      <c r="BS62" s="36"/>
      <c r="BT62" s="36"/>
      <c r="BU62" s="49"/>
      <c r="BV62" s="36"/>
      <c r="BW62" s="36"/>
      <c r="BX62" s="36"/>
      <c r="BY62" s="36"/>
      <c r="BZ62" s="36"/>
      <c r="CA62" s="36"/>
      <c r="CB62" s="36"/>
      <c r="CC62" s="13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</row>
    <row r="63" spans="1:123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36"/>
      <c r="H63" s="2">
        <v>0</v>
      </c>
      <c r="I63" s="37">
        <v>0</v>
      </c>
      <c r="J63" s="37">
        <v>1</v>
      </c>
      <c r="K63" s="37">
        <v>0</v>
      </c>
      <c r="L63" s="37">
        <v>0</v>
      </c>
      <c r="M63" s="37">
        <v>0</v>
      </c>
      <c r="N63" s="37">
        <v>2</v>
      </c>
      <c r="O63" s="37">
        <v>0</v>
      </c>
      <c r="P63" s="13">
        <v>0</v>
      </c>
      <c r="Q63" s="37">
        <v>1</v>
      </c>
      <c r="R63" s="37">
        <v>0</v>
      </c>
      <c r="S63" s="37">
        <v>0</v>
      </c>
      <c r="T63" s="37">
        <v>0</v>
      </c>
      <c r="U63" s="4">
        <v>0</v>
      </c>
      <c r="V63" s="37">
        <v>0</v>
      </c>
      <c r="W63" s="37">
        <v>2</v>
      </c>
      <c r="X63" s="37">
        <v>0</v>
      </c>
      <c r="Y63" s="37">
        <v>0</v>
      </c>
      <c r="Z63" s="37">
        <v>0</v>
      </c>
      <c r="AA63" s="37">
        <v>6</v>
      </c>
      <c r="AB63" s="37">
        <v>0</v>
      </c>
      <c r="AC63" s="13">
        <v>0</v>
      </c>
      <c r="AD63" s="37">
        <v>0</v>
      </c>
      <c r="AE63" s="37">
        <v>0</v>
      </c>
      <c r="AF63" s="37">
        <v>0</v>
      </c>
      <c r="AG63" s="37">
        <v>0</v>
      </c>
      <c r="AH63" s="8"/>
      <c r="AI63" s="36"/>
      <c r="AJ63" s="36"/>
      <c r="AK63" s="36"/>
      <c r="AL63" s="36"/>
      <c r="AM63" s="36"/>
      <c r="AN63" s="36"/>
      <c r="AO63" s="36"/>
      <c r="AP63" s="13"/>
      <c r="AQ63" s="36"/>
      <c r="AR63" s="36"/>
      <c r="AS63" s="36"/>
      <c r="AT63" s="36"/>
      <c r="AU63" s="6"/>
      <c r="AV63" s="36"/>
      <c r="AW63" s="36"/>
      <c r="AX63" s="36"/>
      <c r="AY63" s="36"/>
      <c r="AZ63" s="36"/>
      <c r="BA63" s="36"/>
      <c r="BB63" s="36"/>
      <c r="BC63" s="13"/>
      <c r="BD63" s="36"/>
      <c r="BE63" s="36"/>
      <c r="BF63" s="36"/>
      <c r="BG63" s="36"/>
      <c r="BH63" s="10"/>
      <c r="BI63" s="36"/>
      <c r="BJ63" s="36"/>
      <c r="BK63" s="36"/>
      <c r="BL63" s="36"/>
      <c r="BM63" s="36"/>
      <c r="BN63" s="36"/>
      <c r="BO63" s="36"/>
      <c r="BP63" s="13"/>
      <c r="BQ63" s="36"/>
      <c r="BR63" s="36"/>
      <c r="BS63" s="36"/>
      <c r="BT63" s="36"/>
      <c r="BU63" s="49"/>
      <c r="BV63" s="36"/>
      <c r="BW63" s="36"/>
      <c r="BX63" s="36"/>
      <c r="BY63" s="36"/>
      <c r="BZ63" s="36"/>
      <c r="CA63" s="36"/>
      <c r="CB63" s="36"/>
      <c r="CC63" s="13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</row>
    <row r="64" spans="1:123" ht="15.75" customHeight="1" x14ac:dyDescent="0.25">
      <c r="A64" s="38" t="s">
        <v>881</v>
      </c>
      <c r="B64" s="37">
        <v>0.9</v>
      </c>
      <c r="C64" s="37">
        <v>0.99</v>
      </c>
      <c r="D64" s="36"/>
      <c r="E64" s="36"/>
      <c r="F64" s="36"/>
      <c r="G64" s="36"/>
      <c r="H64" s="2">
        <v>0</v>
      </c>
      <c r="I64" s="37">
        <v>1</v>
      </c>
      <c r="J64" s="37">
        <v>1</v>
      </c>
      <c r="K64" s="37">
        <v>0</v>
      </c>
      <c r="L64" s="37">
        <v>0</v>
      </c>
      <c r="M64" s="37">
        <v>0</v>
      </c>
      <c r="N64" s="37">
        <v>1</v>
      </c>
      <c r="O64" s="37">
        <v>0</v>
      </c>
      <c r="P64" s="13">
        <v>0</v>
      </c>
      <c r="Q64" s="37">
        <v>0</v>
      </c>
      <c r="R64" s="37">
        <v>0</v>
      </c>
      <c r="S64" s="37">
        <v>0</v>
      </c>
      <c r="T64" s="37">
        <v>0</v>
      </c>
      <c r="U64" s="4">
        <v>3</v>
      </c>
      <c r="V64" s="37">
        <v>1</v>
      </c>
      <c r="W64" s="37">
        <v>1</v>
      </c>
      <c r="X64" s="37">
        <v>0</v>
      </c>
      <c r="Y64" s="37">
        <v>0</v>
      </c>
      <c r="Z64" s="37">
        <v>0</v>
      </c>
      <c r="AA64" s="37">
        <v>4</v>
      </c>
      <c r="AB64" s="37">
        <v>0</v>
      </c>
      <c r="AC64" s="13">
        <v>1</v>
      </c>
      <c r="AD64" s="37">
        <v>0</v>
      </c>
      <c r="AE64" s="37">
        <v>0</v>
      </c>
      <c r="AF64" s="37">
        <v>0</v>
      </c>
      <c r="AG64" s="37">
        <v>0</v>
      </c>
      <c r="AH64" s="8"/>
      <c r="AI64" s="36"/>
      <c r="AJ64" s="36"/>
      <c r="AK64" s="36"/>
      <c r="AL64" s="36"/>
      <c r="AM64" s="36"/>
      <c r="AN64" s="36"/>
      <c r="AO64" s="36"/>
      <c r="AP64" s="13"/>
      <c r="AQ64" s="36"/>
      <c r="AR64" s="36"/>
      <c r="AS64" s="36"/>
      <c r="AT64" s="36"/>
      <c r="AU64" s="6"/>
      <c r="AV64" s="36"/>
      <c r="AW64" s="36"/>
      <c r="AX64" s="36"/>
      <c r="AY64" s="36"/>
      <c r="AZ64" s="36"/>
      <c r="BA64" s="36"/>
      <c r="BB64" s="36"/>
      <c r="BC64" s="13"/>
      <c r="BD64" s="36"/>
      <c r="BE64" s="36"/>
      <c r="BF64" s="36"/>
      <c r="BG64" s="36"/>
      <c r="BH64" s="10"/>
      <c r="BI64" s="36"/>
      <c r="BJ64" s="36"/>
      <c r="BK64" s="36"/>
      <c r="BL64" s="36"/>
      <c r="BM64" s="36"/>
      <c r="BN64" s="36"/>
      <c r="BO64" s="36"/>
      <c r="BP64" s="13"/>
      <c r="BQ64" s="36"/>
      <c r="BR64" s="36"/>
      <c r="BS64" s="36"/>
      <c r="BT64" s="36"/>
      <c r="BU64" s="49"/>
      <c r="BV64" s="36"/>
      <c r="BW64" s="36"/>
      <c r="BX64" s="36"/>
      <c r="BY64" s="36"/>
      <c r="BZ64" s="36"/>
      <c r="CA64" s="36"/>
      <c r="CB64" s="36"/>
      <c r="CC64" s="13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</row>
    <row r="65" spans="1:123" ht="15.75" customHeight="1" x14ac:dyDescent="0.25">
      <c r="A65" s="39" t="s">
        <v>882</v>
      </c>
      <c r="B65" s="37">
        <v>1.79</v>
      </c>
      <c r="C65" s="37">
        <v>1.43</v>
      </c>
      <c r="D65" s="36"/>
      <c r="E65" s="36"/>
      <c r="F65" s="36"/>
      <c r="G65" s="36"/>
      <c r="H65" s="2">
        <v>0</v>
      </c>
      <c r="I65" s="37">
        <v>2</v>
      </c>
      <c r="J65" s="37">
        <v>0</v>
      </c>
      <c r="K65" s="37">
        <v>0</v>
      </c>
      <c r="L65" s="37">
        <v>0</v>
      </c>
      <c r="M65" s="37">
        <v>0</v>
      </c>
      <c r="N65" s="37">
        <v>2</v>
      </c>
      <c r="O65" s="37">
        <v>1</v>
      </c>
      <c r="P65" s="13">
        <v>0</v>
      </c>
      <c r="Q65" s="37">
        <v>0</v>
      </c>
      <c r="R65" s="37">
        <v>0</v>
      </c>
      <c r="S65" s="37">
        <v>0</v>
      </c>
      <c r="T65" s="37">
        <v>0</v>
      </c>
      <c r="U65" s="4">
        <v>0</v>
      </c>
      <c r="V65" s="37">
        <v>0</v>
      </c>
      <c r="W65" s="37">
        <v>1</v>
      </c>
      <c r="X65" s="37">
        <v>0</v>
      </c>
      <c r="Y65" s="37">
        <v>0</v>
      </c>
      <c r="Z65" s="37">
        <v>0</v>
      </c>
      <c r="AA65" s="37">
        <v>2</v>
      </c>
      <c r="AB65" s="37">
        <v>0</v>
      </c>
      <c r="AC65" s="13">
        <v>0</v>
      </c>
      <c r="AD65" s="37">
        <v>0</v>
      </c>
      <c r="AE65" s="37">
        <v>0</v>
      </c>
      <c r="AF65" s="37">
        <v>0</v>
      </c>
      <c r="AG65" s="37">
        <v>0</v>
      </c>
      <c r="AH65" s="8"/>
      <c r="AI65" s="36"/>
      <c r="AJ65" s="36"/>
      <c r="AK65" s="36"/>
      <c r="AL65" s="36"/>
      <c r="AM65" s="36"/>
      <c r="AN65" s="36"/>
      <c r="AO65" s="36"/>
      <c r="AP65" s="13"/>
      <c r="AQ65" s="36"/>
      <c r="AR65" s="36"/>
      <c r="AS65" s="36"/>
      <c r="AT65" s="36"/>
      <c r="AU65" s="6"/>
      <c r="AV65" s="36"/>
      <c r="AW65" s="36"/>
      <c r="AX65" s="36"/>
      <c r="AY65" s="36"/>
      <c r="AZ65" s="36"/>
      <c r="BA65" s="36"/>
      <c r="BB65" s="36"/>
      <c r="BC65" s="13"/>
      <c r="BD65" s="36"/>
      <c r="BE65" s="36"/>
      <c r="BF65" s="36"/>
      <c r="BG65" s="36"/>
      <c r="BH65" s="10"/>
      <c r="BI65" s="36"/>
      <c r="BJ65" s="36"/>
      <c r="BK65" s="36"/>
      <c r="BL65" s="36"/>
      <c r="BM65" s="36"/>
      <c r="BN65" s="36"/>
      <c r="BO65" s="36"/>
      <c r="BP65" s="13"/>
      <c r="BQ65" s="36"/>
      <c r="BR65" s="36"/>
      <c r="BS65" s="36"/>
      <c r="BT65" s="36"/>
      <c r="BU65" s="49"/>
      <c r="BV65" s="36"/>
      <c r="BW65" s="36"/>
      <c r="BX65" s="36"/>
      <c r="BY65" s="36"/>
      <c r="BZ65" s="36"/>
      <c r="CA65" s="36"/>
      <c r="CB65" s="36"/>
      <c r="CC65" s="13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</row>
    <row r="66" spans="1:123" ht="15.75" customHeight="1" x14ac:dyDescent="0.25">
      <c r="A66" s="51">
        <v>45704</v>
      </c>
      <c r="B66" s="43"/>
      <c r="C66" s="43"/>
      <c r="D66" s="43"/>
      <c r="E66" s="43"/>
      <c r="F66" s="43"/>
      <c r="G66" s="43"/>
      <c r="H66" s="2"/>
      <c r="I66" s="36"/>
      <c r="J66" s="36"/>
      <c r="K66" s="36"/>
      <c r="L66" s="36"/>
      <c r="M66" s="36"/>
      <c r="N66" s="36"/>
      <c r="O66" s="36"/>
      <c r="P66" s="13"/>
      <c r="Q66" s="36"/>
      <c r="R66" s="36"/>
      <c r="S66" s="36"/>
      <c r="T66" s="36"/>
      <c r="U66" s="4"/>
      <c r="V66" s="36"/>
      <c r="W66" s="36"/>
      <c r="X66" s="36"/>
      <c r="Y66" s="36"/>
      <c r="Z66" s="36"/>
      <c r="AA66" s="36"/>
      <c r="AB66" s="36"/>
      <c r="AC66" s="13"/>
      <c r="AD66" s="36"/>
      <c r="AE66" s="36"/>
      <c r="AF66" s="36"/>
      <c r="AG66" s="36"/>
      <c r="AH66" s="8"/>
      <c r="AI66" s="36"/>
      <c r="AJ66" s="36"/>
      <c r="AK66" s="36"/>
      <c r="AL66" s="36"/>
      <c r="AM66" s="36"/>
      <c r="AN66" s="36"/>
      <c r="AO66" s="36"/>
      <c r="AP66" s="13"/>
      <c r="AQ66" s="36"/>
      <c r="AR66" s="36"/>
      <c r="AS66" s="36"/>
      <c r="AT66" s="36"/>
      <c r="AU66" s="6"/>
      <c r="AV66" s="36"/>
      <c r="AW66" s="36"/>
      <c r="AX66" s="36"/>
      <c r="AY66" s="36"/>
      <c r="AZ66" s="36"/>
      <c r="BA66" s="36"/>
      <c r="BB66" s="36"/>
      <c r="BC66" s="13"/>
      <c r="BD66" s="36"/>
      <c r="BE66" s="36"/>
      <c r="BF66" s="36"/>
      <c r="BG66" s="36"/>
      <c r="BH66" s="10"/>
      <c r="BI66" s="36"/>
      <c r="BJ66" s="36"/>
      <c r="BK66" s="36"/>
      <c r="BL66" s="36"/>
      <c r="BM66" s="36"/>
      <c r="BN66" s="36"/>
      <c r="BO66" s="36"/>
      <c r="BP66" s="13"/>
      <c r="BQ66" s="36"/>
      <c r="BR66" s="36"/>
      <c r="BS66" s="36"/>
      <c r="BT66" s="36"/>
      <c r="BU66" s="49"/>
      <c r="BV66" s="36"/>
      <c r="BW66" s="36"/>
      <c r="BX66" s="36"/>
      <c r="BY66" s="36"/>
      <c r="BZ66" s="36"/>
      <c r="CA66" s="36"/>
      <c r="CB66" s="36"/>
      <c r="CC66" s="13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</row>
    <row r="67" spans="1:123" ht="15.75" customHeight="1" x14ac:dyDescent="0.25">
      <c r="A67" s="38" t="s">
        <v>883</v>
      </c>
      <c r="B67" s="37">
        <v>1.53</v>
      </c>
      <c r="C67" s="36"/>
      <c r="D67" s="36"/>
      <c r="E67" s="36"/>
      <c r="F67" s="37">
        <v>0.84</v>
      </c>
      <c r="G67" s="37"/>
      <c r="H67" s="2">
        <v>5</v>
      </c>
      <c r="I67" s="37">
        <v>1</v>
      </c>
      <c r="J67" s="37">
        <v>2</v>
      </c>
      <c r="K67" s="37">
        <v>0</v>
      </c>
      <c r="L67" s="37">
        <v>0</v>
      </c>
      <c r="M67" s="37">
        <v>0</v>
      </c>
      <c r="N67" s="37">
        <v>3</v>
      </c>
      <c r="O67" s="37">
        <v>0</v>
      </c>
      <c r="P67" s="13">
        <v>0</v>
      </c>
      <c r="Q67" s="37">
        <v>0</v>
      </c>
      <c r="R67" s="37">
        <v>0</v>
      </c>
      <c r="S67" s="37">
        <v>0</v>
      </c>
      <c r="T67" s="37">
        <v>0</v>
      </c>
      <c r="U67" s="4"/>
      <c r="V67" s="36"/>
      <c r="W67" s="36"/>
      <c r="X67" s="36"/>
      <c r="Y67" s="36"/>
      <c r="Z67" s="36"/>
      <c r="AA67" s="36"/>
      <c r="AB67" s="36"/>
      <c r="AC67" s="13"/>
      <c r="AD67" s="36"/>
      <c r="AE67" s="36"/>
      <c r="AF67" s="36"/>
      <c r="AG67" s="36"/>
      <c r="AH67" s="8"/>
      <c r="AI67" s="36"/>
      <c r="AJ67" s="36"/>
      <c r="AK67" s="36"/>
      <c r="AL67" s="36"/>
      <c r="AM67" s="36"/>
      <c r="AN67" s="36"/>
      <c r="AO67" s="36"/>
      <c r="AP67" s="13"/>
      <c r="AQ67" s="36"/>
      <c r="AR67" s="36"/>
      <c r="AS67" s="36"/>
      <c r="AT67" s="36"/>
      <c r="AU67" s="6"/>
      <c r="AV67" s="36"/>
      <c r="AW67" s="36"/>
      <c r="AX67" s="36"/>
      <c r="AY67" s="36"/>
      <c r="AZ67" s="36"/>
      <c r="BA67" s="36"/>
      <c r="BB67" s="36"/>
      <c r="BC67" s="13"/>
      <c r="BD67" s="36"/>
      <c r="BE67" s="36"/>
      <c r="BF67" s="36"/>
      <c r="BG67" s="36"/>
      <c r="BH67" s="10">
        <v>0</v>
      </c>
      <c r="BI67" s="37">
        <v>1</v>
      </c>
      <c r="BJ67" s="37">
        <v>2</v>
      </c>
      <c r="BK67" s="37">
        <v>0</v>
      </c>
      <c r="BL67" s="37">
        <v>0</v>
      </c>
      <c r="BM67" s="37">
        <v>0</v>
      </c>
      <c r="BN67" s="37">
        <v>2</v>
      </c>
      <c r="BO67" s="37">
        <v>0</v>
      </c>
      <c r="BP67" s="13">
        <v>0</v>
      </c>
      <c r="BQ67" s="37">
        <v>0</v>
      </c>
      <c r="BR67" s="37">
        <v>0</v>
      </c>
      <c r="BS67" s="37">
        <v>0</v>
      </c>
      <c r="BT67" s="37">
        <v>0</v>
      </c>
      <c r="BU67" s="49"/>
      <c r="BV67" s="36"/>
      <c r="BW67" s="36"/>
      <c r="BX67" s="36"/>
      <c r="BY67" s="36"/>
      <c r="BZ67" s="36"/>
      <c r="CA67" s="36"/>
      <c r="CB67" s="36"/>
      <c r="CC67" s="13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</row>
    <row r="68" spans="1:123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36"/>
      <c r="H68" s="2">
        <v>0</v>
      </c>
      <c r="I68" s="37">
        <v>2</v>
      </c>
      <c r="J68" s="37">
        <v>1</v>
      </c>
      <c r="K68" s="37">
        <v>0</v>
      </c>
      <c r="L68" s="37">
        <v>0</v>
      </c>
      <c r="M68" s="37">
        <v>0</v>
      </c>
      <c r="N68" s="37">
        <v>3</v>
      </c>
      <c r="O68" s="37">
        <v>0</v>
      </c>
      <c r="P68" s="13">
        <v>0</v>
      </c>
      <c r="Q68" s="37">
        <v>1</v>
      </c>
      <c r="R68" s="37">
        <v>0</v>
      </c>
      <c r="S68" s="37">
        <v>0</v>
      </c>
      <c r="T68" s="37">
        <v>0</v>
      </c>
      <c r="U68" s="4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3</v>
      </c>
      <c r="AB68" s="37">
        <v>1</v>
      </c>
      <c r="AC68" s="13">
        <v>0</v>
      </c>
      <c r="AD68" s="37">
        <v>0</v>
      </c>
      <c r="AE68" s="37">
        <v>0</v>
      </c>
      <c r="AF68" s="37">
        <v>0</v>
      </c>
      <c r="AG68" s="37">
        <v>0</v>
      </c>
      <c r="AH68" s="8"/>
      <c r="AI68" s="36"/>
      <c r="AJ68" s="36"/>
      <c r="AK68" s="36"/>
      <c r="AL68" s="36"/>
      <c r="AM68" s="36"/>
      <c r="AN68" s="36"/>
      <c r="AO68" s="36"/>
      <c r="AP68" s="13"/>
      <c r="AQ68" s="36"/>
      <c r="AR68" s="36"/>
      <c r="AS68" s="36"/>
      <c r="AT68" s="36"/>
      <c r="AU68" s="6"/>
      <c r="AV68" s="36"/>
      <c r="AW68" s="36"/>
      <c r="AX68" s="36"/>
      <c r="AY68" s="36"/>
      <c r="AZ68" s="36"/>
      <c r="BA68" s="36"/>
      <c r="BB68" s="36"/>
      <c r="BC68" s="13"/>
      <c r="BD68" s="36"/>
      <c r="BE68" s="36"/>
      <c r="BF68" s="36"/>
      <c r="BG68" s="36"/>
      <c r="BH68" s="10"/>
      <c r="BI68" s="36"/>
      <c r="BJ68" s="36"/>
      <c r="BK68" s="36"/>
      <c r="BL68" s="36"/>
      <c r="BM68" s="36"/>
      <c r="BN68" s="36"/>
      <c r="BO68" s="36"/>
      <c r="BP68" s="13"/>
      <c r="BQ68" s="36"/>
      <c r="BR68" s="36"/>
      <c r="BS68" s="36"/>
      <c r="BT68" s="36"/>
      <c r="BU68" s="49"/>
      <c r="BV68" s="36"/>
      <c r="BW68" s="36"/>
      <c r="BX68" s="36"/>
      <c r="BY68" s="36"/>
      <c r="BZ68" s="36"/>
      <c r="CA68" s="36"/>
      <c r="CB68" s="36"/>
      <c r="CC68" s="13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</row>
    <row r="69" spans="1:123" ht="15.75" customHeight="1" x14ac:dyDescent="0.25">
      <c r="A69" s="39" t="s">
        <v>884</v>
      </c>
      <c r="B69" s="37">
        <v>1.19</v>
      </c>
      <c r="C69" s="36"/>
      <c r="D69" s="36"/>
      <c r="E69" s="36"/>
      <c r="F69" s="37">
        <v>1.71</v>
      </c>
      <c r="G69" s="37"/>
      <c r="H69" s="2">
        <v>2</v>
      </c>
      <c r="I69" s="37">
        <v>4</v>
      </c>
      <c r="J69" s="37">
        <v>1</v>
      </c>
      <c r="K69" s="37">
        <v>0</v>
      </c>
      <c r="L69" s="37">
        <v>0</v>
      </c>
      <c r="M69" s="37">
        <v>0</v>
      </c>
      <c r="N69" s="37">
        <v>1</v>
      </c>
      <c r="O69" s="37">
        <v>0</v>
      </c>
      <c r="P69" s="13">
        <v>0</v>
      </c>
      <c r="Q69" s="37">
        <v>0</v>
      </c>
      <c r="R69" s="37">
        <v>0</v>
      </c>
      <c r="S69" s="37">
        <v>0</v>
      </c>
      <c r="T69" s="37">
        <v>0</v>
      </c>
      <c r="U69" s="4"/>
      <c r="V69" s="36"/>
      <c r="W69" s="36"/>
      <c r="X69" s="36"/>
      <c r="Y69" s="36"/>
      <c r="Z69" s="36"/>
      <c r="AA69" s="36"/>
      <c r="AB69" s="36"/>
      <c r="AC69" s="13"/>
      <c r="AD69" s="36"/>
      <c r="AE69" s="36"/>
      <c r="AF69" s="36"/>
      <c r="AG69" s="36"/>
      <c r="AH69" s="8"/>
      <c r="AI69" s="36"/>
      <c r="AJ69" s="36"/>
      <c r="AK69" s="36"/>
      <c r="AL69" s="36"/>
      <c r="AM69" s="36"/>
      <c r="AN69" s="36"/>
      <c r="AO69" s="36"/>
      <c r="AP69" s="13"/>
      <c r="AQ69" s="36"/>
      <c r="AR69" s="36"/>
      <c r="AS69" s="36"/>
      <c r="AT69" s="36"/>
      <c r="AU69" s="6"/>
      <c r="AV69" s="36"/>
      <c r="AW69" s="36"/>
      <c r="AX69" s="36"/>
      <c r="AY69" s="36"/>
      <c r="AZ69" s="36"/>
      <c r="BA69" s="36"/>
      <c r="BB69" s="36"/>
      <c r="BC69" s="13"/>
      <c r="BD69" s="36"/>
      <c r="BE69" s="36"/>
      <c r="BF69" s="36"/>
      <c r="BG69" s="36"/>
      <c r="BH69" s="10">
        <v>1</v>
      </c>
      <c r="BI69" s="37">
        <v>2</v>
      </c>
      <c r="BJ69" s="37">
        <v>1</v>
      </c>
      <c r="BK69" s="37">
        <v>0</v>
      </c>
      <c r="BL69" s="37">
        <v>0</v>
      </c>
      <c r="BM69" s="37">
        <v>2</v>
      </c>
      <c r="BN69" s="37">
        <v>4</v>
      </c>
      <c r="BO69" s="37">
        <v>0</v>
      </c>
      <c r="BP69" s="13">
        <v>0</v>
      </c>
      <c r="BQ69" s="37">
        <v>1</v>
      </c>
      <c r="BR69" s="37">
        <v>0</v>
      </c>
      <c r="BS69" s="37">
        <v>0</v>
      </c>
      <c r="BT69" s="37">
        <v>0</v>
      </c>
      <c r="BU69" s="49"/>
      <c r="BV69" s="36"/>
      <c r="BW69" s="36"/>
      <c r="BX69" s="36"/>
      <c r="BY69" s="36"/>
      <c r="BZ69" s="36"/>
      <c r="CA69" s="36"/>
      <c r="CB69" s="36"/>
      <c r="CC69" s="13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</row>
    <row r="70" spans="1:123" ht="15.75" customHeight="1" x14ac:dyDescent="0.25">
      <c r="A70" s="38" t="s">
        <v>885</v>
      </c>
      <c r="B70" s="37">
        <v>0.62</v>
      </c>
      <c r="C70" s="37">
        <v>0.72</v>
      </c>
      <c r="D70" s="36"/>
      <c r="E70" s="36"/>
      <c r="F70" s="37">
        <v>0.72</v>
      </c>
      <c r="G70" s="37"/>
      <c r="H70" s="2">
        <v>0</v>
      </c>
      <c r="I70" s="37">
        <v>0</v>
      </c>
      <c r="J70" s="37">
        <v>0</v>
      </c>
      <c r="K70" s="37">
        <v>0</v>
      </c>
      <c r="L70" s="37">
        <v>0</v>
      </c>
      <c r="M70" s="37">
        <v>1</v>
      </c>
      <c r="N70" s="37">
        <v>0</v>
      </c>
      <c r="O70" s="37">
        <v>0</v>
      </c>
      <c r="P70" s="13">
        <v>0</v>
      </c>
      <c r="Q70" s="37">
        <v>0</v>
      </c>
      <c r="R70" s="37">
        <v>0</v>
      </c>
      <c r="S70" s="37">
        <v>0</v>
      </c>
      <c r="T70" s="37">
        <v>0</v>
      </c>
      <c r="U70" s="4">
        <v>0</v>
      </c>
      <c r="V70" s="37">
        <v>1</v>
      </c>
      <c r="W70" s="37">
        <v>0</v>
      </c>
      <c r="X70" s="37">
        <v>0</v>
      </c>
      <c r="Y70" s="37">
        <v>0</v>
      </c>
      <c r="Z70" s="37">
        <v>0</v>
      </c>
      <c r="AA70" s="37">
        <v>4</v>
      </c>
      <c r="AB70" s="37">
        <v>1</v>
      </c>
      <c r="AC70" s="13">
        <v>0</v>
      </c>
      <c r="AD70" s="37">
        <v>0</v>
      </c>
      <c r="AE70" s="37">
        <v>0</v>
      </c>
      <c r="AF70" s="37">
        <v>0</v>
      </c>
      <c r="AG70" s="37">
        <v>0</v>
      </c>
      <c r="AH70" s="8"/>
      <c r="AI70" s="36"/>
      <c r="AJ70" s="36"/>
      <c r="AK70" s="36"/>
      <c r="AL70" s="36"/>
      <c r="AM70" s="36"/>
      <c r="AN70" s="36"/>
      <c r="AO70" s="36"/>
      <c r="AP70" s="13"/>
      <c r="AQ70" s="36"/>
      <c r="AR70" s="36"/>
      <c r="AS70" s="36"/>
      <c r="AT70" s="36"/>
      <c r="AU70" s="6"/>
      <c r="AV70" s="36"/>
      <c r="AW70" s="36"/>
      <c r="AX70" s="36"/>
      <c r="AY70" s="36"/>
      <c r="AZ70" s="36"/>
      <c r="BA70" s="36"/>
      <c r="BB70" s="36"/>
      <c r="BC70" s="13"/>
      <c r="BD70" s="36"/>
      <c r="BE70" s="36"/>
      <c r="BF70" s="36"/>
      <c r="BG70" s="36"/>
      <c r="BH70" s="10">
        <v>0</v>
      </c>
      <c r="BI70" s="37">
        <v>3</v>
      </c>
      <c r="BJ70" s="37">
        <v>0</v>
      </c>
      <c r="BK70" s="37">
        <v>0</v>
      </c>
      <c r="BL70" s="37">
        <v>0</v>
      </c>
      <c r="BM70" s="37">
        <v>0</v>
      </c>
      <c r="BN70" s="37">
        <v>1</v>
      </c>
      <c r="BO70" s="37">
        <v>0</v>
      </c>
      <c r="BP70" s="13">
        <v>0</v>
      </c>
      <c r="BQ70" s="37">
        <v>0</v>
      </c>
      <c r="BR70" s="37">
        <v>0</v>
      </c>
      <c r="BS70" s="37">
        <v>0</v>
      </c>
      <c r="BT70" s="37">
        <v>0</v>
      </c>
      <c r="BU70" s="49"/>
      <c r="BV70" s="36"/>
      <c r="BW70" s="36"/>
      <c r="BX70" s="36"/>
      <c r="BY70" s="36"/>
      <c r="BZ70" s="36"/>
      <c r="CA70" s="36"/>
      <c r="CB70" s="36"/>
      <c r="CC70" s="13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</row>
    <row r="71" spans="1:123" ht="15.75" customHeight="1" x14ac:dyDescent="0.25">
      <c r="A71" s="39" t="s">
        <v>886</v>
      </c>
      <c r="B71" s="37">
        <v>1.49</v>
      </c>
      <c r="C71" s="36"/>
      <c r="D71" s="36"/>
      <c r="E71" s="36"/>
      <c r="F71" s="37">
        <v>1.48</v>
      </c>
      <c r="G71" s="37"/>
      <c r="H71" s="2">
        <v>3</v>
      </c>
      <c r="I71" s="37">
        <v>2</v>
      </c>
      <c r="J71" s="37">
        <v>1</v>
      </c>
      <c r="K71" s="37">
        <v>0</v>
      </c>
      <c r="L71" s="37">
        <v>0</v>
      </c>
      <c r="M71" s="37">
        <v>0</v>
      </c>
      <c r="N71" s="37">
        <v>1</v>
      </c>
      <c r="O71" s="37">
        <v>0</v>
      </c>
      <c r="P71" s="13">
        <v>0</v>
      </c>
      <c r="Q71" s="37">
        <v>0</v>
      </c>
      <c r="R71" s="37">
        <v>0</v>
      </c>
      <c r="S71" s="37">
        <v>0</v>
      </c>
      <c r="T71" s="37">
        <v>0</v>
      </c>
      <c r="U71" s="4"/>
      <c r="V71" s="36"/>
      <c r="W71" s="36"/>
      <c r="X71" s="36"/>
      <c r="Y71" s="36"/>
      <c r="Z71" s="36"/>
      <c r="AA71" s="36"/>
      <c r="AB71" s="36"/>
      <c r="AC71" s="13"/>
      <c r="AD71" s="36"/>
      <c r="AE71" s="36"/>
      <c r="AF71" s="36"/>
      <c r="AG71" s="36"/>
      <c r="AH71" s="8"/>
      <c r="AI71" s="36"/>
      <c r="AJ71" s="36"/>
      <c r="AK71" s="36"/>
      <c r="AL71" s="36"/>
      <c r="AM71" s="36"/>
      <c r="AN71" s="36"/>
      <c r="AO71" s="36"/>
      <c r="AP71" s="13"/>
      <c r="AQ71" s="36"/>
      <c r="AR71" s="36"/>
      <c r="AS71" s="36"/>
      <c r="AT71" s="36"/>
      <c r="AU71" s="6"/>
      <c r="AV71" s="36"/>
      <c r="AW71" s="36"/>
      <c r="AX71" s="36"/>
      <c r="AY71" s="36"/>
      <c r="AZ71" s="36"/>
      <c r="BA71" s="36"/>
      <c r="BB71" s="36"/>
      <c r="BC71" s="13"/>
      <c r="BD71" s="36"/>
      <c r="BE71" s="36"/>
      <c r="BF71" s="36"/>
      <c r="BG71" s="36"/>
      <c r="BH71" s="10">
        <v>1</v>
      </c>
      <c r="BI71" s="37">
        <v>1</v>
      </c>
      <c r="BJ71" s="37">
        <v>1</v>
      </c>
      <c r="BK71" s="37">
        <v>1</v>
      </c>
      <c r="BL71" s="37">
        <v>0</v>
      </c>
      <c r="BM71" s="37">
        <v>0</v>
      </c>
      <c r="BN71" s="37">
        <v>3</v>
      </c>
      <c r="BO71" s="37">
        <v>0</v>
      </c>
      <c r="BP71" s="13">
        <v>0</v>
      </c>
      <c r="BQ71" s="37">
        <v>0</v>
      </c>
      <c r="BR71" s="37">
        <v>0</v>
      </c>
      <c r="BS71" s="37">
        <v>0</v>
      </c>
      <c r="BT71" s="37">
        <v>0</v>
      </c>
      <c r="BU71" s="49"/>
      <c r="BV71" s="36"/>
      <c r="BW71" s="36"/>
      <c r="BX71" s="36"/>
      <c r="BY71" s="36"/>
      <c r="BZ71" s="36"/>
      <c r="CA71" s="36"/>
      <c r="CB71" s="36"/>
      <c r="CC71" s="13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</row>
    <row r="72" spans="1:123" ht="15.75" customHeight="1" x14ac:dyDescent="0.25">
      <c r="A72" s="38" t="s">
        <v>887</v>
      </c>
      <c r="B72" s="37">
        <v>1.01</v>
      </c>
      <c r="C72" s="36"/>
      <c r="D72" s="36"/>
      <c r="E72" s="36"/>
      <c r="F72" s="37">
        <v>0.53</v>
      </c>
      <c r="G72" s="37"/>
      <c r="H72" s="2">
        <v>0</v>
      </c>
      <c r="I72" s="37">
        <v>2</v>
      </c>
      <c r="J72" s="37">
        <v>2</v>
      </c>
      <c r="K72" s="37">
        <v>0</v>
      </c>
      <c r="L72" s="37">
        <v>0</v>
      </c>
      <c r="M72" s="37">
        <v>0</v>
      </c>
      <c r="N72" s="37">
        <v>7</v>
      </c>
      <c r="O72" s="37">
        <v>0</v>
      </c>
      <c r="P72" s="13">
        <v>1</v>
      </c>
      <c r="Q72" s="37">
        <v>0</v>
      </c>
      <c r="R72" s="37">
        <v>0</v>
      </c>
      <c r="S72" s="37">
        <v>0</v>
      </c>
      <c r="T72" s="37">
        <v>0</v>
      </c>
      <c r="U72" s="4"/>
      <c r="V72" s="36"/>
      <c r="W72" s="36"/>
      <c r="X72" s="36"/>
      <c r="Y72" s="36"/>
      <c r="Z72" s="36"/>
      <c r="AA72" s="36"/>
      <c r="AB72" s="36"/>
      <c r="AC72" s="13"/>
      <c r="AD72" s="36"/>
      <c r="AE72" s="36"/>
      <c r="AF72" s="36"/>
      <c r="AG72" s="36"/>
      <c r="AH72" s="8"/>
      <c r="AI72" s="36"/>
      <c r="AJ72" s="36"/>
      <c r="AK72" s="36"/>
      <c r="AL72" s="36"/>
      <c r="AM72" s="36"/>
      <c r="AN72" s="36"/>
      <c r="AO72" s="36"/>
      <c r="AP72" s="13"/>
      <c r="AQ72" s="36"/>
      <c r="AR72" s="36"/>
      <c r="AS72" s="36"/>
      <c r="AT72" s="36"/>
      <c r="AU72" s="6"/>
      <c r="AV72" s="36"/>
      <c r="AW72" s="36"/>
      <c r="AX72" s="36"/>
      <c r="AY72" s="36"/>
      <c r="AZ72" s="36"/>
      <c r="BA72" s="36"/>
      <c r="BB72" s="36"/>
      <c r="BC72" s="13"/>
      <c r="BD72" s="36"/>
      <c r="BE72" s="36"/>
      <c r="BF72" s="36"/>
      <c r="BG72" s="36"/>
      <c r="BH72" s="10">
        <v>0</v>
      </c>
      <c r="BI72" s="37">
        <v>0</v>
      </c>
      <c r="BJ72" s="37">
        <v>0</v>
      </c>
      <c r="BK72" s="37">
        <v>1</v>
      </c>
      <c r="BL72" s="37">
        <v>0</v>
      </c>
      <c r="BM72" s="37">
        <v>0</v>
      </c>
      <c r="BN72" s="37">
        <v>1</v>
      </c>
      <c r="BO72" s="37">
        <v>0</v>
      </c>
      <c r="BP72" s="13">
        <v>0</v>
      </c>
      <c r="BQ72" s="37">
        <v>0</v>
      </c>
      <c r="BR72" s="37">
        <v>0</v>
      </c>
      <c r="BS72" s="37">
        <v>0</v>
      </c>
      <c r="BT72" s="37">
        <v>0</v>
      </c>
      <c r="BU72" s="49"/>
      <c r="BV72" s="36"/>
      <c r="BW72" s="36"/>
      <c r="BX72" s="36"/>
      <c r="BY72" s="36"/>
      <c r="BZ72" s="36"/>
      <c r="CA72" s="36"/>
      <c r="CB72" s="36"/>
      <c r="CC72" s="13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</row>
    <row r="73" spans="1:123" ht="15.75" customHeight="1" x14ac:dyDescent="0.25">
      <c r="A73" s="51">
        <v>45710</v>
      </c>
      <c r="B73" s="43"/>
      <c r="C73" s="43"/>
      <c r="D73" s="43"/>
      <c r="E73" s="43"/>
      <c r="F73" s="43"/>
      <c r="G73" s="43"/>
      <c r="H73" s="48"/>
      <c r="I73" s="36"/>
      <c r="J73" s="36"/>
      <c r="K73" s="36"/>
      <c r="L73" s="36"/>
      <c r="M73" s="36"/>
      <c r="N73" s="36"/>
      <c r="O73" s="36"/>
      <c r="P73" s="53"/>
      <c r="Q73" s="36"/>
      <c r="R73" s="36"/>
      <c r="S73" s="36"/>
      <c r="T73" s="36"/>
      <c r="U73" s="54"/>
      <c r="V73" s="36"/>
      <c r="W73" s="36"/>
      <c r="X73" s="36"/>
      <c r="Y73" s="36"/>
      <c r="Z73" s="36"/>
      <c r="AA73" s="36"/>
      <c r="AB73" s="36"/>
      <c r="AC73" s="53"/>
      <c r="AD73" s="36"/>
      <c r="AE73" s="36"/>
      <c r="AF73" s="36"/>
      <c r="AG73" s="36"/>
      <c r="AH73" s="8"/>
      <c r="AI73" s="36"/>
      <c r="AJ73" s="36"/>
      <c r="AK73" s="36"/>
      <c r="AL73" s="36"/>
      <c r="AM73" s="36"/>
      <c r="AN73" s="36"/>
      <c r="AO73" s="36"/>
      <c r="AP73" s="13"/>
      <c r="AQ73" s="36"/>
      <c r="AR73" s="36"/>
      <c r="AS73" s="36"/>
      <c r="AT73" s="36"/>
      <c r="AU73" s="6"/>
      <c r="AV73" s="36"/>
      <c r="AW73" s="36"/>
      <c r="AX73" s="36"/>
      <c r="AY73" s="36"/>
      <c r="AZ73" s="36"/>
      <c r="BA73" s="36"/>
      <c r="BB73" s="36"/>
      <c r="BC73" s="13"/>
      <c r="BD73" s="36"/>
      <c r="BE73" s="36"/>
      <c r="BF73" s="36"/>
      <c r="BG73" s="36"/>
      <c r="BH73" s="10"/>
      <c r="BI73" s="36"/>
      <c r="BJ73" s="36"/>
      <c r="BK73" s="36"/>
      <c r="BL73" s="36"/>
      <c r="BM73" s="36"/>
      <c r="BN73" s="36"/>
      <c r="BO73" s="36"/>
      <c r="BP73" s="13"/>
      <c r="BQ73" s="36"/>
      <c r="BR73" s="36"/>
      <c r="BS73" s="36"/>
      <c r="BT73" s="36"/>
      <c r="BU73" s="49"/>
      <c r="BV73" s="36"/>
      <c r="BW73" s="36"/>
      <c r="BX73" s="36"/>
      <c r="BY73" s="36"/>
      <c r="BZ73" s="36"/>
      <c r="CA73" s="36"/>
      <c r="CB73" s="36"/>
      <c r="CC73" s="13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</row>
    <row r="74" spans="1:123" ht="15.75" customHeight="1" x14ac:dyDescent="0.25">
      <c r="A74" s="39" t="s">
        <v>888</v>
      </c>
      <c r="B74" s="37">
        <v>1.6</v>
      </c>
      <c r="C74" s="37">
        <v>1.1100000000000001</v>
      </c>
      <c r="D74" s="36"/>
      <c r="E74" s="36"/>
      <c r="F74" s="36"/>
      <c r="G74" s="36"/>
      <c r="H74" s="55">
        <v>0</v>
      </c>
      <c r="I74" s="37">
        <v>2</v>
      </c>
      <c r="J74" s="37">
        <v>2</v>
      </c>
      <c r="K74" s="37">
        <v>0</v>
      </c>
      <c r="L74" s="37">
        <v>0</v>
      </c>
      <c r="M74" s="37">
        <v>0</v>
      </c>
      <c r="N74" s="37">
        <v>2</v>
      </c>
      <c r="O74" s="37">
        <v>0</v>
      </c>
      <c r="P74" s="56">
        <v>0</v>
      </c>
      <c r="Q74" s="37">
        <v>0</v>
      </c>
      <c r="R74" s="37">
        <v>0</v>
      </c>
      <c r="S74" s="37">
        <v>0</v>
      </c>
      <c r="T74" s="37">
        <v>0</v>
      </c>
      <c r="U74" s="57">
        <v>0</v>
      </c>
      <c r="V74" s="37">
        <v>1</v>
      </c>
      <c r="W74" s="37">
        <v>1</v>
      </c>
      <c r="X74" s="37">
        <v>0</v>
      </c>
      <c r="Y74" s="37">
        <v>0</v>
      </c>
      <c r="Z74" s="37">
        <v>0</v>
      </c>
      <c r="AA74" s="37">
        <v>2</v>
      </c>
      <c r="AB74" s="37">
        <v>1</v>
      </c>
      <c r="AC74" s="56">
        <v>0</v>
      </c>
      <c r="AD74" s="37">
        <v>1</v>
      </c>
      <c r="AE74" s="37">
        <v>0</v>
      </c>
      <c r="AF74" s="37">
        <v>0</v>
      </c>
      <c r="AG74" s="37">
        <v>0</v>
      </c>
      <c r="AH74" s="8"/>
      <c r="AI74" s="36"/>
      <c r="AJ74" s="36"/>
      <c r="AK74" s="36"/>
      <c r="AL74" s="36"/>
      <c r="AM74" s="36"/>
      <c r="AN74" s="36"/>
      <c r="AO74" s="36"/>
      <c r="AP74" s="13"/>
      <c r="AQ74" s="36"/>
      <c r="AR74" s="36"/>
      <c r="AS74" s="36"/>
      <c r="AT74" s="36"/>
      <c r="AU74" s="6"/>
      <c r="AV74" s="36"/>
      <c r="AW74" s="36"/>
      <c r="AX74" s="36"/>
      <c r="AY74" s="36"/>
      <c r="AZ74" s="36"/>
      <c r="BA74" s="36"/>
      <c r="BB74" s="36"/>
      <c r="BC74" s="13"/>
      <c r="BD74" s="36"/>
      <c r="BE74" s="36"/>
      <c r="BF74" s="36"/>
      <c r="BG74" s="36"/>
      <c r="BH74" s="10"/>
      <c r="BI74" s="36"/>
      <c r="BJ74" s="36"/>
      <c r="BK74" s="36"/>
      <c r="BL74" s="36"/>
      <c r="BM74" s="36"/>
      <c r="BN74" s="36"/>
      <c r="BO74" s="36"/>
      <c r="BP74" s="13"/>
      <c r="BQ74" s="36"/>
      <c r="BR74" s="36"/>
      <c r="BS74" s="36"/>
      <c r="BT74" s="36"/>
      <c r="BU74" s="49"/>
      <c r="BV74" s="36"/>
      <c r="BW74" s="36"/>
      <c r="BX74" s="36"/>
      <c r="BY74" s="36"/>
      <c r="BZ74" s="36"/>
      <c r="CA74" s="36"/>
      <c r="CB74" s="36"/>
      <c r="CC74" s="13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</row>
    <row r="75" spans="1:123" ht="15.75" customHeight="1" x14ac:dyDescent="0.25">
      <c r="A75" s="38" t="s">
        <v>889</v>
      </c>
      <c r="B75" s="37">
        <v>0.7</v>
      </c>
      <c r="C75" s="37">
        <v>1.58</v>
      </c>
      <c r="D75" s="36"/>
      <c r="E75" s="36"/>
      <c r="F75" s="36"/>
      <c r="G75" s="36"/>
      <c r="H75" s="55">
        <v>0</v>
      </c>
      <c r="I75" s="37">
        <v>1</v>
      </c>
      <c r="J75" s="37">
        <v>0</v>
      </c>
      <c r="K75" s="37">
        <v>0</v>
      </c>
      <c r="L75" s="37">
        <v>0</v>
      </c>
      <c r="M75" s="37">
        <v>0</v>
      </c>
      <c r="N75" s="37">
        <v>2</v>
      </c>
      <c r="O75" s="37">
        <v>0</v>
      </c>
      <c r="P75" s="56">
        <v>0</v>
      </c>
      <c r="Q75" s="37">
        <v>0</v>
      </c>
      <c r="R75" s="37">
        <v>0</v>
      </c>
      <c r="S75" s="37">
        <v>0</v>
      </c>
      <c r="T75" s="37">
        <v>0</v>
      </c>
      <c r="U75" s="57">
        <v>0</v>
      </c>
      <c r="V75" s="37">
        <v>0</v>
      </c>
      <c r="W75" s="37">
        <v>1</v>
      </c>
      <c r="X75" s="37">
        <v>0</v>
      </c>
      <c r="Y75" s="37">
        <v>0</v>
      </c>
      <c r="Z75" s="37">
        <v>0</v>
      </c>
      <c r="AA75" s="37">
        <v>6</v>
      </c>
      <c r="AB75" s="37">
        <v>1</v>
      </c>
      <c r="AC75" s="56">
        <v>1</v>
      </c>
      <c r="AD75" s="37">
        <v>1</v>
      </c>
      <c r="AE75" s="37">
        <v>0</v>
      </c>
      <c r="AF75" s="37">
        <v>0</v>
      </c>
      <c r="AG75" s="37">
        <v>0</v>
      </c>
      <c r="AH75" s="8"/>
      <c r="AI75" s="36"/>
      <c r="AJ75" s="36"/>
      <c r="AK75" s="36"/>
      <c r="AL75" s="36"/>
      <c r="AM75" s="36"/>
      <c r="AN75" s="36"/>
      <c r="AO75" s="36"/>
      <c r="AP75" s="13"/>
      <c r="AQ75" s="36"/>
      <c r="AR75" s="36"/>
      <c r="AS75" s="36"/>
      <c r="AT75" s="36"/>
      <c r="AU75" s="6"/>
      <c r="AV75" s="36"/>
      <c r="AW75" s="36"/>
      <c r="AX75" s="36"/>
      <c r="AY75" s="36"/>
      <c r="AZ75" s="36"/>
      <c r="BA75" s="36"/>
      <c r="BB75" s="36"/>
      <c r="BC75" s="13"/>
      <c r="BD75" s="36"/>
      <c r="BE75" s="36"/>
      <c r="BF75" s="36"/>
      <c r="BG75" s="36"/>
      <c r="BH75" s="10"/>
      <c r="BI75" s="36"/>
      <c r="BJ75" s="36"/>
      <c r="BK75" s="36"/>
      <c r="BL75" s="36"/>
      <c r="BM75" s="36"/>
      <c r="BN75" s="36"/>
      <c r="BO75" s="36"/>
      <c r="BP75" s="13"/>
      <c r="BQ75" s="36"/>
      <c r="BR75" s="36"/>
      <c r="BS75" s="36"/>
      <c r="BT75" s="36"/>
      <c r="BU75" s="49"/>
      <c r="BV75" s="36"/>
      <c r="BW75" s="36"/>
      <c r="BX75" s="36"/>
      <c r="BY75" s="36"/>
      <c r="BZ75" s="36"/>
      <c r="CA75" s="36"/>
      <c r="CB75" s="36"/>
      <c r="CC75" s="13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</row>
    <row r="76" spans="1:123" ht="15.75" customHeight="1" x14ac:dyDescent="0.25">
      <c r="A76" s="39" t="s">
        <v>890</v>
      </c>
      <c r="B76" s="37">
        <v>0.91</v>
      </c>
      <c r="C76" s="37">
        <v>1.23</v>
      </c>
      <c r="D76" s="36"/>
      <c r="E76" s="36"/>
      <c r="F76" s="36"/>
      <c r="G76" s="36"/>
      <c r="H76" s="55">
        <v>1</v>
      </c>
      <c r="I76" s="37">
        <v>3</v>
      </c>
      <c r="J76" s="37">
        <v>0</v>
      </c>
      <c r="K76" s="37">
        <v>0</v>
      </c>
      <c r="L76" s="37">
        <v>0</v>
      </c>
      <c r="M76" s="37">
        <v>0</v>
      </c>
      <c r="N76" s="37">
        <v>2</v>
      </c>
      <c r="O76" s="37">
        <v>0</v>
      </c>
      <c r="P76" s="56">
        <v>0</v>
      </c>
      <c r="Q76" s="37">
        <v>0</v>
      </c>
      <c r="R76" s="37">
        <v>0</v>
      </c>
      <c r="S76" s="37">
        <v>0</v>
      </c>
      <c r="T76" s="37">
        <v>0</v>
      </c>
      <c r="U76" s="57">
        <v>0</v>
      </c>
      <c r="V76" s="37">
        <v>0</v>
      </c>
      <c r="W76" s="37">
        <v>2</v>
      </c>
      <c r="X76" s="37">
        <v>0</v>
      </c>
      <c r="Y76" s="37">
        <v>0</v>
      </c>
      <c r="Z76" s="37">
        <v>0</v>
      </c>
      <c r="AA76" s="37">
        <v>6</v>
      </c>
      <c r="AB76" s="37">
        <v>1</v>
      </c>
      <c r="AC76" s="56">
        <v>1</v>
      </c>
      <c r="AD76" s="37">
        <v>1</v>
      </c>
      <c r="AE76" s="37">
        <v>0</v>
      </c>
      <c r="AF76" s="37">
        <v>0</v>
      </c>
      <c r="AG76" s="37">
        <v>0</v>
      </c>
      <c r="AH76" s="8"/>
      <c r="AI76" s="36"/>
      <c r="AJ76" s="36"/>
      <c r="AK76" s="36"/>
      <c r="AL76" s="36"/>
      <c r="AM76" s="36"/>
      <c r="AN76" s="36"/>
      <c r="AO76" s="36"/>
      <c r="AP76" s="13"/>
      <c r="AQ76" s="36"/>
      <c r="AR76" s="36"/>
      <c r="AS76" s="36"/>
      <c r="AT76" s="36"/>
      <c r="AU76" s="6"/>
      <c r="AV76" s="36"/>
      <c r="AW76" s="36"/>
      <c r="AX76" s="36"/>
      <c r="AY76" s="36"/>
      <c r="AZ76" s="36"/>
      <c r="BA76" s="36"/>
      <c r="BB76" s="36"/>
      <c r="BC76" s="13"/>
      <c r="BD76" s="36"/>
      <c r="BE76" s="36"/>
      <c r="BF76" s="36"/>
      <c r="BG76" s="36"/>
      <c r="BH76" s="10"/>
      <c r="BI76" s="36"/>
      <c r="BJ76" s="36"/>
      <c r="BK76" s="36"/>
      <c r="BL76" s="36"/>
      <c r="BM76" s="36"/>
      <c r="BN76" s="36"/>
      <c r="BO76" s="36"/>
      <c r="BP76" s="13"/>
      <c r="BQ76" s="36"/>
      <c r="BR76" s="36"/>
      <c r="BS76" s="36"/>
      <c r="BT76" s="36"/>
      <c r="BU76" s="49"/>
      <c r="BV76" s="36"/>
      <c r="BW76" s="36"/>
      <c r="BX76" s="36"/>
      <c r="BY76" s="36"/>
      <c r="BZ76" s="36"/>
      <c r="CA76" s="36"/>
      <c r="CB76" s="36"/>
      <c r="CC76" s="13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</row>
    <row r="77" spans="1:123" ht="15.75" customHeight="1" x14ac:dyDescent="0.25">
      <c r="A77" s="39" t="s">
        <v>891</v>
      </c>
      <c r="B77" s="37">
        <v>1.03</v>
      </c>
      <c r="C77" s="37">
        <v>0.94</v>
      </c>
      <c r="D77" s="36"/>
      <c r="E77" s="36"/>
      <c r="F77" s="36"/>
      <c r="G77" s="36"/>
      <c r="H77" s="55">
        <v>1</v>
      </c>
      <c r="I77" s="37">
        <v>3</v>
      </c>
      <c r="J77" s="37">
        <v>1</v>
      </c>
      <c r="K77" s="37">
        <v>0</v>
      </c>
      <c r="L77" s="37">
        <v>0</v>
      </c>
      <c r="M77" s="37">
        <v>0</v>
      </c>
      <c r="N77" s="37">
        <v>2</v>
      </c>
      <c r="O77" s="37">
        <v>0</v>
      </c>
      <c r="P77" s="56">
        <v>0</v>
      </c>
      <c r="Q77" s="37">
        <v>0</v>
      </c>
      <c r="R77" s="37">
        <v>0</v>
      </c>
      <c r="S77" s="37">
        <v>0</v>
      </c>
      <c r="T77" s="37">
        <v>0</v>
      </c>
      <c r="U77" s="57">
        <v>1</v>
      </c>
      <c r="V77" s="37">
        <v>1</v>
      </c>
      <c r="W77" s="37">
        <v>0</v>
      </c>
      <c r="X77" s="37">
        <v>2</v>
      </c>
      <c r="Y77" s="37">
        <v>0</v>
      </c>
      <c r="Z77" s="37">
        <v>0</v>
      </c>
      <c r="AA77" s="37">
        <v>2</v>
      </c>
      <c r="AB77" s="37">
        <v>1</v>
      </c>
      <c r="AC77" s="56">
        <v>0</v>
      </c>
      <c r="AD77" s="37">
        <v>1</v>
      </c>
      <c r="AE77" s="37">
        <v>1</v>
      </c>
      <c r="AF77" s="37">
        <v>0</v>
      </c>
      <c r="AG77" s="37">
        <v>0</v>
      </c>
      <c r="AH77" s="8"/>
      <c r="AI77" s="36"/>
      <c r="AJ77" s="36"/>
      <c r="AK77" s="36"/>
      <c r="AL77" s="36"/>
      <c r="AM77" s="36"/>
      <c r="AN77" s="36"/>
      <c r="AO77" s="36"/>
      <c r="AP77" s="13"/>
      <c r="AQ77" s="36"/>
      <c r="AR77" s="36"/>
      <c r="AS77" s="36"/>
      <c r="AT77" s="36"/>
      <c r="AU77" s="6"/>
      <c r="AV77" s="36"/>
      <c r="AW77" s="36"/>
      <c r="AX77" s="36"/>
      <c r="AY77" s="36"/>
      <c r="AZ77" s="36"/>
      <c r="BA77" s="36"/>
      <c r="BB77" s="36"/>
      <c r="BC77" s="13"/>
      <c r="BD77" s="36"/>
      <c r="BE77" s="36"/>
      <c r="BF77" s="36"/>
      <c r="BG77" s="36"/>
      <c r="BH77" s="10"/>
      <c r="BI77" s="36"/>
      <c r="BJ77" s="36"/>
      <c r="BK77" s="36"/>
      <c r="BL77" s="36"/>
      <c r="BM77" s="36"/>
      <c r="BN77" s="36"/>
      <c r="BO77" s="36"/>
      <c r="BP77" s="13"/>
      <c r="BQ77" s="36"/>
      <c r="BR77" s="36"/>
      <c r="BS77" s="36"/>
      <c r="BT77" s="36"/>
      <c r="BU77" s="49"/>
      <c r="BV77" s="36"/>
      <c r="BW77" s="36"/>
      <c r="BX77" s="36"/>
      <c r="BY77" s="36"/>
      <c r="BZ77" s="36"/>
      <c r="CA77" s="36"/>
      <c r="CB77" s="36"/>
      <c r="CC77" s="13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</row>
    <row r="78" spans="1:123" ht="15.75" customHeight="1" x14ac:dyDescent="0.25">
      <c r="A78" s="43" t="s">
        <v>892</v>
      </c>
      <c r="B78" s="37">
        <v>1.24</v>
      </c>
      <c r="C78" s="37">
        <v>1.26</v>
      </c>
      <c r="D78" s="36"/>
      <c r="E78" s="36"/>
      <c r="F78" s="36"/>
      <c r="G78" s="36"/>
      <c r="H78" s="55">
        <v>0</v>
      </c>
      <c r="I78" s="37">
        <v>2</v>
      </c>
      <c r="J78" s="37">
        <v>1</v>
      </c>
      <c r="K78" s="37">
        <v>0</v>
      </c>
      <c r="L78" s="37">
        <v>1</v>
      </c>
      <c r="M78" s="37">
        <v>0</v>
      </c>
      <c r="N78" s="37">
        <v>3</v>
      </c>
      <c r="O78" s="37">
        <v>1</v>
      </c>
      <c r="P78" s="56">
        <v>0</v>
      </c>
      <c r="Q78" s="37">
        <v>0</v>
      </c>
      <c r="R78" s="37">
        <v>1</v>
      </c>
      <c r="S78" s="37">
        <v>0</v>
      </c>
      <c r="T78" s="37">
        <v>0</v>
      </c>
      <c r="U78" s="57">
        <v>1</v>
      </c>
      <c r="V78" s="37">
        <v>1</v>
      </c>
      <c r="W78" s="37">
        <v>1</v>
      </c>
      <c r="X78" s="37">
        <v>0</v>
      </c>
      <c r="Y78" s="37">
        <v>0</v>
      </c>
      <c r="Z78" s="37">
        <v>0</v>
      </c>
      <c r="AA78" s="37">
        <v>5</v>
      </c>
      <c r="AB78" s="37">
        <v>0</v>
      </c>
      <c r="AC78" s="56">
        <v>0</v>
      </c>
      <c r="AD78" s="37">
        <v>0</v>
      </c>
      <c r="AE78" s="37">
        <v>0</v>
      </c>
      <c r="AF78" s="37">
        <v>0</v>
      </c>
      <c r="AG78" s="37">
        <v>0</v>
      </c>
      <c r="AH78" s="8"/>
      <c r="AI78" s="36"/>
      <c r="AJ78" s="36"/>
      <c r="AK78" s="36"/>
      <c r="AL78" s="36"/>
      <c r="AM78" s="36"/>
      <c r="AN78" s="36"/>
      <c r="AO78" s="36"/>
      <c r="AP78" s="13"/>
      <c r="AQ78" s="36"/>
      <c r="AR78" s="36"/>
      <c r="AS78" s="36"/>
      <c r="AT78" s="36"/>
      <c r="AU78" s="6"/>
      <c r="AV78" s="36"/>
      <c r="AW78" s="36"/>
      <c r="AX78" s="36"/>
      <c r="AY78" s="36"/>
      <c r="AZ78" s="36"/>
      <c r="BA78" s="36"/>
      <c r="BB78" s="36"/>
      <c r="BC78" s="13"/>
      <c r="BD78" s="36"/>
      <c r="BE78" s="36"/>
      <c r="BF78" s="36"/>
      <c r="BG78" s="36"/>
      <c r="BH78" s="10"/>
      <c r="BI78" s="36"/>
      <c r="BJ78" s="36"/>
      <c r="BK78" s="36"/>
      <c r="BL78" s="36"/>
      <c r="BM78" s="36"/>
      <c r="BN78" s="36"/>
      <c r="BO78" s="36"/>
      <c r="BP78" s="13"/>
      <c r="BQ78" s="36"/>
      <c r="BR78" s="36"/>
      <c r="BS78" s="36"/>
      <c r="BT78" s="36"/>
      <c r="BU78" s="49"/>
      <c r="BV78" s="36"/>
      <c r="BW78" s="36"/>
      <c r="BX78" s="36"/>
      <c r="BY78" s="36"/>
      <c r="BZ78" s="36"/>
      <c r="CA78" s="36"/>
      <c r="CB78" s="36"/>
      <c r="CC78" s="13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</row>
    <row r="79" spans="1:123" ht="15.75" customHeight="1" x14ac:dyDescent="0.25">
      <c r="A79" s="41">
        <v>45720</v>
      </c>
      <c r="B79" s="42"/>
      <c r="C79" s="42"/>
      <c r="D79" s="42"/>
      <c r="E79" s="42"/>
      <c r="F79" s="42"/>
      <c r="G79" s="42"/>
      <c r="H79" s="48"/>
      <c r="I79" s="36"/>
      <c r="J79" s="36"/>
      <c r="K79" s="36"/>
      <c r="L79" s="36"/>
      <c r="M79" s="36"/>
      <c r="N79" s="36"/>
      <c r="O79" s="36"/>
      <c r="P79" s="53"/>
      <c r="Q79" s="36"/>
      <c r="R79" s="36"/>
      <c r="S79" s="36"/>
      <c r="T79" s="36"/>
      <c r="U79" s="4"/>
      <c r="V79" s="36"/>
      <c r="W79" s="36"/>
      <c r="X79" s="36"/>
      <c r="Y79" s="36"/>
      <c r="Z79" s="36"/>
      <c r="AA79" s="36"/>
      <c r="AB79" s="36"/>
      <c r="AC79" s="13"/>
      <c r="AD79" s="36"/>
      <c r="AE79" s="36"/>
      <c r="AF79" s="36"/>
      <c r="AG79" s="36"/>
      <c r="AH79" s="8"/>
      <c r="AI79" s="36"/>
      <c r="AJ79" s="36"/>
      <c r="AK79" s="36"/>
      <c r="AL79" s="36"/>
      <c r="AM79" s="36"/>
      <c r="AN79" s="36"/>
      <c r="AO79" s="36"/>
      <c r="AP79" s="13"/>
      <c r="AQ79" s="36"/>
      <c r="AR79" s="36"/>
      <c r="AS79" s="36"/>
      <c r="AT79" s="36"/>
      <c r="AU79" s="6"/>
      <c r="AV79" s="36"/>
      <c r="AW79" s="36"/>
      <c r="AX79" s="36"/>
      <c r="AY79" s="36"/>
      <c r="AZ79" s="36"/>
      <c r="BA79" s="36"/>
      <c r="BB79" s="36"/>
      <c r="BC79" s="13"/>
      <c r="BD79" s="36"/>
      <c r="BE79" s="36"/>
      <c r="BF79" s="36"/>
      <c r="BG79" s="36"/>
      <c r="BH79" s="10"/>
      <c r="BI79" s="36"/>
      <c r="BJ79" s="36"/>
      <c r="BK79" s="36"/>
      <c r="BL79" s="36"/>
      <c r="BM79" s="36"/>
      <c r="BN79" s="36"/>
      <c r="BO79" s="36"/>
      <c r="BP79" s="13"/>
      <c r="BQ79" s="36"/>
      <c r="BR79" s="36"/>
      <c r="BS79" s="36"/>
      <c r="BT79" s="36"/>
      <c r="BU79" s="49"/>
      <c r="BV79" s="36"/>
      <c r="BW79" s="36"/>
      <c r="BX79" s="36"/>
      <c r="BY79" s="36"/>
      <c r="BZ79" s="36"/>
      <c r="CA79" s="36"/>
      <c r="CB79" s="36"/>
      <c r="CC79" s="13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</row>
    <row r="80" spans="1:123" ht="15.75" customHeight="1" x14ac:dyDescent="0.25">
      <c r="A80" s="39" t="s">
        <v>893</v>
      </c>
      <c r="B80" s="37">
        <v>0.93</v>
      </c>
      <c r="C80" s="36"/>
      <c r="D80" s="36"/>
      <c r="E80" s="36"/>
      <c r="F80" s="37">
        <v>1.45</v>
      </c>
      <c r="G80" s="37"/>
      <c r="H80" s="48">
        <v>1</v>
      </c>
      <c r="I80" s="37">
        <v>1</v>
      </c>
      <c r="J80" s="37">
        <v>0</v>
      </c>
      <c r="K80" s="37">
        <v>0</v>
      </c>
      <c r="L80" s="37">
        <v>0</v>
      </c>
      <c r="M80" s="37">
        <v>0</v>
      </c>
      <c r="N80" s="37">
        <v>3</v>
      </c>
      <c r="O80" s="37">
        <v>0</v>
      </c>
      <c r="P80" s="53">
        <v>0</v>
      </c>
      <c r="Q80" s="37">
        <v>0</v>
      </c>
      <c r="R80" s="37">
        <v>0</v>
      </c>
      <c r="S80" s="37">
        <v>0</v>
      </c>
      <c r="T80" s="37">
        <v>0</v>
      </c>
      <c r="U80" s="4"/>
      <c r="V80" s="36"/>
      <c r="W80" s="36"/>
      <c r="X80" s="36"/>
      <c r="Y80" s="36"/>
      <c r="Z80" s="36"/>
      <c r="AA80" s="36"/>
      <c r="AB80" s="36"/>
      <c r="AC80" s="13"/>
      <c r="AD80" s="36"/>
      <c r="AE80" s="36"/>
      <c r="AF80" s="36"/>
      <c r="AG80" s="36"/>
      <c r="AH80" s="8"/>
      <c r="AI80" s="36"/>
      <c r="AJ80" s="36"/>
      <c r="AK80" s="36"/>
      <c r="AL80" s="36"/>
      <c r="AM80" s="36"/>
      <c r="AN80" s="36"/>
      <c r="AO80" s="36"/>
      <c r="AP80" s="13"/>
      <c r="AQ80" s="36"/>
      <c r="AR80" s="36"/>
      <c r="AS80" s="36"/>
      <c r="AT80" s="36"/>
      <c r="AU80" s="6"/>
      <c r="AV80" s="36"/>
      <c r="AW80" s="36"/>
      <c r="AX80" s="36"/>
      <c r="AY80" s="36"/>
      <c r="AZ80" s="36"/>
      <c r="BA80" s="36"/>
      <c r="BB80" s="36"/>
      <c r="BC80" s="13"/>
      <c r="BD80" s="36"/>
      <c r="BE80" s="36"/>
      <c r="BF80" s="36"/>
      <c r="BG80" s="36"/>
      <c r="BH80" s="10">
        <v>1</v>
      </c>
      <c r="BI80" s="37">
        <v>1</v>
      </c>
      <c r="BJ80" s="37">
        <v>1</v>
      </c>
      <c r="BK80" s="37">
        <v>0</v>
      </c>
      <c r="BL80" s="37">
        <v>0</v>
      </c>
      <c r="BM80" s="37">
        <v>0</v>
      </c>
      <c r="BN80" s="37">
        <v>2</v>
      </c>
      <c r="BO80" s="37">
        <v>0</v>
      </c>
      <c r="BP80" s="13">
        <v>1</v>
      </c>
      <c r="BQ80" s="37">
        <v>0</v>
      </c>
      <c r="BR80" s="37">
        <v>0</v>
      </c>
      <c r="BS80" s="37">
        <v>0</v>
      </c>
      <c r="BT80" s="37">
        <v>0</v>
      </c>
      <c r="BU80" s="49"/>
      <c r="BV80" s="36"/>
      <c r="BW80" s="36"/>
      <c r="BX80" s="36"/>
      <c r="BY80" s="36"/>
      <c r="BZ80" s="36"/>
      <c r="CA80" s="36"/>
      <c r="CB80" s="36"/>
      <c r="CC80" s="13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</row>
    <row r="81" spans="1:123" ht="15.75" customHeight="1" x14ac:dyDescent="0.25">
      <c r="A81" s="39" t="s">
        <v>894</v>
      </c>
      <c r="B81" s="37">
        <v>1.04</v>
      </c>
      <c r="C81" s="36"/>
      <c r="D81" s="36"/>
      <c r="E81" s="36"/>
      <c r="F81" s="37">
        <v>1.63</v>
      </c>
      <c r="G81" s="37"/>
      <c r="H81" s="48">
        <v>0</v>
      </c>
      <c r="I81" s="37">
        <v>3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53">
        <v>0</v>
      </c>
      <c r="Q81" s="37">
        <v>0</v>
      </c>
      <c r="R81" s="37">
        <v>0</v>
      </c>
      <c r="S81" s="37">
        <v>0</v>
      </c>
      <c r="T81" s="37">
        <v>0</v>
      </c>
      <c r="U81" s="4"/>
      <c r="V81" s="36"/>
      <c r="W81" s="36"/>
      <c r="X81" s="36"/>
      <c r="Y81" s="36"/>
      <c r="Z81" s="36"/>
      <c r="AA81" s="36"/>
      <c r="AB81" s="36"/>
      <c r="AC81" s="13"/>
      <c r="AD81" s="36"/>
      <c r="AE81" s="36"/>
      <c r="AF81" s="36"/>
      <c r="AG81" s="36"/>
      <c r="AH81" s="8"/>
      <c r="AI81" s="36"/>
      <c r="AJ81" s="36"/>
      <c r="AK81" s="36"/>
      <c r="AL81" s="36"/>
      <c r="AM81" s="36"/>
      <c r="AN81" s="36"/>
      <c r="AO81" s="36"/>
      <c r="AP81" s="13"/>
      <c r="AQ81" s="36"/>
      <c r="AR81" s="36"/>
      <c r="AS81" s="36"/>
      <c r="AT81" s="36"/>
      <c r="AU81" s="6"/>
      <c r="AV81" s="36"/>
      <c r="AW81" s="36"/>
      <c r="AX81" s="36"/>
      <c r="AY81" s="36"/>
      <c r="AZ81" s="36"/>
      <c r="BA81" s="36"/>
      <c r="BB81" s="36"/>
      <c r="BC81" s="13"/>
      <c r="BD81" s="36"/>
      <c r="BE81" s="36"/>
      <c r="BF81" s="36"/>
      <c r="BG81" s="36"/>
      <c r="BH81" s="10">
        <v>2</v>
      </c>
      <c r="BI81" s="37">
        <v>1</v>
      </c>
      <c r="BJ81" s="37">
        <v>2</v>
      </c>
      <c r="BK81" s="37">
        <v>0</v>
      </c>
      <c r="BL81" s="37">
        <v>0</v>
      </c>
      <c r="BM81" s="37">
        <v>6</v>
      </c>
      <c r="BN81" s="37">
        <v>5</v>
      </c>
      <c r="BO81" s="37">
        <v>2</v>
      </c>
      <c r="BP81" s="13">
        <v>0</v>
      </c>
      <c r="BQ81" s="37">
        <v>1</v>
      </c>
      <c r="BR81" s="37">
        <v>0</v>
      </c>
      <c r="BS81" s="37">
        <v>0</v>
      </c>
      <c r="BT81" s="37">
        <v>0</v>
      </c>
      <c r="BU81" s="49"/>
      <c r="BV81" s="36"/>
      <c r="BW81" s="36"/>
      <c r="BX81" s="36"/>
      <c r="BY81" s="36"/>
      <c r="BZ81" s="36"/>
      <c r="CA81" s="36"/>
      <c r="CB81" s="36"/>
      <c r="CC81" s="13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</row>
    <row r="82" spans="1:123" ht="15.75" customHeight="1" x14ac:dyDescent="0.25">
      <c r="A82" s="48" t="s">
        <v>895</v>
      </c>
      <c r="B82" s="37">
        <v>1.33</v>
      </c>
      <c r="C82" s="36"/>
      <c r="D82" s="36"/>
      <c r="E82" s="36"/>
      <c r="F82" s="37">
        <v>1.57</v>
      </c>
      <c r="G82" s="37"/>
      <c r="H82" s="48">
        <v>2</v>
      </c>
      <c r="I82" s="37">
        <v>0</v>
      </c>
      <c r="J82" s="37">
        <v>1</v>
      </c>
      <c r="K82" s="37">
        <v>0</v>
      </c>
      <c r="L82" s="37">
        <v>0</v>
      </c>
      <c r="M82" s="37">
        <v>0</v>
      </c>
      <c r="N82" s="37">
        <v>1</v>
      </c>
      <c r="O82" s="37">
        <v>2</v>
      </c>
      <c r="P82" s="53">
        <v>0</v>
      </c>
      <c r="Q82" s="37">
        <v>1</v>
      </c>
      <c r="R82" s="37">
        <v>0</v>
      </c>
      <c r="S82" s="37">
        <v>0</v>
      </c>
      <c r="T82" s="37">
        <v>0</v>
      </c>
      <c r="U82" s="4"/>
      <c r="V82" s="36"/>
      <c r="W82" s="36"/>
      <c r="X82" s="36"/>
      <c r="Y82" s="36"/>
      <c r="Z82" s="36"/>
      <c r="AA82" s="36"/>
      <c r="AB82" s="36"/>
      <c r="AC82" s="13"/>
      <c r="AD82" s="36"/>
      <c r="AE82" s="36"/>
      <c r="AF82" s="36"/>
      <c r="AG82" s="36"/>
      <c r="AH82" s="8"/>
      <c r="AI82" s="36"/>
      <c r="AJ82" s="36"/>
      <c r="AK82" s="36"/>
      <c r="AL82" s="36"/>
      <c r="AM82" s="36"/>
      <c r="AN82" s="36"/>
      <c r="AO82" s="36"/>
      <c r="AP82" s="13"/>
      <c r="AQ82" s="36"/>
      <c r="AR82" s="36"/>
      <c r="AS82" s="36"/>
      <c r="AT82" s="36"/>
      <c r="AU82" s="6"/>
      <c r="AV82" s="36"/>
      <c r="AW82" s="36"/>
      <c r="AX82" s="36"/>
      <c r="AY82" s="36"/>
      <c r="AZ82" s="36"/>
      <c r="BA82" s="36"/>
      <c r="BB82" s="36"/>
      <c r="BC82" s="13"/>
      <c r="BD82" s="36"/>
      <c r="BE82" s="36"/>
      <c r="BF82" s="36"/>
      <c r="BG82" s="36"/>
      <c r="BH82" s="10">
        <v>0</v>
      </c>
      <c r="BI82" s="37">
        <v>1</v>
      </c>
      <c r="BJ82" s="37">
        <v>1</v>
      </c>
      <c r="BK82" s="37">
        <v>1</v>
      </c>
      <c r="BL82" s="37">
        <v>0</v>
      </c>
      <c r="BM82" s="37">
        <v>0</v>
      </c>
      <c r="BN82" s="37">
        <v>2</v>
      </c>
      <c r="BO82" s="37">
        <v>0</v>
      </c>
      <c r="BP82" s="13">
        <v>0</v>
      </c>
      <c r="BQ82" s="37">
        <v>0</v>
      </c>
      <c r="BR82" s="37">
        <v>0</v>
      </c>
      <c r="BS82" s="37">
        <v>0</v>
      </c>
      <c r="BT82" s="37">
        <v>0</v>
      </c>
      <c r="BU82" s="49"/>
      <c r="BV82" s="36"/>
      <c r="BW82" s="36"/>
      <c r="BX82" s="36"/>
      <c r="BY82" s="36"/>
      <c r="BZ82" s="36"/>
      <c r="CA82" s="36"/>
      <c r="CB82" s="36"/>
      <c r="CC82" s="13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</row>
    <row r="83" spans="1:123" ht="15.75" customHeight="1" x14ac:dyDescent="0.25">
      <c r="A83" s="41">
        <v>45725</v>
      </c>
      <c r="B83" s="42"/>
      <c r="C83" s="42"/>
      <c r="D83" s="42"/>
      <c r="E83" s="42"/>
      <c r="F83" s="42"/>
      <c r="G83" s="42"/>
      <c r="H83" s="48"/>
      <c r="I83" s="36"/>
      <c r="J83" s="36"/>
      <c r="K83" s="36"/>
      <c r="L83" s="36"/>
      <c r="M83" s="36"/>
      <c r="N83" s="36"/>
      <c r="O83" s="36"/>
      <c r="P83" s="68"/>
      <c r="Q83" s="36"/>
      <c r="R83" s="36"/>
      <c r="S83" s="36"/>
      <c r="T83" s="36"/>
      <c r="U83" s="54"/>
      <c r="V83" s="36"/>
      <c r="W83" s="36"/>
      <c r="X83" s="36"/>
      <c r="Y83" s="36"/>
      <c r="Z83" s="36"/>
      <c r="AA83" s="36"/>
      <c r="AB83" s="36"/>
      <c r="AC83" s="53"/>
      <c r="AD83" s="36"/>
      <c r="AE83" s="36"/>
      <c r="AF83" s="36"/>
      <c r="AG83" s="36"/>
      <c r="AH83" s="58"/>
      <c r="AI83" s="36"/>
      <c r="AJ83" s="36"/>
      <c r="AK83" s="36"/>
      <c r="AL83" s="36"/>
      <c r="AM83" s="36"/>
      <c r="AN83" s="36"/>
      <c r="AO83" s="36"/>
      <c r="AP83" s="53"/>
      <c r="AQ83" s="36"/>
      <c r="AR83" s="36"/>
      <c r="AS83" s="36"/>
      <c r="AT83" s="36"/>
      <c r="AU83" s="59"/>
      <c r="AV83" s="36"/>
      <c r="AW83" s="36"/>
      <c r="AX83" s="36"/>
      <c r="AY83" s="36"/>
      <c r="AZ83" s="36"/>
      <c r="BA83" s="36"/>
      <c r="BB83" s="36"/>
      <c r="BC83" s="53"/>
      <c r="BD83" s="36"/>
      <c r="BE83" s="36"/>
      <c r="BF83" s="36"/>
      <c r="BG83" s="36"/>
      <c r="BH83" s="60"/>
      <c r="BI83" s="36"/>
      <c r="BJ83" s="36"/>
      <c r="BK83" s="36"/>
      <c r="BL83" s="36"/>
      <c r="BM83" s="36"/>
      <c r="BN83" s="36"/>
      <c r="BO83" s="36"/>
      <c r="BP83" s="53"/>
      <c r="BQ83" s="36"/>
      <c r="BR83" s="36"/>
      <c r="BS83" s="36"/>
      <c r="BT83" s="36"/>
      <c r="BU83" s="49"/>
      <c r="BV83" s="36"/>
      <c r="BW83" s="36"/>
      <c r="BX83" s="36"/>
      <c r="BY83" s="36"/>
      <c r="BZ83" s="36"/>
      <c r="CA83" s="36"/>
      <c r="CB83" s="36"/>
      <c r="CC83" s="53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</row>
    <row r="84" spans="1:123" ht="15.75" customHeight="1" x14ac:dyDescent="0.25">
      <c r="A84" s="38" t="s">
        <v>896</v>
      </c>
      <c r="B84" s="37">
        <v>0.75</v>
      </c>
      <c r="C84" s="36"/>
      <c r="D84" s="36"/>
      <c r="E84" s="37">
        <v>0.15</v>
      </c>
      <c r="F84" s="36"/>
      <c r="G84" s="37">
        <v>0.67</v>
      </c>
      <c r="H84" s="55">
        <v>0</v>
      </c>
      <c r="I84" s="37">
        <v>1</v>
      </c>
      <c r="J84" s="37">
        <v>2</v>
      </c>
      <c r="K84" s="37">
        <v>0</v>
      </c>
      <c r="L84" s="37">
        <v>0</v>
      </c>
      <c r="M84" s="37">
        <v>0</v>
      </c>
      <c r="N84" s="37">
        <v>2</v>
      </c>
      <c r="O84" s="37">
        <v>0</v>
      </c>
      <c r="P84" s="56">
        <v>1</v>
      </c>
      <c r="Q84" s="37">
        <v>0</v>
      </c>
      <c r="R84" s="37">
        <v>0</v>
      </c>
      <c r="S84" s="37">
        <v>0</v>
      </c>
      <c r="T84" s="37">
        <v>0</v>
      </c>
      <c r="U84" s="54"/>
      <c r="V84" s="36"/>
      <c r="W84" s="36"/>
      <c r="X84" s="36"/>
      <c r="Y84" s="36"/>
      <c r="Z84" s="36"/>
      <c r="AA84" s="36"/>
      <c r="AB84" s="36"/>
      <c r="AC84" s="61"/>
      <c r="AD84" s="36"/>
      <c r="AE84" s="36"/>
      <c r="AF84" s="36"/>
      <c r="AG84" s="36"/>
      <c r="AH84" s="58"/>
      <c r="AI84" s="36"/>
      <c r="AJ84" s="36"/>
      <c r="AK84" s="36"/>
      <c r="AL84" s="36"/>
      <c r="AM84" s="36"/>
      <c r="AN84" s="36"/>
      <c r="AO84" s="36"/>
      <c r="AP84" s="61"/>
      <c r="AQ84" s="36"/>
      <c r="AR84" s="36"/>
      <c r="AS84" s="36"/>
      <c r="AT84" s="36"/>
      <c r="AU84" s="62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1</v>
      </c>
      <c r="BB84" s="37">
        <v>0</v>
      </c>
      <c r="BC84" s="56">
        <v>0</v>
      </c>
      <c r="BD84" s="37">
        <v>0</v>
      </c>
      <c r="BE84" s="37">
        <v>0</v>
      </c>
      <c r="BF84" s="37">
        <v>0</v>
      </c>
      <c r="BG84" s="37">
        <v>0</v>
      </c>
      <c r="BH84" s="60"/>
      <c r="BI84" s="36"/>
      <c r="BJ84" s="36"/>
      <c r="BK84" s="36"/>
      <c r="BL84" s="36"/>
      <c r="BM84" s="36"/>
      <c r="BN84" s="36"/>
      <c r="BO84" s="36"/>
      <c r="BP84" s="61"/>
      <c r="BQ84" s="36"/>
      <c r="BR84" s="36"/>
      <c r="BS84" s="36"/>
      <c r="BT84" s="36"/>
      <c r="BU84" s="63">
        <v>0</v>
      </c>
      <c r="BV84" s="37">
        <v>0</v>
      </c>
      <c r="BW84" s="37">
        <v>2</v>
      </c>
      <c r="BX84" s="37">
        <v>0</v>
      </c>
      <c r="BY84" s="37">
        <v>0</v>
      </c>
      <c r="BZ84" s="37">
        <v>0</v>
      </c>
      <c r="CA84" s="37">
        <v>2</v>
      </c>
      <c r="CB84" s="37">
        <v>0</v>
      </c>
      <c r="CC84" s="56">
        <v>0</v>
      </c>
      <c r="CD84" s="37">
        <v>0</v>
      </c>
      <c r="CE84" s="37">
        <v>0</v>
      </c>
      <c r="CF84" s="37">
        <v>0</v>
      </c>
      <c r="CG84" s="37">
        <v>0</v>
      </c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</row>
    <row r="85" spans="1:123" ht="15.75" customHeight="1" x14ac:dyDescent="0.25">
      <c r="A85" s="38" t="s">
        <v>897</v>
      </c>
      <c r="B85" s="37">
        <v>1.38</v>
      </c>
      <c r="C85" s="36"/>
      <c r="D85" s="36"/>
      <c r="E85" s="37">
        <v>0.81</v>
      </c>
      <c r="F85" s="36"/>
      <c r="G85" s="37">
        <v>1.07</v>
      </c>
      <c r="H85" s="55">
        <v>2</v>
      </c>
      <c r="I85" s="37">
        <v>1</v>
      </c>
      <c r="J85" s="37">
        <v>3</v>
      </c>
      <c r="K85" s="37">
        <v>0</v>
      </c>
      <c r="L85" s="37">
        <v>0</v>
      </c>
      <c r="M85" s="37">
        <v>0</v>
      </c>
      <c r="N85" s="37">
        <v>3</v>
      </c>
      <c r="O85" s="37">
        <v>0</v>
      </c>
      <c r="P85" s="56">
        <v>0</v>
      </c>
      <c r="Q85" s="37">
        <v>0</v>
      </c>
      <c r="R85" s="37">
        <v>0</v>
      </c>
      <c r="S85" s="37">
        <v>0</v>
      </c>
      <c r="T85" s="37">
        <v>0</v>
      </c>
      <c r="U85" s="54"/>
      <c r="V85" s="36"/>
      <c r="W85" s="36"/>
      <c r="X85" s="36"/>
      <c r="Y85" s="36"/>
      <c r="Z85" s="36"/>
      <c r="AA85" s="36"/>
      <c r="AB85" s="36"/>
      <c r="AC85" s="61"/>
      <c r="AD85" s="36"/>
      <c r="AE85" s="36"/>
      <c r="AF85" s="36"/>
      <c r="AG85" s="36"/>
      <c r="AH85" s="58"/>
      <c r="AI85" s="36"/>
      <c r="AJ85" s="36"/>
      <c r="AK85" s="36"/>
      <c r="AL85" s="36"/>
      <c r="AM85" s="36"/>
      <c r="AN85" s="36"/>
      <c r="AO85" s="36"/>
      <c r="AP85" s="61"/>
      <c r="AQ85" s="36"/>
      <c r="AR85" s="36"/>
      <c r="AS85" s="36"/>
      <c r="AT85" s="36"/>
      <c r="AU85" s="62">
        <v>0</v>
      </c>
      <c r="AV85" s="37">
        <v>1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56">
        <v>0</v>
      </c>
      <c r="BD85" s="37">
        <v>0</v>
      </c>
      <c r="BE85" s="37">
        <v>0</v>
      </c>
      <c r="BF85" s="37">
        <v>0</v>
      </c>
      <c r="BG85" s="37">
        <v>0</v>
      </c>
      <c r="BH85" s="60"/>
      <c r="BI85" s="36"/>
      <c r="BJ85" s="36"/>
      <c r="BK85" s="36"/>
      <c r="BL85" s="36"/>
      <c r="BM85" s="36"/>
      <c r="BN85" s="36"/>
      <c r="BO85" s="36"/>
      <c r="BP85" s="61"/>
      <c r="BQ85" s="36"/>
      <c r="BR85" s="36"/>
      <c r="BS85" s="36"/>
      <c r="BT85" s="36"/>
      <c r="BU85" s="63">
        <v>0</v>
      </c>
      <c r="BV85" s="37">
        <v>2</v>
      </c>
      <c r="BW85" s="37">
        <v>0</v>
      </c>
      <c r="BX85" s="37">
        <v>0</v>
      </c>
      <c r="BY85" s="37">
        <v>0</v>
      </c>
      <c r="BZ85" s="37">
        <v>0</v>
      </c>
      <c r="CA85" s="37">
        <v>2</v>
      </c>
      <c r="CB85" s="37">
        <v>0</v>
      </c>
      <c r="CC85" s="56">
        <v>0</v>
      </c>
      <c r="CD85" s="37">
        <v>0</v>
      </c>
      <c r="CE85" s="37">
        <v>0</v>
      </c>
      <c r="CF85" s="37">
        <v>0</v>
      </c>
      <c r="CG85" s="37">
        <v>0</v>
      </c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</row>
    <row r="86" spans="1:123" ht="15.75" customHeight="1" x14ac:dyDescent="0.25">
      <c r="A86" s="39" t="s">
        <v>898</v>
      </c>
      <c r="B86" s="37">
        <v>1.18</v>
      </c>
      <c r="C86" s="36"/>
      <c r="D86" s="36"/>
      <c r="E86" s="37">
        <v>1.03</v>
      </c>
      <c r="F86" s="36"/>
      <c r="G86" s="37">
        <v>1.66</v>
      </c>
      <c r="H86" s="55">
        <v>0</v>
      </c>
      <c r="I86" s="37">
        <v>2</v>
      </c>
      <c r="J86" s="37">
        <v>1</v>
      </c>
      <c r="K86" s="37">
        <v>0</v>
      </c>
      <c r="L86" s="37">
        <v>0</v>
      </c>
      <c r="M86" s="37">
        <v>1</v>
      </c>
      <c r="N86" s="37">
        <v>1</v>
      </c>
      <c r="O86" s="37">
        <v>0</v>
      </c>
      <c r="P86" s="56">
        <v>0</v>
      </c>
      <c r="Q86" s="37">
        <v>0</v>
      </c>
      <c r="R86" s="37">
        <v>0</v>
      </c>
      <c r="S86" s="37">
        <v>0</v>
      </c>
      <c r="T86" s="37">
        <v>0</v>
      </c>
      <c r="U86" s="54"/>
      <c r="V86" s="36"/>
      <c r="W86" s="36"/>
      <c r="X86" s="36"/>
      <c r="Y86" s="36"/>
      <c r="Z86" s="36"/>
      <c r="AA86" s="36"/>
      <c r="AB86" s="36"/>
      <c r="AC86" s="61"/>
      <c r="AD86" s="36"/>
      <c r="AE86" s="36"/>
      <c r="AF86" s="36"/>
      <c r="AG86" s="36"/>
      <c r="AH86" s="58"/>
      <c r="AI86" s="36"/>
      <c r="AJ86" s="36"/>
      <c r="AK86" s="36"/>
      <c r="AL86" s="36"/>
      <c r="AM86" s="36"/>
      <c r="AN86" s="36"/>
      <c r="AO86" s="36"/>
      <c r="AP86" s="61"/>
      <c r="AQ86" s="36"/>
      <c r="AR86" s="36"/>
      <c r="AS86" s="36"/>
      <c r="AT86" s="36"/>
      <c r="AU86" s="62">
        <v>0</v>
      </c>
      <c r="AV86" s="37">
        <v>1</v>
      </c>
      <c r="AW86" s="37">
        <v>1</v>
      </c>
      <c r="AX86" s="37">
        <v>1</v>
      </c>
      <c r="AY86" s="37">
        <v>0</v>
      </c>
      <c r="AZ86" s="37">
        <v>0</v>
      </c>
      <c r="BA86" s="37">
        <v>1</v>
      </c>
      <c r="BB86" s="37">
        <v>0</v>
      </c>
      <c r="BC86" s="56">
        <v>0</v>
      </c>
      <c r="BD86" s="37">
        <v>0</v>
      </c>
      <c r="BE86" s="37">
        <v>0</v>
      </c>
      <c r="BF86" s="37">
        <v>0</v>
      </c>
      <c r="BG86" s="37">
        <v>0</v>
      </c>
      <c r="BH86" s="60"/>
      <c r="BI86" s="36"/>
      <c r="BJ86" s="36"/>
      <c r="BK86" s="36"/>
      <c r="BL86" s="36"/>
      <c r="BM86" s="36"/>
      <c r="BN86" s="36"/>
      <c r="BO86" s="36"/>
      <c r="BP86" s="61"/>
      <c r="BQ86" s="36"/>
      <c r="BR86" s="36"/>
      <c r="BS86" s="36"/>
      <c r="BT86" s="36"/>
      <c r="BU86" s="63">
        <v>0</v>
      </c>
      <c r="BV86" s="37">
        <v>4</v>
      </c>
      <c r="BW86" s="37">
        <v>2</v>
      </c>
      <c r="BX86" s="37">
        <v>0</v>
      </c>
      <c r="BY86" s="37">
        <v>0</v>
      </c>
      <c r="BZ86" s="37">
        <v>0</v>
      </c>
      <c r="CA86" s="37">
        <v>3</v>
      </c>
      <c r="CB86" s="37">
        <v>0</v>
      </c>
      <c r="CC86" s="56">
        <v>1</v>
      </c>
      <c r="CD86" s="37">
        <v>0</v>
      </c>
      <c r="CE86" s="37">
        <v>0</v>
      </c>
      <c r="CF86" s="37">
        <v>0</v>
      </c>
      <c r="CG86" s="37">
        <v>0</v>
      </c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</row>
    <row r="87" spans="1:123" x14ac:dyDescent="0.25">
      <c r="A87" s="45" t="s">
        <v>899</v>
      </c>
      <c r="B87" s="45"/>
      <c r="C87" s="45"/>
      <c r="D87" s="45"/>
      <c r="E87" s="45"/>
      <c r="F87" s="45"/>
      <c r="G87" s="45"/>
      <c r="H87" s="48"/>
      <c r="P87" s="68"/>
      <c r="U87" s="54"/>
      <c r="AC87" s="53"/>
      <c r="AH87" s="58"/>
      <c r="AP87" s="61"/>
      <c r="AU87" s="6"/>
      <c r="BC87" s="13"/>
      <c r="BH87" s="60"/>
      <c r="BP87" s="61"/>
      <c r="BU87" s="49"/>
      <c r="CC87" s="13"/>
    </row>
    <row r="88" spans="1:123" x14ac:dyDescent="0.25">
      <c r="A88" s="69" t="s">
        <v>910</v>
      </c>
      <c r="B88">
        <v>1.24</v>
      </c>
      <c r="C88">
        <v>1.46</v>
      </c>
      <c r="H88" s="48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8">
        <v>0</v>
      </c>
      <c r="Q88">
        <v>0</v>
      </c>
      <c r="R88">
        <v>0</v>
      </c>
      <c r="S88">
        <v>0</v>
      </c>
      <c r="T88">
        <v>0</v>
      </c>
      <c r="U88" s="54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3">
        <v>0</v>
      </c>
      <c r="AD88">
        <v>0</v>
      </c>
      <c r="AE88">
        <v>0</v>
      </c>
      <c r="AF88">
        <v>0</v>
      </c>
      <c r="AG88">
        <v>0</v>
      </c>
      <c r="AH88" s="58"/>
      <c r="AP88" s="61"/>
      <c r="AU88" s="6"/>
      <c r="BC88" s="13"/>
      <c r="BH88" s="60"/>
      <c r="BP88" s="61"/>
      <c r="BU88" s="49"/>
      <c r="CC88" s="13"/>
    </row>
    <row r="89" spans="1:123" x14ac:dyDescent="0.25">
      <c r="A89" s="67" t="s">
        <v>912</v>
      </c>
      <c r="B89" s="67"/>
      <c r="C89" s="67"/>
      <c r="D89" s="67"/>
      <c r="E89" s="67"/>
      <c r="F89" s="67"/>
      <c r="G89" s="67"/>
      <c r="H89" s="48"/>
      <c r="P89" s="68"/>
      <c r="U89" s="54"/>
      <c r="AC89" s="53"/>
      <c r="AH89" s="58"/>
      <c r="AP89" s="61"/>
      <c r="AU89" s="6"/>
      <c r="BC89" s="13"/>
      <c r="BH89" s="60"/>
      <c r="BP89" s="61"/>
      <c r="BU89" s="49"/>
      <c r="CC89" s="13"/>
    </row>
    <row r="90" spans="1:123" x14ac:dyDescent="0.25">
      <c r="A90" s="66" t="s">
        <v>921</v>
      </c>
      <c r="B90">
        <v>1.68</v>
      </c>
      <c r="C90">
        <v>1.06</v>
      </c>
      <c r="H90" s="48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8">
        <v>0</v>
      </c>
      <c r="Q90">
        <v>0</v>
      </c>
      <c r="R90">
        <v>0</v>
      </c>
      <c r="S90">
        <v>0</v>
      </c>
      <c r="T90">
        <v>0</v>
      </c>
      <c r="U90" s="54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3">
        <v>0</v>
      </c>
      <c r="AD90">
        <v>0</v>
      </c>
      <c r="AE90">
        <v>0</v>
      </c>
      <c r="AF90">
        <v>0</v>
      </c>
      <c r="AG90">
        <v>0</v>
      </c>
      <c r="AH90" s="58"/>
      <c r="AP90" s="61"/>
      <c r="AU90" s="6"/>
      <c r="BC90" s="13"/>
      <c r="BH90" s="60"/>
      <c r="BP90" s="61"/>
      <c r="BU90" s="49"/>
      <c r="CC90" s="13"/>
    </row>
    <row r="91" spans="1:123" x14ac:dyDescent="0.25">
      <c r="A91" s="41" t="s">
        <v>922</v>
      </c>
      <c r="B91" s="41"/>
      <c r="C91" s="41"/>
      <c r="D91" s="41"/>
      <c r="E91" s="41"/>
      <c r="F91" s="41"/>
      <c r="G91" s="41"/>
      <c r="H91" s="48"/>
      <c r="P91" s="68"/>
      <c r="U91" s="54"/>
      <c r="AC91" s="53"/>
      <c r="AH91" s="58"/>
      <c r="AP91" s="61"/>
      <c r="AU91" s="6"/>
      <c r="BC91" s="13"/>
      <c r="BH91" s="60"/>
      <c r="BP91" s="61"/>
      <c r="BU91" s="49"/>
      <c r="CC91" s="13"/>
    </row>
    <row r="92" spans="1:123" x14ac:dyDescent="0.25">
      <c r="A92" s="66" t="s">
        <v>923</v>
      </c>
      <c r="B92">
        <v>0.73</v>
      </c>
      <c r="C92">
        <v>1.18</v>
      </c>
      <c r="D92">
        <v>1.03</v>
      </c>
      <c r="H92" s="48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8">
        <v>0</v>
      </c>
      <c r="Q92">
        <v>0</v>
      </c>
      <c r="R92">
        <v>0</v>
      </c>
      <c r="S92">
        <v>0</v>
      </c>
      <c r="T92">
        <v>0</v>
      </c>
      <c r="U92" s="54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3">
        <v>0</v>
      </c>
      <c r="AD92">
        <v>0</v>
      </c>
      <c r="AE92">
        <v>1</v>
      </c>
      <c r="AF92">
        <v>0</v>
      </c>
      <c r="AG92">
        <v>0</v>
      </c>
      <c r="AH92" s="58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1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60"/>
      <c r="BP92" s="61"/>
      <c r="BU92" s="49"/>
      <c r="CC92" s="13"/>
    </row>
    <row r="93" spans="1:123" x14ac:dyDescent="0.25">
      <c r="A93" s="65" t="s">
        <v>924</v>
      </c>
      <c r="B93">
        <v>1.1399999999999999</v>
      </c>
      <c r="C93">
        <v>1.21</v>
      </c>
      <c r="D93">
        <v>1.1000000000000001</v>
      </c>
      <c r="H93" s="48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8">
        <v>0</v>
      </c>
      <c r="Q93">
        <v>0</v>
      </c>
      <c r="R93">
        <v>0</v>
      </c>
      <c r="S93">
        <v>0</v>
      </c>
      <c r="T93">
        <v>0</v>
      </c>
      <c r="U93" s="54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3">
        <v>2</v>
      </c>
      <c r="AD93">
        <v>0</v>
      </c>
      <c r="AE93">
        <v>0</v>
      </c>
      <c r="AF93">
        <v>0</v>
      </c>
      <c r="AG93">
        <v>0</v>
      </c>
      <c r="AH93" s="58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1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60"/>
      <c r="BP93" s="61"/>
      <c r="BU93" s="49"/>
      <c r="CC93" s="13"/>
    </row>
    <row r="94" spans="1:123" x14ac:dyDescent="0.25">
      <c r="A94" s="64" t="s">
        <v>925</v>
      </c>
      <c r="B94">
        <v>0.66</v>
      </c>
      <c r="C94">
        <v>2.11</v>
      </c>
      <c r="D94">
        <v>0.79</v>
      </c>
      <c r="H94" s="48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8">
        <v>0</v>
      </c>
      <c r="Q94">
        <v>0</v>
      </c>
      <c r="R94">
        <v>0</v>
      </c>
      <c r="S94">
        <v>0</v>
      </c>
      <c r="T94">
        <v>0</v>
      </c>
      <c r="U94" s="5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3">
        <v>1</v>
      </c>
      <c r="AD94">
        <v>0</v>
      </c>
      <c r="AE94">
        <v>2</v>
      </c>
      <c r="AF94">
        <v>0</v>
      </c>
      <c r="AG94">
        <v>0</v>
      </c>
      <c r="AH94" s="58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1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60"/>
      <c r="BP94" s="61"/>
      <c r="BU94" s="49"/>
      <c r="CC94" s="13"/>
    </row>
    <row r="95" spans="1:123" x14ac:dyDescent="0.25">
      <c r="A95" s="64" t="s">
        <v>779</v>
      </c>
      <c r="B95">
        <v>1.1200000000000001</v>
      </c>
      <c r="C95">
        <v>0.87</v>
      </c>
      <c r="D95">
        <v>0.88</v>
      </c>
      <c r="H95" s="48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8">
        <v>1</v>
      </c>
      <c r="Q95">
        <v>0</v>
      </c>
      <c r="R95">
        <v>0</v>
      </c>
      <c r="S95">
        <v>0</v>
      </c>
      <c r="T95">
        <v>0</v>
      </c>
      <c r="U95" s="54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3">
        <v>0</v>
      </c>
      <c r="AD95">
        <v>0</v>
      </c>
      <c r="AE95">
        <v>0</v>
      </c>
      <c r="AF95">
        <v>0</v>
      </c>
      <c r="AG95">
        <v>0</v>
      </c>
      <c r="AH95" s="58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1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60"/>
      <c r="BP95" s="61"/>
      <c r="BU95" s="49"/>
      <c r="CC95" s="13"/>
    </row>
    <row r="96" spans="1:123" x14ac:dyDescent="0.25">
      <c r="A96" s="64" t="s">
        <v>926</v>
      </c>
      <c r="B96">
        <v>1.04</v>
      </c>
      <c r="C96">
        <v>1.07</v>
      </c>
      <c r="D96">
        <v>0.89</v>
      </c>
      <c r="H96" s="48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8">
        <v>0</v>
      </c>
      <c r="Q96">
        <v>0</v>
      </c>
      <c r="R96">
        <v>0</v>
      </c>
      <c r="S96">
        <v>0</v>
      </c>
      <c r="T96">
        <v>0</v>
      </c>
      <c r="U96" s="54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3">
        <v>0</v>
      </c>
      <c r="AD96">
        <v>0</v>
      </c>
      <c r="AE96">
        <v>0</v>
      </c>
      <c r="AF96">
        <v>0</v>
      </c>
      <c r="AG96">
        <v>0</v>
      </c>
      <c r="AH96" s="58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1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60"/>
      <c r="BP96" s="61"/>
      <c r="BU96" s="49"/>
      <c r="CC96" s="13"/>
    </row>
    <row r="97" spans="1:85" x14ac:dyDescent="0.25">
      <c r="A97" s="64" t="s">
        <v>781</v>
      </c>
      <c r="B97">
        <v>1.23</v>
      </c>
      <c r="C97">
        <v>1.21</v>
      </c>
      <c r="D97">
        <v>1.98</v>
      </c>
      <c r="H97" s="48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8">
        <v>0</v>
      </c>
      <c r="Q97">
        <v>0</v>
      </c>
      <c r="R97">
        <v>0</v>
      </c>
      <c r="S97">
        <v>0</v>
      </c>
      <c r="T97">
        <v>0</v>
      </c>
      <c r="U97" s="54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3">
        <v>0</v>
      </c>
      <c r="AD97">
        <v>1</v>
      </c>
      <c r="AE97">
        <v>0</v>
      </c>
      <c r="AF97">
        <v>0</v>
      </c>
      <c r="AG97">
        <v>0</v>
      </c>
      <c r="AH97" s="58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1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60"/>
      <c r="BP97" s="61"/>
      <c r="BU97" s="49"/>
      <c r="CC97" s="13"/>
    </row>
    <row r="98" spans="1:85" x14ac:dyDescent="0.25">
      <c r="A98" s="41" t="s">
        <v>927</v>
      </c>
      <c r="B98" s="41"/>
      <c r="C98" s="41"/>
      <c r="D98" s="41"/>
      <c r="E98" s="41"/>
      <c r="F98" s="41"/>
      <c r="G98" s="41"/>
      <c r="H98" s="48"/>
      <c r="P98" s="68"/>
      <c r="U98" s="54"/>
      <c r="AC98" s="53"/>
      <c r="AH98" s="58"/>
      <c r="AP98" s="61"/>
      <c r="AU98" s="6"/>
      <c r="BC98" s="13"/>
      <c r="BH98" s="60"/>
      <c r="BP98" s="61"/>
      <c r="BU98" s="49"/>
      <c r="CC98" s="13"/>
    </row>
    <row r="99" spans="1:85" x14ac:dyDescent="0.25">
      <c r="A99" s="64" t="s">
        <v>929</v>
      </c>
      <c r="B99">
        <v>1.84</v>
      </c>
      <c r="C99">
        <v>1.3</v>
      </c>
      <c r="D99">
        <v>1.18</v>
      </c>
      <c r="G99">
        <v>0.46</v>
      </c>
      <c r="H99" s="48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8">
        <v>0</v>
      </c>
      <c r="Q99">
        <v>1</v>
      </c>
      <c r="R99">
        <v>0</v>
      </c>
      <c r="S99">
        <v>0</v>
      </c>
      <c r="T99">
        <v>0</v>
      </c>
      <c r="U99" s="54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3">
        <v>0</v>
      </c>
      <c r="AD99">
        <v>0</v>
      </c>
      <c r="AE99">
        <v>0</v>
      </c>
      <c r="AF99">
        <v>0</v>
      </c>
      <c r="AG99">
        <v>0</v>
      </c>
      <c r="AH99" s="58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1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60"/>
      <c r="BP99" s="61"/>
      <c r="BU99" s="4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85" x14ac:dyDescent="0.25">
      <c r="A100" s="64" t="s">
        <v>457</v>
      </c>
      <c r="B100">
        <v>0.75</v>
      </c>
      <c r="C100">
        <v>0.97</v>
      </c>
      <c r="D100">
        <v>0.8</v>
      </c>
      <c r="H100" s="48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8">
        <v>0</v>
      </c>
      <c r="Q100">
        <v>0</v>
      </c>
      <c r="R100">
        <v>0</v>
      </c>
      <c r="S100">
        <v>0</v>
      </c>
      <c r="T100">
        <v>0</v>
      </c>
      <c r="U100" s="54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3">
        <v>1</v>
      </c>
      <c r="AD100">
        <v>0</v>
      </c>
      <c r="AE100">
        <v>0</v>
      </c>
      <c r="AF100">
        <v>0</v>
      </c>
      <c r="AG100">
        <v>0</v>
      </c>
      <c r="AH100" s="58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1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60"/>
      <c r="BP100" s="61"/>
      <c r="BU100" s="49"/>
      <c r="CC100" s="13"/>
    </row>
    <row r="101" spans="1:85" x14ac:dyDescent="0.25">
      <c r="A101" s="64" t="s">
        <v>930</v>
      </c>
      <c r="B101">
        <v>1.78</v>
      </c>
      <c r="C101">
        <v>1.64</v>
      </c>
      <c r="D101">
        <v>1.68</v>
      </c>
      <c r="G101">
        <v>0.98</v>
      </c>
      <c r="H101" s="48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8">
        <v>0</v>
      </c>
      <c r="Q101">
        <v>0</v>
      </c>
      <c r="R101">
        <v>0</v>
      </c>
      <c r="S101">
        <v>0</v>
      </c>
      <c r="T101">
        <v>0</v>
      </c>
      <c r="U101" s="54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3">
        <v>0</v>
      </c>
      <c r="AD101">
        <v>0</v>
      </c>
      <c r="AE101">
        <v>0</v>
      </c>
      <c r="AF101">
        <v>0</v>
      </c>
      <c r="AG101">
        <v>0</v>
      </c>
      <c r="AH101" s="58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1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60"/>
      <c r="BP101" s="61"/>
      <c r="BU101" s="49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85" x14ac:dyDescent="0.25">
      <c r="A102" s="64" t="s">
        <v>931</v>
      </c>
      <c r="B102">
        <v>1.1499999999999999</v>
      </c>
      <c r="C102">
        <v>1.33</v>
      </c>
      <c r="D102">
        <v>1.17</v>
      </c>
      <c r="G102">
        <v>0.56999999999999995</v>
      </c>
      <c r="H102" s="48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8">
        <v>0</v>
      </c>
      <c r="Q102">
        <v>0</v>
      </c>
      <c r="R102">
        <v>0</v>
      </c>
      <c r="S102">
        <v>0</v>
      </c>
      <c r="T102">
        <v>0</v>
      </c>
      <c r="U102" s="54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3">
        <v>0</v>
      </c>
      <c r="AD102">
        <v>1</v>
      </c>
      <c r="AE102">
        <v>0</v>
      </c>
      <c r="AF102">
        <v>0</v>
      </c>
      <c r="AG102">
        <v>0</v>
      </c>
      <c r="AH102" s="58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1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60"/>
      <c r="BP102" s="61"/>
      <c r="BU102" s="49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85" x14ac:dyDescent="0.25">
      <c r="A103" s="41" t="s">
        <v>928</v>
      </c>
      <c r="B103" s="41"/>
      <c r="C103" s="41"/>
      <c r="D103" s="41"/>
      <c r="E103" s="41"/>
      <c r="F103" s="41"/>
      <c r="G103" s="41"/>
      <c r="H103" s="48"/>
      <c r="P103" s="68"/>
      <c r="U103" s="54"/>
      <c r="AC103" s="53"/>
      <c r="AH103" s="58"/>
      <c r="AP103" s="61"/>
      <c r="AU103" s="6"/>
      <c r="BC103" s="13"/>
      <c r="BH103" s="60"/>
      <c r="BP103" s="61"/>
      <c r="BU103" s="49"/>
      <c r="CC103" s="13"/>
    </row>
    <row r="104" spans="1:85" x14ac:dyDescent="0.25">
      <c r="A104" s="64" t="s">
        <v>932</v>
      </c>
      <c r="B104">
        <v>1.35</v>
      </c>
      <c r="C104">
        <v>1.32</v>
      </c>
      <c r="D104">
        <v>0.82</v>
      </c>
      <c r="H104" s="48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 s="68">
        <v>0</v>
      </c>
      <c r="Q104">
        <v>0</v>
      </c>
      <c r="R104">
        <v>0</v>
      </c>
      <c r="S104">
        <v>0</v>
      </c>
      <c r="T104">
        <v>0</v>
      </c>
      <c r="U104" s="5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0</v>
      </c>
      <c r="AC104" s="53">
        <v>0</v>
      </c>
      <c r="AD104">
        <v>2</v>
      </c>
      <c r="AE104">
        <v>0</v>
      </c>
      <c r="AF104">
        <v>0</v>
      </c>
      <c r="AG104">
        <v>0</v>
      </c>
      <c r="AH104" s="58">
        <v>1</v>
      </c>
      <c r="AI104">
        <v>1</v>
      </c>
      <c r="AJ104">
        <v>2</v>
      </c>
      <c r="AK104">
        <v>0</v>
      </c>
      <c r="AL104">
        <v>0</v>
      </c>
      <c r="AM104">
        <v>0</v>
      </c>
      <c r="AN104">
        <v>4</v>
      </c>
      <c r="AO104">
        <v>3</v>
      </c>
      <c r="AP104" s="61">
        <v>0</v>
      </c>
      <c r="AQ104">
        <v>0</v>
      </c>
      <c r="AR104">
        <v>0</v>
      </c>
      <c r="AS104">
        <v>0</v>
      </c>
      <c r="AT104">
        <v>0</v>
      </c>
      <c r="AU104" s="6"/>
      <c r="BC104" s="13"/>
      <c r="BH104" s="60"/>
      <c r="BP104" s="61"/>
      <c r="BU104" s="49"/>
      <c r="CC104" s="13"/>
    </row>
    <row r="105" spans="1:85" x14ac:dyDescent="0.25">
      <c r="A105" s="64" t="s">
        <v>933</v>
      </c>
      <c r="B105">
        <v>2.2000000000000002</v>
      </c>
      <c r="C105">
        <v>1.5</v>
      </c>
      <c r="D105">
        <v>1.43</v>
      </c>
      <c r="H105" s="48">
        <v>1</v>
      </c>
      <c r="I105">
        <v>6</v>
      </c>
      <c r="J105">
        <v>3</v>
      </c>
      <c r="K105">
        <v>1</v>
      </c>
      <c r="L105">
        <v>0</v>
      </c>
      <c r="M105">
        <v>0</v>
      </c>
      <c r="N105">
        <v>3</v>
      </c>
      <c r="O105">
        <v>0</v>
      </c>
      <c r="P105" s="68">
        <v>0</v>
      </c>
      <c r="Q105">
        <v>0</v>
      </c>
      <c r="R105">
        <v>1</v>
      </c>
      <c r="S105">
        <v>0</v>
      </c>
      <c r="T105">
        <v>0</v>
      </c>
      <c r="U105" s="54">
        <v>0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3</v>
      </c>
      <c r="AB105">
        <v>0</v>
      </c>
      <c r="AC105" s="53">
        <v>0</v>
      </c>
      <c r="AD105">
        <v>1</v>
      </c>
      <c r="AE105">
        <v>0</v>
      </c>
      <c r="AF105">
        <v>0</v>
      </c>
      <c r="AG105">
        <v>0</v>
      </c>
      <c r="AH105" s="58">
        <v>0</v>
      </c>
      <c r="AI105">
        <v>3</v>
      </c>
      <c r="AJ105">
        <v>3</v>
      </c>
      <c r="AK105">
        <v>0</v>
      </c>
      <c r="AL105">
        <v>0</v>
      </c>
      <c r="AM105">
        <v>0</v>
      </c>
      <c r="AN105">
        <v>2</v>
      </c>
      <c r="AO105">
        <v>0</v>
      </c>
      <c r="AP105" s="61">
        <v>0</v>
      </c>
      <c r="AQ105">
        <v>0</v>
      </c>
      <c r="AR105">
        <v>2</v>
      </c>
      <c r="AS105">
        <v>0</v>
      </c>
      <c r="AT105">
        <v>0</v>
      </c>
      <c r="AU105" s="6"/>
      <c r="BC105" s="13"/>
      <c r="BH105" s="60"/>
      <c r="BP105" s="61"/>
      <c r="BU105" s="49"/>
      <c r="CC105" s="13"/>
    </row>
    <row r="106" spans="1:85" x14ac:dyDescent="0.25">
      <c r="A106" s="64" t="s">
        <v>934</v>
      </c>
      <c r="B106">
        <v>0.86</v>
      </c>
      <c r="C106">
        <v>1.32</v>
      </c>
      <c r="D106">
        <v>1.33</v>
      </c>
      <c r="H106" s="48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 s="68">
        <v>0</v>
      </c>
      <c r="Q106">
        <v>0</v>
      </c>
      <c r="R106">
        <v>0</v>
      </c>
      <c r="S106">
        <v>0</v>
      </c>
      <c r="T106">
        <v>0</v>
      </c>
      <c r="U106" s="54">
        <v>0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3</v>
      </c>
      <c r="AB106">
        <v>0</v>
      </c>
      <c r="AC106" s="53">
        <v>2</v>
      </c>
      <c r="AD106">
        <v>0</v>
      </c>
      <c r="AE106">
        <v>0</v>
      </c>
      <c r="AF106">
        <v>0</v>
      </c>
      <c r="AG106">
        <v>0</v>
      </c>
      <c r="AH106" s="58">
        <v>0</v>
      </c>
      <c r="AI106">
        <v>3</v>
      </c>
      <c r="AJ106">
        <v>3</v>
      </c>
      <c r="AK106">
        <v>0</v>
      </c>
      <c r="AL106">
        <v>0</v>
      </c>
      <c r="AM106">
        <v>0</v>
      </c>
      <c r="AN106">
        <v>4</v>
      </c>
      <c r="AO106">
        <v>0</v>
      </c>
      <c r="AP106" s="61">
        <v>0</v>
      </c>
      <c r="AQ106">
        <v>0</v>
      </c>
      <c r="AR106">
        <v>0</v>
      </c>
      <c r="AS106">
        <v>0</v>
      </c>
      <c r="AT106">
        <v>0</v>
      </c>
      <c r="AU106" s="6"/>
      <c r="BC106" s="13"/>
      <c r="BH106" s="60"/>
      <c r="BP106" s="61"/>
      <c r="BU106" s="49"/>
      <c r="CC106" s="13"/>
    </row>
    <row r="107" spans="1:85" x14ac:dyDescent="0.25">
      <c r="A107" s="66" t="s">
        <v>935</v>
      </c>
      <c r="B107">
        <v>0.97</v>
      </c>
      <c r="C107">
        <v>1.02</v>
      </c>
      <c r="D107">
        <v>0.75</v>
      </c>
      <c r="H107" s="48">
        <v>1</v>
      </c>
      <c r="I107">
        <v>4</v>
      </c>
      <c r="J107">
        <v>2</v>
      </c>
      <c r="K107">
        <v>0</v>
      </c>
      <c r="L107">
        <v>0</v>
      </c>
      <c r="M107">
        <v>0</v>
      </c>
      <c r="N107">
        <v>2</v>
      </c>
      <c r="O107">
        <v>2</v>
      </c>
      <c r="P107" s="68">
        <v>0</v>
      </c>
      <c r="Q107">
        <v>0</v>
      </c>
      <c r="R107">
        <v>0</v>
      </c>
      <c r="S107">
        <v>0</v>
      </c>
      <c r="T107">
        <v>0</v>
      </c>
      <c r="U107" s="54">
        <v>0</v>
      </c>
      <c r="V107">
        <v>3</v>
      </c>
      <c r="W107">
        <v>1</v>
      </c>
      <c r="X107">
        <v>0</v>
      </c>
      <c r="Y107">
        <v>0</v>
      </c>
      <c r="Z107">
        <v>0</v>
      </c>
      <c r="AA107">
        <v>2</v>
      </c>
      <c r="AB107">
        <v>2</v>
      </c>
      <c r="AC107" s="53">
        <v>0</v>
      </c>
      <c r="AD107">
        <v>0</v>
      </c>
      <c r="AE107">
        <v>0</v>
      </c>
      <c r="AF107">
        <v>0</v>
      </c>
      <c r="AG107">
        <v>0</v>
      </c>
      <c r="AH107" s="58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2</v>
      </c>
      <c r="AO107">
        <v>0</v>
      </c>
      <c r="AP107" s="61">
        <v>1</v>
      </c>
      <c r="AQ107">
        <v>0</v>
      </c>
      <c r="AR107">
        <v>0</v>
      </c>
      <c r="AS107">
        <v>0</v>
      </c>
      <c r="AT107">
        <v>0</v>
      </c>
      <c r="AU107" s="6"/>
      <c r="BC107" s="13"/>
      <c r="BH107" s="60"/>
      <c r="BP107" s="61"/>
      <c r="BU107" s="49"/>
      <c r="CC107" s="13"/>
    </row>
    <row r="108" spans="1:85" x14ac:dyDescent="0.25">
      <c r="A108" s="64" t="s">
        <v>936</v>
      </c>
      <c r="B108">
        <v>1.42</v>
      </c>
      <c r="C108">
        <v>1.31</v>
      </c>
      <c r="D108">
        <v>1.25</v>
      </c>
      <c r="H108" s="48">
        <v>0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0</v>
      </c>
      <c r="P108" s="68">
        <v>0</v>
      </c>
      <c r="Q108">
        <v>0</v>
      </c>
      <c r="R108">
        <v>0</v>
      </c>
      <c r="S108">
        <v>0</v>
      </c>
      <c r="T108">
        <v>0</v>
      </c>
      <c r="U108" s="54">
        <v>1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2</v>
      </c>
      <c r="AB108">
        <v>0</v>
      </c>
      <c r="AC108" s="53">
        <v>0</v>
      </c>
      <c r="AD108">
        <v>0</v>
      </c>
      <c r="AE108">
        <v>0</v>
      </c>
      <c r="AF108">
        <v>0</v>
      </c>
      <c r="AG108">
        <v>0</v>
      </c>
      <c r="AH108" s="58">
        <v>2</v>
      </c>
      <c r="AI108">
        <v>2</v>
      </c>
      <c r="AJ108">
        <v>0</v>
      </c>
      <c r="AK108">
        <v>0</v>
      </c>
      <c r="AL108">
        <v>1</v>
      </c>
      <c r="AM108">
        <v>0</v>
      </c>
      <c r="AN108">
        <v>2</v>
      </c>
      <c r="AO108">
        <v>0</v>
      </c>
      <c r="AP108" s="61">
        <v>0</v>
      </c>
      <c r="AQ108">
        <v>1</v>
      </c>
      <c r="AR108">
        <v>0</v>
      </c>
      <c r="AS108">
        <v>0</v>
      </c>
      <c r="AT108">
        <v>0</v>
      </c>
      <c r="AU108" s="6"/>
      <c r="BC108" s="13"/>
      <c r="BH108" s="60"/>
      <c r="BP108" s="61"/>
      <c r="BU108" s="49"/>
      <c r="CC108" s="13"/>
    </row>
    <row r="109" spans="1:85" x14ac:dyDescent="0.25">
      <c r="A109" s="66" t="s">
        <v>937</v>
      </c>
      <c r="B109">
        <v>0.65</v>
      </c>
      <c r="C109">
        <v>1.1200000000000001</v>
      </c>
      <c r="D109">
        <v>0.92</v>
      </c>
      <c r="H109" s="48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1</v>
      </c>
      <c r="O109">
        <v>1</v>
      </c>
      <c r="P109" s="68">
        <v>0</v>
      </c>
      <c r="Q109">
        <v>0</v>
      </c>
      <c r="R109">
        <v>0</v>
      </c>
      <c r="S109">
        <v>0</v>
      </c>
      <c r="T109">
        <v>0</v>
      </c>
      <c r="U109" s="54">
        <v>0</v>
      </c>
      <c r="V109">
        <v>2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1</v>
      </c>
      <c r="AC109" s="53">
        <v>0</v>
      </c>
      <c r="AD109">
        <v>0</v>
      </c>
      <c r="AE109">
        <v>0</v>
      </c>
      <c r="AF109">
        <v>0</v>
      </c>
      <c r="AG109">
        <v>0</v>
      </c>
      <c r="AH109" s="58">
        <v>1</v>
      </c>
      <c r="AI109">
        <v>2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 s="61">
        <v>0</v>
      </c>
      <c r="AQ109">
        <v>0</v>
      </c>
      <c r="AR109">
        <v>0</v>
      </c>
      <c r="AS109">
        <v>0</v>
      </c>
      <c r="AT109">
        <v>0</v>
      </c>
      <c r="AU109" s="6"/>
      <c r="BC109" s="13"/>
      <c r="BH109" s="60"/>
      <c r="BP109" s="61"/>
      <c r="BU109" s="49"/>
      <c r="CC109" s="13"/>
    </row>
    <row r="110" spans="1:85" x14ac:dyDescent="0.25">
      <c r="A110" s="134" t="s">
        <v>792</v>
      </c>
      <c r="B110">
        <v>1.22</v>
      </c>
      <c r="C110">
        <v>1.18</v>
      </c>
      <c r="D110">
        <v>2.09</v>
      </c>
      <c r="H110" s="135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2</v>
      </c>
      <c r="O110">
        <v>0</v>
      </c>
      <c r="P110" s="136">
        <v>0</v>
      </c>
      <c r="Q110">
        <v>0</v>
      </c>
      <c r="R110">
        <v>0</v>
      </c>
      <c r="S110">
        <v>0</v>
      </c>
      <c r="T110">
        <v>0</v>
      </c>
      <c r="U110" s="137">
        <v>0</v>
      </c>
      <c r="V110">
        <v>1</v>
      </c>
      <c r="W110">
        <v>2</v>
      </c>
      <c r="X110">
        <v>0</v>
      </c>
      <c r="Y110">
        <v>0</v>
      </c>
      <c r="Z110">
        <v>0</v>
      </c>
      <c r="AA110">
        <v>3</v>
      </c>
      <c r="AB110">
        <v>0</v>
      </c>
      <c r="AC110" s="138">
        <v>0</v>
      </c>
      <c r="AD110">
        <v>1</v>
      </c>
      <c r="AE110">
        <v>0</v>
      </c>
      <c r="AF110">
        <v>0</v>
      </c>
      <c r="AG110">
        <v>0</v>
      </c>
      <c r="AH110" s="139">
        <v>0</v>
      </c>
      <c r="AI110">
        <v>2</v>
      </c>
      <c r="AJ110">
        <v>1</v>
      </c>
      <c r="AK110">
        <v>2</v>
      </c>
      <c r="AL110">
        <v>0</v>
      </c>
      <c r="AM110">
        <v>0</v>
      </c>
      <c r="AN110">
        <v>4</v>
      </c>
      <c r="AO110">
        <v>0</v>
      </c>
      <c r="AP110" s="140">
        <v>0</v>
      </c>
      <c r="AQ110">
        <v>0</v>
      </c>
      <c r="AR110">
        <v>0</v>
      </c>
      <c r="AS110">
        <v>0</v>
      </c>
      <c r="AT110">
        <v>0</v>
      </c>
      <c r="AU110" s="141"/>
      <c r="BC110" s="142"/>
      <c r="BH110" s="143"/>
      <c r="BP110" s="144"/>
      <c r="BU110" s="145"/>
      <c r="CC110" s="146"/>
    </row>
    <row r="111" spans="1:85" x14ac:dyDescent="0.25">
      <c r="A111" s="147" t="s">
        <v>793</v>
      </c>
      <c r="B111">
        <v>1.8</v>
      </c>
      <c r="C111">
        <v>1.27</v>
      </c>
      <c r="D111">
        <v>1.24</v>
      </c>
      <c r="G111">
        <v>0.4</v>
      </c>
      <c r="H111" s="148">
        <v>0</v>
      </c>
      <c r="I111">
        <v>2</v>
      </c>
      <c r="J111">
        <v>2</v>
      </c>
      <c r="K111">
        <v>0</v>
      </c>
      <c r="L111">
        <v>0</v>
      </c>
      <c r="M111">
        <v>0</v>
      </c>
      <c r="N111">
        <v>3</v>
      </c>
      <c r="O111">
        <v>0</v>
      </c>
      <c r="P111" s="149">
        <v>0</v>
      </c>
      <c r="Q111">
        <v>1</v>
      </c>
      <c r="R111">
        <v>0</v>
      </c>
      <c r="S111">
        <v>0</v>
      </c>
      <c r="T111">
        <v>0</v>
      </c>
      <c r="U111" s="150">
        <v>0</v>
      </c>
      <c r="V111">
        <v>4</v>
      </c>
      <c r="W111">
        <v>1</v>
      </c>
      <c r="X111">
        <v>0</v>
      </c>
      <c r="Y111">
        <v>0</v>
      </c>
      <c r="Z111">
        <v>0</v>
      </c>
      <c r="AA111">
        <v>8</v>
      </c>
      <c r="AB111">
        <v>0</v>
      </c>
      <c r="AC111" s="151">
        <v>0</v>
      </c>
      <c r="AD111">
        <v>0</v>
      </c>
      <c r="AE111">
        <v>0</v>
      </c>
      <c r="AF111">
        <v>0</v>
      </c>
      <c r="AG111">
        <v>0</v>
      </c>
      <c r="AH111" s="152">
        <v>0</v>
      </c>
      <c r="AI111">
        <v>1</v>
      </c>
      <c r="AJ111">
        <v>1</v>
      </c>
      <c r="AK111">
        <v>0</v>
      </c>
      <c r="AL111">
        <v>0</v>
      </c>
      <c r="AM111">
        <v>0</v>
      </c>
      <c r="AN111">
        <v>1</v>
      </c>
      <c r="AO111">
        <v>0</v>
      </c>
      <c r="AP111" s="153">
        <v>0</v>
      </c>
      <c r="AQ111">
        <v>1</v>
      </c>
      <c r="AR111">
        <v>0</v>
      </c>
      <c r="AS111">
        <v>0</v>
      </c>
      <c r="AT111">
        <v>0</v>
      </c>
      <c r="AU111" s="154"/>
      <c r="BC111" s="155"/>
      <c r="BH111" s="156"/>
      <c r="BP111" s="157"/>
      <c r="BU111" s="158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0</v>
      </c>
      <c r="CC111" s="159">
        <v>0</v>
      </c>
      <c r="CD111">
        <v>0</v>
      </c>
      <c r="CE111">
        <v>0</v>
      </c>
      <c r="CF111">
        <v>0</v>
      </c>
      <c r="CG111">
        <v>0</v>
      </c>
    </row>
    <row r="112" spans="1:85" x14ac:dyDescent="0.25">
      <c r="A112" s="160" t="s">
        <v>468</v>
      </c>
      <c r="D112">
        <v>0.71</v>
      </c>
      <c r="H112" s="161"/>
      <c r="P112" s="162"/>
      <c r="U112" s="163"/>
      <c r="AC112" s="164"/>
      <c r="AH112" s="165">
        <v>0</v>
      </c>
      <c r="AI112">
        <v>2</v>
      </c>
      <c r="AJ112">
        <v>0</v>
      </c>
      <c r="AK112">
        <v>0</v>
      </c>
      <c r="AL112">
        <v>0</v>
      </c>
      <c r="AM112">
        <v>1</v>
      </c>
      <c r="AN112">
        <v>5</v>
      </c>
      <c r="AO112">
        <v>0</v>
      </c>
      <c r="AP112" s="166">
        <v>0</v>
      </c>
      <c r="AQ112">
        <v>0</v>
      </c>
      <c r="AR112">
        <v>0</v>
      </c>
      <c r="AS112">
        <v>0</v>
      </c>
      <c r="AT112">
        <v>0</v>
      </c>
      <c r="AU112" s="167"/>
      <c r="BC112" s="168"/>
      <c r="BH112" s="169"/>
      <c r="BP112" s="170"/>
      <c r="BU112" s="171"/>
      <c r="CC112" s="172"/>
    </row>
    <row r="113" spans="1:85" x14ac:dyDescent="0.25">
      <c r="A113" s="173" t="s">
        <v>957</v>
      </c>
      <c r="B113">
        <v>1.7</v>
      </c>
      <c r="C113">
        <v>1.69</v>
      </c>
      <c r="D113">
        <v>1.61</v>
      </c>
      <c r="G113">
        <v>0.85</v>
      </c>
      <c r="H113" s="174">
        <v>0</v>
      </c>
      <c r="I113">
        <v>2</v>
      </c>
      <c r="J113">
        <v>2</v>
      </c>
      <c r="K113">
        <v>0</v>
      </c>
      <c r="L113">
        <v>0</v>
      </c>
      <c r="M113">
        <v>0</v>
      </c>
      <c r="N113">
        <v>4</v>
      </c>
      <c r="O113">
        <v>0</v>
      </c>
      <c r="P113" s="175">
        <v>0</v>
      </c>
      <c r="Q113">
        <v>0</v>
      </c>
      <c r="R113">
        <v>0</v>
      </c>
      <c r="S113">
        <v>0</v>
      </c>
      <c r="T113">
        <v>0</v>
      </c>
      <c r="U113" s="176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5</v>
      </c>
      <c r="AB113">
        <v>0</v>
      </c>
      <c r="AC113" s="177">
        <v>0</v>
      </c>
      <c r="AD113">
        <v>0</v>
      </c>
      <c r="AE113">
        <v>0</v>
      </c>
      <c r="AF113">
        <v>0</v>
      </c>
      <c r="AG113">
        <v>0</v>
      </c>
      <c r="AH113" s="178">
        <v>0</v>
      </c>
      <c r="AI113">
        <v>1</v>
      </c>
      <c r="AJ113">
        <v>1</v>
      </c>
      <c r="AK113">
        <v>0</v>
      </c>
      <c r="AL113">
        <v>0</v>
      </c>
      <c r="AM113">
        <v>0</v>
      </c>
      <c r="AN113">
        <v>3</v>
      </c>
      <c r="AO113">
        <v>0</v>
      </c>
      <c r="AP113" s="179">
        <v>0</v>
      </c>
      <c r="AQ113">
        <v>0</v>
      </c>
      <c r="AR113">
        <v>0</v>
      </c>
      <c r="AS113">
        <v>0</v>
      </c>
      <c r="AT113">
        <v>0</v>
      </c>
      <c r="AU113" s="180"/>
      <c r="BC113" s="181"/>
      <c r="BH113" s="182"/>
      <c r="BP113" s="183"/>
      <c r="BU113" s="184">
        <v>0</v>
      </c>
      <c r="BV113">
        <v>2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 s="185">
        <v>1</v>
      </c>
      <c r="CD113">
        <v>0</v>
      </c>
      <c r="CE113">
        <v>0</v>
      </c>
      <c r="CF113">
        <v>0</v>
      </c>
      <c r="CG113">
        <v>0</v>
      </c>
    </row>
    <row r="114" spans="1:85" x14ac:dyDescent="0.25">
      <c r="A114" s="186" t="s">
        <v>958</v>
      </c>
      <c r="B114">
        <v>0.76</v>
      </c>
      <c r="C114">
        <v>1.23</v>
      </c>
      <c r="D114">
        <v>1.07</v>
      </c>
      <c r="G114">
        <v>0.48</v>
      </c>
      <c r="H114" s="187">
        <v>0</v>
      </c>
      <c r="I114">
        <v>6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 s="188">
        <v>0</v>
      </c>
      <c r="Q114">
        <v>0</v>
      </c>
      <c r="R114">
        <v>0</v>
      </c>
      <c r="S114">
        <v>0</v>
      </c>
      <c r="T114">
        <v>0</v>
      </c>
      <c r="U114" s="189">
        <v>0</v>
      </c>
      <c r="V114">
        <v>3</v>
      </c>
      <c r="W114">
        <v>2</v>
      </c>
      <c r="X114">
        <v>0</v>
      </c>
      <c r="Y114">
        <v>0</v>
      </c>
      <c r="Z114">
        <v>0</v>
      </c>
      <c r="AA114">
        <v>2</v>
      </c>
      <c r="AB114">
        <v>0</v>
      </c>
      <c r="AC114" s="190">
        <v>0</v>
      </c>
      <c r="AD114">
        <v>1</v>
      </c>
      <c r="AE114">
        <v>0</v>
      </c>
      <c r="AF114">
        <v>0</v>
      </c>
      <c r="AG114">
        <v>0</v>
      </c>
      <c r="AH114" s="191">
        <v>0</v>
      </c>
      <c r="AI114">
        <v>3</v>
      </c>
      <c r="AJ114">
        <v>1</v>
      </c>
      <c r="AK114">
        <v>0</v>
      </c>
      <c r="AL114">
        <v>0</v>
      </c>
      <c r="AM114">
        <v>0</v>
      </c>
      <c r="AN114">
        <v>5</v>
      </c>
      <c r="AO114">
        <v>0</v>
      </c>
      <c r="AP114" s="192">
        <v>0</v>
      </c>
      <c r="AQ114">
        <v>0</v>
      </c>
      <c r="AR114">
        <v>0</v>
      </c>
      <c r="AS114">
        <v>0</v>
      </c>
      <c r="AT114">
        <v>0</v>
      </c>
      <c r="AU114" s="193"/>
      <c r="BC114" s="194"/>
      <c r="BH114" s="195"/>
      <c r="BP114" s="196"/>
      <c r="BU114" s="197">
        <v>0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4</v>
      </c>
      <c r="CB114">
        <v>0</v>
      </c>
      <c r="CC114" s="198">
        <v>0</v>
      </c>
      <c r="CD114">
        <v>0</v>
      </c>
      <c r="CE114">
        <v>0</v>
      </c>
      <c r="CF114">
        <v>0</v>
      </c>
      <c r="CG114">
        <v>0</v>
      </c>
    </row>
    <row r="115" spans="1:85" x14ac:dyDescent="0.25">
      <c r="A115" t="s">
        <v>938</v>
      </c>
      <c r="H115" s="199"/>
      <c r="P115" s="200"/>
      <c r="U115" s="201"/>
      <c r="AC115" s="202"/>
      <c r="AH115" s="203"/>
      <c r="AP115" s="204"/>
      <c r="AU115" s="205"/>
      <c r="BC115" s="206"/>
      <c r="BH115" s="207"/>
      <c r="BP115" s="208"/>
      <c r="BU115" s="209"/>
      <c r="CC115" s="210"/>
    </row>
    <row r="116" spans="1:85" x14ac:dyDescent="0.25">
      <c r="A116" s="211" t="s">
        <v>959</v>
      </c>
      <c r="B116">
        <v>1.2</v>
      </c>
      <c r="C116">
        <v>1.38</v>
      </c>
      <c r="H116" s="212">
        <v>0</v>
      </c>
      <c r="I116">
        <v>4</v>
      </c>
      <c r="J116">
        <v>0</v>
      </c>
      <c r="K116">
        <v>0</v>
      </c>
      <c r="L116">
        <v>1</v>
      </c>
      <c r="M116">
        <v>0</v>
      </c>
      <c r="N116">
        <v>2</v>
      </c>
      <c r="O116">
        <v>0</v>
      </c>
      <c r="P116" s="213">
        <v>0</v>
      </c>
      <c r="Q116">
        <v>0</v>
      </c>
      <c r="R116">
        <v>0</v>
      </c>
      <c r="S116">
        <v>0</v>
      </c>
      <c r="T116">
        <v>0</v>
      </c>
      <c r="U116" s="214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6</v>
      </c>
      <c r="AB116">
        <v>0</v>
      </c>
      <c r="AC116" s="215">
        <v>0</v>
      </c>
      <c r="AD116">
        <v>0</v>
      </c>
      <c r="AE116">
        <v>0</v>
      </c>
      <c r="AF116">
        <v>0</v>
      </c>
      <c r="AG116">
        <v>0</v>
      </c>
      <c r="AH116" s="216"/>
      <c r="AP116" s="217"/>
      <c r="AU116" s="218"/>
      <c r="BC116" s="219"/>
      <c r="BH116" s="220"/>
      <c r="BP116" s="221"/>
      <c r="BU116" s="222"/>
      <c r="CC116" s="223"/>
    </row>
    <row r="117" spans="1:85" x14ac:dyDescent="0.25">
      <c r="A117" s="224" t="s">
        <v>960</v>
      </c>
      <c r="B117">
        <v>0.96</v>
      </c>
      <c r="C117">
        <v>0.6</v>
      </c>
      <c r="H117" s="225">
        <v>0</v>
      </c>
      <c r="I117">
        <v>5</v>
      </c>
      <c r="J117">
        <v>0</v>
      </c>
      <c r="K117">
        <v>0</v>
      </c>
      <c r="L117">
        <v>0</v>
      </c>
      <c r="M117">
        <v>1</v>
      </c>
      <c r="N117">
        <v>2</v>
      </c>
      <c r="O117">
        <v>0</v>
      </c>
      <c r="P117" s="226">
        <v>1</v>
      </c>
      <c r="Q117">
        <v>0</v>
      </c>
      <c r="R117">
        <v>0</v>
      </c>
      <c r="S117">
        <v>0</v>
      </c>
      <c r="T117">
        <v>0</v>
      </c>
      <c r="U117" s="22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 s="228">
        <v>0</v>
      </c>
      <c r="AD117">
        <v>0</v>
      </c>
      <c r="AE117">
        <v>0</v>
      </c>
      <c r="AF117">
        <v>0</v>
      </c>
      <c r="AG117">
        <v>0</v>
      </c>
      <c r="AH117" s="229"/>
      <c r="AP117" s="230"/>
      <c r="AU117" s="231"/>
      <c r="BC117" s="232"/>
      <c r="BH117" s="233"/>
      <c r="BP117" s="234"/>
      <c r="BU117" s="235"/>
      <c r="CC117" s="236"/>
    </row>
    <row r="118" spans="1:85" x14ac:dyDescent="0.25">
      <c r="A118" t="s">
        <v>943</v>
      </c>
      <c r="H118" s="237"/>
      <c r="P118" s="238"/>
      <c r="U118" s="239"/>
      <c r="AC118" s="240"/>
      <c r="AH118" s="241"/>
      <c r="AP118" s="242"/>
      <c r="AU118" s="243"/>
      <c r="BC118" s="244"/>
      <c r="BH118" s="245"/>
      <c r="BP118" s="246"/>
      <c r="BU118" s="247"/>
      <c r="CC118" s="248"/>
    </row>
    <row r="119" spans="1:85" x14ac:dyDescent="0.25">
      <c r="A119" s="249" t="s">
        <v>961</v>
      </c>
      <c r="B119">
        <v>1.75</v>
      </c>
      <c r="C119">
        <v>1.46</v>
      </c>
      <c r="D119">
        <v>1.21</v>
      </c>
      <c r="H119" s="250">
        <v>1</v>
      </c>
      <c r="I119">
        <v>4</v>
      </c>
      <c r="J119">
        <v>3</v>
      </c>
      <c r="K119">
        <v>0</v>
      </c>
      <c r="L119">
        <v>0</v>
      </c>
      <c r="M119">
        <v>0</v>
      </c>
      <c r="N119">
        <v>3</v>
      </c>
      <c r="O119">
        <v>2</v>
      </c>
      <c r="P119" s="251">
        <v>1</v>
      </c>
      <c r="Q119">
        <v>1</v>
      </c>
      <c r="R119">
        <v>0</v>
      </c>
      <c r="S119">
        <v>0</v>
      </c>
      <c r="T119">
        <v>0</v>
      </c>
      <c r="U119" s="252">
        <v>1</v>
      </c>
      <c r="V119">
        <v>4</v>
      </c>
      <c r="W119">
        <v>2</v>
      </c>
      <c r="X119">
        <v>0</v>
      </c>
      <c r="Y119">
        <v>0</v>
      </c>
      <c r="Z119">
        <v>0</v>
      </c>
      <c r="AA119">
        <v>2</v>
      </c>
      <c r="AB119">
        <v>0</v>
      </c>
      <c r="AC119" s="253">
        <v>0</v>
      </c>
      <c r="AD119">
        <v>0</v>
      </c>
      <c r="AE119">
        <v>0</v>
      </c>
      <c r="AF119">
        <v>0</v>
      </c>
      <c r="AG119">
        <v>0</v>
      </c>
      <c r="AH119" s="254">
        <v>0</v>
      </c>
      <c r="AI119">
        <v>1</v>
      </c>
      <c r="AJ119">
        <v>2</v>
      </c>
      <c r="AK119">
        <v>0</v>
      </c>
      <c r="AL119">
        <v>0</v>
      </c>
      <c r="AM119">
        <v>0</v>
      </c>
      <c r="AN119">
        <v>3</v>
      </c>
      <c r="AO119">
        <v>1</v>
      </c>
      <c r="AP119" s="255">
        <v>1</v>
      </c>
      <c r="AQ119">
        <v>0</v>
      </c>
      <c r="AR119">
        <v>0</v>
      </c>
      <c r="AS119">
        <v>0</v>
      </c>
      <c r="AT119">
        <v>0</v>
      </c>
      <c r="AU119" s="256"/>
      <c r="BC119" s="257"/>
      <c r="BH119" s="258"/>
      <c r="BP119" s="259"/>
      <c r="BU119" s="260"/>
      <c r="CC119" s="261"/>
    </row>
    <row r="120" spans="1:85" x14ac:dyDescent="0.25">
      <c r="A120" s="262" t="s">
        <v>962</v>
      </c>
      <c r="B120">
        <v>1.1100000000000001</v>
      </c>
      <c r="C120">
        <v>1.43</v>
      </c>
      <c r="D120">
        <v>0.81</v>
      </c>
      <c r="H120" s="263">
        <v>0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3</v>
      </c>
      <c r="O120">
        <v>0</v>
      </c>
      <c r="P120" s="264">
        <v>0</v>
      </c>
      <c r="Q120">
        <v>0</v>
      </c>
      <c r="R120">
        <v>0</v>
      </c>
      <c r="S120">
        <v>0</v>
      </c>
      <c r="T120">
        <v>0</v>
      </c>
      <c r="U120" s="265">
        <v>0</v>
      </c>
      <c r="V120">
        <v>0</v>
      </c>
      <c r="W120">
        <v>1</v>
      </c>
      <c r="X120">
        <v>0</v>
      </c>
      <c r="Y120">
        <v>0</v>
      </c>
      <c r="Z120">
        <v>1</v>
      </c>
      <c r="AA120">
        <v>3</v>
      </c>
      <c r="AB120">
        <v>0</v>
      </c>
      <c r="AC120" s="266">
        <v>1</v>
      </c>
      <c r="AD120">
        <v>0</v>
      </c>
      <c r="AE120">
        <v>0</v>
      </c>
      <c r="AF120">
        <v>0</v>
      </c>
      <c r="AG120">
        <v>0</v>
      </c>
      <c r="AH120" s="267">
        <v>0</v>
      </c>
      <c r="AI120">
        <v>4</v>
      </c>
      <c r="AJ120">
        <v>0</v>
      </c>
      <c r="AK120">
        <v>0</v>
      </c>
      <c r="AL120">
        <v>0</v>
      </c>
      <c r="AM120">
        <v>1</v>
      </c>
      <c r="AN120">
        <v>2</v>
      </c>
      <c r="AO120">
        <v>0</v>
      </c>
      <c r="AP120" s="268">
        <v>0</v>
      </c>
      <c r="AQ120">
        <v>0</v>
      </c>
      <c r="AR120">
        <v>0</v>
      </c>
      <c r="AS120">
        <v>0</v>
      </c>
      <c r="AT120">
        <v>0</v>
      </c>
      <c r="AU120" s="269"/>
      <c r="BC120" s="270"/>
      <c r="BH120" s="271"/>
      <c r="BP120" s="272"/>
      <c r="BU120" s="273"/>
      <c r="CC120" s="274"/>
    </row>
    <row r="121" spans="1:85" x14ac:dyDescent="0.25">
      <c r="A121" s="275" t="s">
        <v>963</v>
      </c>
      <c r="B121">
        <v>0.89</v>
      </c>
      <c r="C121">
        <v>0.44</v>
      </c>
      <c r="D121">
        <v>0.63</v>
      </c>
      <c r="H121" s="276">
        <v>0</v>
      </c>
      <c r="I121">
        <v>3</v>
      </c>
      <c r="J121">
        <v>2</v>
      </c>
      <c r="K121">
        <v>0</v>
      </c>
      <c r="L121">
        <v>0</v>
      </c>
      <c r="M121">
        <v>0</v>
      </c>
      <c r="N121">
        <v>0</v>
      </c>
      <c r="O121">
        <v>0</v>
      </c>
      <c r="P121" s="277">
        <v>0</v>
      </c>
      <c r="Q121">
        <v>0</v>
      </c>
      <c r="R121">
        <v>0</v>
      </c>
      <c r="S121">
        <v>0</v>
      </c>
      <c r="T121">
        <v>0</v>
      </c>
      <c r="U121" s="278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 s="279">
        <v>1</v>
      </c>
      <c r="AD121">
        <v>0</v>
      </c>
      <c r="AE121">
        <v>0</v>
      </c>
      <c r="AF121">
        <v>0</v>
      </c>
      <c r="AG121">
        <v>0</v>
      </c>
      <c r="AH121" s="280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2</v>
      </c>
      <c r="AO121">
        <v>0</v>
      </c>
      <c r="AP121" s="281">
        <v>0</v>
      </c>
      <c r="AQ121">
        <v>0</v>
      </c>
      <c r="AR121">
        <v>0</v>
      </c>
      <c r="AS121">
        <v>0</v>
      </c>
      <c r="AT121">
        <v>0</v>
      </c>
      <c r="AU121" s="282"/>
      <c r="BC121" s="283"/>
      <c r="BH121" s="284"/>
      <c r="BP121" s="285"/>
      <c r="BU121" s="286"/>
      <c r="CC121" s="287"/>
    </row>
    <row r="122" spans="1:85" x14ac:dyDescent="0.25">
      <c r="A122" s="288" t="s">
        <v>965</v>
      </c>
      <c r="B122">
        <v>1.48</v>
      </c>
      <c r="C122">
        <v>2.0699999999999998</v>
      </c>
      <c r="D122">
        <v>1.33</v>
      </c>
      <c r="H122" s="289">
        <v>0</v>
      </c>
      <c r="I122">
        <v>3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 s="290">
        <v>0</v>
      </c>
      <c r="Q122">
        <v>0</v>
      </c>
      <c r="R122">
        <v>0</v>
      </c>
      <c r="S122">
        <v>0</v>
      </c>
      <c r="T122">
        <v>0</v>
      </c>
      <c r="U122" s="291">
        <v>0</v>
      </c>
      <c r="V122">
        <v>2</v>
      </c>
      <c r="W122">
        <v>3</v>
      </c>
      <c r="X122">
        <v>0</v>
      </c>
      <c r="Y122">
        <v>0</v>
      </c>
      <c r="Z122">
        <v>0</v>
      </c>
      <c r="AA122">
        <v>4</v>
      </c>
      <c r="AB122">
        <v>0</v>
      </c>
      <c r="AC122" s="292">
        <v>1</v>
      </c>
      <c r="AD122">
        <v>0</v>
      </c>
      <c r="AE122">
        <v>0</v>
      </c>
      <c r="AF122">
        <v>0</v>
      </c>
      <c r="AG122">
        <v>0</v>
      </c>
      <c r="AH122" s="293">
        <v>0</v>
      </c>
      <c r="AI122">
        <v>4</v>
      </c>
      <c r="AJ122">
        <v>3</v>
      </c>
      <c r="AK122">
        <v>0</v>
      </c>
      <c r="AL122">
        <v>0</v>
      </c>
      <c r="AM122">
        <v>0</v>
      </c>
      <c r="AN122">
        <v>3</v>
      </c>
      <c r="AO122">
        <v>0</v>
      </c>
      <c r="AP122" s="294">
        <v>0</v>
      </c>
      <c r="AQ122">
        <v>1</v>
      </c>
      <c r="AR122">
        <v>0</v>
      </c>
      <c r="AS122">
        <v>0</v>
      </c>
      <c r="AT122">
        <v>0</v>
      </c>
      <c r="AU122" s="295"/>
      <c r="BC122" s="296"/>
      <c r="BH122" s="297"/>
      <c r="BP122" s="298"/>
      <c r="BU122" s="299"/>
      <c r="CC122" s="300"/>
    </row>
    <row r="123" spans="1:85" x14ac:dyDescent="0.25">
      <c r="A123" s="301" t="s">
        <v>966</v>
      </c>
      <c r="B123">
        <v>1.38</v>
      </c>
      <c r="C123">
        <v>1.56</v>
      </c>
      <c r="D123">
        <v>1.33</v>
      </c>
      <c r="H123" s="302">
        <v>0</v>
      </c>
      <c r="I123">
        <v>3</v>
      </c>
      <c r="J123">
        <v>2</v>
      </c>
      <c r="K123">
        <v>0</v>
      </c>
      <c r="L123">
        <v>0</v>
      </c>
      <c r="M123">
        <v>1</v>
      </c>
      <c r="N123">
        <v>2</v>
      </c>
      <c r="O123">
        <v>0</v>
      </c>
      <c r="P123" s="303">
        <v>1</v>
      </c>
      <c r="Q123">
        <v>0</v>
      </c>
      <c r="R123">
        <v>0</v>
      </c>
      <c r="S123">
        <v>0</v>
      </c>
      <c r="T123">
        <v>0</v>
      </c>
      <c r="U123" s="304">
        <v>0</v>
      </c>
      <c r="V123">
        <v>1</v>
      </c>
      <c r="W123">
        <v>1</v>
      </c>
      <c r="X123">
        <v>1</v>
      </c>
      <c r="Y123">
        <v>1</v>
      </c>
      <c r="Z123">
        <v>0</v>
      </c>
      <c r="AA123">
        <v>6</v>
      </c>
      <c r="AB123">
        <v>0</v>
      </c>
      <c r="AC123" s="305">
        <v>0</v>
      </c>
      <c r="AD123">
        <v>1</v>
      </c>
      <c r="AE123">
        <v>0</v>
      </c>
      <c r="AF123">
        <v>0</v>
      </c>
      <c r="AG123">
        <v>0</v>
      </c>
      <c r="AH123" s="306">
        <v>0</v>
      </c>
      <c r="AI123">
        <v>4</v>
      </c>
      <c r="AJ123">
        <v>2</v>
      </c>
      <c r="AK123">
        <v>1</v>
      </c>
      <c r="AL123">
        <v>0</v>
      </c>
      <c r="AM123">
        <v>0</v>
      </c>
      <c r="AN123">
        <v>7</v>
      </c>
      <c r="AO123">
        <v>0</v>
      </c>
      <c r="AP123" s="307">
        <v>0</v>
      </c>
      <c r="AQ123">
        <v>0</v>
      </c>
      <c r="AR123">
        <v>0</v>
      </c>
      <c r="AS123">
        <v>0</v>
      </c>
      <c r="AT123">
        <v>0</v>
      </c>
      <c r="AU123" s="308"/>
      <c r="BC123" s="309"/>
      <c r="BH123" s="310"/>
      <c r="BP123" s="311"/>
      <c r="BU123" s="312"/>
      <c r="CC123" s="313"/>
    </row>
    <row r="124" spans="1:85" x14ac:dyDescent="0.25">
      <c r="A124" s="314" t="s">
        <v>967</v>
      </c>
      <c r="B124">
        <v>1.1599999999999999</v>
      </c>
      <c r="C124">
        <v>1.17</v>
      </c>
      <c r="D124">
        <v>1.24</v>
      </c>
      <c r="H124" s="315">
        <v>0</v>
      </c>
      <c r="I124">
        <v>4</v>
      </c>
      <c r="J124">
        <v>1</v>
      </c>
      <c r="K124">
        <v>0</v>
      </c>
      <c r="L124">
        <v>0</v>
      </c>
      <c r="M124">
        <v>0</v>
      </c>
      <c r="N124">
        <v>4</v>
      </c>
      <c r="O124">
        <v>0</v>
      </c>
      <c r="P124" s="316">
        <v>0</v>
      </c>
      <c r="Q124">
        <v>0</v>
      </c>
      <c r="R124">
        <v>0</v>
      </c>
      <c r="S124">
        <v>0</v>
      </c>
      <c r="T124">
        <v>0</v>
      </c>
      <c r="U124" s="317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5</v>
      </c>
      <c r="AB124">
        <v>0</v>
      </c>
      <c r="AC124" s="318">
        <v>1</v>
      </c>
      <c r="AD124">
        <v>0</v>
      </c>
      <c r="AE124">
        <v>0</v>
      </c>
      <c r="AF124">
        <v>0</v>
      </c>
      <c r="AG124">
        <v>0</v>
      </c>
      <c r="AH124" s="319">
        <v>0</v>
      </c>
      <c r="AI124">
        <v>7</v>
      </c>
      <c r="AJ124">
        <v>4</v>
      </c>
      <c r="AK124">
        <v>0</v>
      </c>
      <c r="AL124">
        <v>0</v>
      </c>
      <c r="AM124">
        <v>0</v>
      </c>
      <c r="AN124">
        <v>1</v>
      </c>
      <c r="AO124">
        <v>0</v>
      </c>
      <c r="AP124" s="320">
        <v>2</v>
      </c>
      <c r="AQ124">
        <v>0</v>
      </c>
      <c r="AR124">
        <v>0</v>
      </c>
      <c r="AS124">
        <v>0</v>
      </c>
      <c r="AT124">
        <v>0</v>
      </c>
      <c r="AU124" s="321"/>
      <c r="BC124" s="322"/>
      <c r="BH124" s="323"/>
      <c r="BP124" s="324"/>
      <c r="BU124" s="325"/>
      <c r="CC124" s="326"/>
    </row>
    <row r="125" spans="1:85" x14ac:dyDescent="0.25">
      <c r="A125" s="327" t="s">
        <v>968</v>
      </c>
      <c r="B125">
        <v>0.5</v>
      </c>
      <c r="C125">
        <v>0.88</v>
      </c>
      <c r="D125">
        <v>1.1399999999999999</v>
      </c>
      <c r="H125" s="328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 s="329">
        <v>0</v>
      </c>
      <c r="Q125">
        <v>1</v>
      </c>
      <c r="R125">
        <v>0</v>
      </c>
      <c r="S125">
        <v>0</v>
      </c>
      <c r="T125">
        <v>0</v>
      </c>
      <c r="U125" s="330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6</v>
      </c>
      <c r="AB125">
        <v>0</v>
      </c>
      <c r="AC125" s="331">
        <v>2</v>
      </c>
      <c r="AD125">
        <v>0</v>
      </c>
      <c r="AE125">
        <v>0</v>
      </c>
      <c r="AF125">
        <v>0</v>
      </c>
      <c r="AG125">
        <v>0</v>
      </c>
      <c r="AH125" s="332">
        <v>0</v>
      </c>
      <c r="AI125">
        <v>2</v>
      </c>
      <c r="AJ125">
        <v>2</v>
      </c>
      <c r="AK125">
        <v>0</v>
      </c>
      <c r="AL125">
        <v>0</v>
      </c>
      <c r="AM125">
        <v>0</v>
      </c>
      <c r="AN125">
        <v>10</v>
      </c>
      <c r="AO125">
        <v>0</v>
      </c>
      <c r="AP125" s="333">
        <v>0</v>
      </c>
      <c r="AQ125">
        <v>0</v>
      </c>
      <c r="AR125">
        <v>0</v>
      </c>
      <c r="AS125">
        <v>0</v>
      </c>
      <c r="AT125">
        <v>0</v>
      </c>
      <c r="AU125" s="334"/>
      <c r="BC125" s="335"/>
      <c r="BH125" s="336"/>
      <c r="BP125" s="337"/>
      <c r="BU125" s="338"/>
      <c r="CC125" s="339"/>
    </row>
    <row r="126" spans="1:85" x14ac:dyDescent="0.25">
      <c r="A126" s="340" t="s">
        <v>480</v>
      </c>
      <c r="B126">
        <v>1.1599999999999999</v>
      </c>
      <c r="C126">
        <v>1.02</v>
      </c>
      <c r="D126">
        <v>0.8</v>
      </c>
      <c r="H126" s="341">
        <v>0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2</v>
      </c>
      <c r="O126">
        <v>0</v>
      </c>
      <c r="P126" s="342">
        <v>1</v>
      </c>
      <c r="Q126">
        <v>0</v>
      </c>
      <c r="R126">
        <v>0</v>
      </c>
      <c r="S126">
        <v>0</v>
      </c>
      <c r="T126">
        <v>0</v>
      </c>
      <c r="U126" s="343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2</v>
      </c>
      <c r="AB126">
        <v>0</v>
      </c>
      <c r="AC126" s="344">
        <v>0</v>
      </c>
      <c r="AD126">
        <v>0</v>
      </c>
      <c r="AE126">
        <v>0</v>
      </c>
      <c r="AF126">
        <v>0</v>
      </c>
      <c r="AG126">
        <v>0</v>
      </c>
      <c r="AH126" s="345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4</v>
      </c>
      <c r="AO126">
        <v>0</v>
      </c>
      <c r="AP126" s="346">
        <v>0</v>
      </c>
      <c r="AQ126">
        <v>0</v>
      </c>
      <c r="AR126">
        <v>0</v>
      </c>
      <c r="AS126">
        <v>0</v>
      </c>
      <c r="AT126">
        <v>0</v>
      </c>
      <c r="AU126" s="347"/>
      <c r="BC126" s="348"/>
      <c r="BH126" s="349"/>
      <c r="BP126" s="350"/>
      <c r="BU126" s="351"/>
      <c r="CC126" s="352"/>
    </row>
    <row r="127" spans="1:85" x14ac:dyDescent="0.25">
      <c r="A127" t="s">
        <v>945</v>
      </c>
      <c r="H127" s="353"/>
      <c r="P127" s="354"/>
      <c r="U127" s="355"/>
      <c r="AC127" s="356"/>
      <c r="AH127" s="357"/>
      <c r="AP127" s="358"/>
      <c r="AU127" s="359"/>
      <c r="BC127" s="360"/>
      <c r="BH127" s="361"/>
      <c r="BP127" s="362"/>
      <c r="BU127" s="363"/>
      <c r="CC127" s="364"/>
    </row>
    <row r="128" spans="1:85" x14ac:dyDescent="0.25">
      <c r="A128" s="365" t="s">
        <v>970</v>
      </c>
      <c r="B128">
        <v>1.31</v>
      </c>
      <c r="C128">
        <v>1.1100000000000001</v>
      </c>
      <c r="D128">
        <v>0.95</v>
      </c>
      <c r="H128" s="366">
        <v>1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4</v>
      </c>
      <c r="O128">
        <v>1</v>
      </c>
      <c r="P128" s="367">
        <v>0</v>
      </c>
      <c r="Q128">
        <v>0</v>
      </c>
      <c r="R128">
        <v>0</v>
      </c>
      <c r="S128">
        <v>0</v>
      </c>
      <c r="T128">
        <v>0</v>
      </c>
      <c r="U128" s="36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4</v>
      </c>
      <c r="AB128">
        <v>0</v>
      </c>
      <c r="AC128" s="369">
        <v>2</v>
      </c>
      <c r="AD128">
        <v>0</v>
      </c>
      <c r="AE128">
        <v>0</v>
      </c>
      <c r="AF128">
        <v>0</v>
      </c>
      <c r="AG128">
        <v>0</v>
      </c>
      <c r="AH128" s="370">
        <v>2</v>
      </c>
      <c r="AI128">
        <v>2</v>
      </c>
      <c r="AJ128">
        <v>1</v>
      </c>
      <c r="AK128">
        <v>0</v>
      </c>
      <c r="AL128">
        <v>0</v>
      </c>
      <c r="AM128">
        <v>0</v>
      </c>
      <c r="AN128">
        <v>2</v>
      </c>
      <c r="AO128">
        <v>0</v>
      </c>
      <c r="AP128" s="371">
        <v>0</v>
      </c>
      <c r="AQ128">
        <v>0</v>
      </c>
      <c r="AR128">
        <v>0</v>
      </c>
      <c r="AS128">
        <v>0</v>
      </c>
      <c r="AT128">
        <v>0</v>
      </c>
      <c r="AU128" s="372"/>
      <c r="BC128" s="373"/>
      <c r="BH128" s="374"/>
      <c r="BP128" s="375"/>
      <c r="BU128" s="376"/>
      <c r="CC128" s="377"/>
    </row>
    <row r="129" spans="1:81" x14ac:dyDescent="0.25">
      <c r="A129" s="378" t="s">
        <v>971</v>
      </c>
      <c r="B129">
        <v>1.03</v>
      </c>
      <c r="C129">
        <v>1.28</v>
      </c>
      <c r="D129">
        <v>1.42</v>
      </c>
      <c r="H129" s="379">
        <v>2</v>
      </c>
      <c r="I129">
        <v>4</v>
      </c>
      <c r="J129">
        <v>1</v>
      </c>
      <c r="K129">
        <v>0</v>
      </c>
      <c r="L129">
        <v>0</v>
      </c>
      <c r="M129">
        <v>0</v>
      </c>
      <c r="N129">
        <v>4</v>
      </c>
      <c r="O129">
        <v>0</v>
      </c>
      <c r="P129" s="380">
        <v>0</v>
      </c>
      <c r="Q129">
        <v>0</v>
      </c>
      <c r="R129">
        <v>1</v>
      </c>
      <c r="S129">
        <v>0</v>
      </c>
      <c r="T129">
        <v>0</v>
      </c>
      <c r="U129" s="381">
        <v>1</v>
      </c>
      <c r="V129">
        <v>0</v>
      </c>
      <c r="W129">
        <v>0</v>
      </c>
      <c r="X129">
        <v>2</v>
      </c>
      <c r="Y129">
        <v>0</v>
      </c>
      <c r="Z129">
        <v>0</v>
      </c>
      <c r="AA129">
        <v>4</v>
      </c>
      <c r="AB129">
        <v>0</v>
      </c>
      <c r="AC129" s="382">
        <v>1</v>
      </c>
      <c r="AD129">
        <v>0</v>
      </c>
      <c r="AE129">
        <v>1</v>
      </c>
      <c r="AF129">
        <v>0</v>
      </c>
      <c r="AG129">
        <v>0</v>
      </c>
      <c r="AH129" s="383">
        <v>0</v>
      </c>
      <c r="AI129">
        <v>2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 s="384">
        <v>0</v>
      </c>
      <c r="AQ129">
        <v>0</v>
      </c>
      <c r="AR129">
        <v>0</v>
      </c>
      <c r="AS129">
        <v>0</v>
      </c>
      <c r="AT129">
        <v>0</v>
      </c>
      <c r="AU129" s="385"/>
      <c r="BC129" s="386"/>
      <c r="BH129" s="387"/>
      <c r="BP129" s="388"/>
      <c r="BU129" s="389"/>
      <c r="CC129" s="390"/>
    </row>
    <row r="130" spans="1:81" x14ac:dyDescent="0.25">
      <c r="A130" s="391" t="s">
        <v>972</v>
      </c>
      <c r="B130">
        <v>1.01</v>
      </c>
      <c r="C130">
        <v>1.51</v>
      </c>
      <c r="H130" s="392">
        <v>0</v>
      </c>
      <c r="I130">
        <v>2</v>
      </c>
      <c r="J130">
        <v>1</v>
      </c>
      <c r="K130">
        <v>0</v>
      </c>
      <c r="L130">
        <v>0</v>
      </c>
      <c r="M130">
        <v>0</v>
      </c>
      <c r="N130">
        <v>3</v>
      </c>
      <c r="O130">
        <v>1</v>
      </c>
      <c r="P130" s="393">
        <v>0</v>
      </c>
      <c r="Q130">
        <v>0</v>
      </c>
      <c r="R130">
        <v>0</v>
      </c>
      <c r="S130">
        <v>0</v>
      </c>
      <c r="T130">
        <v>0</v>
      </c>
      <c r="U130" s="394">
        <v>0</v>
      </c>
      <c r="V130">
        <v>1</v>
      </c>
      <c r="W130">
        <v>3</v>
      </c>
      <c r="X130">
        <v>0</v>
      </c>
      <c r="Y130">
        <v>0</v>
      </c>
      <c r="Z130">
        <v>0</v>
      </c>
      <c r="AA130">
        <v>1</v>
      </c>
      <c r="AB130">
        <v>0</v>
      </c>
      <c r="AC130" s="395">
        <v>1</v>
      </c>
      <c r="AD130">
        <v>0</v>
      </c>
      <c r="AE130">
        <v>0</v>
      </c>
      <c r="AF130">
        <v>0</v>
      </c>
      <c r="AG130">
        <v>0</v>
      </c>
      <c r="AH130" s="396"/>
      <c r="AP130" s="397"/>
      <c r="AU130" s="398"/>
      <c r="BC130" s="399"/>
      <c r="BH130" s="400"/>
      <c r="BP130" s="401"/>
      <c r="BU130" s="402"/>
      <c r="CC130" s="403"/>
    </row>
    <row r="131" spans="1:81" x14ac:dyDescent="0.25">
      <c r="A131" t="s">
        <v>947</v>
      </c>
      <c r="H131" s="404"/>
      <c r="P131" s="405"/>
      <c r="U131" s="406"/>
      <c r="AC131" s="407"/>
      <c r="AH131" s="408"/>
      <c r="AP131" s="409"/>
      <c r="AU131" s="410"/>
      <c r="BC131" s="411"/>
      <c r="BH131" s="412"/>
      <c r="BP131" s="413"/>
      <c r="BU131" s="414"/>
      <c r="CC131" s="415"/>
    </row>
    <row r="132" spans="1:81" x14ac:dyDescent="0.25">
      <c r="A132" s="416" t="s">
        <v>973</v>
      </c>
      <c r="B132">
        <v>0.68</v>
      </c>
      <c r="C132">
        <v>0.84</v>
      </c>
      <c r="H132" s="417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 s="418">
        <v>0</v>
      </c>
      <c r="Q132">
        <v>0</v>
      </c>
      <c r="R132">
        <v>0</v>
      </c>
      <c r="S132">
        <v>0</v>
      </c>
      <c r="T132">
        <v>0</v>
      </c>
      <c r="U132" s="419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1</v>
      </c>
      <c r="AB132">
        <v>1</v>
      </c>
      <c r="AC132" s="420">
        <v>0</v>
      </c>
      <c r="AD132">
        <v>0</v>
      </c>
      <c r="AE132">
        <v>0</v>
      </c>
      <c r="AF132">
        <v>0</v>
      </c>
      <c r="AG132">
        <v>0</v>
      </c>
      <c r="AH132" s="421"/>
      <c r="AP132" s="422"/>
      <c r="AU132" s="423"/>
      <c r="BC132" s="424"/>
      <c r="BH132" s="425"/>
      <c r="BP132" s="426"/>
      <c r="BU132" s="427"/>
      <c r="CC132" s="428"/>
    </row>
    <row r="133" spans="1:81" x14ac:dyDescent="0.25">
      <c r="A133" s="429" t="s">
        <v>974</v>
      </c>
      <c r="B133">
        <v>1.69</v>
      </c>
      <c r="C133">
        <v>1.48</v>
      </c>
      <c r="H133" s="430">
        <v>1</v>
      </c>
      <c r="I133">
        <v>2</v>
      </c>
      <c r="J133">
        <v>4</v>
      </c>
      <c r="K133">
        <v>0</v>
      </c>
      <c r="L133">
        <v>0</v>
      </c>
      <c r="M133">
        <v>2</v>
      </c>
      <c r="N133">
        <v>9</v>
      </c>
      <c r="O133">
        <v>0</v>
      </c>
      <c r="P133" s="431">
        <v>0</v>
      </c>
      <c r="Q133">
        <v>0</v>
      </c>
      <c r="R133">
        <v>0</v>
      </c>
      <c r="S133">
        <v>0</v>
      </c>
      <c r="T133">
        <v>0</v>
      </c>
      <c r="U133" s="432">
        <v>1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4</v>
      </c>
      <c r="AB133">
        <v>1</v>
      </c>
      <c r="AC133" s="433">
        <v>1</v>
      </c>
      <c r="AD133">
        <v>2</v>
      </c>
      <c r="AE133">
        <v>0</v>
      </c>
      <c r="AF133">
        <v>0</v>
      </c>
      <c r="AG133">
        <v>0</v>
      </c>
      <c r="AH133" s="434"/>
      <c r="AP133" s="435"/>
      <c r="AU133" s="436"/>
      <c r="BC133" s="437"/>
      <c r="BH133" s="438"/>
      <c r="BP133" s="439"/>
      <c r="BU133" s="440"/>
      <c r="CC133" s="441"/>
    </row>
    <row r="134" spans="1:81" x14ac:dyDescent="0.25">
      <c r="A134" s="442" t="s">
        <v>975</v>
      </c>
      <c r="B134">
        <v>1.08</v>
      </c>
      <c r="C134">
        <v>1.0900000000000001</v>
      </c>
      <c r="F134">
        <v>1.45</v>
      </c>
      <c r="H134" s="443">
        <v>1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3</v>
      </c>
      <c r="O134">
        <v>1</v>
      </c>
      <c r="P134" s="444">
        <v>0</v>
      </c>
      <c r="Q134">
        <v>1</v>
      </c>
      <c r="R134">
        <v>0</v>
      </c>
      <c r="S134">
        <v>0</v>
      </c>
      <c r="T134">
        <v>0</v>
      </c>
      <c r="U134" s="445">
        <v>1</v>
      </c>
      <c r="V134">
        <v>2</v>
      </c>
      <c r="W134">
        <v>0</v>
      </c>
      <c r="X134">
        <v>1</v>
      </c>
      <c r="Y134">
        <v>0</v>
      </c>
      <c r="Z134">
        <v>0</v>
      </c>
      <c r="AA134">
        <v>3</v>
      </c>
      <c r="AB134">
        <v>0</v>
      </c>
      <c r="AC134" s="446">
        <v>2</v>
      </c>
      <c r="AD134">
        <v>0</v>
      </c>
      <c r="AE134">
        <v>0</v>
      </c>
      <c r="AF134">
        <v>0</v>
      </c>
      <c r="AG134">
        <v>0</v>
      </c>
      <c r="AH134" s="447"/>
      <c r="AP134" s="448"/>
      <c r="AU134" s="449"/>
      <c r="BC134" s="450"/>
      <c r="BH134" s="451">
        <v>1</v>
      </c>
      <c r="BI134">
        <v>7</v>
      </c>
      <c r="BJ134">
        <v>1</v>
      </c>
      <c r="BK134">
        <v>0</v>
      </c>
      <c r="BL134">
        <v>0</v>
      </c>
      <c r="BM134">
        <v>0</v>
      </c>
      <c r="BN134">
        <v>3</v>
      </c>
      <c r="BO134">
        <v>1</v>
      </c>
      <c r="BP134" s="452">
        <v>0</v>
      </c>
      <c r="BQ134">
        <v>0</v>
      </c>
      <c r="BR134">
        <v>0</v>
      </c>
      <c r="BS134">
        <v>0</v>
      </c>
      <c r="BT134">
        <v>0</v>
      </c>
      <c r="BU134" s="453"/>
      <c r="CC134" s="454"/>
    </row>
    <row r="135" spans="1:81" x14ac:dyDescent="0.25">
      <c r="A135" s="455" t="s">
        <v>976</v>
      </c>
      <c r="B135">
        <v>0.73</v>
      </c>
      <c r="C135">
        <v>1.25</v>
      </c>
      <c r="F135">
        <v>1.57</v>
      </c>
      <c r="H135" s="456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5</v>
      </c>
      <c r="O135">
        <v>0</v>
      </c>
      <c r="P135" s="457">
        <v>0</v>
      </c>
      <c r="Q135">
        <v>0</v>
      </c>
      <c r="R135">
        <v>0</v>
      </c>
      <c r="S135">
        <v>0</v>
      </c>
      <c r="T135">
        <v>0</v>
      </c>
      <c r="U135" s="458">
        <v>3</v>
      </c>
      <c r="V135">
        <v>1</v>
      </c>
      <c r="W135">
        <v>0</v>
      </c>
      <c r="X135">
        <v>1</v>
      </c>
      <c r="Y135">
        <v>0</v>
      </c>
      <c r="Z135">
        <v>0</v>
      </c>
      <c r="AA135">
        <v>2</v>
      </c>
      <c r="AB135">
        <v>0</v>
      </c>
      <c r="AC135" s="459">
        <v>0</v>
      </c>
      <c r="AD135">
        <v>0</v>
      </c>
      <c r="AE135">
        <v>0</v>
      </c>
      <c r="AF135">
        <v>0</v>
      </c>
      <c r="AG135">
        <v>0</v>
      </c>
      <c r="AH135" s="460"/>
      <c r="AP135" s="461"/>
      <c r="AU135" s="462"/>
      <c r="BC135" s="463"/>
      <c r="BH135" s="464">
        <v>2</v>
      </c>
      <c r="BI135">
        <v>4</v>
      </c>
      <c r="BJ135">
        <v>3</v>
      </c>
      <c r="BK135">
        <v>0</v>
      </c>
      <c r="BL135">
        <v>0</v>
      </c>
      <c r="BM135">
        <v>0</v>
      </c>
      <c r="BN135">
        <v>1</v>
      </c>
      <c r="BO135">
        <v>1</v>
      </c>
      <c r="BP135" s="465">
        <v>0</v>
      </c>
      <c r="BQ135">
        <v>0</v>
      </c>
      <c r="BR135">
        <v>0</v>
      </c>
      <c r="BS135">
        <v>0</v>
      </c>
      <c r="BT135">
        <v>0</v>
      </c>
      <c r="BU135" s="466"/>
      <c r="CC135" s="467"/>
    </row>
    <row r="136" spans="1:81" x14ac:dyDescent="0.25">
      <c r="A136" s="468" t="s">
        <v>977</v>
      </c>
      <c r="B136">
        <v>1.45</v>
      </c>
      <c r="C136">
        <v>1.42</v>
      </c>
      <c r="F136">
        <v>1.37</v>
      </c>
      <c r="H136" s="469">
        <v>1</v>
      </c>
      <c r="I136">
        <v>5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0</v>
      </c>
      <c r="P136" s="470">
        <v>0</v>
      </c>
      <c r="Q136">
        <v>0</v>
      </c>
      <c r="R136">
        <v>0</v>
      </c>
      <c r="S136">
        <v>0</v>
      </c>
      <c r="T136">
        <v>0</v>
      </c>
      <c r="U136" s="471">
        <v>1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v>5</v>
      </c>
      <c r="AB136">
        <v>0</v>
      </c>
      <c r="AC136" s="472">
        <v>1</v>
      </c>
      <c r="AD136">
        <v>0</v>
      </c>
      <c r="AE136">
        <v>0</v>
      </c>
      <c r="AF136">
        <v>0</v>
      </c>
      <c r="AG136">
        <v>0</v>
      </c>
      <c r="AH136" s="473"/>
      <c r="AP136" s="474"/>
      <c r="AU136" s="475"/>
      <c r="BC136" s="476"/>
      <c r="BH136" s="477">
        <v>1</v>
      </c>
      <c r="BI136">
        <v>3</v>
      </c>
      <c r="BJ136">
        <v>2</v>
      </c>
      <c r="BK136">
        <v>0</v>
      </c>
      <c r="BL136">
        <v>0</v>
      </c>
      <c r="BM136">
        <v>1</v>
      </c>
      <c r="BN136">
        <v>2</v>
      </c>
      <c r="BO136">
        <v>0</v>
      </c>
      <c r="BP136" s="478">
        <v>0</v>
      </c>
      <c r="BQ136">
        <v>0</v>
      </c>
      <c r="BR136">
        <v>0</v>
      </c>
      <c r="BS136">
        <v>0</v>
      </c>
      <c r="BT136">
        <v>0</v>
      </c>
      <c r="BU136" s="479"/>
      <c r="CC136" s="480"/>
    </row>
    <row r="137" spans="1:81" x14ac:dyDescent="0.25">
      <c r="A137" t="s">
        <v>979</v>
      </c>
      <c r="H137" s="481"/>
      <c r="P137" s="482"/>
      <c r="U137" s="483"/>
      <c r="AC137" s="484"/>
      <c r="AH137" s="485"/>
      <c r="AP137" s="486"/>
      <c r="AU137" s="487"/>
      <c r="BC137" s="488"/>
      <c r="BH137" s="489"/>
      <c r="BP137" s="490"/>
      <c r="BU137" s="491"/>
      <c r="CC137" s="492"/>
    </row>
    <row r="138" spans="1:81" x14ac:dyDescent="0.25">
      <c r="A138" s="493" t="s">
        <v>980</v>
      </c>
      <c r="B138">
        <v>1.51</v>
      </c>
      <c r="C138">
        <v>1.64</v>
      </c>
      <c r="D138">
        <v>1.2</v>
      </c>
      <c r="H138" s="494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2</v>
      </c>
      <c r="O138">
        <v>0</v>
      </c>
      <c r="P138" s="495">
        <v>0</v>
      </c>
      <c r="Q138">
        <v>0</v>
      </c>
      <c r="R138">
        <v>0</v>
      </c>
      <c r="S138">
        <v>0</v>
      </c>
      <c r="T138">
        <v>0</v>
      </c>
      <c r="U138" s="496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1</v>
      </c>
      <c r="AB138">
        <v>0</v>
      </c>
      <c r="AC138" s="497">
        <v>0</v>
      </c>
      <c r="AD138">
        <v>1</v>
      </c>
      <c r="AE138">
        <v>0</v>
      </c>
      <c r="AF138">
        <v>0</v>
      </c>
      <c r="AG138">
        <v>0</v>
      </c>
      <c r="AH138" s="498">
        <v>0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3</v>
      </c>
      <c r="AO138">
        <v>0</v>
      </c>
      <c r="AP138" s="499">
        <v>0</v>
      </c>
      <c r="AQ138">
        <v>0</v>
      </c>
      <c r="AR138">
        <v>0</v>
      </c>
      <c r="AS138">
        <v>0</v>
      </c>
      <c r="AT138">
        <v>0</v>
      </c>
      <c r="AU138" s="500"/>
      <c r="BC138" s="501"/>
      <c r="BH138" s="502"/>
      <c r="BP138" s="503"/>
      <c r="BU138" s="504"/>
      <c r="CC138" s="505"/>
    </row>
    <row r="139" spans="1:81" x14ac:dyDescent="0.25">
      <c r="A139" s="506" t="s">
        <v>981</v>
      </c>
      <c r="B139">
        <v>1.39</v>
      </c>
      <c r="C139">
        <v>1.18</v>
      </c>
      <c r="D139">
        <v>1.85</v>
      </c>
      <c r="H139" s="507">
        <v>1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 s="508">
        <v>0</v>
      </c>
      <c r="Q139">
        <v>0</v>
      </c>
      <c r="R139">
        <v>0</v>
      </c>
      <c r="S139">
        <v>0</v>
      </c>
      <c r="T139">
        <v>0</v>
      </c>
      <c r="U139" s="50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 s="510">
        <v>0</v>
      </c>
      <c r="AD139">
        <v>1</v>
      </c>
      <c r="AE139">
        <v>0</v>
      </c>
      <c r="AF139">
        <v>0</v>
      </c>
      <c r="AG139">
        <v>0</v>
      </c>
      <c r="AH139" s="511">
        <v>1</v>
      </c>
      <c r="AI139">
        <v>1</v>
      </c>
      <c r="AJ139">
        <v>3</v>
      </c>
      <c r="AK139">
        <v>0</v>
      </c>
      <c r="AL139">
        <v>0</v>
      </c>
      <c r="AM139">
        <v>0</v>
      </c>
      <c r="AN139">
        <v>1</v>
      </c>
      <c r="AO139">
        <v>1</v>
      </c>
      <c r="AP139" s="512">
        <v>2</v>
      </c>
      <c r="AQ139">
        <v>0</v>
      </c>
      <c r="AR139">
        <v>0</v>
      </c>
      <c r="AS139">
        <v>0</v>
      </c>
      <c r="AT139">
        <v>0</v>
      </c>
      <c r="AU139" s="513"/>
      <c r="BC139" s="514"/>
      <c r="BH139" s="515"/>
      <c r="BP139" s="516"/>
      <c r="BU139" s="517"/>
      <c r="CC139" s="518"/>
    </row>
    <row r="140" spans="1:81" x14ac:dyDescent="0.25">
      <c r="A140" t="s">
        <v>982</v>
      </c>
      <c r="H140" s="519"/>
      <c r="P140" s="520"/>
      <c r="U140" s="521"/>
      <c r="AC140" s="522"/>
      <c r="AH140" s="523"/>
      <c r="AP140" s="524"/>
      <c r="AU140" s="525"/>
      <c r="BC140" s="526"/>
      <c r="BH140" s="527"/>
      <c r="BP140" s="528"/>
      <c r="BU140" s="529"/>
      <c r="CC140" s="530"/>
    </row>
    <row r="141" spans="1:81" x14ac:dyDescent="0.25">
      <c r="A141" s="531" t="s">
        <v>983</v>
      </c>
      <c r="B141">
        <v>1.68</v>
      </c>
      <c r="C141">
        <v>1.1100000000000001</v>
      </c>
      <c r="H141" s="532">
        <v>0</v>
      </c>
      <c r="I141">
        <v>3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 s="533">
        <v>0</v>
      </c>
      <c r="Q141">
        <v>0</v>
      </c>
      <c r="R141">
        <v>0</v>
      </c>
      <c r="S141">
        <v>0</v>
      </c>
      <c r="T141">
        <v>0</v>
      </c>
      <c r="U141" s="534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 s="535">
        <v>0</v>
      </c>
      <c r="AD141">
        <v>0</v>
      </c>
      <c r="AE141">
        <v>0</v>
      </c>
      <c r="AF141">
        <v>0</v>
      </c>
      <c r="AG141">
        <v>0</v>
      </c>
      <c r="AH141" s="536"/>
      <c r="AP141" s="537"/>
      <c r="AU141" s="538"/>
      <c r="BC141" s="539"/>
      <c r="BH141" s="540"/>
      <c r="BP141" s="541"/>
      <c r="BU141" s="542"/>
      <c r="CC141" s="543"/>
    </row>
    <row r="142" spans="1:81" x14ac:dyDescent="0.25">
      <c r="A142" s="648" t="s">
        <v>985</v>
      </c>
      <c r="B142">
        <v>0.57999999999999996</v>
      </c>
      <c r="C142">
        <v>1.24</v>
      </c>
      <c r="D142">
        <v>1.34</v>
      </c>
      <c r="H142" s="544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545">
        <v>0</v>
      </c>
      <c r="Q142">
        <v>0</v>
      </c>
      <c r="R142">
        <v>0</v>
      </c>
      <c r="S142">
        <v>0</v>
      </c>
      <c r="T142">
        <v>0</v>
      </c>
      <c r="U142" s="546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0</v>
      </c>
      <c r="AC142" s="547">
        <v>0</v>
      </c>
      <c r="AD142">
        <v>0</v>
      </c>
      <c r="AE142">
        <v>0</v>
      </c>
      <c r="AF142">
        <v>0</v>
      </c>
      <c r="AG142">
        <v>0</v>
      </c>
      <c r="AH142" s="548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 s="549">
        <v>0</v>
      </c>
      <c r="AQ142">
        <v>0</v>
      </c>
      <c r="AR142">
        <v>0</v>
      </c>
      <c r="AS142">
        <v>0</v>
      </c>
      <c r="AT142">
        <v>0</v>
      </c>
      <c r="AU142" s="550"/>
      <c r="BC142" s="551"/>
      <c r="BH142" s="552"/>
      <c r="BP142" s="553"/>
      <c r="BU142" s="554"/>
      <c r="CC142" s="555"/>
    </row>
    <row r="143" spans="1:81" x14ac:dyDescent="0.25">
      <c r="A143" s="556" t="s">
        <v>987</v>
      </c>
      <c r="B143">
        <v>0.79</v>
      </c>
      <c r="C143">
        <v>1.33</v>
      </c>
      <c r="D143">
        <v>1.1299999999999999</v>
      </c>
      <c r="H143" s="557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0</v>
      </c>
      <c r="P143" s="558">
        <v>1</v>
      </c>
      <c r="Q143">
        <v>0</v>
      </c>
      <c r="R143">
        <v>0</v>
      </c>
      <c r="S143">
        <v>0</v>
      </c>
      <c r="T143">
        <v>0</v>
      </c>
      <c r="U143" s="559">
        <v>0</v>
      </c>
      <c r="V143">
        <v>2</v>
      </c>
      <c r="W143">
        <v>2</v>
      </c>
      <c r="X143">
        <v>0</v>
      </c>
      <c r="Y143">
        <v>0</v>
      </c>
      <c r="Z143">
        <v>0</v>
      </c>
      <c r="AA143">
        <v>2</v>
      </c>
      <c r="AB143">
        <v>0</v>
      </c>
      <c r="AC143" s="560">
        <v>0</v>
      </c>
      <c r="AD143">
        <v>0</v>
      </c>
      <c r="AE143">
        <v>0</v>
      </c>
      <c r="AF143">
        <v>0</v>
      </c>
      <c r="AG143">
        <v>0</v>
      </c>
      <c r="AH143" s="561">
        <v>0</v>
      </c>
      <c r="AI143">
        <v>5</v>
      </c>
      <c r="AJ143">
        <v>1</v>
      </c>
      <c r="AK143">
        <v>1</v>
      </c>
      <c r="AL143">
        <v>0</v>
      </c>
      <c r="AM143">
        <v>1</v>
      </c>
      <c r="AN143">
        <v>4</v>
      </c>
      <c r="AO143">
        <v>0</v>
      </c>
      <c r="AP143" s="562">
        <v>0</v>
      </c>
      <c r="AQ143">
        <v>0</v>
      </c>
      <c r="AR143">
        <v>0</v>
      </c>
      <c r="AS143">
        <v>0</v>
      </c>
      <c r="AT143">
        <v>0</v>
      </c>
      <c r="AU143" s="563"/>
      <c r="BC143" s="564"/>
      <c r="BH143" s="565"/>
      <c r="BP143" s="566"/>
      <c r="BU143" s="567"/>
      <c r="CC143" s="568"/>
    </row>
    <row r="144" spans="1:81" x14ac:dyDescent="0.25">
      <c r="A144" s="569" t="s">
        <v>989</v>
      </c>
      <c r="B144">
        <v>1.4</v>
      </c>
      <c r="C144">
        <v>1.26</v>
      </c>
      <c r="D144">
        <v>1.26</v>
      </c>
      <c r="H144" s="570">
        <v>0</v>
      </c>
      <c r="I144">
        <v>2</v>
      </c>
      <c r="J144">
        <v>2</v>
      </c>
      <c r="K144">
        <v>0</v>
      </c>
      <c r="L144">
        <v>0</v>
      </c>
      <c r="M144">
        <v>0</v>
      </c>
      <c r="N144">
        <v>1</v>
      </c>
      <c r="O144">
        <v>2</v>
      </c>
      <c r="P144" s="571">
        <v>0</v>
      </c>
      <c r="Q144">
        <v>1</v>
      </c>
      <c r="R144">
        <v>1</v>
      </c>
      <c r="S144">
        <v>0</v>
      </c>
      <c r="T144">
        <v>0</v>
      </c>
      <c r="U144" s="572">
        <v>0</v>
      </c>
      <c r="V144">
        <v>0</v>
      </c>
      <c r="W144">
        <v>2</v>
      </c>
      <c r="X144">
        <v>0</v>
      </c>
      <c r="Y144">
        <v>0</v>
      </c>
      <c r="Z144">
        <v>0</v>
      </c>
      <c r="AA144">
        <v>6</v>
      </c>
      <c r="AB144">
        <v>0</v>
      </c>
      <c r="AC144" s="573">
        <v>1</v>
      </c>
      <c r="AD144">
        <v>0</v>
      </c>
      <c r="AE144">
        <v>1</v>
      </c>
      <c r="AF144">
        <v>0</v>
      </c>
      <c r="AG144">
        <v>0</v>
      </c>
      <c r="AH144" s="574">
        <v>1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4</v>
      </c>
      <c r="AO144">
        <v>2</v>
      </c>
      <c r="AP144" s="575">
        <v>0</v>
      </c>
      <c r="AQ144">
        <v>0</v>
      </c>
      <c r="AR144">
        <v>0</v>
      </c>
      <c r="AS144">
        <v>0</v>
      </c>
      <c r="AT144">
        <v>0</v>
      </c>
      <c r="AU144" s="576"/>
      <c r="BC144" s="577"/>
      <c r="BH144" s="578"/>
      <c r="BP144" s="579"/>
      <c r="BU144" s="580"/>
      <c r="CC144" s="581"/>
    </row>
    <row r="145" spans="1:123" x14ac:dyDescent="0.25">
      <c r="A145" s="582" t="s">
        <v>991</v>
      </c>
      <c r="B145">
        <v>1.67</v>
      </c>
      <c r="C145">
        <v>1.73</v>
      </c>
      <c r="D145">
        <v>1.17</v>
      </c>
      <c r="H145" s="583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2</v>
      </c>
      <c r="P145" s="584">
        <v>0</v>
      </c>
      <c r="Q145">
        <v>0</v>
      </c>
      <c r="R145">
        <v>0</v>
      </c>
      <c r="S145">
        <v>0</v>
      </c>
      <c r="T145">
        <v>0</v>
      </c>
      <c r="U145" s="585">
        <v>0</v>
      </c>
      <c r="V145">
        <v>2</v>
      </c>
      <c r="W145">
        <v>1</v>
      </c>
      <c r="X145">
        <v>0</v>
      </c>
      <c r="Y145">
        <v>0</v>
      </c>
      <c r="Z145">
        <v>0</v>
      </c>
      <c r="AA145">
        <v>3</v>
      </c>
      <c r="AB145">
        <v>1</v>
      </c>
      <c r="AC145" s="586">
        <v>1</v>
      </c>
      <c r="AD145">
        <v>0</v>
      </c>
      <c r="AE145">
        <v>0</v>
      </c>
      <c r="AF145">
        <v>0</v>
      </c>
      <c r="AG145">
        <v>0</v>
      </c>
      <c r="AH145" s="587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1</v>
      </c>
      <c r="AP145" s="588">
        <v>0</v>
      </c>
      <c r="AQ145">
        <v>1</v>
      </c>
      <c r="AR145">
        <v>0</v>
      </c>
      <c r="AS145">
        <v>0</v>
      </c>
      <c r="AT145">
        <v>0</v>
      </c>
      <c r="AU145" s="589"/>
      <c r="BC145" s="590"/>
      <c r="BH145" s="591"/>
      <c r="BP145" s="592"/>
      <c r="BU145" s="593"/>
      <c r="CC145" s="594"/>
    </row>
    <row r="146" spans="1:123" x14ac:dyDescent="0.25">
      <c r="A146" s="595" t="s">
        <v>993</v>
      </c>
      <c r="B146">
        <v>1.35</v>
      </c>
      <c r="C146">
        <v>0.99</v>
      </c>
      <c r="H146" s="596">
        <v>2</v>
      </c>
      <c r="I146">
        <v>2</v>
      </c>
      <c r="J146">
        <v>1</v>
      </c>
      <c r="K146">
        <v>1</v>
      </c>
      <c r="L146">
        <v>0</v>
      </c>
      <c r="M146">
        <v>0</v>
      </c>
      <c r="N146">
        <v>4</v>
      </c>
      <c r="O146">
        <v>1</v>
      </c>
      <c r="P146" s="597">
        <v>0</v>
      </c>
      <c r="Q146">
        <v>0</v>
      </c>
      <c r="R146">
        <v>0</v>
      </c>
      <c r="S146">
        <v>0</v>
      </c>
      <c r="T146">
        <v>0</v>
      </c>
      <c r="U146" s="598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1</v>
      </c>
      <c r="AB146">
        <v>0</v>
      </c>
      <c r="AC146" s="599">
        <v>0</v>
      </c>
      <c r="AD146">
        <v>1</v>
      </c>
      <c r="AE146">
        <v>0</v>
      </c>
      <c r="AF146">
        <v>0</v>
      </c>
      <c r="AG146">
        <v>0</v>
      </c>
      <c r="AH146" s="600"/>
      <c r="AP146" s="601"/>
      <c r="AU146" s="602"/>
      <c r="BC146" s="603"/>
      <c r="BH146" s="604"/>
      <c r="BP146" s="605"/>
      <c r="BU146" s="606"/>
      <c r="CC146" s="607"/>
      <c r="CI146" t="s">
        <v>1003</v>
      </c>
    </row>
    <row r="147" spans="1:123" x14ac:dyDescent="0.25">
      <c r="A147" s="608" t="s">
        <v>995</v>
      </c>
      <c r="B147">
        <v>1.44</v>
      </c>
      <c r="C147">
        <v>1.25</v>
      </c>
      <c r="D147">
        <v>1.96</v>
      </c>
      <c r="H147" s="609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610">
        <v>1</v>
      </c>
      <c r="Q147">
        <v>0</v>
      </c>
      <c r="R147">
        <v>0</v>
      </c>
      <c r="S147">
        <v>0</v>
      </c>
      <c r="T147">
        <v>0</v>
      </c>
      <c r="U147" s="611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 s="612">
        <v>0</v>
      </c>
      <c r="AD147">
        <v>0</v>
      </c>
      <c r="AE147">
        <v>0</v>
      </c>
      <c r="AF147">
        <v>0</v>
      </c>
      <c r="AG147">
        <v>0</v>
      </c>
      <c r="AH147" s="613">
        <v>0</v>
      </c>
      <c r="AI147">
        <v>2</v>
      </c>
      <c r="AJ147">
        <v>2</v>
      </c>
      <c r="AK147">
        <v>0</v>
      </c>
      <c r="AL147">
        <v>0</v>
      </c>
      <c r="AM147">
        <v>1</v>
      </c>
      <c r="AN147">
        <v>2</v>
      </c>
      <c r="AO147">
        <v>2</v>
      </c>
      <c r="AP147" s="614">
        <v>0</v>
      </c>
      <c r="AQ147">
        <v>0</v>
      </c>
      <c r="AR147">
        <v>0</v>
      </c>
      <c r="AS147">
        <v>0</v>
      </c>
      <c r="AT147">
        <v>0</v>
      </c>
      <c r="AU147" s="615"/>
      <c r="BC147" s="616"/>
      <c r="BH147" s="617"/>
      <c r="BP147" s="618"/>
      <c r="BU147" s="619"/>
      <c r="CC147" s="620"/>
    </row>
    <row r="148" spans="1:123" x14ac:dyDescent="0.25">
      <c r="A148" s="621" t="s">
        <v>997</v>
      </c>
      <c r="B148">
        <v>1.18</v>
      </c>
      <c r="C148">
        <v>1.39</v>
      </c>
      <c r="H148" s="622">
        <v>3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3</v>
      </c>
      <c r="O148">
        <v>0</v>
      </c>
      <c r="P148" s="623">
        <v>0</v>
      </c>
      <c r="Q148">
        <v>0</v>
      </c>
      <c r="R148">
        <v>0</v>
      </c>
      <c r="S148">
        <v>0</v>
      </c>
      <c r="T148">
        <v>0</v>
      </c>
      <c r="U148" s="624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6</v>
      </c>
      <c r="AB148">
        <v>0</v>
      </c>
      <c r="AC148" s="625">
        <v>1</v>
      </c>
      <c r="AD148">
        <v>0</v>
      </c>
      <c r="AE148">
        <v>0</v>
      </c>
      <c r="AF148">
        <v>0</v>
      </c>
      <c r="AG148">
        <v>0</v>
      </c>
      <c r="AH148" s="626"/>
      <c r="AP148" s="627"/>
      <c r="AU148" s="628"/>
      <c r="BC148" s="629"/>
      <c r="BH148" s="630"/>
      <c r="BP148" s="631"/>
      <c r="BU148" s="632"/>
      <c r="CC148" s="633"/>
    </row>
    <row r="149" spans="1:123" x14ac:dyDescent="0.25">
      <c r="A149" s="634" t="s">
        <v>499</v>
      </c>
      <c r="B149">
        <v>0.82</v>
      </c>
      <c r="C149">
        <v>0.76</v>
      </c>
      <c r="D149">
        <v>0.06</v>
      </c>
      <c r="H149" s="635">
        <v>0</v>
      </c>
      <c r="I149">
        <v>3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 s="636">
        <v>1</v>
      </c>
      <c r="Q149">
        <v>0</v>
      </c>
      <c r="R149">
        <v>0</v>
      </c>
      <c r="S149">
        <v>0</v>
      </c>
      <c r="T149">
        <v>0</v>
      </c>
      <c r="U149" s="637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0</v>
      </c>
      <c r="AC149" s="638">
        <v>0</v>
      </c>
      <c r="AD149">
        <v>1</v>
      </c>
      <c r="AE149">
        <v>0</v>
      </c>
      <c r="AF149">
        <v>0</v>
      </c>
      <c r="AG149">
        <v>0</v>
      </c>
      <c r="AH149" s="63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640">
        <v>0</v>
      </c>
      <c r="AQ149">
        <v>0</v>
      </c>
      <c r="AR149">
        <v>0</v>
      </c>
      <c r="AS149">
        <v>0</v>
      </c>
      <c r="AT149">
        <v>0</v>
      </c>
      <c r="AU149" s="641"/>
      <c r="BC149" s="642"/>
      <c r="BH149" s="643"/>
      <c r="BP149" s="644"/>
      <c r="BU149" s="645"/>
      <c r="CC149" s="646"/>
    </row>
    <row r="150" spans="1:123" x14ac:dyDescent="0.25">
      <c r="A150" s="647" t="s">
        <v>1000</v>
      </c>
      <c r="B150">
        <v>1</v>
      </c>
      <c r="C150">
        <v>0.97</v>
      </c>
      <c r="D150">
        <v>1.2</v>
      </c>
      <c r="H150" s="648">
        <v>2</v>
      </c>
      <c r="I150">
        <v>2</v>
      </c>
      <c r="J150">
        <v>1</v>
      </c>
      <c r="K150">
        <v>0</v>
      </c>
      <c r="L150">
        <v>0</v>
      </c>
      <c r="M150">
        <v>1</v>
      </c>
      <c r="N150">
        <v>2</v>
      </c>
      <c r="O150">
        <v>0</v>
      </c>
      <c r="P150" s="649">
        <v>0</v>
      </c>
      <c r="Q150">
        <v>0</v>
      </c>
      <c r="R150">
        <v>0</v>
      </c>
      <c r="S150">
        <v>0</v>
      </c>
      <c r="T150">
        <v>0</v>
      </c>
      <c r="U150" s="650">
        <v>1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</v>
      </c>
      <c r="AC150" s="651">
        <v>0</v>
      </c>
      <c r="AD150">
        <v>0</v>
      </c>
      <c r="AE150">
        <v>0</v>
      </c>
      <c r="AF150">
        <v>0</v>
      </c>
      <c r="AG150">
        <v>0</v>
      </c>
      <c r="AH150" s="652">
        <v>0</v>
      </c>
      <c r="AI150">
        <v>2</v>
      </c>
      <c r="AJ150">
        <v>2</v>
      </c>
      <c r="AK150">
        <v>1</v>
      </c>
      <c r="AL150">
        <v>0</v>
      </c>
      <c r="AM150">
        <v>1</v>
      </c>
      <c r="AN150">
        <v>2</v>
      </c>
      <c r="AO150">
        <v>1</v>
      </c>
      <c r="AP150" s="653">
        <v>1</v>
      </c>
      <c r="AQ150">
        <v>0</v>
      </c>
      <c r="AR150">
        <v>0</v>
      </c>
      <c r="AS150">
        <v>0</v>
      </c>
      <c r="AT150">
        <v>0</v>
      </c>
      <c r="AU150" s="654"/>
      <c r="BC150" s="655"/>
      <c r="BH150" s="656"/>
      <c r="BP150" s="657"/>
      <c r="BU150" s="658"/>
      <c r="CC150" s="659"/>
    </row>
    <row r="151" spans="1:123" ht="15.75" customHeight="1" x14ac:dyDescent="0.25">
      <c r="A151" s="36"/>
      <c r="B151" s="37">
        <f>AVERAGE(B3:B150)</f>
        <v>1.2004958677685951</v>
      </c>
      <c r="C151" s="37">
        <f>AVERAGE(C3:C150)</f>
        <v>1.2154954954954953</v>
      </c>
      <c r="D151" s="37">
        <f t="shared" ref="D151:G151" si="59">AVERAGE(D3:D150)</f>
        <v>1.1804761904761902</v>
      </c>
      <c r="E151" s="37">
        <f t="shared" si="59"/>
        <v>0.66500000000000004</v>
      </c>
      <c r="F151" s="37">
        <f t="shared" si="59"/>
        <v>1.3018181818181818</v>
      </c>
      <c r="G151" s="37">
        <f t="shared" si="59"/>
        <v>0.90166666666666673</v>
      </c>
      <c r="H151" s="48">
        <f t="shared" ref="H151:AG151" si="60">AVERAGE(H3:H150)</f>
        <v>0.58677685950413228</v>
      </c>
      <c r="I151" s="37">
        <f t="shared" si="60"/>
        <v>2.1609195402298851</v>
      </c>
      <c r="J151" s="37">
        <f t="shared" si="60"/>
        <v>0.94252873563218387</v>
      </c>
      <c r="K151" s="37">
        <f t="shared" si="60"/>
        <v>0.10344827586206896</v>
      </c>
      <c r="L151" s="37">
        <f t="shared" si="60"/>
        <v>3.4482758620689655E-2</v>
      </c>
      <c r="M151" s="37">
        <f t="shared" si="60"/>
        <v>0.19540229885057472</v>
      </c>
      <c r="N151" s="37">
        <f t="shared" si="60"/>
        <v>2</v>
      </c>
      <c r="O151" s="37">
        <f t="shared" si="60"/>
        <v>0.34710743801652894</v>
      </c>
      <c r="P151" s="68">
        <f t="shared" si="60"/>
        <v>0.13793103448275862</v>
      </c>
      <c r="Q151" s="37">
        <f t="shared" si="60"/>
        <v>0.12643678160919541</v>
      </c>
      <c r="R151" s="37">
        <f t="shared" si="60"/>
        <v>5.7471264367816091E-2</v>
      </c>
      <c r="S151" s="37">
        <f t="shared" si="60"/>
        <v>0</v>
      </c>
      <c r="T151" s="37">
        <f t="shared" si="60"/>
        <v>0</v>
      </c>
      <c r="U151" s="54">
        <f t="shared" si="60"/>
        <v>0.34234234234234234</v>
      </c>
      <c r="V151" s="37">
        <f t="shared" si="60"/>
        <v>1.1038961038961039</v>
      </c>
      <c r="W151" s="37">
        <f t="shared" si="60"/>
        <v>0.94736842105263153</v>
      </c>
      <c r="X151" s="37">
        <f t="shared" si="60"/>
        <v>0.22077922077922077</v>
      </c>
      <c r="Y151" s="37">
        <f t="shared" si="60"/>
        <v>0</v>
      </c>
      <c r="Z151" s="37">
        <f t="shared" si="60"/>
        <v>0.31168831168831168</v>
      </c>
      <c r="AA151" s="37">
        <f t="shared" si="60"/>
        <v>3.1038961038961039</v>
      </c>
      <c r="AB151" s="37">
        <f t="shared" si="60"/>
        <v>0.35135135135135137</v>
      </c>
      <c r="AC151" s="53">
        <f t="shared" si="60"/>
        <v>0.2857142857142857</v>
      </c>
      <c r="AD151" s="37">
        <f t="shared" si="60"/>
        <v>0.23376623376623376</v>
      </c>
      <c r="AE151" s="37">
        <f t="shared" si="60"/>
        <v>0.14285714285714285</v>
      </c>
      <c r="AF151" s="37">
        <f t="shared" si="60"/>
        <v>1.2987012987012988E-2</v>
      </c>
      <c r="AG151" s="37">
        <f t="shared" si="60"/>
        <v>0</v>
      </c>
      <c r="AH151" s="58">
        <f t="shared" ref="AH151:BM151" si="61">AVERAGE(AH3:AH150)</f>
        <v>0.59523809523809523</v>
      </c>
      <c r="AI151" s="37">
        <f t="shared" si="61"/>
        <v>2.0833333333333335</v>
      </c>
      <c r="AJ151" s="37">
        <f t="shared" si="61"/>
        <v>0.91666666666666663</v>
      </c>
      <c r="AK151" s="37">
        <f t="shared" si="61"/>
        <v>0.21666666666666667</v>
      </c>
      <c r="AL151" s="37">
        <f t="shared" si="61"/>
        <v>6.6666666666666666E-2</v>
      </c>
      <c r="AM151" s="37">
        <f t="shared" si="61"/>
        <v>0.25</v>
      </c>
      <c r="AN151" s="37">
        <f t="shared" si="61"/>
        <v>2.4333333333333331</v>
      </c>
      <c r="AO151" s="37">
        <f t="shared" si="61"/>
        <v>0.41666666666666669</v>
      </c>
      <c r="AP151" s="61">
        <f t="shared" si="61"/>
        <v>0.18333333333333332</v>
      </c>
      <c r="AQ151" s="37">
        <f t="shared" si="61"/>
        <v>0.16666666666666666</v>
      </c>
      <c r="AR151" s="37">
        <f t="shared" si="61"/>
        <v>0.11666666666666667</v>
      </c>
      <c r="AS151" s="37">
        <f t="shared" si="61"/>
        <v>1.6666666666666666E-2</v>
      </c>
      <c r="AT151" s="37">
        <f t="shared" si="61"/>
        <v>0</v>
      </c>
      <c r="AU151" s="6">
        <f t="shared" si="61"/>
        <v>0</v>
      </c>
      <c r="AV151" s="37">
        <f t="shared" si="61"/>
        <v>0.75</v>
      </c>
      <c r="AW151" s="37">
        <f t="shared" si="61"/>
        <v>0.25</v>
      </c>
      <c r="AX151" s="37">
        <f t="shared" si="61"/>
        <v>0.25</v>
      </c>
      <c r="AY151" s="37">
        <f t="shared" si="61"/>
        <v>0</v>
      </c>
      <c r="AZ151" s="37">
        <f t="shared" si="61"/>
        <v>0</v>
      </c>
      <c r="BA151" s="37">
        <f t="shared" si="61"/>
        <v>1</v>
      </c>
      <c r="BB151" s="37">
        <f t="shared" si="61"/>
        <v>0</v>
      </c>
      <c r="BC151" s="13">
        <f t="shared" si="61"/>
        <v>0</v>
      </c>
      <c r="BD151" s="37">
        <f t="shared" si="61"/>
        <v>0</v>
      </c>
      <c r="BE151" s="37">
        <f t="shared" si="61"/>
        <v>0</v>
      </c>
      <c r="BF151" s="37">
        <f t="shared" si="61"/>
        <v>0</v>
      </c>
      <c r="BG151" s="37">
        <f t="shared" si="61"/>
        <v>0</v>
      </c>
      <c r="BH151" s="60">
        <f t="shared" si="61"/>
        <v>0.81818181818181823</v>
      </c>
      <c r="BI151" s="37">
        <f>AVERAGE(BI3:BI150)</f>
        <v>1.25</v>
      </c>
      <c r="BJ151" s="37">
        <f t="shared" si="61"/>
        <v>1</v>
      </c>
      <c r="BK151" s="37">
        <f t="shared" si="61"/>
        <v>0.375</v>
      </c>
      <c r="BL151" s="37">
        <f t="shared" si="61"/>
        <v>0</v>
      </c>
      <c r="BM151" s="37">
        <f t="shared" si="61"/>
        <v>1</v>
      </c>
      <c r="BN151" s="37">
        <f t="shared" ref="BN151:BS151" si="62">AVERAGE(BN3:BN150)</f>
        <v>2.5</v>
      </c>
      <c r="BO151" s="37">
        <f t="shared" si="62"/>
        <v>0.36363636363636365</v>
      </c>
      <c r="BP151" s="61">
        <f t="shared" si="62"/>
        <v>0.125</v>
      </c>
      <c r="BQ151" s="37">
        <f t="shared" si="62"/>
        <v>0.25</v>
      </c>
      <c r="BR151" s="37">
        <f t="shared" si="62"/>
        <v>0</v>
      </c>
      <c r="BS151" s="37">
        <f t="shared" si="62"/>
        <v>0</v>
      </c>
      <c r="BT151" s="37">
        <f t="shared" ref="BT151" si="63">AVERAGE(BT3:BT150)</f>
        <v>0</v>
      </c>
      <c r="BU151" s="49">
        <f>AVERAGE(BU3:BU150)</f>
        <v>0.16666666666666666</v>
      </c>
      <c r="BV151" s="49">
        <f t="shared" ref="BV151:CG151" si="64">AVERAGE(BV3:BV150)</f>
        <v>1.6666666666666667</v>
      </c>
      <c r="BW151" s="49">
        <f t="shared" si="64"/>
        <v>0.66666666666666663</v>
      </c>
      <c r="BX151" s="49">
        <f t="shared" si="64"/>
        <v>0</v>
      </c>
      <c r="BY151" s="49">
        <f t="shared" si="64"/>
        <v>0</v>
      </c>
      <c r="BZ151" s="49">
        <f t="shared" si="64"/>
        <v>0</v>
      </c>
      <c r="CA151" s="49">
        <f t="shared" si="64"/>
        <v>2</v>
      </c>
      <c r="CB151" s="49">
        <f t="shared" si="64"/>
        <v>0.16666666666666666</v>
      </c>
      <c r="CC151" s="49">
        <f t="shared" si="64"/>
        <v>0.33333333333333331</v>
      </c>
      <c r="CD151" s="49">
        <f t="shared" si="64"/>
        <v>0</v>
      </c>
      <c r="CE151" s="49">
        <f t="shared" si="64"/>
        <v>0</v>
      </c>
      <c r="CF151" s="49">
        <f t="shared" si="64"/>
        <v>0</v>
      </c>
      <c r="CG151" s="49">
        <f t="shared" si="64"/>
        <v>0</v>
      </c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</row>
  </sheetData>
  <mergeCells count="26"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CJ4:CO4"/>
    <mergeCell ref="CP4:CU4"/>
    <mergeCell ref="CV4:DA4"/>
    <mergeCell ref="CJ6:CO6"/>
    <mergeCell ref="CP6:CU6"/>
    <mergeCell ref="CV6:DA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660" t="s">
        <v>0</v>
      </c>
      <c r="C1" s="661"/>
      <c r="D1" s="662" t="s">
        <v>1</v>
      </c>
      <c r="E1" s="661"/>
      <c r="F1" s="663" t="s">
        <v>177</v>
      </c>
      <c r="G1" s="661"/>
      <c r="H1" s="660" t="s">
        <v>174</v>
      </c>
      <c r="I1" s="661"/>
      <c r="J1" s="662" t="s">
        <v>175</v>
      </c>
      <c r="K1" s="661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664" t="str">
        <f>"Mirage"&amp;" "&amp;H5/SUM(H5:I5)*100</f>
        <v>Mirage 25</v>
      </c>
      <c r="I3" s="665"/>
      <c r="J3" s="664" t="str">
        <f>"Inferno"&amp;" "&amp;ROUND(J5/SUM(J5:K5)*100,0)</f>
        <v>Inferno 40</v>
      </c>
      <c r="K3" s="665"/>
      <c r="L3" s="664" t="str">
        <f>"Overpass"&amp;" "&amp;ROUND(L5/SUM(L5:M5)*100,0)</f>
        <v>Overpass 67</v>
      </c>
      <c r="M3" s="665"/>
      <c r="N3" s="664" t="str">
        <f>"Vertigo"&amp;" "&amp;ROUND(N5/SUM(N5:O5)*100,0)</f>
        <v>Vertigo 80</v>
      </c>
      <c r="O3" s="665"/>
      <c r="P3" s="664" t="str">
        <f>"Ancient"&amp;" "&amp;ROUND(P5/SUM(P5:Q5)*100,0)</f>
        <v>Ancient 50</v>
      </c>
      <c r="Q3" s="665"/>
      <c r="R3" s="664" t="str">
        <f>"Anubis"&amp;" "&amp;ROUND(R5/SUM(R5:S5)*100,0)</f>
        <v>Anubis 67</v>
      </c>
      <c r="S3" s="665"/>
      <c r="T3" s="664" t="str">
        <f>"Dust II"&amp;" "&amp;ROUND(T5/SUM(T5:U5)*100,0)</f>
        <v>Dust II 100</v>
      </c>
      <c r="U3" s="665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664" t="s">
        <v>206</v>
      </c>
      <c r="I7" s="665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2025-05-01T20:45:21Z</dcterms:modified>
</cp:coreProperties>
</file>