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B1D80CBA-A786-40EC-A68D-24F8AEBA7BBC}" xr6:coauthVersionLast="45" xr6:coauthVersionMax="47" xr10:uidLastSave="{00000000-0000-0000-0000-000000000000}"/>
  <bookViews>
    <workbookView xWindow="-120" yWindow="-120" windowWidth="29040" windowHeight="15720" firstSheet="4" activeTab="12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  <sheet name="Faceit 202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8" i="14" l="1"/>
  <c r="EA5" i="14"/>
  <c r="EB5" i="14"/>
  <c r="EC5" i="14"/>
  <c r="ED5" i="14"/>
  <c r="EE5" i="14"/>
  <c r="DZ5" i="14"/>
  <c r="CP5" i="13"/>
  <c r="F71" i="13"/>
  <c r="B71" i="13"/>
  <c r="C228" i="12"/>
  <c r="D228" i="12"/>
  <c r="E228" i="12"/>
  <c r="B228" i="12"/>
  <c r="AO4" i="12"/>
  <c r="AP4" i="12"/>
  <c r="AQ4" i="12"/>
  <c r="AN4" i="12"/>
  <c r="AC4" i="12"/>
  <c r="AD4" i="12"/>
  <c r="AE4" i="12"/>
  <c r="AB4" i="12"/>
  <c r="EK2" i="14" l="1"/>
  <c r="EJ2" i="14"/>
  <c r="EI2" i="14"/>
  <c r="EH2" i="14"/>
  <c r="EG2" i="14"/>
  <c r="EF2" i="14"/>
  <c r="AN5" i="12"/>
  <c r="EF3" i="14" l="1"/>
  <c r="DZ6" i="14"/>
  <c r="DN5" i="13"/>
  <c r="DO5" i="13"/>
  <c r="DP5" i="13"/>
  <c r="DQ5" i="13"/>
  <c r="CK5" i="13"/>
  <c r="CL5" i="13"/>
  <c r="CM5" i="13"/>
  <c r="CK2" i="13"/>
  <c r="CL2" i="13"/>
  <c r="CM2" i="13"/>
  <c r="DC5" i="14" l="1"/>
  <c r="DD5" i="14"/>
  <c r="DE5" i="14"/>
  <c r="DF5" i="14"/>
  <c r="DG5" i="14"/>
  <c r="DB5" i="14"/>
  <c r="DO5" i="14"/>
  <c r="DP5" i="14"/>
  <c r="DQ5" i="14"/>
  <c r="DR5" i="14"/>
  <c r="DS5" i="14"/>
  <c r="DN5" i="14"/>
  <c r="CK5" i="14"/>
  <c r="CL5" i="14"/>
  <c r="CM5" i="14"/>
  <c r="CN5" i="14"/>
  <c r="CO5" i="14"/>
  <c r="CJ5" i="14"/>
  <c r="CK2" i="14"/>
  <c r="CL2" i="14"/>
  <c r="CM2" i="14"/>
  <c r="CN2" i="14"/>
  <c r="CO2" i="14"/>
  <c r="CJ2" i="14"/>
  <c r="G4" i="15" l="1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F4" i="15"/>
  <c r="C4" i="15"/>
  <c r="D4" i="15"/>
  <c r="E4" i="15"/>
  <c r="B4" i="15"/>
  <c r="CQ2" i="15"/>
  <c r="CP2" i="15"/>
  <c r="CU2" i="15"/>
  <c r="CT2" i="15"/>
  <c r="CR2" i="15"/>
  <c r="CS2" i="15"/>
  <c r="CP3" i="15" l="1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DT2" i="15"/>
  <c r="DU2" i="15"/>
  <c r="DV2" i="15"/>
  <c r="DW2" i="15"/>
  <c r="DX2" i="15"/>
  <c r="DY2" i="15"/>
  <c r="CK2" i="15"/>
  <c r="CL2" i="15"/>
  <c r="CM2" i="15"/>
  <c r="CN2" i="15"/>
  <c r="CO2" i="15"/>
  <c r="CJ2" i="15"/>
  <c r="DH3" i="15" l="1"/>
  <c r="DT3" i="15"/>
  <c r="CV3" i="15"/>
  <c r="DB3" i="15"/>
  <c r="DN3" i="15"/>
  <c r="CJ3" i="15"/>
  <c r="EA2" i="14"/>
  <c r="EB2" i="14"/>
  <c r="EC2" i="14"/>
  <c r="ED2" i="14"/>
  <c r="EE2" i="14"/>
  <c r="DZ2" i="14"/>
  <c r="DU2" i="14"/>
  <c r="DV2" i="14"/>
  <c r="DW2" i="14"/>
  <c r="DX2" i="14"/>
  <c r="DY2" i="14"/>
  <c r="DT2" i="14"/>
  <c r="DU5" i="14"/>
  <c r="DV5" i="14"/>
  <c r="DW5" i="14"/>
  <c r="DX5" i="14"/>
  <c r="DY5" i="14"/>
  <c r="DT5" i="14"/>
  <c r="DO2" i="14"/>
  <c r="DP2" i="14"/>
  <c r="DQ2" i="14"/>
  <c r="DR2" i="14"/>
  <c r="DS2" i="14"/>
  <c r="DN2" i="14"/>
  <c r="DI5" i="14"/>
  <c r="DJ5" i="14"/>
  <c r="DK5" i="14"/>
  <c r="DL5" i="14"/>
  <c r="DM5" i="14"/>
  <c r="DH5" i="14"/>
  <c r="DI2" i="14"/>
  <c r="DJ2" i="14"/>
  <c r="DK2" i="14"/>
  <c r="DL2" i="14"/>
  <c r="DM2" i="14"/>
  <c r="DH2" i="14"/>
  <c r="DC2" i="14"/>
  <c r="DD2" i="14"/>
  <c r="DE2" i="14"/>
  <c r="DF2" i="14"/>
  <c r="DG2" i="14"/>
  <c r="DB2" i="14"/>
  <c r="CW5" i="14"/>
  <c r="CX5" i="14"/>
  <c r="CY5" i="14"/>
  <c r="CZ5" i="14"/>
  <c r="DA5" i="14"/>
  <c r="CV5" i="14"/>
  <c r="CW2" i="14"/>
  <c r="CX2" i="14"/>
  <c r="CY2" i="14"/>
  <c r="CZ2" i="14"/>
  <c r="DA2" i="14"/>
  <c r="CV2" i="14"/>
  <c r="CQ2" i="14"/>
  <c r="CR2" i="14"/>
  <c r="CS2" i="14"/>
  <c r="CT2" i="14"/>
  <c r="CU2" i="14"/>
  <c r="CP2" i="14"/>
  <c r="CQ5" i="14"/>
  <c r="CR5" i="14"/>
  <c r="CS5" i="14"/>
  <c r="CT5" i="14"/>
  <c r="CU5" i="14"/>
  <c r="CP5" i="14"/>
  <c r="CW2" i="13"/>
  <c r="CX2" i="13"/>
  <c r="CY2" i="13"/>
  <c r="M4" i="12"/>
  <c r="L4" i="12"/>
  <c r="I4" i="12"/>
  <c r="H4" i="12"/>
  <c r="J4" i="12" l="1"/>
  <c r="K4" i="12"/>
  <c r="DI2" i="13"/>
  <c r="DJ2" i="13"/>
  <c r="DK2" i="13"/>
  <c r="DC5" i="13"/>
  <c r="DD5" i="13"/>
  <c r="DE5" i="13"/>
  <c r="DC2" i="13"/>
  <c r="DB3" i="13" s="1"/>
  <c r="DD2" i="13"/>
  <c r="DE2" i="13"/>
  <c r="CV2" i="13"/>
  <c r="CQ5" i="13"/>
  <c r="CP6" i="13" s="1"/>
  <c r="CR5" i="13"/>
  <c r="CS5" i="13"/>
  <c r="CQ2" i="13"/>
  <c r="CR2" i="13"/>
  <c r="CS2" i="13"/>
  <c r="CJ5" i="13"/>
  <c r="CP2" i="13"/>
  <c r="CJ2" i="13"/>
  <c r="DB2" i="13"/>
  <c r="DH2" i="13"/>
  <c r="DN2" i="13"/>
  <c r="DO2" i="13"/>
  <c r="DP2" i="13"/>
  <c r="DQ2" i="13"/>
  <c r="DT2" i="13"/>
  <c r="DU2" i="13"/>
  <c r="DV2" i="13"/>
  <c r="DW2" i="13"/>
  <c r="DN3" i="13"/>
  <c r="DT3" i="13"/>
  <c r="CV5" i="13"/>
  <c r="CV6" i="13" s="1"/>
  <c r="CW5" i="13"/>
  <c r="CX5" i="13"/>
  <c r="CY5" i="13"/>
  <c r="DB5" i="13"/>
  <c r="DB6" i="13"/>
  <c r="DH5" i="13"/>
  <c r="DI5" i="13"/>
  <c r="DJ5" i="13"/>
  <c r="DK5" i="13"/>
  <c r="DH6" i="13"/>
  <c r="N4" i="12"/>
  <c r="O4" i="12"/>
  <c r="CJ3" i="13" l="1"/>
  <c r="DH3" i="13"/>
  <c r="CP3" i="13"/>
  <c r="DN6" i="13"/>
  <c r="CV3" i="13"/>
  <c r="CJ6" i="13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Y4" i="12" l="1"/>
  <c r="Z4" i="12"/>
  <c r="AA4" i="12"/>
  <c r="DH3" i="14" l="1"/>
  <c r="CP3" i="14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228" i="14"/>
  <c r="CF228" i="14"/>
  <c r="CE228" i="14"/>
  <c r="CD228" i="14"/>
  <c r="CC228" i="14"/>
  <c r="CB228" i="14"/>
  <c r="CA228" i="14"/>
  <c r="BZ228" i="14"/>
  <c r="BY228" i="14"/>
  <c r="BX228" i="14"/>
  <c r="BW228" i="14"/>
  <c r="BV228" i="14"/>
  <c r="BU228" i="14"/>
  <c r="BT228" i="14"/>
  <c r="BS228" i="14"/>
  <c r="BR228" i="14"/>
  <c r="BQ228" i="14"/>
  <c r="BP228" i="14"/>
  <c r="BO228" i="14"/>
  <c r="BN228" i="14"/>
  <c r="BM228" i="14"/>
  <c r="BL228" i="14"/>
  <c r="BK228" i="14"/>
  <c r="BJ228" i="14"/>
  <c r="BI228" i="14"/>
  <c r="BH228" i="14"/>
  <c r="BG228" i="14"/>
  <c r="BF228" i="14"/>
  <c r="BE228" i="14"/>
  <c r="BD228" i="14"/>
  <c r="BC228" i="14"/>
  <c r="BB228" i="14"/>
  <c r="BA228" i="14"/>
  <c r="AZ228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E71" i="13"/>
  <c r="D71" i="13"/>
  <c r="C71" i="13"/>
</calcChain>
</file>

<file path=xl/sharedStrings.xml><?xml version="1.0" encoding="utf-8"?>
<sst xmlns="http://schemas.openxmlformats.org/spreadsheetml/2006/main" count="2321" uniqueCount="1179">
  <si>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</si>
  <si>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</si>
  <si>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</si>
  <si>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</si>
  <si>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</si>
  <si>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</si>
  <si>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</si>
  <si>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</si>
  <si>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</si>
  <si>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</si>
  <si>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</si>
  <si>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</si>
  <si>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</si>
  <si>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</si>
  <si>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</si>
  <si>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</si>
  <si>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</si>
  <si>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</si>
  <si>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</si>
  <si>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</si>
  <si>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</si>
  <si>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</si>
  <si>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</si>
  <si>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</si>
  <si>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</si>
  <si>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</si>
  <si>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</si>
  <si>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</si>
  <si>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</si>
  <si>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</si>
  <si>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</si>
  <si>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</si>
  <si>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</si>
  <si>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</si>
  <si>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</si>
  <si>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</si>
  <si>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</si>
  <si>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</si>
  <si>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</si>
  <si>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</si>
  <si>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</si>
  <si>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</si>
  <si>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</si>
  <si>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</si>
  <si>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</si>
  <si>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</si>
  <si>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</si>
  <si>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</si>
  <si>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</si>
  <si>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</si>
  <si>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</si>
  <si>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</si>
  <si>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</si>
  <si>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</si>
  <si>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</si>
  <si>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</si>
  <si>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</si>
  <si>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</si>
  <si>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</si>
  <si>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</si>
  <si>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</si>
  <si>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</si>
  <si>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</si>
  <si>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</si>
  <si>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</si>
  <si>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</si>
  <si>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</si>
  <si>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</si>
  <si>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</si>
  <si>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</si>
  <si>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</si>
  <si>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</si>
  <si>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</si>
  <si>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</si>
  <si>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</si>
  <si>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</si>
  <si>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</si>
  <si>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</si>
  <si>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</si>
  <si>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</si>
  <si>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</si>
  <si>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</si>
  <si>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</si>
  <si>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</si>
  <si>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</si>
  <si>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</si>
  <si>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</si>
  <si>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</si>
  <si>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</si>
  <si>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</si>
  <si>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</si>
  <si>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</si>
  <si>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</si>
  <si>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</si>
  <si>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</si>
  <si>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</si>
  <si>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</si>
  <si>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</si>
  <si>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</si>
  <si>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</si>
  <si>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</si>
  <si>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</si>
  <si>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</si>
  <si>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</si>
  <si>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</si>
  <si>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</si>
  <si>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</si>
  <si>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</si>
  <si>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</si>
  <si>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</si>
  <si>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</si>
  <si>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</si>
  <si>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</si>
  <si>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</si>
  <si>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</si>
  <si>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</si>
  <si>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</si>
  <si>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</si>
  <si>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</si>
  <si>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</si>
  <si>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</si>
  <si>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</si>
  <si>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</si>
  <si>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</si>
  <si>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</si>
  <si>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</si>
  <si>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</si>
  <si>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</si>
  <si>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</si>
  <si>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</si>
  <si>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</si>
  <si>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</si>
  <si>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</si>
  <si>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</si>
  <si>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</si>
  <si>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</si>
  <si>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</si>
  <si>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</si>
  <si>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</si>
  <si>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</si>
  <si>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</si>
  <si>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</si>
  <si>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</si>
  <si>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</si>
  <si>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</si>
  <si>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</si>
  <si>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</si>
  <si>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</si>
  <si>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</si>
  <si>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</si>
  <si>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</si>
  <si>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</si>
  <si>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</si>
  <si>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</si>
  <si>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</si>
  <si>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</si>
  <si>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</si>
  <si>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</si>
  <si>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</si>
  <si>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</si>
  <si>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</si>
  <si>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</si>
  <si>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</si>
  <si>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</si>
  <si>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</si>
  <si>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</si>
  <si>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</si>
  <si>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</si>
  <si>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</si>
  <si>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</si>
  <si>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</si>
  <si>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</si>
  <si>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</si>
  <si>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</si>
  <si>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</si>
  <si>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</si>
  <si>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</si>
  <si>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</si>
  <si>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</si>
  <si>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</si>
  <si>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</si>
  <si>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</si>
  <si>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</si>
  <si>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</si>
  <si>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</si>
  <si>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</si>
  <si>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</si>
  <si>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</si>
  <si>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</si>
  <si>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</si>
  <si>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</si>
  <si>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</si>
  <si>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</si>
  <si>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</si>
  <si>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</si>
  <si>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</si>
  <si>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</si>
  <si>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</si>
  <si>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</si>
  <si>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</si>
  <si>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</si>
  <si>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</si>
  <si>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</si>
  <si>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</si>
  <si>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</si>
  <si>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</si>
  <si>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</si>
  <si>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</si>
  <si>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</si>
  <si>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</si>
  <si>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</si>
  <si>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</si>
  <si>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</si>
  <si>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</si>
  <si>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</si>
  <si>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</si>
  <si>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</si>
  <si>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</si>
  <si>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</si>
  <si>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</si>
  <si>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</si>
  <si>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</si>
  <si>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</si>
  <si>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</si>
  <si>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</si>
  <si>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</si>
  <si>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</si>
  <si>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</si>
  <si>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</si>
  <si>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</si>
  <si>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</si>
  <si>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</si>
  <si>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</si>
  <si>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</si>
  <si>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</si>
  <si>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</si>
  <si>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</si>
  <si>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</si>
  <si>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</si>
  <si>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</si>
  <si>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</si>
  <si>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</si>
  <si>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</si>
  <si>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</si>
  <si>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</si>
  <si>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</si>
  <si>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</si>
  <si>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</si>
  <si>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</si>
  <si>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</si>
  <si>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</si>
  <si>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</si>
  <si>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</si>
  <si>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</si>
  <si>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</si>
  <si>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</si>
  <si>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</si>
  <si>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</si>
  <si>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</si>
  <si>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</si>
  <si>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</si>
  <si>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</si>
  <si>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</si>
  <si>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</si>
  <si>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</si>
  <si>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</si>
  <si>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</si>
  <si>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</si>
  <si>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</si>
  <si>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</si>
  <si>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</si>
  <si>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</si>
  <si>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</si>
  <si>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</si>
  <si>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</si>
  <si>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</si>
  <si>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</si>
  <si>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</si>
  <si>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</si>
  <si>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</si>
  <si>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</si>
  <si>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</si>
  <si>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</si>
  <si>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</si>
  <si>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</si>
  <si>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</si>
  <si>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</si>
  <si>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</si>
  <si>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</si>
  <si>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</si>
  <si>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</si>
  <si>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</si>
  <si>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</si>
  <si>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</si>
  <si>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</si>
  <si>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</si>
  <si>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</si>
  <si>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</si>
  <si>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</si>
  <si>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</si>
  <si>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</si>
  <si>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</si>
  <si>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</si>
  <si>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</si>
  <si>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</si>
  <si>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</si>
  <si>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</si>
  <si>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</si>
  <si>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</si>
  <si>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</si>
  <si>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</si>
  <si>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</si>
  <si>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</si>
  <si>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</si>
  <si>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</si>
  <si>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</si>
  <si>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</si>
  <si>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</si>
  <si>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</si>
  <si>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</si>
  <si>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</si>
  <si>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</si>
  <si>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</si>
  <si>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</si>
  <si>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</si>
  <si>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</si>
  <si>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</si>
  <si>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</si>
  <si>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</si>
  <si>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</si>
  <si>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</si>
  <si>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</si>
  <si>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</si>
  <si>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</si>
  <si>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</si>
  <si>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</si>
  <si>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</si>
  <si>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</si>
  <si>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</si>
  <si>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</si>
  <si>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</si>
  <si>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</si>
  <si>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</si>
  <si>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</si>
  <si>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</si>
  <si>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</si>
  <si>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</si>
  <si>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</si>
  <si>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</si>
  <si>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</si>
  <si>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</si>
  <si>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</si>
  <si>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</si>
  <si>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</si>
  <si>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</si>
  <si>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</si>
  <si>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</si>
  <si>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</si>
  <si>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</si>
  <si>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</si>
  <si>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</si>
  <si>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</si>
  <si>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</si>
  <si>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</si>
  <si>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</si>
  <si>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</si>
  <si>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</si>
  <si>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</si>
  <si>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</si>
  <si>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</si>
  <si>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</si>
  <si>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</si>
  <si>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</si>
  <si>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</si>
  <si>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</si>
  <si>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</si>
  <si>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</si>
  <si>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</si>
  <si>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</si>
  <si>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</si>
  <si>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</si>
  <si>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</si>
  <si>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</si>
  <si>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</si>
  <si>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</si>
  <si>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</si>
  <si>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</si>
  <si>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</si>
  <si>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</si>
  <si>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</si>
  <si>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</si>
  <si>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</si>
  <si>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</si>
  <si>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</si>
  <si>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</si>
  <si>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</si>
  <si>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</si>
  <si>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</si>
  <si>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</si>
  <si>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</si>
  <si>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</si>
  <si>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</si>
  <si>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</si>
  <si>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</si>
  <si>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</si>
  <si>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</si>
  <si>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</si>
  <si>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</si>
  <si>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</si>
  <si>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</si>
  <si>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</si>
  <si>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</si>
  <si>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</si>
  <si>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</si>
  <si>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</si>
  <si>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</si>
  <si>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</si>
  <si>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</si>
  <si>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</si>
  <si>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</si>
  <si>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</si>
  <si>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</si>
  <si>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</si>
  <si>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</si>
  <si>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</si>
  <si>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</si>
  <si>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</si>
  <si>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</si>
  <si>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</si>
  <si>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</si>
  <si>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</si>
  <si>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</si>
  <si>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</si>
  <si>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</si>
  <si>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</si>
  <si>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</si>
  <si>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</si>
  <si>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</si>
  <si>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</si>
  <si>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</si>
  <si>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</si>
  <si>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</si>
  <si>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</si>
  <si>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</si>
  <si>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</si>
  <si>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</si>
  <si>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</si>
  <si>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</si>
  <si>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</si>
  <si>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</si>
  <si>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</si>
  <si>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</si>
  <si>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</si>
  <si>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</si>
  <si>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</si>
  <si>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</si>
  <si>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</si>
  <si>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</si>
  <si>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</si>
  <si>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</si>
  <si>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</si>
  <si>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</si>
  <si>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</si>
  <si>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</si>
  <si>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</si>
  <si>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</si>
  <si>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</si>
  <si>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</si>
  <si>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</si>
  <si>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</si>
  <si>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</si>
  <si>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</si>
  <si>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</si>
  <si>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</si>
  <si>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</si>
  <si>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</si>
  <si>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</si>
  <si>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</si>
  <si>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</si>
  <si>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</si>
  <si>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</si>
  <si>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</si>
  <si>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</si>
  <si>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</si>
  <si>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</si>
  <si>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</si>
  <si>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</si>
  <si>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</si>
  <si>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</si>
  <si>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</si>
  <si>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</si>
  <si>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</si>
  <si>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</si>
  <si>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</si>
  <si>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</si>
  <si>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</si>
  <si>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</si>
  <si>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</si>
  <si>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</si>
  <si>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</si>
  <si>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</si>
  <si>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</si>
  <si>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</si>
  <si>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</si>
  <si>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</si>
  <si>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</si>
  <si>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</si>
  <si>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</si>
  <si>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</si>
  <si>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</si>
  <si>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</si>
  <si>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</si>
  <si>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</si>
  <si>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</si>
  <si>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</si>
  <si>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</si>
  <si>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</si>
  <si>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</si>
  <si>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</si>
  <si>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</si>
  <si>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</si>
  <si>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</si>
  <si>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</si>
  <si>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</si>
  <si>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</si>
  <si>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</si>
  <si>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</si>
  <si>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</si>
  <si>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</si>
  <si>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</si>
  <si>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</si>
  <si>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</si>
  <si>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</si>
  <si>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</si>
  <si>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</si>
  <si>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</si>
  <si>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</si>
  <si>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</si>
  <si>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</si>
  <si>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</si>
  <si>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</si>
  <si>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</si>
  <si>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</si>
  <si>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</si>
  <si>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</si>
  <si>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</si>
  <si>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</si>
  <si>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</si>
  <si>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</si>
  <si>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</si>
  <si>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</si>
  <si>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</si>
  <si>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</si>
  <si>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</si>
  <si>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</si>
  <si>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</si>
  <si>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</si>
  <si>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</si>
  <si>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</si>
  <si>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</si>
  <si>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</si>
  <si>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</si>
  <si>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</si>
  <si>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</si>
  <si>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</si>
  <si>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</si>
  <si>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</si>
  <si>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</si>
  <si>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</si>
  <si>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</si>
  <si>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</si>
  <si>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</si>
  <si>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</si>
  <si>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</si>
  <si>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</si>
  <si>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</si>
  <si>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</si>
  <si>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</si>
  <si>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</si>
  <si>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</si>
  <si>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</si>
  <si>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</si>
  <si>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</si>
  <si>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</si>
  <si>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</si>
  <si>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</si>
  <si>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</si>
  <si>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</si>
  <si>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</si>
  <si>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</si>
  <si>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</si>
  <si>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</si>
  <si>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</si>
  <si>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</si>
  <si>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</si>
  <si>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</si>
  <si>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</si>
  <si>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</si>
  <si>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</si>
  <si>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</si>
  <si>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</si>
  <si>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</si>
  <si>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</si>
  <si>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</si>
  <si>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</si>
  <si>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</si>
  <si>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</si>
  <si>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</si>
  <si>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</si>
  <si>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</si>
  <si>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</si>
  <si>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</si>
  <si>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</si>
  <si>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</si>
  <si>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</si>
  <si>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</si>
  <si>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</si>
  <si>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</si>
  <si>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</si>
  <si>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</si>
  <si>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</si>
  <si>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</si>
  <si>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</si>
  <si>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</si>
  <si>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</si>
  <si>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</si>
  <si>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</si>
  <si>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</si>
  <si>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</si>
  <si>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</si>
  <si>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</si>
  <si>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</si>
  <si>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</si>
  <si>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</si>
  <si>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</si>
  <si>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</si>
  <si>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</si>
  <si>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</si>
  <si>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</si>
  <si>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</si>
  <si>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</si>
  <si>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</si>
  <si>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</si>
  <si>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</si>
  <si>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</si>
  <si>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</si>
  <si>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</si>
  <si>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</si>
  <si>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</si>
  <si>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</si>
  <si>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</si>
  <si>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</si>
  <si>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</si>
  <si>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</si>
  <si>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</si>
  <si>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</si>
  <si>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</si>
  <si>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</si>
  <si>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</si>
  <si>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</si>
  <si>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</si>
  <si>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</si>
  <si>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</si>
  <si>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</si>
  <si>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</si>
  <si>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</si>
  <si>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</si>
  <si>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</si>
  <si>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</si>
  <si>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</si>
  <si>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</si>
  <si>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</si>
  <si>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</si>
  <si>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</si>
  <si>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</si>
  <si>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</si>
  <si>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</si>
  <si>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</si>
  <si>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</si>
  <si>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</si>
  <si>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</si>
  <si>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</si>
  <si>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</si>
  <si>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</si>
  <si>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</si>
  <si>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</si>
  <si>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</si>
  <si>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</si>
  <si>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</si>
  <si>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</si>
  <si>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</si>
  <si>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</si>
  <si>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</si>
  <si>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</si>
  <si>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</si>
  <si>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</si>
  <si>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</si>
  <si>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</si>
  <si>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</si>
  <si>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</si>
  <si>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</si>
  <si>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</si>
  <si>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</si>
  <si>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</si>
  <si>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</si>
  <si>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</si>
  <si>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</si>
  <si>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</si>
  <si>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</si>
  <si>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</si>
  <si>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</si>
  <si>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</si>
  <si>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</si>
  <si>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</si>
  <si>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</si>
  <si>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</si>
  <si>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</si>
  <si>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</si>
  <si>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</si>
  <si>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</si>
  <si>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2 akk</t>
  </si>
  <si>
    <t>11 map (inf)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</si>
  <si>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</si>
  <si>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</si>
  <si>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</si>
  <si>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</si>
  <si>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</si>
  <si>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</si>
  <si>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</si>
  <si>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</si>
  <si>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</si>
  <si>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</si>
  <si>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</si>
  <si>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</si>
  <si>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</si>
  <si>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</si>
  <si>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</si>
  <si>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34 map (over)</t>
  </si>
  <si>
    <t>35 map (over)</t>
  </si>
  <si>
    <t>2 akk, c 44 map 3 akk</t>
  </si>
  <si>
    <t>36 map (inf)</t>
  </si>
  <si>
    <t>37 map (whi)</t>
  </si>
  <si>
    <t>40 map (pal)</t>
  </si>
  <si>
    <t>41 map (over)</t>
  </si>
  <si>
    <t>10, 8 lvl - ничья</t>
  </si>
  <si>
    <t>43 map (over)</t>
  </si>
  <si>
    <t>44 map (inf)</t>
  </si>
  <si>
    <t>48 map (inf)</t>
  </si>
  <si>
    <t>49 map (nuke)</t>
  </si>
  <si>
    <t>50 map (pal)</t>
  </si>
  <si>
    <t>51 map (pal)</t>
  </si>
  <si>
    <t>53 map (inf)</t>
  </si>
  <si>
    <t>54 map (nuke)</t>
  </si>
  <si>
    <t>1 akk, с 58 map 3 akk</t>
  </si>
  <si>
    <t>55 map (nuke)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</si>
  <si>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</si>
  <si>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</si>
  <si>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</si>
  <si>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</si>
  <si>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</si>
  <si>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</si>
  <si>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</si>
  <si>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</si>
  <si>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</si>
  <si>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</si>
  <si>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</si>
  <si>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</si>
  <si>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</si>
  <si>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</si>
  <si>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</si>
  <si>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</si>
  <si>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</si>
  <si>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</si>
  <si>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</si>
  <si>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</si>
  <si>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</si>
  <si>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</si>
  <si>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</si>
  <si>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</si>
  <si>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</si>
  <si>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</si>
  <si>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</si>
  <si>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</si>
  <si>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</si>
  <si>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</si>
  <si>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</si>
  <si>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</si>
  <si>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</si>
  <si>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</si>
  <si>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</si>
  <si>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</si>
  <si>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</si>
  <si>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</si>
  <si>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</si>
  <si>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</si>
  <si>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</si>
  <si>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</si>
  <si>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</si>
  <si>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</si>
  <si>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</si>
  <si>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</si>
  <si>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</si>
  <si>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</si>
  <si>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</si>
  <si>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</si>
  <si>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</si>
  <si>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</si>
  <si>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</si>
  <si>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</si>
  <si>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</si>
  <si>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</si>
  <si>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</si>
  <si>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</si>
  <si>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</si>
  <si>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</si>
  <si>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</si>
  <si>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</si>
  <si>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</si>
  <si>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</si>
  <si>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</si>
  <si>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</si>
  <si>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</si>
  <si>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</si>
  <si>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</si>
  <si>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</si>
  <si>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</si>
  <si>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</si>
  <si>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</si>
  <si>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</si>
  <si>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</si>
  <si>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</si>
  <si>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</si>
  <si>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</si>
  <si>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</si>
  <si>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</si>
  <si>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</si>
  <si>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</si>
  <si>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</si>
  <si>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</si>
  <si>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</si>
  <si>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</si>
  <si>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</si>
  <si>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</si>
  <si>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</si>
  <si>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</si>
  <si>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</si>
  <si>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</si>
  <si>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</si>
  <si>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</si>
  <si>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</si>
  <si>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</si>
  <si>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</si>
  <si>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</si>
  <si>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</si>
  <si>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</si>
  <si>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</si>
  <si>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</si>
  <si>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</si>
  <si>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</si>
  <si>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</si>
  <si>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</si>
  <si>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</si>
  <si>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</si>
  <si>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</si>
  <si>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</si>
  <si>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</si>
  <si>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</si>
  <si>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</si>
  <si>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</si>
  <si>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</si>
  <si>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</si>
  <si>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</si>
  <si>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</si>
  <si>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</si>
  <si>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</si>
  <si>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</si>
  <si>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</si>
  <si>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</si>
  <si>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</si>
  <si>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</si>
  <si>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</si>
  <si>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</si>
  <si>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</si>
  <si>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</si>
  <si>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</si>
  <si>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</si>
  <si>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</si>
  <si>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</si>
  <si>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</si>
  <si>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</si>
  <si>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</si>
  <si>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</si>
  <si>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</si>
  <si>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</si>
  <si>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</si>
  <si>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</si>
  <si>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</si>
  <si>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</si>
  <si>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</si>
  <si>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</si>
  <si>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</si>
  <si>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</si>
  <si>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</si>
  <si>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</si>
  <si>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</si>
  <si>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</si>
  <si>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</si>
  <si>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</si>
  <si>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</si>
  <si>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</si>
  <si>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</si>
  <si>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</si>
  <si>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</si>
  <si>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</si>
  <si>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</si>
  <si>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</si>
  <si>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</si>
  <si>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</si>
  <si>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</si>
  <si>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</si>
  <si>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</si>
  <si>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</si>
  <si>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</si>
  <si>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</si>
  <si>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</si>
  <si>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</si>
  <si>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</si>
  <si>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</si>
  <si>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</si>
  <si>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</si>
  <si>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</si>
  <si>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</si>
  <si>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</si>
  <si>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</si>
  <si>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</si>
  <si>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</si>
  <si>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</si>
  <si>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</si>
  <si>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</si>
  <si>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</si>
  <si>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</si>
  <si>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</si>
  <si>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</si>
  <si>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</si>
  <si>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</si>
  <si>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</si>
  <si>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</si>
  <si>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</si>
  <si>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</si>
  <si>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</si>
  <si>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</si>
  <si>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</si>
  <si>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</si>
  <si>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</si>
  <si>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</si>
  <si>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</si>
  <si>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</si>
  <si>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</si>
  <si>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</si>
  <si>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</si>
  <si>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</si>
  <si>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</si>
  <si>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</si>
  <si>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</si>
  <si>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</si>
  <si>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</si>
  <si>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</si>
  <si>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</si>
  <si>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</si>
  <si>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</si>
  <si>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</si>
  <si>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</si>
  <si>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</si>
  <si>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</si>
  <si>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</si>
  <si>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</si>
  <si>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</si>
  <si>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</si>
  <si>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</si>
  <si>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</si>
  <si>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</si>
  <si>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</si>
  <si>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</si>
  <si>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</si>
  <si>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</si>
  <si>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</si>
  <si>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</si>
  <si>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</si>
  <si>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</si>
  <si>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</si>
  <si>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</si>
  <si>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EDIN (3/2/0)</t>
  </si>
  <si>
    <t>BASALT (1/0/0)</t>
  </si>
  <si>
    <t>OFFICE (0/0/0)</t>
  </si>
  <si>
    <t>VERTIGO (0/0/0)</t>
  </si>
  <si>
    <t>ANUBIS (1/1/0)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</si>
  <si>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</si>
  <si>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</si>
  <si>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</si>
  <si>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</si>
  <si>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</si>
  <si>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</si>
  <si>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</si>
  <si>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</si>
  <si>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</si>
  <si>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</si>
  <si>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</si>
  <si>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</si>
  <si>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</si>
  <si>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</si>
  <si>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</si>
  <si>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172 map (nuke)</t>
  </si>
  <si>
    <t>173 map (inf)</t>
  </si>
  <si>
    <t>174 map (nuke)</t>
  </si>
  <si>
    <t>175 map (nuke)</t>
  </si>
  <si>
    <t>176 map (over)</t>
  </si>
  <si>
    <t>126 map (dust)</t>
  </si>
  <si>
    <t>127 map (age)</t>
  </si>
  <si>
    <t>128 map (age)</t>
  </si>
  <si>
    <t>129 map (gra)</t>
  </si>
  <si>
    <t>130 map (age)</t>
  </si>
  <si>
    <t>131 map (age)</t>
  </si>
  <si>
    <t>132 map (anc)</t>
  </si>
  <si>
    <t>133 map (anu)</t>
  </si>
  <si>
    <t>12 map (dust)</t>
  </si>
  <si>
    <t>14 map (mir)</t>
  </si>
  <si>
    <t>16 map (anc)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</si>
  <si>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</si>
  <si>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</si>
  <si>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</si>
  <si>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</si>
  <si>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</si>
  <si>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</si>
  <si>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</si>
  <si>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</si>
  <si>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</si>
  <si>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</si>
  <si>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</si>
  <si>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</si>
  <si>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140 map (gra)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</si>
  <si>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</si>
  <si>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</si>
  <si>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</si>
  <si>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</si>
  <si>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</si>
  <si>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</si>
  <si>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</si>
  <si>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</si>
  <si>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35 map (mir)</t>
  </si>
  <si>
    <t>177 map (nuke)</t>
  </si>
  <si>
    <t>180 map (inf)</t>
  </si>
  <si>
    <t>181 map (inf)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</si>
  <si>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</si>
  <si>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</si>
  <si>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</si>
  <si>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</si>
  <si>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</si>
  <si>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</si>
  <si>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</si>
  <si>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</si>
  <si>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</si>
  <si>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</si>
  <si>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</si>
  <si>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</si>
  <si>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</si>
  <si>
    <t>06.09.2025</t>
  </si>
  <si>
    <t>NUKE (0/0/1)</t>
  </si>
  <si>
    <t>TRAIN (1/2/0)</t>
  </si>
  <si>
    <t>37 map (mir)</t>
  </si>
  <si>
    <t>38 map (dust)</t>
  </si>
  <si>
    <t>41 map (anc)</t>
  </si>
  <si>
    <t>42 map (over)</t>
  </si>
  <si>
    <t>43 map (train)</t>
  </si>
  <si>
    <t>07.09.2025</t>
  </si>
  <si>
    <t>144 map (dust)</t>
  </si>
  <si>
    <t>145 map (train)</t>
  </si>
  <si>
    <t>146 map (anc)</t>
  </si>
  <si>
    <t>ANCIENT (8/3/3)</t>
  </si>
  <si>
    <t>149 map (mir)</t>
  </si>
  <si>
    <t>NUKE (3/6/1)</t>
  </si>
  <si>
    <t>151 map (anu)</t>
  </si>
  <si>
    <t>152 map (off)</t>
  </si>
  <si>
    <t>12.09.2025</t>
  </si>
  <si>
    <t>182 map (nuke)</t>
  </si>
  <si>
    <t>183 map (inf)</t>
  </si>
  <si>
    <t>17.09.2025</t>
  </si>
  <si>
    <t>185 map (nuke)</t>
  </si>
  <si>
    <t>153 map (off)</t>
  </si>
  <si>
    <t>154 map (train)</t>
  </si>
  <si>
    <t>155 map (train)</t>
  </si>
  <si>
    <t>156 map (mir)</t>
  </si>
  <si>
    <t>157 map (over)</t>
  </si>
  <si>
    <t>158 map (train)</t>
  </si>
  <si>
    <t>159 map (dust)</t>
  </si>
  <si>
    <t>160 map (train)</t>
  </si>
  <si>
    <t>TRAIN (7/4/2)</t>
  </si>
  <si>
    <t>161 map (anu)</t>
  </si>
  <si>
    <t>162 map (mir)</t>
  </si>
  <si>
    <t>163 map (age)</t>
  </si>
  <si>
    <t>AGENCY (3/2/0)</t>
  </si>
  <si>
    <t>164 map (off)</t>
  </si>
  <si>
    <t>165 map (off)</t>
  </si>
  <si>
    <t>166 map (anu)</t>
  </si>
  <si>
    <t>167 map (dust)</t>
  </si>
  <si>
    <t>13.09.2025</t>
  </si>
  <si>
    <t>ANCIENT (0/0/0)</t>
  </si>
  <si>
    <t>DUST (0/0/0)</t>
  </si>
  <si>
    <t>INFERNO (0/0/0)</t>
  </si>
  <si>
    <t>TRAIN (0/0/0)</t>
  </si>
  <si>
    <t>ANUBIS (0/0/0)</t>
  </si>
  <si>
    <t>NUKE (0/0/0)</t>
  </si>
  <si>
    <t>OVERPASS (0/0/0)</t>
  </si>
  <si>
    <t>20.09.2025</t>
  </si>
  <si>
    <t>186 map (bre)</t>
  </si>
  <si>
    <t>187 map (inf)</t>
  </si>
  <si>
    <t>188 map (over)</t>
  </si>
  <si>
    <t>189 map (over)</t>
  </si>
  <si>
    <t>OVERPASS (28)</t>
  </si>
  <si>
    <t>MIRAGE (1/0/0)</t>
  </si>
  <si>
    <t>24.09.2025</t>
  </si>
  <si>
    <t>170 map (over)</t>
  </si>
  <si>
    <t>171 map (over)</t>
  </si>
  <si>
    <t>OVERPASS (3/4/0)</t>
  </si>
  <si>
    <t>26.09.2025</t>
  </si>
  <si>
    <t>172 map (anu)</t>
  </si>
  <si>
    <t>173 map (dust)</t>
  </si>
  <si>
    <t>28.09.2025</t>
  </si>
  <si>
    <t>174 map (anu)</t>
  </si>
  <si>
    <t>ANUBIS (10/6/0)</t>
  </si>
  <si>
    <t>175 map (gra)</t>
  </si>
  <si>
    <t>GRAIL (1/3/1)</t>
  </si>
  <si>
    <t>176 map (off)</t>
  </si>
  <si>
    <t>177 map (mir)</t>
  </si>
  <si>
    <t>MIRAGE (14/10/2)</t>
  </si>
  <si>
    <t>178 map (dust)</t>
  </si>
  <si>
    <t>27.09.2025</t>
  </si>
  <si>
    <t>48 map (anc)</t>
  </si>
  <si>
    <t>ANCIENT (1/2/0)</t>
  </si>
  <si>
    <t>49 map (over)</t>
  </si>
  <si>
    <t>OVERPASS (4/3/0)</t>
  </si>
  <si>
    <t>7 map (vert)</t>
  </si>
  <si>
    <t>12 map (vert)</t>
  </si>
  <si>
    <t>21 map (vert)</t>
  </si>
  <si>
    <t>22 map (vert)</t>
  </si>
  <si>
    <t>32 map (vert)</t>
  </si>
  <si>
    <t>33 map (vert)</t>
  </si>
  <si>
    <t>39 map (vert)</t>
  </si>
  <si>
    <t>42 map (vert)</t>
  </si>
  <si>
    <t>52 map (vert)</t>
  </si>
  <si>
    <t>56 map (vert)</t>
  </si>
  <si>
    <t>PALACIO (0/0/0)</t>
  </si>
  <si>
    <t>08.10.2025</t>
  </si>
  <si>
    <t>nuke (43)</t>
  </si>
  <si>
    <t>191 map (roof)</t>
  </si>
  <si>
    <t>rooftop (1)</t>
  </si>
  <si>
    <t>192 map (inf)</t>
  </si>
  <si>
    <t>inferno (49)</t>
  </si>
  <si>
    <t>04.10.2025</t>
  </si>
  <si>
    <t>179 map (off)</t>
  </si>
  <si>
    <t>180 map (off)</t>
  </si>
  <si>
    <t>181 map (off)</t>
  </si>
  <si>
    <t>OFFICE (10/11/4)</t>
  </si>
  <si>
    <t>182 map (inf)</t>
  </si>
  <si>
    <t>INFERNO (7/3/0)</t>
  </si>
  <si>
    <t>183 map (dust)</t>
  </si>
  <si>
    <t>DUST (15/13/2)</t>
  </si>
  <si>
    <t>184 map (vert)</t>
  </si>
  <si>
    <t>VERTIGO (7/5/0)</t>
  </si>
  <si>
    <t>185 map (gold)</t>
  </si>
  <si>
    <t>GOLDEN (0/1/0)</t>
  </si>
  <si>
    <t>50 map (inf)</t>
  </si>
  <si>
    <t>INFERNO (2/4/2)</t>
  </si>
  <si>
    <t>51 map (mir)</t>
  </si>
  <si>
    <t>MIRAGE (8/9/0)</t>
  </si>
  <si>
    <t>52 map (dust)</t>
  </si>
  <si>
    <t>DUST (7/5/0)</t>
  </si>
  <si>
    <t>vertigo (27)</t>
  </si>
  <si>
    <t>10, 7, 8, 8, 5 - lose</t>
  </si>
  <si>
    <t>10, 8, 10, def, 5 - 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</si>
</sst>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9" fillId="14" borderId="0" applyNumberFormat="0" applyBorder="0" applyAlignment="0" applyProtection="0"/>
    <xf numFmtId="0" fontId="5" fillId="17" borderId="2" applyNumberFormat="0" applyFont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</cellStyleXfs>
  <cellXfs count="2047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4" fontId="6" fillId="2" borderId="1" xfId="0" applyNumberFormat="1" applyFont="1" applyFill="1" applyBorder="1"/>
    <xf numFmtId="0" fontId="10" fillId="7" borderId="2" xfId="0" applyFont="1" applyFill="1" applyBorder="1"/>
    <xf numFmtId="14" fontId="8" fillId="4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/>
    <xf numFmtId="14" fontId="10" fillId="0" borderId="0" xfId="0" applyNumberFormat="1" applyFont="1"/>
    <xf numFmtId="14" fontId="9" fillId="8" borderId="1" xfId="0" applyNumberFormat="1" applyFont="1" applyFill="1" applyBorder="1"/>
    <xf numFmtId="0" fontId="9" fillId="8" borderId="1" xfId="0" applyFont="1" applyFill="1" applyBorder="1"/>
    <xf numFmtId="49" fontId="10" fillId="0" borderId="0" xfId="0" applyNumberFormat="1" applyFont="1"/>
    <xf numFmtId="49" fontId="7" fillId="3" borderId="1" xfId="0" applyNumberFormat="1" applyFont="1" applyFill="1" applyBorder="1"/>
    <xf numFmtId="49" fontId="6" fillId="2" borderId="1" xfId="0" applyNumberFormat="1" applyFont="1" applyFill="1" applyBorder="1"/>
    <xf numFmtId="49" fontId="8" fillId="4" borderId="1" xfId="0" applyNumberFormat="1" applyFont="1" applyFill="1" applyBorder="1"/>
    <xf numFmtId="0" fontId="10" fillId="0" borderId="0" xfId="0" applyFont="1"/>
    <xf numFmtId="2" fontId="6" fillId="2" borderId="1" xfId="0" applyNumberFormat="1" applyFont="1" applyFill="1" applyBorder="1"/>
    <xf numFmtId="2" fontId="7" fillId="3" borderId="1" xfId="0" applyNumberFormat="1" applyFont="1" applyFill="1" applyBorder="1"/>
    <xf numFmtId="2" fontId="8" fillId="4" borderId="1" xfId="0" applyNumberFormat="1" applyFont="1" applyFill="1" applyBorder="1"/>
    <xf numFmtId="2" fontId="9" fillId="5" borderId="1" xfId="0" applyNumberFormat="1" applyFont="1" applyFill="1" applyBorder="1"/>
    <xf numFmtId="2" fontId="10" fillId="9" borderId="1" xfId="0" applyNumberFormat="1" applyFont="1" applyFill="1" applyBorder="1"/>
    <xf numFmtId="0" fontId="12" fillId="10" borderId="16" xfId="0" applyFont="1" applyFill="1" applyBorder="1"/>
    <xf numFmtId="0" fontId="10" fillId="11" borderId="1" xfId="0" applyFont="1" applyFill="1" applyBorder="1"/>
    <xf numFmtId="0" fontId="13" fillId="0" borderId="17" xfId="0" applyFont="1" applyBorder="1"/>
    <xf numFmtId="0" fontId="14" fillId="10" borderId="18" xfId="0" applyFont="1" applyFill="1" applyBorder="1"/>
    <xf numFmtId="164" fontId="7" fillId="3" borderId="1" xfId="0" applyNumberFormat="1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5" fillId="4" borderId="0" xfId="0" applyFont="1" applyFill="1"/>
    <xf numFmtId="0" fontId="15" fillId="2" borderId="0" xfId="0" applyFont="1" applyFill="1"/>
    <xf numFmtId="164" fontId="15" fillId="4" borderId="0" xfId="0" applyNumberFormat="1" applyFont="1" applyFill="1"/>
    <xf numFmtId="164" fontId="16" fillId="3" borderId="0" xfId="0" applyNumberFormat="1" applyFont="1" applyFill="1"/>
    <xf numFmtId="0" fontId="16" fillId="3" borderId="0" xfId="0" applyFont="1" applyFill="1"/>
    <xf numFmtId="0" fontId="15" fillId="3" borderId="0" xfId="0" applyFont="1" applyFill="1"/>
    <xf numFmtId="0" fontId="9" fillId="5" borderId="0" xfId="0" applyFont="1" applyFill="1"/>
    <xf numFmtId="164" fontId="15" fillId="2" borderId="0" xfId="0" applyNumberFormat="1" applyFont="1" applyFill="1"/>
    <xf numFmtId="0" fontId="7" fillId="2" borderId="1" xfId="0" applyFont="1" applyFill="1" applyBorder="1"/>
    <xf numFmtId="0" fontId="17" fillId="5" borderId="1" xfId="0" applyFont="1" applyFill="1" applyBorder="1"/>
    <xf numFmtId="0" fontId="6" fillId="2" borderId="0" xfId="0" applyFont="1" applyFill="1"/>
    <xf numFmtId="0" fontId="15" fillId="12" borderId="0" xfId="0" applyFont="1" applyFill="1"/>
    <xf numFmtId="0" fontId="15" fillId="12" borderId="2" xfId="0" applyFont="1" applyFill="1" applyBorder="1"/>
    <xf numFmtId="164" fontId="15" fillId="3" borderId="0" xfId="0" applyNumberFormat="1" applyFont="1" applyFill="1"/>
    <xf numFmtId="0" fontId="7" fillId="3" borderId="16" xfId="0" applyFont="1" applyFill="1" applyBorder="1"/>
    <xf numFmtId="0" fontId="15" fillId="7" borderId="2" xfId="0" applyFont="1" applyFill="1" applyBorder="1"/>
    <xf numFmtId="0" fontId="7" fillId="3" borderId="0" xfId="0" applyFont="1" applyFill="1"/>
    <xf numFmtId="0" fontId="6" fillId="2" borderId="0" xfId="0" applyFont="1" applyFill="1" applyAlignment="1">
      <alignment horizontal="right"/>
    </xf>
    <xf numFmtId="0" fontId="15" fillId="7" borderId="22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7" fillId="13" borderId="0" xfId="0" applyFont="1" applyFill="1"/>
    <xf numFmtId="0" fontId="8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8" fillId="4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9" fillId="14" borderId="0" xfId="1" applyAlignment="1"/>
    <xf numFmtId="0" fontId="15" fillId="17" borderId="2" xfId="2" applyFont="1" applyAlignment="1"/>
    <xf numFmtId="0" fontId="20" fillId="15" borderId="0" xfId="3" applyAlignment="1"/>
    <xf numFmtId="0" fontId="4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3" fillId="21" borderId="24" xfId="0" applyFont="1" applyFill="1" applyBorder="1" applyAlignment="1">
      <alignment wrapText="1"/>
    </xf>
    <xf numFmtId="0" fontId="3" fillId="22" borderId="24" xfId="0" applyFont="1" applyFill="1" applyBorder="1" applyAlignment="1">
      <alignment wrapText="1"/>
    </xf>
    <xf numFmtId="0" fontId="3" fillId="23" borderId="24" xfId="0" applyFont="1" applyFill="1" applyBorder="1" applyAlignment="1">
      <alignment wrapText="1"/>
    </xf>
    <xf numFmtId="14" fontId="3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21" fillId="16" borderId="0" xfId="4"/>
    <xf numFmtId="0" fontId="0" fillId="0" borderId="0" xfId="0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1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1" fillId="16" borderId="0" xfId="0" applyFont="1" applyFill="1"/>
    <xf numFmtId="0" fontId="1" fillId="15" borderId="0" xfId="0" applyFont="1" applyFill="1"/>
    <xf numFmtId="0" fontId="1" fillId="14" borderId="0" xfId="0" applyFont="1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0" borderId="0" xfId="0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6" fillId="2" borderId="3" xfId="0" applyFont="1" applyFill="1" applyBorder="1" applyAlignment="1">
      <alignment horizontal="center"/>
    </xf>
    <xf numFmtId="0" fontId="11" fillId="0" borderId="4" xfId="0" applyFont="1" applyBorder="1"/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4" fillId="10" borderId="19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5" xfId="0" applyFont="1" applyBorder="1"/>
    <xf numFmtId="0" fontId="10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2" fillId="10" borderId="9" xfId="0" applyFont="1" applyFill="1" applyBorder="1" applyAlignment="1">
      <alignment horizontal="center"/>
    </xf>
    <xf numFmtId="0" fontId="11" fillId="0" borderId="10" xfId="0" applyFont="1" applyBorder="1"/>
    <xf numFmtId="0" fontId="11" fillId="0" borderId="11" xfId="0" applyFont="1" applyBorder="1"/>
    <xf numFmtId="0" fontId="10" fillId="11" borderId="1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6" fillId="2" borderId="15" xfId="0" applyFont="1" applyFill="1" applyBorder="1" applyAlignment="1">
      <alignment horizontal="center"/>
    </xf>
    <xf numFmtId="0" fontId="21" fillId="16" borderId="0" xfId="4" applyAlignment="1">
      <alignment horizontal="center"/>
    </xf>
    <xf numFmtId="0" fontId="0" fillId="0" borderId="0" xfId="0" applyAlignment="1">
      <alignment horizontal="center"/>
    </xf>
    <xf numFmtId="0" fontId="1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1" fillId="23" borderId="25" xfId="0" applyFont="1" applyFill="1" applyBorder="1" applyAlignment="1">
      <alignment horizontal="center" wrapText="1"/>
    </xf>
    <xf numFmtId="0" fontId="21" fillId="23" borderId="26" xfId="0" applyFont="1" applyFill="1" applyBorder="1" applyAlignment="1">
      <alignment horizontal="center" wrapText="1"/>
    </xf>
    <xf numFmtId="0" fontId="21" fillId="23" borderId="27" xfId="0" applyFont="1" applyFill="1" applyBorder="1" applyAlignment="1">
      <alignment horizontal="center" wrapText="1"/>
    </xf>
    <xf numFmtId="0" fontId="1" fillId="25" borderId="25" xfId="0" applyFont="1" applyFill="1" applyBorder="1" applyAlignment="1">
      <alignment horizontal="center" wrapText="1"/>
    </xf>
    <xf numFmtId="0" fontId="1" fillId="25" borderId="26" xfId="0" applyFont="1" applyFill="1" applyBorder="1" applyAlignment="1">
      <alignment horizontal="center" wrapText="1"/>
    </xf>
    <xf numFmtId="0" fontId="1" fillId="25" borderId="27" xfId="0" applyFont="1" applyFill="1" applyBorder="1" applyAlignment="1">
      <alignment horizontal="center" wrapText="1"/>
    </xf>
    <xf numFmtId="0" fontId="1" fillId="21" borderId="25" xfId="0" applyFont="1" applyFill="1" applyBorder="1" applyAlignment="1">
      <alignment horizontal="center" wrapText="1"/>
    </xf>
    <xf numFmtId="0" fontId="1" fillId="21" borderId="26" xfId="0" applyFont="1" applyFill="1" applyBorder="1" applyAlignment="1">
      <alignment horizontal="center" wrapText="1"/>
    </xf>
    <xf numFmtId="0" fontId="1" fillId="21" borderId="27" xfId="0" applyFont="1" applyFill="1" applyBorder="1" applyAlignment="1">
      <alignment horizontal="center" wrapText="1"/>
    </xf>
    <xf numFmtId="0" fontId="1" fillId="24" borderId="25" xfId="0" applyFont="1" applyFill="1" applyBorder="1" applyAlignment="1">
      <alignment horizontal="center" wrapText="1"/>
    </xf>
    <xf numFmtId="0" fontId="1" fillId="24" borderId="26" xfId="0" applyFont="1" applyFill="1" applyBorder="1" applyAlignment="1">
      <alignment horizontal="center" wrapText="1"/>
    </xf>
    <xf numFmtId="0" fontId="1" fillId="24" borderId="27" xfId="0" applyFont="1" applyFill="1" applyBorder="1" applyAlignment="1">
      <alignment horizontal="center" wrapText="1"/>
    </xf>
    <xf numFmtId="0" fontId="1" fillId="22" borderId="25" xfId="0" applyFont="1" applyFill="1" applyBorder="1" applyAlignment="1">
      <alignment horizontal="center" wrapText="1"/>
    </xf>
    <xf numFmtId="0" fontId="1" fillId="22" borderId="26" xfId="0" applyFont="1" applyFill="1" applyBorder="1" applyAlignment="1">
      <alignment horizontal="center" wrapText="1"/>
    </xf>
    <xf numFmtId="0" fontId="1" fillId="22" borderId="27" xfId="0" applyFont="1" applyFill="1" applyBorder="1" applyAlignment="1">
      <alignment horizontal="center" wrapText="1"/>
    </xf>
    <xf numFmtId="0" fontId="1" fillId="23" borderId="25" xfId="0" applyFont="1" applyFill="1" applyBorder="1" applyAlignment="1">
      <alignment horizontal="center" wrapText="1"/>
    </xf>
    <xf numFmtId="0" fontId="1" fillId="23" borderId="26" xfId="0" applyFont="1" applyFill="1" applyBorder="1" applyAlignment="1">
      <alignment horizontal="center" wrapText="1"/>
    </xf>
    <xf numFmtId="0" fontId="1" fillId="23" borderId="27" xfId="0" applyFont="1" applyFill="1" applyBorder="1" applyAlignment="1">
      <alignment horizontal="center" wrapText="1"/>
    </xf>
    <xf numFmtId="0" fontId="19" fillId="14" borderId="0" xfId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2003" t="s">
        <v>373</v>
      </c>
      <c r="G3" s="2004"/>
      <c r="H3" s="2004"/>
      <c r="I3" s="2003" t="s">
        <v>374</v>
      </c>
      <c r="J3" s="2004"/>
      <c r="K3" s="2004"/>
      <c r="L3" s="2003" t="s">
        <v>375</v>
      </c>
      <c r="M3" s="2004"/>
      <c r="N3" s="2004"/>
      <c r="O3" s="2003" t="s">
        <v>376</v>
      </c>
      <c r="P3" s="2004"/>
      <c r="Q3" s="2004"/>
      <c r="R3" s="2003" t="s">
        <v>377</v>
      </c>
      <c r="S3" s="2004"/>
      <c r="T3" s="2003" t="s">
        <v>378</v>
      </c>
      <c r="U3" s="2004"/>
      <c r="V3" s="2003" t="s">
        <v>379</v>
      </c>
      <c r="W3" s="2004"/>
      <c r="X3" s="2004"/>
      <c r="Y3" s="2003" t="s">
        <v>380</v>
      </c>
      <c r="Z3" s="2004"/>
      <c r="AA3" s="2004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999" t="s">
        <v>641</v>
      </c>
      <c r="B1" s="2008"/>
      <c r="C1" s="2008"/>
      <c r="D1" s="2000"/>
      <c r="E1" s="2001" t="s">
        <v>642</v>
      </c>
      <c r="F1" s="2008"/>
      <c r="G1" s="2008"/>
      <c r="H1" s="2008"/>
      <c r="I1" s="2008"/>
      <c r="J1" s="2000"/>
      <c r="K1" s="2002" t="s">
        <v>643</v>
      </c>
      <c r="L1" s="2008"/>
      <c r="M1" s="2008"/>
      <c r="N1" s="2000"/>
      <c r="O1" s="2009" t="s">
        <v>644</v>
      </c>
      <c r="P1" s="2010"/>
      <c r="Q1" s="2010"/>
      <c r="R1" s="2010"/>
      <c r="S1" s="2011"/>
      <c r="T1" s="2012" t="s">
        <v>645</v>
      </c>
      <c r="U1" s="2013"/>
      <c r="V1" s="2013"/>
      <c r="W1" s="2013"/>
      <c r="X1" s="2014"/>
      <c r="Y1" s="2015" t="s">
        <v>646</v>
      </c>
      <c r="Z1" s="2016"/>
      <c r="AA1" s="2016"/>
      <c r="AB1" s="2017"/>
      <c r="AC1" s="2018" t="s">
        <v>647</v>
      </c>
      <c r="AD1" s="2008"/>
      <c r="AE1" s="2008"/>
      <c r="AF1" s="2008"/>
      <c r="AG1" s="2000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2003" t="s">
        <v>651</v>
      </c>
      <c r="B8" s="2004"/>
      <c r="C8" s="2004"/>
      <c r="D8" s="2004"/>
      <c r="E8" s="2004"/>
      <c r="F8" s="2004"/>
      <c r="G8" s="2004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2005" t="s">
        <v>710</v>
      </c>
      <c r="C20" s="2006"/>
      <c r="D20" s="2006"/>
      <c r="E20" s="2006"/>
      <c r="F20" s="2006"/>
      <c r="G20" s="2006"/>
      <c r="H20" s="2007"/>
    </row>
    <row r="21" spans="1:13" ht="15.75" customHeight="1" x14ac:dyDescent="0.25"/>
    <row r="22" spans="1:13" ht="15.75" customHeight="1" x14ac:dyDescent="0.25">
      <c r="A22" s="2005" t="s">
        <v>711</v>
      </c>
      <c r="B22" s="2006"/>
      <c r="C22" s="200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228"/>
  <sheetViews>
    <sheetView workbookViewId="0">
      <pane ySplit="1" topLeftCell="A208" activePane="bottomLeft" state="frozen"/>
      <selection pane="bottomLeft" activeCell="G221" sqref="G221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39" width="8.7109375" style="345" customWidth="1"/>
    <col min="40" max="43" width="8.7109375" style="1828" customWidth="1"/>
  </cols>
  <sheetData>
    <row r="1" spans="1:43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3" x14ac:dyDescent="0.25">
      <c r="A2" s="15">
        <v>45662</v>
      </c>
      <c r="B2" s="4" t="s">
        <v>713</v>
      </c>
      <c r="C2" s="4"/>
      <c r="D2" s="4"/>
      <c r="E2" s="4"/>
    </row>
    <row r="3" spans="1:43" x14ac:dyDescent="0.25">
      <c r="A3" s="1" t="s">
        <v>714</v>
      </c>
      <c r="B3" s="1">
        <v>1.5</v>
      </c>
      <c r="C3" s="1">
        <v>1.33</v>
      </c>
      <c r="H3" s="2021" t="s">
        <v>1156</v>
      </c>
      <c r="I3" s="2004"/>
      <c r="J3" s="2004"/>
      <c r="K3" s="2004"/>
      <c r="L3" s="2022" t="s">
        <v>1152</v>
      </c>
      <c r="M3" s="2004"/>
      <c r="N3" s="2004"/>
      <c r="O3" s="2004"/>
      <c r="P3" s="2023" t="s">
        <v>944</v>
      </c>
      <c r="Q3" s="2004"/>
      <c r="R3" s="2004"/>
      <c r="S3" s="2004"/>
      <c r="T3" s="2023" t="s">
        <v>941</v>
      </c>
      <c r="U3" s="2004"/>
      <c r="V3" s="2004"/>
      <c r="W3" s="2004"/>
      <c r="X3" s="2024" t="s">
        <v>1117</v>
      </c>
      <c r="Y3" s="2004"/>
      <c r="Z3" s="2004"/>
      <c r="AA3" s="2004"/>
      <c r="AB3" s="2025" t="s">
        <v>1176</v>
      </c>
      <c r="AC3" s="2004"/>
      <c r="AD3" s="2004"/>
      <c r="AE3" s="2004"/>
      <c r="AF3" s="2019" t="s">
        <v>1029</v>
      </c>
      <c r="AG3" s="2019"/>
      <c r="AH3" s="2019"/>
      <c r="AI3" s="2019"/>
      <c r="AJ3" s="2019" t="s">
        <v>1030</v>
      </c>
      <c r="AK3" s="2019"/>
      <c r="AL3" s="2019"/>
      <c r="AM3" s="2019"/>
      <c r="AN3" s="2046" t="s">
        <v>1154</v>
      </c>
      <c r="AO3" s="2046"/>
      <c r="AP3" s="2046"/>
      <c r="AQ3" s="2046"/>
    </row>
    <row r="4" spans="1:43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AVERAGE(B6,B8,B10,B11,B13,B14,B16,B17,B23,B30,B42,B50,B53,B55,B60,B66,B70,B77,B79,B84,B97,B101,B106,B109,B115,B119,B126,B134,B136,B138,B145,B149,B167,B171,B173,B174,B184,B190,B193,B194,B201,B207,B208,B210,B212,B215,B217,B221,B227)</f>
        <v>1.0120408163265304</v>
      </c>
      <c r="I4" s="1">
        <f>AVERAGE(C6,C8,C10,C11,C13,C14,C16,C17,C23,C30,C42,C50,C53,C55,C60,C66,C70,C77,C79,C84,C97,C101,C106,C109,C115,C119,C126,C134,C136,C138,C145,C149,C167,C171,C173,C174,C184,C190,C193,C194,C201,C207,C208,C210,C212,C215,C217,C221,C227)</f>
        <v>0.96913043478260885</v>
      </c>
      <c r="J4" s="1">
        <f t="shared" ref="J4:K4" si="0">AVERAGE(D6,D8,D10,D11,D13,D14,D16,D17,D23,D30,D42,D50,D53,D55,D60,D66,D70,D77,D79,D84,D97,D101,D106,D109,D115,D119,D126,D134,D136,D138,D145,D149,D167,D171,D173,D174,D184,D190,D193,D194,D201,D207,D208,D210,D212,D215,D217)</f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AVERAGE(B3,B5,B18,B27,B28,B32,B34,B36,B44,B56,B61,B63,B69,B75,B88,B96,B99,B105,B111,B116,B117,B128,B133,B139,B144,B147,B158,B162,B163,B164,B165,B166,B172,B177,B183,B195,B200,B202,B203,B206,B214,B218,B225)</f>
        <v>1.1265116279069767</v>
      </c>
      <c r="M4" s="1">
        <f>AVERAGE(C3,C5,C18,C27,C28,C32,C34,C36,C44,C56,C61,C63,C69,C75,C88,C96,C99,C105,C111,C116,C117,C128,C133,C139,C144,C147,C158,C162,C163,C164,C165,C166,C172,C177,C183,C195,C200,C202,C203,C206,C214,C218,C225)</f>
        <v>1.0269230769230768</v>
      </c>
      <c r="N4" s="1">
        <f t="shared" ref="N4:O4" si="1">AVERAGE(D3,D5,D18,D27,D28,D32,D34,D36,D44,D56,D61,D63,D69,D75,D88,D96,D99,D105,D111,D116,D117,D128,D133,D139,D144,D147,D158,D162,D163,D164,D165,D166,D172,D177,D183,D195,D200,D202,D203,D206,D214,D218)</f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AVERAGE(B21,B24,B39,B40,B47,B49,B51,B52,B65,B80,B82,B92,B93,B112,B130,B140,B148,B150,B153,B154,B155,B157,B161,B181,B196,B204,B222,B223)</f>
        <v>1.1296428571428572</v>
      </c>
      <c r="Y4" s="1">
        <f t="shared" ref="Y4:AA4" si="2">AVERAGE(C21,C24,C39,C40,C47,C49,C51,C52,C65,C80,C82,C92,C93,C112,C130,C140,C148,C150,C153,C154,C155,C157,C161,C181,C196,C204,C222,C223)</f>
        <v>1.1825925925925924</v>
      </c>
      <c r="Z4" s="1" t="e">
        <f t="shared" si="2"/>
        <v>#DIV/0!</v>
      </c>
      <c r="AA4" s="1">
        <f t="shared" si="2"/>
        <v>0.9</v>
      </c>
      <c r="AB4" s="1">
        <f>AVERAGE(B9,B15,B25,B26,B37,B38,B45,B48,B59,B64,B73,B78,B86,B94,B95,B98,B113,B121,B123,B131,B142,B156,B160,B170,B175,B185,B191)</f>
        <v>1.021851851851852</v>
      </c>
      <c r="AC4" s="1">
        <f t="shared" ref="AC4:AE4" si="3">AVERAGE(C9,C15,C25,C26,C37,C38,C45,C48,C59,C64,C73,C78,C86,C94,C95,C98,C113,C121,C123,C131,C142,C156,C160,C170,C175,C185,C191)</f>
        <v>0.92680000000000007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  <c r="AN4" s="1">
        <f>AVERAGE(B226)</f>
        <v>1.44</v>
      </c>
      <c r="AO4" s="1">
        <f t="shared" ref="AO4:AQ4" si="5">AVERAGE(C226)</f>
        <v>1.41</v>
      </c>
      <c r="AP4" s="1" t="e">
        <f t="shared" si="5"/>
        <v>#DIV/0!</v>
      </c>
      <c r="AQ4" s="1" t="e">
        <f t="shared" si="5"/>
        <v>#DIV/0!</v>
      </c>
    </row>
    <row r="5" spans="1:43" x14ac:dyDescent="0.25">
      <c r="A5" s="1" t="s">
        <v>716</v>
      </c>
      <c r="B5" s="1">
        <v>0.56999999999999995</v>
      </c>
      <c r="C5" s="1">
        <v>1.06</v>
      </c>
      <c r="H5" s="2020">
        <f>AVERAGE(H4:K4)</f>
        <v>0.67404281277728484</v>
      </c>
      <c r="I5" s="2020"/>
      <c r="J5" s="2020"/>
      <c r="K5" s="2020"/>
      <c r="L5" s="2020">
        <f>AVERAGE(L4:O4)</f>
        <v>0.91669200954084673</v>
      </c>
      <c r="M5" s="2020"/>
      <c r="N5" s="2020"/>
      <c r="O5" s="2020"/>
      <c r="P5" s="2020" t="e">
        <f t="shared" ref="P5" si="6">AVERAGE(P4:S4)</f>
        <v>#DIV/0!</v>
      </c>
      <c r="Q5" s="2020"/>
      <c r="R5" s="2020"/>
      <c r="S5" s="2020"/>
      <c r="T5" s="2020">
        <f t="shared" ref="T5" si="7">AVERAGE(T4:W4)</f>
        <v>1.0948529411764707</v>
      </c>
      <c r="U5" s="2020"/>
      <c r="V5" s="2020"/>
      <c r="W5" s="2020"/>
      <c r="X5" s="2020" t="e">
        <f t="shared" ref="X5" si="8">AVERAGE(X4:AA4)</f>
        <v>#DIV/0!</v>
      </c>
      <c r="Y5" s="2020"/>
      <c r="Z5" s="2020"/>
      <c r="AA5" s="2020"/>
      <c r="AB5" s="2020">
        <f t="shared" ref="AB5" si="9">AVERAGE(AB4:AE4)</f>
        <v>1.009662962962963</v>
      </c>
      <c r="AC5" s="2020"/>
      <c r="AD5" s="2020"/>
      <c r="AE5" s="2020"/>
      <c r="AF5" s="2020" t="e">
        <f>AVERAGE(AF4:AI4)</f>
        <v>#DIV/0!</v>
      </c>
      <c r="AG5" s="2020"/>
      <c r="AH5" s="2020"/>
      <c r="AI5" s="2020"/>
      <c r="AJ5" s="2020" t="e">
        <f>AVERAGE(AJ4:AM4)</f>
        <v>#DIV/0!</v>
      </c>
      <c r="AK5" s="2020"/>
      <c r="AL5" s="2020"/>
      <c r="AM5" s="2020"/>
      <c r="AN5" s="2020" t="e">
        <f>AVERAGE(AN4:AQ4)</f>
        <v>#DIV/0!</v>
      </c>
      <c r="AO5" s="2020"/>
      <c r="AP5" s="2020"/>
      <c r="AQ5" s="2020"/>
    </row>
    <row r="6" spans="1:43" x14ac:dyDescent="0.25">
      <c r="A6" s="1" t="s">
        <v>717</v>
      </c>
      <c r="B6" s="1">
        <v>1.91</v>
      </c>
      <c r="C6" s="1">
        <v>1.02</v>
      </c>
    </row>
    <row r="7" spans="1:43" x14ac:dyDescent="0.25">
      <c r="A7" s="1" t="s">
        <v>718</v>
      </c>
      <c r="B7" s="1">
        <v>1.2</v>
      </c>
      <c r="C7" s="1">
        <v>1.37</v>
      </c>
    </row>
    <row r="8" spans="1:43" x14ac:dyDescent="0.25">
      <c r="A8" s="1" t="s">
        <v>719</v>
      </c>
      <c r="B8" s="1">
        <v>1.29</v>
      </c>
      <c r="C8" s="1">
        <v>0.85</v>
      </c>
    </row>
    <row r="9" spans="1:43" x14ac:dyDescent="0.25">
      <c r="A9" s="1" t="s">
        <v>1140</v>
      </c>
      <c r="B9" s="1">
        <v>1.08</v>
      </c>
      <c r="C9" s="1">
        <v>0.13</v>
      </c>
    </row>
    <row r="10" spans="1:43" x14ac:dyDescent="0.25">
      <c r="A10" s="1" t="s">
        <v>387</v>
      </c>
      <c r="B10" s="1">
        <v>1.3</v>
      </c>
      <c r="C10" s="1">
        <v>1.57</v>
      </c>
    </row>
    <row r="11" spans="1:43" x14ac:dyDescent="0.25">
      <c r="A11" s="1" t="s">
        <v>388</v>
      </c>
      <c r="B11" s="1">
        <v>1.36</v>
      </c>
      <c r="C11" s="1">
        <v>1.48</v>
      </c>
    </row>
    <row r="12" spans="1:43" x14ac:dyDescent="0.25">
      <c r="A12" s="15">
        <v>45663</v>
      </c>
      <c r="B12" s="4" t="s">
        <v>720</v>
      </c>
      <c r="C12" s="4"/>
      <c r="D12" s="4"/>
      <c r="E12" s="4"/>
    </row>
    <row r="13" spans="1:43" x14ac:dyDescent="0.25">
      <c r="A13" s="1" t="s">
        <v>389</v>
      </c>
      <c r="B13" s="1">
        <v>1.6</v>
      </c>
      <c r="C13" s="1">
        <v>0.77</v>
      </c>
    </row>
    <row r="14" spans="1:43" x14ac:dyDescent="0.25">
      <c r="A14" s="1" t="s">
        <v>721</v>
      </c>
      <c r="B14" s="1">
        <v>1.33</v>
      </c>
      <c r="C14" s="1">
        <v>1.2</v>
      </c>
    </row>
    <row r="15" spans="1:43" x14ac:dyDescent="0.25">
      <c r="A15" s="1" t="s">
        <v>1141</v>
      </c>
      <c r="B15" s="1">
        <v>0.68</v>
      </c>
      <c r="C15" s="1">
        <v>0.82</v>
      </c>
    </row>
    <row r="16" spans="1:43" x14ac:dyDescent="0.25">
      <c r="A16" s="1" t="s">
        <v>722</v>
      </c>
      <c r="B16" s="1">
        <v>1.1399999999999999</v>
      </c>
      <c r="C16" s="1">
        <v>1.89</v>
      </c>
    </row>
    <row r="17" spans="1:5" x14ac:dyDescent="0.25">
      <c r="A17" s="1" t="s">
        <v>723</v>
      </c>
      <c r="B17" s="1">
        <v>1.01</v>
      </c>
      <c r="C17" s="1">
        <v>0.6</v>
      </c>
    </row>
    <row r="18" spans="1:5" x14ac:dyDescent="0.25">
      <c r="A18" s="1" t="s">
        <v>724</v>
      </c>
      <c r="B18" s="1">
        <v>0.84</v>
      </c>
      <c r="C18" s="1">
        <v>0.92</v>
      </c>
    </row>
    <row r="19" spans="1:5" x14ac:dyDescent="0.25">
      <c r="A19" s="1" t="s">
        <v>725</v>
      </c>
      <c r="B19" s="1">
        <v>1.29</v>
      </c>
      <c r="C19" s="1">
        <v>1</v>
      </c>
    </row>
    <row r="20" spans="1:5" x14ac:dyDescent="0.25">
      <c r="A20" s="1" t="s">
        <v>726</v>
      </c>
      <c r="B20" s="1">
        <v>1.42</v>
      </c>
      <c r="C20" s="1">
        <v>1.32</v>
      </c>
    </row>
    <row r="21" spans="1:5" ht="15.75" customHeight="1" x14ac:dyDescent="0.25">
      <c r="A21" s="1" t="s">
        <v>727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728</v>
      </c>
      <c r="C22" s="4"/>
      <c r="D22" s="4"/>
      <c r="E22" s="4"/>
    </row>
    <row r="23" spans="1:5" ht="15.75" customHeight="1" x14ac:dyDescent="0.25">
      <c r="A23" s="1" t="s">
        <v>729</v>
      </c>
      <c r="B23" s="1">
        <v>1.04</v>
      </c>
      <c r="C23" s="1">
        <v>0.61</v>
      </c>
    </row>
    <row r="24" spans="1:5" ht="15.75" customHeight="1" x14ac:dyDescent="0.25">
      <c r="A24" s="1" t="s">
        <v>730</v>
      </c>
      <c r="B24" s="1">
        <v>0.83</v>
      </c>
      <c r="C24" s="1">
        <v>0.4</v>
      </c>
    </row>
    <row r="25" spans="1:5" ht="15.75" customHeight="1" x14ac:dyDescent="0.25">
      <c r="A25" s="1" t="s">
        <v>1142</v>
      </c>
      <c r="B25" s="1">
        <v>1.58</v>
      </c>
      <c r="C25" s="1">
        <v>1.39</v>
      </c>
    </row>
    <row r="26" spans="1:5" ht="15.75" customHeight="1" x14ac:dyDescent="0.25">
      <c r="A26" s="1" t="s">
        <v>1143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731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732</v>
      </c>
      <c r="B31" s="1">
        <v>0.39</v>
      </c>
      <c r="C31" s="1">
        <v>0.5</v>
      </c>
    </row>
    <row r="32" spans="1:5" ht="15.75" customHeight="1" x14ac:dyDescent="0.25">
      <c r="A32" s="1" t="s">
        <v>733</v>
      </c>
      <c r="B32" s="1">
        <v>1.25</v>
      </c>
      <c r="C32" s="1">
        <v>1.36</v>
      </c>
    </row>
    <row r="33" spans="1:7" ht="15.75" customHeight="1" x14ac:dyDescent="0.25">
      <c r="A33" s="1" t="s">
        <v>734</v>
      </c>
      <c r="B33" s="1">
        <v>1.67</v>
      </c>
      <c r="C33" s="1">
        <v>0.83</v>
      </c>
    </row>
    <row r="34" spans="1:7" ht="15.75" customHeight="1" x14ac:dyDescent="0.25">
      <c r="A34" s="1" t="s">
        <v>735</v>
      </c>
      <c r="B34" s="1">
        <v>2.38</v>
      </c>
      <c r="C34" s="1">
        <v>1.97</v>
      </c>
    </row>
    <row r="35" spans="1:7" ht="15.75" customHeight="1" x14ac:dyDescent="0.25">
      <c r="A35" s="1" t="s">
        <v>736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1144</v>
      </c>
      <c r="B37" s="1">
        <v>1.24</v>
      </c>
      <c r="C37" s="1">
        <v>1.48</v>
      </c>
    </row>
    <row r="38" spans="1:7" ht="15.75" customHeight="1" x14ac:dyDescent="0.25">
      <c r="A38" s="1" t="s">
        <v>1145</v>
      </c>
      <c r="B38" s="1">
        <v>0.52</v>
      </c>
      <c r="C38" s="1">
        <v>0.92</v>
      </c>
    </row>
    <row r="39" spans="1:7" ht="15.75" customHeight="1" x14ac:dyDescent="0.25">
      <c r="A39" s="1" t="s">
        <v>737</v>
      </c>
      <c r="B39" s="1">
        <v>1.04</v>
      </c>
      <c r="C39" s="1">
        <v>1.78</v>
      </c>
    </row>
    <row r="40" spans="1:7" ht="15.75" customHeight="1" x14ac:dyDescent="0.25">
      <c r="A40" s="1" t="s">
        <v>738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739</v>
      </c>
      <c r="C41" s="4"/>
      <c r="D41" s="4"/>
      <c r="E41" s="4"/>
    </row>
    <row r="42" spans="1:7" ht="15.75" customHeight="1" x14ac:dyDescent="0.25">
      <c r="A42" s="1" t="s">
        <v>740</v>
      </c>
      <c r="B42" s="1">
        <v>0.91</v>
      </c>
      <c r="D42" s="1">
        <v>0.2</v>
      </c>
    </row>
    <row r="43" spans="1:7" ht="15.75" customHeight="1" x14ac:dyDescent="0.25">
      <c r="A43" s="1" t="s">
        <v>741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1146</v>
      </c>
      <c r="B45" s="1">
        <v>1.67</v>
      </c>
      <c r="D45" s="1">
        <v>1.22</v>
      </c>
    </row>
    <row r="46" spans="1:7" ht="15.75" customHeight="1" x14ac:dyDescent="0.25">
      <c r="A46" s="1" t="s">
        <v>742</v>
      </c>
      <c r="B46" s="1">
        <v>0.55000000000000004</v>
      </c>
      <c r="D46" s="1">
        <v>0.95</v>
      </c>
    </row>
    <row r="47" spans="1:7" ht="15.75" customHeight="1" x14ac:dyDescent="0.25">
      <c r="A47" s="30" t="s">
        <v>743</v>
      </c>
      <c r="B47" s="1">
        <v>0.56000000000000005</v>
      </c>
      <c r="C47" s="1">
        <v>1.0900000000000001</v>
      </c>
      <c r="G47" s="1" t="s">
        <v>744</v>
      </c>
    </row>
    <row r="48" spans="1:7" ht="15.75" customHeight="1" x14ac:dyDescent="0.25">
      <c r="A48" s="1" t="s">
        <v>1147</v>
      </c>
      <c r="B48" s="1">
        <v>2.41</v>
      </c>
      <c r="C48" s="1">
        <v>0.91</v>
      </c>
    </row>
    <row r="49" spans="1:43" ht="15.75" customHeight="1" x14ac:dyDescent="0.25">
      <c r="A49" s="1" t="s">
        <v>745</v>
      </c>
      <c r="B49" s="1">
        <v>1.31</v>
      </c>
      <c r="C49" s="1">
        <v>0.93</v>
      </c>
    </row>
    <row r="50" spans="1:43" ht="15.75" customHeight="1" x14ac:dyDescent="0.25">
      <c r="A50" s="1" t="s">
        <v>746</v>
      </c>
      <c r="B50" s="1">
        <v>1.1000000000000001</v>
      </c>
      <c r="C50" s="1">
        <v>1.07</v>
      </c>
    </row>
    <row r="51" spans="1:43" ht="15.75" customHeight="1" x14ac:dyDescent="0.25">
      <c r="A51" s="1" t="s">
        <v>424</v>
      </c>
      <c r="B51" s="1">
        <v>1.73</v>
      </c>
      <c r="C51" s="1">
        <v>1.18</v>
      </c>
    </row>
    <row r="52" spans="1:43" ht="15.75" customHeight="1" x14ac:dyDescent="0.25">
      <c r="A52" s="1" t="s">
        <v>425</v>
      </c>
      <c r="B52" s="1">
        <v>1.63</v>
      </c>
      <c r="C52" s="1">
        <v>2.46</v>
      </c>
    </row>
    <row r="53" spans="1:43" ht="15.75" customHeight="1" x14ac:dyDescent="0.25">
      <c r="A53" s="1" t="s">
        <v>426</v>
      </c>
      <c r="B53" s="1">
        <v>1.19</v>
      </c>
      <c r="C53" s="1">
        <v>1.0900000000000001</v>
      </c>
    </row>
    <row r="54" spans="1:43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3" ht="15.75" customHeight="1" x14ac:dyDescent="0.25">
      <c r="A55" s="1" t="s">
        <v>747</v>
      </c>
      <c r="B55" s="1">
        <v>1.1299999999999999</v>
      </c>
      <c r="E55" s="1">
        <v>0.57999999999999996</v>
      </c>
    </row>
    <row r="56" spans="1:43" ht="15.75" customHeight="1" x14ac:dyDescent="0.25">
      <c r="A56" s="1" t="s">
        <v>748</v>
      </c>
      <c r="B56" s="1">
        <v>0.99</v>
      </c>
      <c r="E56" s="1">
        <v>0.38</v>
      </c>
    </row>
    <row r="57" spans="1:43" ht="15.75" customHeight="1" x14ac:dyDescent="0.25">
      <c r="A57" s="1" t="s">
        <v>749</v>
      </c>
      <c r="B57" s="1">
        <v>1.17</v>
      </c>
      <c r="E57" s="1">
        <v>1.65</v>
      </c>
    </row>
    <row r="58" spans="1:43" ht="15.75" customHeight="1" x14ac:dyDescent="0.25">
      <c r="A58" s="1" t="s">
        <v>750</v>
      </c>
      <c r="B58" s="1">
        <v>1.37</v>
      </c>
      <c r="E58" s="1">
        <v>0.66</v>
      </c>
    </row>
    <row r="59" spans="1:43" ht="15.75" customHeight="1" x14ac:dyDescent="0.25">
      <c r="A59" s="1" t="s">
        <v>1148</v>
      </c>
      <c r="B59" s="1">
        <v>1.48</v>
      </c>
      <c r="E59" s="1">
        <v>0.87</v>
      </c>
    </row>
    <row r="60" spans="1:43" ht="15.75" customHeight="1" x14ac:dyDescent="0.25">
      <c r="A60" s="1" t="s">
        <v>751</v>
      </c>
      <c r="B60" s="1">
        <v>1.64</v>
      </c>
      <c r="C60" s="1">
        <v>0.95</v>
      </c>
    </row>
    <row r="61" spans="1:43" ht="15.75" customHeight="1" x14ac:dyDescent="0.25">
      <c r="A61" s="1" t="s">
        <v>752</v>
      </c>
      <c r="B61" s="1">
        <v>0.85</v>
      </c>
      <c r="C61" s="1">
        <v>0.73</v>
      </c>
    </row>
    <row r="62" spans="1:43" ht="15.75" customHeight="1" x14ac:dyDescent="0.25">
      <c r="A62" s="34">
        <v>45682</v>
      </c>
      <c r="B62" s="4" t="s">
        <v>753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ht="15.75" customHeight="1" x14ac:dyDescent="0.25">
      <c r="A63" s="1" t="s">
        <v>754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</row>
    <row r="64" spans="1:43" ht="15.75" customHeight="1" x14ac:dyDescent="0.25">
      <c r="A64" s="1" t="s">
        <v>1149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</row>
    <row r="65" spans="1:43" ht="15.75" customHeight="1" x14ac:dyDescent="0.25">
      <c r="A65" s="1" t="s">
        <v>755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</row>
    <row r="66" spans="1:43" ht="15.75" customHeight="1" x14ac:dyDescent="0.25">
      <c r="A66" s="1" t="s">
        <v>756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 ht="15.75" customHeight="1" x14ac:dyDescent="0.25">
      <c r="A67" s="1" t="s">
        <v>757</v>
      </c>
      <c r="B67" s="1">
        <v>0.92</v>
      </c>
      <c r="C67" s="1">
        <v>1.93</v>
      </c>
    </row>
    <row r="68" spans="1:43" ht="15.75" customHeight="1" x14ac:dyDescent="0.25">
      <c r="A68" s="1" t="s">
        <v>758</v>
      </c>
      <c r="B68" s="1">
        <v>1.64</v>
      </c>
      <c r="C68" s="1">
        <v>1.34</v>
      </c>
    </row>
    <row r="69" spans="1:43" ht="15.75" customHeight="1" x14ac:dyDescent="0.25">
      <c r="A69" s="1" t="s">
        <v>759</v>
      </c>
      <c r="B69" s="1">
        <v>1.18</v>
      </c>
      <c r="C69" s="1">
        <v>0.26</v>
      </c>
    </row>
    <row r="70" spans="1:43" ht="15.75" customHeight="1" x14ac:dyDescent="0.25">
      <c r="A70" s="1" t="s">
        <v>760</v>
      </c>
      <c r="B70" s="1">
        <v>0.86</v>
      </c>
      <c r="C70" s="1">
        <v>1.68</v>
      </c>
    </row>
    <row r="71" spans="1:43" ht="15.75" customHeight="1" x14ac:dyDescent="0.25">
      <c r="A71" s="1" t="s">
        <v>761</v>
      </c>
      <c r="B71" s="1">
        <v>1.82</v>
      </c>
      <c r="C71" s="1">
        <v>1.51</v>
      </c>
    </row>
    <row r="72" spans="1:43" ht="15.75" customHeight="1" x14ac:dyDescent="0.25">
      <c r="A72" s="1" t="s">
        <v>762</v>
      </c>
      <c r="B72" s="1">
        <v>0.28000000000000003</v>
      </c>
      <c r="C72" s="1">
        <v>0.01</v>
      </c>
    </row>
    <row r="73" spans="1:43" ht="15.75" customHeight="1" x14ac:dyDescent="0.25">
      <c r="A73" s="30" t="s">
        <v>888</v>
      </c>
      <c r="B73" s="1">
        <v>0.98</v>
      </c>
      <c r="C73" s="1">
        <v>0.94</v>
      </c>
      <c r="G73" s="1" t="s">
        <v>763</v>
      </c>
    </row>
    <row r="74" spans="1:43" ht="15.75" customHeight="1" x14ac:dyDescent="0.25">
      <c r="A74" s="34">
        <v>45686</v>
      </c>
      <c r="B74" s="4"/>
      <c r="C74" s="4"/>
      <c r="D74" s="4"/>
      <c r="E74" s="4"/>
    </row>
    <row r="75" spans="1:43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3" ht="15.75" customHeight="1" x14ac:dyDescent="0.25">
      <c r="A76" s="35" t="s">
        <v>764</v>
      </c>
      <c r="B76" s="36">
        <v>0.85</v>
      </c>
      <c r="C76" s="36">
        <v>1.1299999999999999</v>
      </c>
      <c r="D76" s="35"/>
      <c r="E76" s="35"/>
    </row>
    <row r="77" spans="1:43" ht="15.75" customHeight="1" x14ac:dyDescent="0.25">
      <c r="A77" s="37" t="s">
        <v>765</v>
      </c>
      <c r="B77" s="36">
        <v>0.89</v>
      </c>
      <c r="C77" s="36">
        <v>0.54</v>
      </c>
      <c r="D77" s="35"/>
      <c r="E77" s="35"/>
      <c r="G77" s="1" t="s">
        <v>766</v>
      </c>
    </row>
    <row r="78" spans="1:43" ht="15.75" customHeight="1" x14ac:dyDescent="0.25">
      <c r="A78" s="35" t="s">
        <v>767</v>
      </c>
      <c r="B78" s="36">
        <v>0.92</v>
      </c>
      <c r="C78" s="36">
        <v>0.64</v>
      </c>
      <c r="D78" s="35"/>
      <c r="E78" s="35"/>
    </row>
    <row r="79" spans="1:43" ht="15.75" customHeight="1" x14ac:dyDescent="0.25">
      <c r="A79" s="35" t="s">
        <v>768</v>
      </c>
      <c r="B79" s="36">
        <v>1.03</v>
      </c>
      <c r="C79" s="36">
        <v>1.1599999999999999</v>
      </c>
      <c r="D79" s="35"/>
      <c r="E79" s="35"/>
    </row>
    <row r="80" spans="1:43" ht="15.75" customHeight="1" x14ac:dyDescent="0.25">
      <c r="A80" s="35" t="s">
        <v>769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770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771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772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773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774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775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776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777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778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779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780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781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782</v>
      </c>
      <c r="B95" s="36">
        <v>0.92</v>
      </c>
      <c r="C95" s="36">
        <v>1.06</v>
      </c>
      <c r="D95" s="35"/>
      <c r="E95" s="35"/>
      <c r="G95" s="1" t="s">
        <v>783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784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785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786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787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788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789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790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791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792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793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794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795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796</v>
      </c>
      <c r="B112" s="36">
        <v>0.5</v>
      </c>
      <c r="C112" s="36">
        <v>1.18</v>
      </c>
      <c r="D112" s="35"/>
      <c r="E112" s="35"/>
      <c r="G112" s="1" t="s">
        <v>763</v>
      </c>
    </row>
    <row r="113" spans="1:7" ht="15.75" customHeight="1" x14ac:dyDescent="0.25">
      <c r="A113" s="35" t="s">
        <v>797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798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799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800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801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802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803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804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805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806</v>
      </c>
      <c r="B123" s="36">
        <v>1</v>
      </c>
      <c r="C123" s="36">
        <v>1.01</v>
      </c>
      <c r="D123" s="35"/>
      <c r="E123" s="35"/>
      <c r="G123" s="1" t="s">
        <v>783</v>
      </c>
    </row>
    <row r="124" spans="1:7" ht="15.75" customHeight="1" x14ac:dyDescent="0.25">
      <c r="A124" s="35" t="s">
        <v>807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808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809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810</v>
      </c>
      <c r="B128" s="36">
        <v>1.63</v>
      </c>
      <c r="C128" s="36">
        <v>1</v>
      </c>
      <c r="D128" s="35"/>
      <c r="E128" s="35"/>
    </row>
    <row r="129" spans="1:43" ht="15.75" customHeight="1" x14ac:dyDescent="0.25">
      <c r="A129" s="35" t="s">
        <v>811</v>
      </c>
      <c r="B129" s="36">
        <v>0.8</v>
      </c>
      <c r="C129" s="36">
        <v>0.65</v>
      </c>
      <c r="D129" s="35"/>
      <c r="E129" s="35"/>
    </row>
    <row r="130" spans="1:43" ht="15.75" customHeight="1" x14ac:dyDescent="0.25">
      <c r="A130" s="35" t="s">
        <v>812</v>
      </c>
      <c r="B130" s="36">
        <v>1.0900000000000001</v>
      </c>
      <c r="C130" s="36">
        <v>1.24</v>
      </c>
      <c r="D130" s="35"/>
      <c r="E130" s="35"/>
    </row>
    <row r="131" spans="1:43" ht="15.75" customHeight="1" x14ac:dyDescent="0.25">
      <c r="A131" s="35" t="s">
        <v>813</v>
      </c>
      <c r="B131" s="36">
        <v>0.66</v>
      </c>
      <c r="C131" s="36">
        <v>0.3</v>
      </c>
      <c r="D131" s="35"/>
      <c r="E131" s="35"/>
    </row>
    <row r="132" spans="1:43" ht="15.75" customHeight="1" x14ac:dyDescent="0.25">
      <c r="A132" s="39">
        <v>45701</v>
      </c>
      <c r="B132" s="39"/>
      <c r="C132" s="39"/>
      <c r="D132" s="39"/>
      <c r="E132" s="39"/>
    </row>
    <row r="133" spans="1:43" ht="15.75" customHeight="1" x14ac:dyDescent="0.25">
      <c r="A133" s="38" t="s">
        <v>814</v>
      </c>
      <c r="B133" s="36">
        <v>0.98</v>
      </c>
      <c r="C133" s="36">
        <v>1.1499999999999999</v>
      </c>
    </row>
    <row r="134" spans="1:43" ht="15.75" customHeight="1" x14ac:dyDescent="0.25">
      <c r="A134" s="37" t="s">
        <v>497</v>
      </c>
      <c r="B134" s="36">
        <v>0.62</v>
      </c>
      <c r="C134" s="36">
        <v>0.45</v>
      </c>
    </row>
    <row r="135" spans="1:43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</row>
    <row r="136" spans="1:43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</row>
    <row r="137" spans="1:43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</row>
    <row r="138" spans="1:43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</row>
    <row r="139" spans="1:43" ht="15.75" customHeight="1" x14ac:dyDescent="0.25">
      <c r="A139" s="38" t="s">
        <v>815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</row>
    <row r="140" spans="1:43" ht="15.75" customHeight="1" x14ac:dyDescent="0.25">
      <c r="A140" s="42" t="s">
        <v>816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</row>
    <row r="141" spans="1:43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</row>
    <row r="142" spans="1:43" ht="15.75" customHeight="1" x14ac:dyDescent="0.25">
      <c r="A142" s="38" t="s">
        <v>817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</row>
    <row r="143" spans="1:43" ht="15.75" customHeight="1" x14ac:dyDescent="0.25">
      <c r="A143" s="38" t="s">
        <v>818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</row>
    <row r="144" spans="1:43" ht="15.75" customHeight="1" x14ac:dyDescent="0.25">
      <c r="A144" s="38" t="s">
        <v>819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</row>
    <row r="145" spans="1:43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</row>
    <row r="146" spans="1:43" x14ac:dyDescent="0.25">
      <c r="A146" s="41" t="s">
        <v>892</v>
      </c>
      <c r="B146" s="41"/>
      <c r="C146" s="41"/>
      <c r="D146" s="41"/>
      <c r="E146" s="41"/>
    </row>
    <row r="147" spans="1:43" x14ac:dyDescent="0.25">
      <c r="A147" s="63" t="s">
        <v>893</v>
      </c>
      <c r="B147">
        <v>1.29</v>
      </c>
      <c r="C147">
        <v>0.86</v>
      </c>
    </row>
    <row r="148" spans="1:43" x14ac:dyDescent="0.25">
      <c r="A148" s="64" t="s">
        <v>894</v>
      </c>
      <c r="B148">
        <v>0.99</v>
      </c>
      <c r="C148">
        <v>1.04</v>
      </c>
    </row>
    <row r="149" spans="1:43" x14ac:dyDescent="0.25">
      <c r="A149" s="65" t="s">
        <v>895</v>
      </c>
      <c r="B149">
        <v>0.23</v>
      </c>
      <c r="C149">
        <v>0.71</v>
      </c>
    </row>
    <row r="150" spans="1:43" x14ac:dyDescent="0.25">
      <c r="A150" s="64" t="s">
        <v>896</v>
      </c>
      <c r="B150">
        <v>1.0900000000000001</v>
      </c>
      <c r="C150">
        <v>0.64</v>
      </c>
    </row>
    <row r="151" spans="1:43" x14ac:dyDescent="0.25">
      <c r="A151" s="65" t="s">
        <v>897</v>
      </c>
      <c r="B151">
        <v>1.07</v>
      </c>
      <c r="C151">
        <v>0.91</v>
      </c>
    </row>
    <row r="152" spans="1:43" x14ac:dyDescent="0.25">
      <c r="A152" s="65" t="s">
        <v>898</v>
      </c>
      <c r="B152">
        <v>0.54</v>
      </c>
      <c r="C152">
        <v>0.87</v>
      </c>
    </row>
    <row r="153" spans="1:43" x14ac:dyDescent="0.25">
      <c r="A153" s="63" t="s">
        <v>512</v>
      </c>
      <c r="B153">
        <v>0.69</v>
      </c>
      <c r="C153">
        <v>1.41</v>
      </c>
    </row>
    <row r="154" spans="1:43" x14ac:dyDescent="0.25">
      <c r="A154" s="63" t="s">
        <v>899</v>
      </c>
      <c r="B154">
        <v>2.0299999999999998</v>
      </c>
      <c r="C154">
        <v>1.28</v>
      </c>
    </row>
    <row r="155" spans="1:43" x14ac:dyDescent="0.25">
      <c r="A155" s="65" t="s">
        <v>514</v>
      </c>
      <c r="B155">
        <v>0.44</v>
      </c>
      <c r="C155">
        <v>1.06</v>
      </c>
    </row>
    <row r="156" spans="1:43" x14ac:dyDescent="0.25">
      <c r="A156" s="65" t="s">
        <v>900</v>
      </c>
      <c r="B156">
        <v>0.76</v>
      </c>
      <c r="C156">
        <v>1.01</v>
      </c>
    </row>
    <row r="157" spans="1:43" x14ac:dyDescent="0.25">
      <c r="A157" s="64" t="s">
        <v>901</v>
      </c>
      <c r="B157">
        <v>0.95</v>
      </c>
      <c r="C157">
        <v>0.86</v>
      </c>
      <c r="G157" t="s">
        <v>902</v>
      </c>
    </row>
    <row r="158" spans="1:43" x14ac:dyDescent="0.25">
      <c r="A158" s="69" t="s">
        <v>904</v>
      </c>
      <c r="B158">
        <v>0.75</v>
      </c>
      <c r="C158">
        <v>0.94</v>
      </c>
    </row>
    <row r="159" spans="1:43" x14ac:dyDescent="0.25">
      <c r="A159" s="41" t="s">
        <v>905</v>
      </c>
      <c r="B159" s="41"/>
      <c r="C159" s="41"/>
      <c r="D159" s="41"/>
      <c r="E159" s="41"/>
    </row>
    <row r="160" spans="1:43" x14ac:dyDescent="0.25">
      <c r="A160" s="65" t="s">
        <v>906</v>
      </c>
      <c r="B160">
        <v>0.55000000000000004</v>
      </c>
      <c r="C160">
        <v>0.94</v>
      </c>
    </row>
    <row r="161" spans="1:81" x14ac:dyDescent="0.25">
      <c r="A161" s="65" t="s">
        <v>907</v>
      </c>
      <c r="B161">
        <v>0.54</v>
      </c>
      <c r="C161">
        <v>0.96</v>
      </c>
    </row>
    <row r="162" spans="1:81" x14ac:dyDescent="0.25">
      <c r="A162" s="63" t="s">
        <v>908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909</v>
      </c>
      <c r="B164">
        <v>1.37</v>
      </c>
      <c r="C164">
        <v>0.96</v>
      </c>
    </row>
    <row r="165" spans="1:81" x14ac:dyDescent="0.25">
      <c r="A165" s="64" t="s">
        <v>910</v>
      </c>
      <c r="B165">
        <v>0.61</v>
      </c>
      <c r="C165">
        <v>1.23</v>
      </c>
    </row>
    <row r="166" spans="1:81" x14ac:dyDescent="0.25">
      <c r="A166" s="63" t="s">
        <v>911</v>
      </c>
      <c r="B166">
        <v>1.39</v>
      </c>
      <c r="C166">
        <v>0.79</v>
      </c>
    </row>
    <row r="167" spans="1:81" x14ac:dyDescent="0.25">
      <c r="A167" s="65" t="s">
        <v>912</v>
      </c>
      <c r="B167">
        <v>0.74</v>
      </c>
      <c r="C167">
        <v>0.85</v>
      </c>
    </row>
    <row r="168" spans="1:81" x14ac:dyDescent="0.25">
      <c r="A168" s="63" t="s">
        <v>913</v>
      </c>
      <c r="B168">
        <v>1.01</v>
      </c>
      <c r="C168">
        <v>1.46</v>
      </c>
    </row>
    <row r="169" spans="1:81" x14ac:dyDescent="0.25">
      <c r="A169" s="41" t="s">
        <v>930</v>
      </c>
      <c r="B169" s="41"/>
      <c r="C169" s="41"/>
      <c r="D169" s="41"/>
      <c r="E169" s="41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345"/>
      <c r="AB169" s="345"/>
      <c r="AC169" s="345"/>
      <c r="AD169" s="345"/>
      <c r="AE169" s="345"/>
      <c r="AF169" s="345"/>
      <c r="AR169" s="345"/>
      <c r="AS169" s="345"/>
      <c r="AT169" s="345"/>
      <c r="AU169" s="345"/>
      <c r="AV169" s="345"/>
      <c r="AW169" s="345"/>
      <c r="AX169" s="345"/>
      <c r="AY169" s="345"/>
      <c r="AZ169" s="345"/>
      <c r="BA169" s="345"/>
      <c r="BB169" s="345"/>
      <c r="BC169" s="345"/>
      <c r="BD169" s="345"/>
      <c r="BE169" s="345"/>
      <c r="BF169" s="345"/>
      <c r="BG169" s="345"/>
      <c r="BH169" s="345"/>
      <c r="BI169" s="345"/>
      <c r="BJ169" s="345"/>
      <c r="BK169" s="345"/>
      <c r="BL169" s="345"/>
      <c r="BM169" s="345"/>
      <c r="BN169" s="345"/>
      <c r="BO169" s="345"/>
      <c r="BP169" s="345"/>
      <c r="BQ169" s="345"/>
      <c r="BR169" s="345"/>
      <c r="BS169" s="345"/>
      <c r="BT169" s="345"/>
      <c r="BU169" s="345"/>
      <c r="BV169" s="345"/>
      <c r="BW169" s="345"/>
      <c r="BX169" s="345"/>
      <c r="BY169" s="345"/>
      <c r="BZ169" s="345"/>
      <c r="CA169" s="345"/>
      <c r="CB169" s="345"/>
      <c r="CC169" s="345"/>
    </row>
    <row r="170" spans="1:81" x14ac:dyDescent="0.25">
      <c r="A170" s="71" t="s">
        <v>931</v>
      </c>
      <c r="B170">
        <v>1</v>
      </c>
      <c r="C170">
        <v>1.22</v>
      </c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345"/>
      <c r="AB170" s="345"/>
      <c r="AC170" s="345"/>
      <c r="AD170" s="345"/>
      <c r="AE170" s="345"/>
      <c r="AF170" s="345"/>
      <c r="AR170" s="345"/>
      <c r="AS170" s="345"/>
      <c r="AT170" s="345"/>
      <c r="AU170" s="345"/>
      <c r="AV170" s="345"/>
      <c r="AW170" s="345"/>
      <c r="AX170" s="345"/>
      <c r="AY170" s="345"/>
      <c r="AZ170" s="345"/>
      <c r="BA170" s="345"/>
      <c r="BB170" s="345"/>
      <c r="BC170" s="345"/>
      <c r="BD170" s="345"/>
      <c r="BE170" s="345"/>
      <c r="BF170" s="345"/>
      <c r="BG170" s="345"/>
      <c r="BH170" s="345"/>
      <c r="BI170" s="345"/>
      <c r="BJ170" s="345"/>
      <c r="BK170" s="345"/>
      <c r="BL170" s="345"/>
      <c r="BM170" s="345"/>
      <c r="BN170" s="345"/>
      <c r="BO170" s="345"/>
      <c r="BP170" s="345"/>
      <c r="BQ170" s="345"/>
      <c r="BR170" s="345"/>
      <c r="BS170" s="345"/>
      <c r="BT170" s="345"/>
      <c r="BU170" s="345"/>
      <c r="BV170" s="345"/>
      <c r="BW170" s="345"/>
      <c r="BX170" s="345"/>
      <c r="BY170" s="345"/>
      <c r="BZ170" s="345"/>
      <c r="CA170" s="345"/>
      <c r="CB170" s="345"/>
      <c r="CC170" s="345"/>
    </row>
    <row r="171" spans="1:81" x14ac:dyDescent="0.25">
      <c r="A171" s="72" t="s">
        <v>932</v>
      </c>
      <c r="B171">
        <v>0</v>
      </c>
      <c r="C171">
        <v>0</v>
      </c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345"/>
      <c r="AB171" s="345"/>
      <c r="AC171" s="345"/>
      <c r="AD171" s="345"/>
      <c r="AE171" s="345"/>
      <c r="AF171" s="345"/>
      <c r="AR171" s="345"/>
      <c r="AS171" s="345"/>
      <c r="AT171" s="345"/>
      <c r="AU171" s="345"/>
      <c r="AV171" s="345"/>
      <c r="AW171" s="345"/>
      <c r="AX171" s="345"/>
      <c r="AY171" s="345"/>
      <c r="AZ171" s="345"/>
      <c r="BA171" s="345"/>
      <c r="BB171" s="345"/>
      <c r="BC171" s="345"/>
      <c r="BD171" s="345"/>
      <c r="BE171" s="345"/>
      <c r="BF171" s="345"/>
      <c r="BG171" s="345"/>
      <c r="BH171" s="345"/>
      <c r="BI171" s="345"/>
      <c r="BJ171" s="345"/>
      <c r="BK171" s="345"/>
      <c r="BL171" s="345"/>
      <c r="BM171" s="345"/>
      <c r="BN171" s="345"/>
      <c r="BO171" s="345"/>
      <c r="BP171" s="345"/>
      <c r="BQ171" s="345"/>
      <c r="BR171" s="345"/>
      <c r="BS171" s="345"/>
      <c r="BT171" s="345"/>
      <c r="BU171" s="345"/>
      <c r="BV171" s="345"/>
      <c r="BW171" s="345"/>
      <c r="BX171" s="345"/>
      <c r="BY171" s="345"/>
      <c r="BZ171" s="345"/>
      <c r="CA171" s="345"/>
      <c r="CB171" s="345"/>
      <c r="CC171" s="345"/>
    </row>
    <row r="172" spans="1:81" x14ac:dyDescent="0.25">
      <c r="A172" s="73" t="s">
        <v>529</v>
      </c>
      <c r="B172">
        <v>0.64</v>
      </c>
      <c r="C172">
        <v>0.62</v>
      </c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345"/>
      <c r="AB172" s="345"/>
      <c r="AC172" s="345"/>
      <c r="AD172" s="345"/>
      <c r="AE172" s="345"/>
      <c r="AF172" s="345"/>
      <c r="AR172" s="345"/>
      <c r="AS172" s="345"/>
      <c r="AT172" s="345"/>
      <c r="AU172" s="345"/>
      <c r="AV172" s="345"/>
      <c r="AW172" s="345"/>
      <c r="AX172" s="345"/>
      <c r="AY172" s="345"/>
      <c r="AZ172" s="345"/>
      <c r="BA172" s="345"/>
      <c r="BB172" s="345"/>
      <c r="BC172" s="345"/>
      <c r="BD172" s="345"/>
      <c r="BE172" s="345"/>
      <c r="BF172" s="345"/>
      <c r="BG172" s="345"/>
      <c r="BH172" s="345"/>
      <c r="BI172" s="345"/>
      <c r="BJ172" s="345"/>
      <c r="BK172" s="345"/>
      <c r="BL172" s="345"/>
      <c r="BM172" s="345"/>
      <c r="BN172" s="345"/>
      <c r="BO172" s="345"/>
      <c r="BP172" s="345"/>
      <c r="BQ172" s="345"/>
      <c r="BR172" s="345"/>
      <c r="BS172" s="345"/>
      <c r="BT172" s="345"/>
      <c r="BU172" s="345"/>
      <c r="BV172" s="345"/>
      <c r="BW172" s="345"/>
      <c r="BX172" s="345"/>
      <c r="BY172" s="345"/>
      <c r="BZ172" s="345"/>
      <c r="CA172" s="345"/>
      <c r="CB172" s="345"/>
      <c r="CC172" s="345"/>
    </row>
    <row r="173" spans="1:81" x14ac:dyDescent="0.25">
      <c r="A173" s="74" t="s">
        <v>933</v>
      </c>
      <c r="B173">
        <v>1.28</v>
      </c>
      <c r="C173">
        <v>1.03</v>
      </c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345"/>
      <c r="AB173" s="345"/>
      <c r="AC173" s="345"/>
      <c r="AD173" s="345"/>
      <c r="AE173" s="345"/>
      <c r="AF173" s="345"/>
      <c r="AR173" s="345"/>
      <c r="AS173" s="345"/>
      <c r="AT173" s="345"/>
      <c r="AU173" s="345"/>
      <c r="AV173" s="345"/>
      <c r="AW173" s="345"/>
      <c r="AX173" s="345"/>
      <c r="AY173" s="345"/>
      <c r="AZ173" s="345"/>
      <c r="BA173" s="345"/>
      <c r="BB173" s="345"/>
      <c r="BC173" s="345"/>
      <c r="BD173" s="345"/>
      <c r="BE173" s="345"/>
      <c r="BF173" s="345"/>
      <c r="BG173" s="345"/>
      <c r="BH173" s="345"/>
      <c r="BI173" s="345"/>
      <c r="BJ173" s="345"/>
      <c r="BK173" s="345"/>
      <c r="BL173" s="345"/>
      <c r="BM173" s="345"/>
      <c r="BN173" s="345"/>
      <c r="BO173" s="345"/>
      <c r="BP173" s="345"/>
      <c r="BQ173" s="345"/>
      <c r="BR173" s="345"/>
      <c r="BS173" s="345"/>
      <c r="BT173" s="345"/>
      <c r="BU173" s="345"/>
      <c r="BV173" s="345"/>
      <c r="BW173" s="345"/>
      <c r="BX173" s="345"/>
      <c r="BY173" s="345"/>
      <c r="BZ173" s="345"/>
      <c r="CA173" s="345"/>
      <c r="CB173" s="345"/>
      <c r="CC173" s="345"/>
    </row>
    <row r="174" spans="1:81" x14ac:dyDescent="0.25">
      <c r="A174" s="75" t="s">
        <v>531</v>
      </c>
      <c r="B174">
        <v>0.52</v>
      </c>
      <c r="C174">
        <v>1.1000000000000001</v>
      </c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345"/>
      <c r="AB174" s="345"/>
      <c r="AC174" s="345"/>
      <c r="AD174" s="345"/>
      <c r="AE174" s="345"/>
      <c r="AF174" s="345"/>
      <c r="AR174" s="345"/>
      <c r="AS174" s="345"/>
      <c r="AT174" s="345"/>
      <c r="AU174" s="345"/>
      <c r="AV174" s="345"/>
      <c r="AW174" s="345"/>
      <c r="AX174" s="345"/>
      <c r="AY174" s="345"/>
      <c r="AZ174" s="345"/>
      <c r="BA174" s="345"/>
      <c r="BB174" s="345"/>
      <c r="BC174" s="345"/>
      <c r="BD174" s="345"/>
      <c r="BE174" s="345"/>
      <c r="BF174" s="345"/>
      <c r="BG174" s="345"/>
      <c r="BH174" s="345"/>
      <c r="BI174" s="345"/>
      <c r="BJ174" s="345"/>
      <c r="BK174" s="345"/>
      <c r="BL174" s="345"/>
      <c r="BM174" s="345"/>
      <c r="BN174" s="345"/>
      <c r="BO174" s="345"/>
      <c r="BP174" s="345"/>
      <c r="BQ174" s="345"/>
      <c r="BR174" s="345"/>
      <c r="BS174" s="345"/>
      <c r="BT174" s="345"/>
      <c r="BU174" s="345"/>
      <c r="BV174" s="345"/>
      <c r="BW174" s="345"/>
      <c r="BX174" s="345"/>
      <c r="BY174" s="345"/>
      <c r="BZ174" s="345"/>
      <c r="CA174" s="345"/>
      <c r="CB174" s="345"/>
      <c r="CC174" s="345"/>
    </row>
    <row r="175" spans="1:81" x14ac:dyDescent="0.25">
      <c r="A175" s="76" t="s">
        <v>934</v>
      </c>
      <c r="B175">
        <v>0.42</v>
      </c>
      <c r="C175">
        <v>1.1299999999999999</v>
      </c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345"/>
      <c r="AB175" s="345"/>
      <c r="AC175" s="345"/>
      <c r="AD175" s="345"/>
      <c r="AE175" s="345"/>
      <c r="AF175" s="345"/>
      <c r="AR175" s="345"/>
      <c r="AS175" s="345"/>
      <c r="AT175" s="345"/>
      <c r="AU175" s="345"/>
      <c r="AV175" s="345"/>
      <c r="AW175" s="345"/>
      <c r="AX175" s="345"/>
      <c r="AY175" s="345"/>
      <c r="AZ175" s="345"/>
      <c r="BA175" s="345"/>
      <c r="BB175" s="345"/>
      <c r="BC175" s="345"/>
      <c r="BD175" s="345"/>
      <c r="BE175" s="345"/>
      <c r="BF175" s="345"/>
      <c r="BG175" s="345"/>
      <c r="BH175" s="345"/>
      <c r="BI175" s="345"/>
      <c r="BJ175" s="345"/>
      <c r="BK175" s="345"/>
      <c r="BL175" s="345"/>
      <c r="BM175" s="345"/>
      <c r="BN175" s="345"/>
      <c r="BO175" s="345"/>
      <c r="BP175" s="345"/>
      <c r="BQ175" s="345"/>
      <c r="BR175" s="345"/>
      <c r="BS175" s="345"/>
      <c r="BT175" s="345"/>
      <c r="BU175" s="345"/>
      <c r="BV175" s="345"/>
      <c r="BW175" s="345"/>
      <c r="BX175" s="345"/>
      <c r="BY175" s="345"/>
      <c r="BZ175" s="345"/>
      <c r="CA175" s="345"/>
      <c r="CB175" s="345"/>
      <c r="CC175" s="345"/>
    </row>
    <row r="176" spans="1:81" x14ac:dyDescent="0.25">
      <c r="A176" s="39" t="s">
        <v>935</v>
      </c>
      <c r="B176" s="39"/>
      <c r="C176" s="39"/>
      <c r="D176" s="39"/>
      <c r="E176" s="39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345"/>
      <c r="AB176" s="345"/>
      <c r="AC176" s="345"/>
      <c r="AD176" s="345"/>
      <c r="AE176" s="345"/>
      <c r="AF176" s="345"/>
      <c r="AR176" s="345"/>
      <c r="AS176" s="345"/>
      <c r="AT176" s="345"/>
      <c r="AU176" s="345"/>
      <c r="AV176" s="345"/>
      <c r="AW176" s="345"/>
      <c r="AX176" s="345"/>
      <c r="AY176" s="345"/>
      <c r="AZ176" s="345"/>
      <c r="BA176" s="345"/>
      <c r="BB176" s="345"/>
      <c r="BC176" s="345"/>
      <c r="BD176" s="345"/>
      <c r="BE176" s="345"/>
      <c r="BF176" s="345"/>
      <c r="BG176" s="345"/>
      <c r="BH176" s="345"/>
      <c r="BI176" s="345"/>
      <c r="BJ176" s="345"/>
      <c r="BK176" s="345"/>
      <c r="BL176" s="345"/>
      <c r="BM176" s="345"/>
      <c r="BN176" s="345"/>
      <c r="BO176" s="345"/>
      <c r="BP176" s="345"/>
      <c r="BQ176" s="345"/>
      <c r="BR176" s="345"/>
      <c r="BS176" s="345"/>
      <c r="BT176" s="345"/>
      <c r="BU176" s="345"/>
      <c r="BV176" s="345"/>
      <c r="BW176" s="345"/>
      <c r="BX176" s="345"/>
      <c r="BY176" s="345"/>
      <c r="BZ176" s="345"/>
      <c r="CA176" s="345"/>
      <c r="CB176" s="345"/>
      <c r="CC176" s="345"/>
    </row>
    <row r="177" spans="1:81" x14ac:dyDescent="0.25">
      <c r="A177" s="77" t="s">
        <v>936</v>
      </c>
      <c r="B177">
        <v>0.66</v>
      </c>
      <c r="C177">
        <v>0.94</v>
      </c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345"/>
      <c r="AB177" s="345"/>
      <c r="AC177" s="345"/>
      <c r="AD177" s="345"/>
      <c r="AE177" s="345"/>
      <c r="AF177" s="345"/>
      <c r="AR177" s="345"/>
      <c r="AS177" s="345"/>
      <c r="AT177" s="345"/>
      <c r="AU177" s="345"/>
      <c r="AV177" s="345"/>
      <c r="AW177" s="345"/>
      <c r="AX177" s="345"/>
      <c r="AY177" s="345"/>
      <c r="AZ177" s="345"/>
      <c r="BA177" s="345"/>
      <c r="BB177" s="345"/>
      <c r="BC177" s="345"/>
      <c r="BD177" s="345"/>
      <c r="BE177" s="345"/>
      <c r="BF177" s="345"/>
      <c r="BG177" s="345"/>
      <c r="BH177" s="345"/>
      <c r="BI177" s="345"/>
      <c r="BJ177" s="345"/>
      <c r="BK177" s="345"/>
      <c r="BL177" s="345"/>
      <c r="BM177" s="345"/>
      <c r="BN177" s="345"/>
      <c r="BO177" s="345"/>
      <c r="BP177" s="345"/>
      <c r="BQ177" s="345"/>
      <c r="BR177" s="345"/>
      <c r="BS177" s="345"/>
      <c r="BT177" s="345"/>
      <c r="BU177" s="345"/>
      <c r="BV177" s="345"/>
      <c r="BW177" s="345"/>
      <c r="BX177" s="345"/>
      <c r="BY177" s="345"/>
      <c r="BZ177" s="345"/>
      <c r="CA177" s="345"/>
      <c r="CB177" s="345"/>
      <c r="CC177" s="345"/>
    </row>
    <row r="178" spans="1:81" x14ac:dyDescent="0.25">
      <c r="A178" s="39" t="s">
        <v>937</v>
      </c>
      <c r="B178" s="39"/>
      <c r="C178" s="39"/>
      <c r="D178" s="39"/>
      <c r="E178" s="39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345"/>
      <c r="AB178" s="345"/>
      <c r="AC178" s="345"/>
      <c r="AD178" s="345"/>
      <c r="AE178" s="345"/>
      <c r="AF178" s="345"/>
      <c r="AR178" s="345"/>
      <c r="AS178" s="345"/>
      <c r="AT178" s="345"/>
      <c r="AU178" s="345"/>
      <c r="AV178" s="345"/>
      <c r="AW178" s="345"/>
      <c r="AX178" s="345"/>
      <c r="AY178" s="345"/>
      <c r="AZ178" s="345"/>
      <c r="BA178" s="345"/>
      <c r="BB178" s="345"/>
      <c r="BC178" s="345"/>
      <c r="BD178" s="345"/>
      <c r="BE178" s="345"/>
      <c r="BF178" s="345"/>
      <c r="BG178" s="345"/>
      <c r="BH178" s="345"/>
      <c r="BI178" s="345"/>
      <c r="BJ178" s="345"/>
      <c r="BK178" s="345"/>
      <c r="BL178" s="345"/>
      <c r="BM178" s="345"/>
      <c r="BN178" s="345"/>
      <c r="BO178" s="345"/>
      <c r="BP178" s="345"/>
      <c r="BQ178" s="345"/>
      <c r="BR178" s="345"/>
      <c r="BS178" s="345"/>
      <c r="BT178" s="345"/>
      <c r="BU178" s="345"/>
      <c r="BV178" s="345"/>
      <c r="BW178" s="345"/>
      <c r="BX178" s="345"/>
      <c r="BY178" s="345"/>
      <c r="BZ178" s="345"/>
      <c r="CA178" s="345"/>
      <c r="CB178" s="345"/>
      <c r="CC178" s="345"/>
    </row>
    <row r="179" spans="1:81" x14ac:dyDescent="0.25">
      <c r="A179" s="78" t="s">
        <v>938</v>
      </c>
      <c r="B179">
        <v>0.81</v>
      </c>
      <c r="C179">
        <v>0.97</v>
      </c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R179" s="345"/>
      <c r="AS179" s="345"/>
      <c r="AT179" s="345"/>
      <c r="AU179" s="345"/>
      <c r="AV179" s="345"/>
      <c r="AW179" s="345"/>
      <c r="AX179" s="345"/>
      <c r="AY179" s="345"/>
      <c r="AZ179" s="345"/>
      <c r="BA179" s="345"/>
      <c r="BB179" s="345"/>
      <c r="BC179" s="345"/>
      <c r="BD179" s="345"/>
      <c r="BE179" s="345"/>
      <c r="BF179" s="345"/>
      <c r="BG179" s="345"/>
      <c r="BH179" s="345"/>
      <c r="BI179" s="345"/>
      <c r="BJ179" s="345"/>
      <c r="BK179" s="345"/>
      <c r="BL179" s="345"/>
      <c r="BM179" s="345"/>
      <c r="BN179" s="345"/>
      <c r="BO179" s="345"/>
      <c r="BP179" s="345"/>
      <c r="BQ179" s="345"/>
      <c r="BR179" s="345"/>
      <c r="BS179" s="345"/>
      <c r="BT179" s="345"/>
      <c r="BU179" s="345"/>
      <c r="BV179" s="345"/>
      <c r="BW179" s="345"/>
      <c r="BX179" s="345"/>
      <c r="BY179" s="345"/>
      <c r="BZ179" s="345"/>
      <c r="CA179" s="345"/>
      <c r="CB179" s="345"/>
      <c r="CC179" s="345"/>
    </row>
    <row r="180" spans="1:81" x14ac:dyDescent="0.25">
      <c r="A180" s="41" t="s">
        <v>939</v>
      </c>
      <c r="B180" s="41"/>
      <c r="C180" s="41"/>
      <c r="D180" s="41"/>
      <c r="E180" s="41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345"/>
      <c r="AB180" s="345"/>
      <c r="AC180" s="345"/>
      <c r="AD180" s="345"/>
      <c r="AE180" s="345"/>
      <c r="AF180" s="345"/>
      <c r="AR180" s="345"/>
      <c r="AS180" s="345"/>
      <c r="AT180" s="345"/>
      <c r="AU180" s="345"/>
      <c r="AV180" s="345"/>
      <c r="AW180" s="345"/>
      <c r="AX180" s="345"/>
      <c r="AY180" s="345"/>
      <c r="AZ180" s="345"/>
      <c r="BA180" s="345"/>
      <c r="BB180" s="345"/>
      <c r="BC180" s="345"/>
      <c r="BD180" s="345"/>
      <c r="BE180" s="345"/>
      <c r="BF180" s="345"/>
      <c r="BG180" s="345"/>
      <c r="BH180" s="345"/>
      <c r="BI180" s="345"/>
      <c r="BJ180" s="345"/>
      <c r="BK180" s="345"/>
      <c r="BL180" s="345"/>
      <c r="BM180" s="345"/>
      <c r="BN180" s="345"/>
      <c r="BO180" s="345"/>
      <c r="BP180" s="345"/>
      <c r="BQ180" s="345"/>
      <c r="BR180" s="345"/>
      <c r="BS180" s="345"/>
      <c r="BT180" s="345"/>
      <c r="BU180" s="345"/>
      <c r="BV180" s="345"/>
      <c r="BW180" s="345"/>
      <c r="BX180" s="345"/>
      <c r="BY180" s="345"/>
      <c r="BZ180" s="345"/>
      <c r="CA180" s="345"/>
      <c r="CB180" s="345"/>
      <c r="CC180" s="345"/>
    </row>
    <row r="181" spans="1:81" x14ac:dyDescent="0.25">
      <c r="A181" s="79" t="s">
        <v>535</v>
      </c>
      <c r="B181">
        <v>1.37</v>
      </c>
      <c r="C181">
        <v>1.32</v>
      </c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345"/>
      <c r="AB181" s="345"/>
      <c r="AC181" s="345"/>
      <c r="AD181" s="345"/>
      <c r="AE181" s="345"/>
      <c r="AF181" s="345"/>
      <c r="AR181" s="345"/>
      <c r="AS181" s="345"/>
      <c r="AT181" s="345"/>
      <c r="AU181" s="345"/>
      <c r="AV181" s="345"/>
      <c r="AW181" s="345"/>
      <c r="AX181" s="345"/>
      <c r="AY181" s="345"/>
      <c r="AZ181" s="345"/>
      <c r="BA181" s="345"/>
      <c r="BB181" s="345"/>
      <c r="BC181" s="345"/>
      <c r="BD181" s="345"/>
      <c r="BE181" s="345"/>
      <c r="BF181" s="345"/>
      <c r="BG181" s="345"/>
      <c r="BH181" s="345"/>
      <c r="BI181" s="345"/>
      <c r="BJ181" s="345"/>
      <c r="BK181" s="345"/>
      <c r="BL181" s="345"/>
      <c r="BM181" s="345"/>
      <c r="BN181" s="345"/>
      <c r="BO181" s="345"/>
      <c r="BP181" s="345"/>
      <c r="BQ181" s="345"/>
      <c r="BR181" s="345"/>
      <c r="BS181" s="345"/>
      <c r="BT181" s="345"/>
      <c r="BU181" s="345"/>
      <c r="BV181" s="345"/>
      <c r="BW181" s="345"/>
      <c r="BX181" s="345"/>
      <c r="BY181" s="345"/>
      <c r="BZ181" s="345"/>
      <c r="CA181" s="345"/>
      <c r="CB181" s="345"/>
      <c r="CC181" s="345"/>
    </row>
    <row r="182" spans="1:81" x14ac:dyDescent="0.25">
      <c r="A182" s="80" t="s">
        <v>940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947</v>
      </c>
    </row>
    <row r="185" spans="1:81" x14ac:dyDescent="0.25">
      <c r="A185" s="83" t="s">
        <v>942</v>
      </c>
      <c r="B185">
        <v>0.3</v>
      </c>
      <c r="C185">
        <v>0.97</v>
      </c>
    </row>
    <row r="186" spans="1:81" x14ac:dyDescent="0.25">
      <c r="A186" s="84" t="s">
        <v>943</v>
      </c>
      <c r="B186">
        <v>0.92</v>
      </c>
      <c r="C186">
        <v>1.21</v>
      </c>
    </row>
    <row r="187" spans="1:81" x14ac:dyDescent="0.25">
      <c r="A187" s="39" t="s">
        <v>999</v>
      </c>
      <c r="B187" s="39"/>
      <c r="C187" s="39"/>
      <c r="D187" s="39"/>
      <c r="E187" s="39"/>
      <c r="G187" s="348"/>
      <c r="H187" s="348"/>
      <c r="I187" s="348"/>
      <c r="J187" s="348"/>
      <c r="K187" s="348"/>
      <c r="L187" s="348"/>
      <c r="M187" s="348"/>
      <c r="N187" s="34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  <c r="Y187" s="348"/>
      <c r="Z187" s="348"/>
      <c r="AA187" s="348"/>
      <c r="AB187" s="348"/>
      <c r="AC187" s="348"/>
      <c r="AD187" s="348"/>
      <c r="AE187" s="348"/>
      <c r="AF187" s="348"/>
      <c r="AG187" s="348"/>
      <c r="AH187" s="348"/>
      <c r="AI187" s="348"/>
      <c r="AJ187" s="348"/>
      <c r="AK187" s="348"/>
      <c r="AL187" s="348"/>
      <c r="AM187" s="348"/>
      <c r="AR187" s="348"/>
      <c r="AS187" s="348"/>
      <c r="AT187" s="348"/>
      <c r="AU187" s="348"/>
      <c r="AV187" s="348"/>
      <c r="AW187" s="348"/>
      <c r="AX187" s="348"/>
      <c r="AY187" s="348"/>
      <c r="AZ187" s="348"/>
      <c r="BA187" s="348"/>
      <c r="BB187" s="348"/>
      <c r="BC187" s="348"/>
      <c r="BD187" s="348"/>
      <c r="BE187" s="348"/>
      <c r="BF187" s="348"/>
      <c r="BG187" s="348"/>
      <c r="BH187" s="348"/>
      <c r="BI187" s="348"/>
      <c r="BJ187" s="348"/>
      <c r="BK187" s="348"/>
      <c r="BL187" s="348"/>
      <c r="BM187" s="348"/>
      <c r="BN187" s="348"/>
      <c r="BO187" s="348"/>
      <c r="BP187" s="348"/>
      <c r="BQ187" s="348"/>
      <c r="BR187" s="348"/>
      <c r="BS187" s="348"/>
      <c r="BT187" s="348"/>
      <c r="BU187" s="348"/>
      <c r="BV187" s="348"/>
      <c r="BW187" s="348"/>
      <c r="BX187" s="348"/>
      <c r="BY187" s="348"/>
      <c r="BZ187" s="348"/>
      <c r="CA187" s="348"/>
      <c r="CB187" s="348"/>
      <c r="CC187" s="348"/>
    </row>
    <row r="188" spans="1:81" x14ac:dyDescent="0.25">
      <c r="A188" s="349" t="s">
        <v>1000</v>
      </c>
      <c r="B188">
        <v>0.66</v>
      </c>
      <c r="C188">
        <v>0.81</v>
      </c>
      <c r="G188" s="348"/>
      <c r="H188" s="348"/>
      <c r="I188" s="348"/>
      <c r="J188" s="348"/>
      <c r="K188" s="348"/>
      <c r="L188" s="348"/>
      <c r="M188" s="348"/>
      <c r="N188" s="34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  <c r="Y188" s="348"/>
      <c r="Z188" s="348"/>
      <c r="AA188" s="348"/>
      <c r="AB188" s="348"/>
      <c r="AC188" s="348"/>
      <c r="AD188" s="348"/>
      <c r="AE188" s="348"/>
      <c r="AF188" s="348"/>
      <c r="AG188" s="348"/>
      <c r="AH188" s="348"/>
      <c r="AI188" s="348"/>
      <c r="AJ188" s="348"/>
      <c r="AK188" s="348"/>
      <c r="AL188" s="348"/>
      <c r="AM188" s="348"/>
      <c r="AR188" s="348"/>
      <c r="AS188" s="348"/>
      <c r="AT188" s="348"/>
      <c r="AU188" s="348"/>
      <c r="AV188" s="348"/>
      <c r="AW188" s="348"/>
      <c r="AX188" s="348"/>
      <c r="AY188" s="348"/>
      <c r="AZ188" s="348"/>
      <c r="BA188" s="348"/>
      <c r="BB188" s="348"/>
      <c r="BC188" s="348"/>
      <c r="BD188" s="348"/>
      <c r="BE188" s="348"/>
      <c r="BF188" s="348"/>
      <c r="BG188" s="348"/>
      <c r="BH188" s="348"/>
      <c r="BI188" s="348"/>
      <c r="BJ188" s="348"/>
      <c r="BK188" s="348"/>
      <c r="BL188" s="348"/>
      <c r="BM188" s="348"/>
      <c r="BN188" s="348"/>
      <c r="BO188" s="348"/>
      <c r="BP188" s="348"/>
      <c r="BQ188" s="348"/>
      <c r="BR188" s="348"/>
      <c r="BS188" s="348"/>
      <c r="BT188" s="348"/>
      <c r="BU188" s="348"/>
      <c r="BV188" s="348"/>
      <c r="BW188" s="348"/>
      <c r="BX188" s="348"/>
      <c r="BY188" s="348"/>
      <c r="BZ188" s="348"/>
      <c r="CA188" s="348"/>
      <c r="CB188" s="348"/>
      <c r="CC188" s="348"/>
    </row>
    <row r="189" spans="1:81" x14ac:dyDescent="0.25">
      <c r="A189" s="41" t="s">
        <v>1001</v>
      </c>
      <c r="B189" s="41"/>
      <c r="C189" s="41"/>
      <c r="D189" s="41"/>
      <c r="E189" s="41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48"/>
      <c r="AB189" s="348"/>
      <c r="AC189" s="348"/>
      <c r="AD189" s="348"/>
      <c r="AE189" s="348"/>
      <c r="AF189" s="348"/>
      <c r="AG189" s="348"/>
      <c r="AH189" s="348"/>
      <c r="AI189" s="348"/>
      <c r="AJ189" s="348"/>
      <c r="AK189" s="348"/>
      <c r="AL189" s="348"/>
      <c r="AM189" s="348"/>
      <c r="AR189" s="348"/>
      <c r="AS189" s="348"/>
      <c r="AT189" s="348"/>
      <c r="AU189" s="348"/>
      <c r="AV189" s="348"/>
      <c r="AW189" s="348"/>
      <c r="AX189" s="348"/>
      <c r="AY189" s="348"/>
      <c r="AZ189" s="348"/>
      <c r="BA189" s="348"/>
      <c r="BB189" s="348"/>
      <c r="BC189" s="348"/>
      <c r="BD189" s="348"/>
      <c r="BE189" s="348"/>
      <c r="BF189" s="348"/>
      <c r="BG189" s="348"/>
      <c r="BH189" s="348"/>
      <c r="BI189" s="348"/>
      <c r="BJ189" s="348"/>
      <c r="BK189" s="348"/>
      <c r="BL189" s="348"/>
      <c r="BM189" s="348"/>
      <c r="BN189" s="348"/>
      <c r="BO189" s="348"/>
      <c r="BP189" s="348"/>
      <c r="BQ189" s="348"/>
      <c r="BR189" s="348"/>
      <c r="BS189" s="348"/>
      <c r="BT189" s="348"/>
      <c r="BU189" s="348"/>
      <c r="BV189" s="348"/>
      <c r="BW189" s="348"/>
      <c r="BX189" s="348"/>
      <c r="BY189" s="348"/>
      <c r="BZ189" s="348"/>
      <c r="CA189" s="348"/>
      <c r="CB189" s="348"/>
      <c r="CC189" s="348"/>
    </row>
    <row r="190" spans="1:81" x14ac:dyDescent="0.25">
      <c r="A190" s="350" t="s">
        <v>1002</v>
      </c>
      <c r="B190">
        <v>0.76</v>
      </c>
      <c r="C190">
        <v>0.62</v>
      </c>
      <c r="G190" s="348" t="s">
        <v>1031</v>
      </c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348"/>
      <c r="AB190" s="348"/>
      <c r="AC190" s="348"/>
      <c r="AD190" s="348"/>
      <c r="AE190" s="348"/>
      <c r="AF190" s="348"/>
      <c r="AG190" s="348"/>
      <c r="AH190" s="348"/>
      <c r="AI190" s="348"/>
      <c r="AJ190" s="348"/>
      <c r="AK190" s="348"/>
      <c r="AL190" s="348"/>
      <c r="AM190" s="348"/>
      <c r="AR190" s="348"/>
      <c r="AS190" s="348"/>
      <c r="AT190" s="348"/>
      <c r="AU190" s="348"/>
      <c r="AV190" s="348"/>
      <c r="AW190" s="348"/>
      <c r="AX190" s="348"/>
      <c r="AY190" s="348"/>
      <c r="AZ190" s="348"/>
      <c r="BA190" s="348"/>
      <c r="BB190" s="348"/>
      <c r="BC190" s="348"/>
      <c r="BD190" s="348"/>
      <c r="BE190" s="348"/>
      <c r="BF190" s="348"/>
      <c r="BG190" s="348"/>
      <c r="BH190" s="348"/>
      <c r="BI190" s="348"/>
      <c r="BJ190" s="348"/>
      <c r="BK190" s="348"/>
      <c r="BL190" s="348"/>
      <c r="BM190" s="348"/>
      <c r="BN190" s="348"/>
      <c r="BO190" s="348"/>
      <c r="BP190" s="348"/>
      <c r="BQ190" s="348"/>
      <c r="BR190" s="348"/>
      <c r="BS190" s="348"/>
      <c r="BT190" s="348"/>
      <c r="BU190" s="348"/>
      <c r="BV190" s="348"/>
      <c r="BW190" s="348"/>
      <c r="BX190" s="348"/>
      <c r="BY190" s="348"/>
      <c r="BZ190" s="348"/>
      <c r="CA190" s="348"/>
      <c r="CB190" s="348"/>
      <c r="CC190" s="348"/>
    </row>
    <row r="191" spans="1:81" x14ac:dyDescent="0.25">
      <c r="A191" s="351" t="s">
        <v>1003</v>
      </c>
      <c r="B191">
        <v>0.43</v>
      </c>
      <c r="C191">
        <v>0.38</v>
      </c>
      <c r="G191" s="348"/>
      <c r="H191" s="348"/>
      <c r="I191" s="348"/>
      <c r="J191" s="348"/>
      <c r="K191" s="348"/>
      <c r="L191" s="348"/>
      <c r="M191" s="348"/>
      <c r="N191" s="34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  <c r="Y191" s="348"/>
      <c r="Z191" s="348"/>
      <c r="AA191" s="348"/>
      <c r="AB191" s="348"/>
      <c r="AC191" s="348"/>
      <c r="AD191" s="348"/>
      <c r="AE191" s="348"/>
      <c r="AF191" s="348"/>
      <c r="AG191" s="348"/>
      <c r="AH191" s="348"/>
      <c r="AI191" s="348"/>
      <c r="AJ191" s="348"/>
      <c r="AK191" s="348"/>
      <c r="AL191" s="348"/>
      <c r="AM191" s="348"/>
      <c r="AR191" s="348"/>
      <c r="AS191" s="348"/>
      <c r="AT191" s="348"/>
      <c r="AU191" s="348"/>
      <c r="AV191" s="348"/>
      <c r="AW191" s="348"/>
      <c r="AX191" s="348"/>
      <c r="AY191" s="348"/>
      <c r="AZ191" s="348"/>
      <c r="BA191" s="348"/>
      <c r="BB191" s="348"/>
      <c r="BC191" s="348"/>
      <c r="BD191" s="348"/>
      <c r="BE191" s="348"/>
      <c r="BF191" s="348"/>
      <c r="BG191" s="348"/>
      <c r="BH191" s="348"/>
      <c r="BI191" s="348"/>
      <c r="BJ191" s="348"/>
      <c r="BK191" s="348"/>
      <c r="BL191" s="348"/>
      <c r="BM191" s="348"/>
      <c r="BN191" s="348"/>
      <c r="BO191" s="348"/>
      <c r="BP191" s="348"/>
      <c r="BQ191" s="348"/>
      <c r="BR191" s="348"/>
      <c r="BS191" s="348"/>
      <c r="BT191" s="348"/>
      <c r="BU191" s="348"/>
      <c r="BV191" s="348"/>
      <c r="BW191" s="348"/>
      <c r="BX191" s="348"/>
      <c r="BY191" s="348"/>
      <c r="BZ191" s="348"/>
      <c r="CA191" s="348"/>
      <c r="CB191" s="348"/>
      <c r="CC191" s="348"/>
    </row>
    <row r="192" spans="1:81" x14ac:dyDescent="0.25">
      <c r="A192" s="352" t="s">
        <v>1004</v>
      </c>
      <c r="B192">
        <v>0.66</v>
      </c>
      <c r="C192">
        <v>0.95</v>
      </c>
      <c r="G192" s="348"/>
      <c r="H192" s="348"/>
      <c r="I192" s="348"/>
      <c r="J192" s="348"/>
      <c r="K192" s="348"/>
      <c r="L192" s="348"/>
      <c r="M192" s="348"/>
      <c r="N192" s="34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  <c r="Y192" s="348"/>
      <c r="Z192" s="348"/>
      <c r="AA192" s="348"/>
      <c r="AB192" s="348"/>
      <c r="AC192" s="348"/>
      <c r="AD192" s="348"/>
      <c r="AE192" s="348"/>
      <c r="AF192" s="348"/>
      <c r="AG192" s="348"/>
      <c r="AH192" s="348"/>
      <c r="AI192" s="348"/>
      <c r="AJ192" s="348"/>
      <c r="AK192" s="348"/>
      <c r="AL192" s="348"/>
      <c r="AM192" s="348"/>
      <c r="AR192" s="348"/>
      <c r="AS192" s="348"/>
      <c r="AT192" s="348"/>
      <c r="AU192" s="348"/>
      <c r="AV192" s="348"/>
      <c r="AW192" s="348"/>
      <c r="AX192" s="348"/>
      <c r="AY192" s="348"/>
      <c r="AZ192" s="348"/>
      <c r="BA192" s="348"/>
      <c r="BB192" s="348"/>
      <c r="BC192" s="348"/>
      <c r="BD192" s="348"/>
      <c r="BE192" s="348"/>
      <c r="BF192" s="348"/>
      <c r="BG192" s="348"/>
      <c r="BH192" s="348"/>
      <c r="BI192" s="348"/>
      <c r="BJ192" s="348"/>
      <c r="BK192" s="348"/>
      <c r="BL192" s="348"/>
      <c r="BM192" s="348"/>
      <c r="BN192" s="348"/>
      <c r="BO192" s="348"/>
      <c r="BP192" s="348"/>
      <c r="BQ192" s="348"/>
      <c r="BR192" s="348"/>
      <c r="BS192" s="348"/>
      <c r="BT192" s="348"/>
      <c r="BU192" s="348"/>
      <c r="BV192" s="348"/>
      <c r="BW192" s="348"/>
      <c r="BX192" s="348"/>
      <c r="BY192" s="348"/>
      <c r="BZ192" s="348"/>
      <c r="CA192" s="348"/>
      <c r="CB192" s="348"/>
      <c r="CC192" s="348"/>
    </row>
    <row r="193" spans="1:81" x14ac:dyDescent="0.25">
      <c r="A193" s="353" t="s">
        <v>545</v>
      </c>
      <c r="B193">
        <v>0.75</v>
      </c>
      <c r="C193">
        <v>1.1299999999999999</v>
      </c>
      <c r="G193" s="348"/>
      <c r="H193" s="348"/>
      <c r="I193" s="348"/>
      <c r="J193" s="348"/>
      <c r="K193" s="348"/>
      <c r="L193" s="348"/>
      <c r="M193" s="348"/>
      <c r="N193" s="34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  <c r="Y193" s="348"/>
      <c r="Z193" s="348"/>
      <c r="AA193" s="348"/>
      <c r="AB193" s="348"/>
      <c r="AC193" s="348"/>
      <c r="AD193" s="348"/>
      <c r="AE193" s="348"/>
      <c r="AF193" s="348"/>
      <c r="AG193" s="348"/>
      <c r="AH193" s="348"/>
      <c r="AI193" s="348"/>
      <c r="AJ193" s="348"/>
      <c r="AK193" s="348"/>
      <c r="AL193" s="348"/>
      <c r="AM193" s="348"/>
      <c r="AR193" s="348"/>
      <c r="AS193" s="348"/>
      <c r="AT193" s="348"/>
      <c r="AU193" s="348"/>
      <c r="AV193" s="348"/>
      <c r="AW193" s="348"/>
      <c r="AX193" s="348"/>
      <c r="AY193" s="348"/>
      <c r="AZ193" s="348"/>
      <c r="BA193" s="348"/>
      <c r="BB193" s="348"/>
      <c r="BC193" s="348"/>
      <c r="BD193" s="348"/>
      <c r="BE193" s="348"/>
      <c r="BF193" s="348"/>
      <c r="BG193" s="348"/>
      <c r="BH193" s="348"/>
      <c r="BI193" s="348"/>
      <c r="BJ193" s="348"/>
      <c r="BK193" s="348"/>
      <c r="BL193" s="348"/>
      <c r="BM193" s="348"/>
      <c r="BN193" s="348"/>
      <c r="BO193" s="348"/>
      <c r="BP193" s="348"/>
      <c r="BQ193" s="348"/>
      <c r="BR193" s="348"/>
      <c r="BS193" s="348"/>
      <c r="BT193" s="348"/>
      <c r="BU193" s="348"/>
      <c r="BV193" s="348"/>
      <c r="BW193" s="348"/>
      <c r="BX193" s="348"/>
      <c r="BY193" s="348"/>
      <c r="BZ193" s="348"/>
      <c r="CA193" s="348"/>
      <c r="CB193" s="348"/>
      <c r="CC193" s="348"/>
    </row>
    <row r="194" spans="1:81" x14ac:dyDescent="0.25">
      <c r="A194" s="354" t="s">
        <v>1005</v>
      </c>
      <c r="B194">
        <v>1.47</v>
      </c>
      <c r="C194">
        <v>0.55000000000000004</v>
      </c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48"/>
      <c r="AB194" s="348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R194" s="348"/>
      <c r="AS194" s="348"/>
      <c r="AT194" s="348"/>
      <c r="AU194" s="348"/>
      <c r="AV194" s="348"/>
      <c r="AW194" s="348"/>
      <c r="AX194" s="348"/>
      <c r="AY194" s="348"/>
      <c r="AZ194" s="348"/>
      <c r="BA194" s="348"/>
      <c r="BB194" s="348"/>
      <c r="BC194" s="348"/>
      <c r="BD194" s="348"/>
      <c r="BE194" s="348"/>
      <c r="BF194" s="348"/>
      <c r="BG194" s="348"/>
      <c r="BH194" s="348"/>
      <c r="BI194" s="348"/>
      <c r="BJ194" s="348"/>
      <c r="BK194" s="348"/>
      <c r="BL194" s="348"/>
      <c r="BM194" s="348"/>
      <c r="BN194" s="348"/>
      <c r="BO194" s="348"/>
      <c r="BP194" s="348"/>
      <c r="BQ194" s="348"/>
      <c r="BR194" s="348"/>
      <c r="BS194" s="348"/>
      <c r="BT194" s="348"/>
      <c r="BU194" s="348"/>
      <c r="BV194" s="348"/>
      <c r="BW194" s="348"/>
      <c r="BX194" s="348"/>
      <c r="BY194" s="348"/>
      <c r="BZ194" s="348"/>
      <c r="CA194" s="348"/>
      <c r="CB194" s="348"/>
      <c r="CC194" s="348"/>
    </row>
    <row r="195" spans="1:81" x14ac:dyDescent="0.25">
      <c r="A195" s="355" t="s">
        <v>1006</v>
      </c>
      <c r="B195">
        <v>1.24</v>
      </c>
      <c r="C195">
        <v>1.34</v>
      </c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48"/>
      <c r="AB195" s="348"/>
      <c r="AC195" s="348"/>
      <c r="AD195" s="348"/>
      <c r="AE195" s="348"/>
      <c r="AF195" s="348"/>
      <c r="AG195" s="348"/>
      <c r="AH195" s="348"/>
      <c r="AI195" s="348"/>
      <c r="AJ195" s="348"/>
      <c r="AK195" s="348"/>
      <c r="AL195" s="348"/>
      <c r="AM195" s="348"/>
      <c r="AR195" s="348"/>
      <c r="AS195" s="348"/>
      <c r="AT195" s="348"/>
      <c r="AU195" s="348"/>
      <c r="AV195" s="348"/>
      <c r="AW195" s="348"/>
      <c r="AX195" s="348"/>
      <c r="AY195" s="348"/>
      <c r="AZ195" s="348"/>
      <c r="BA195" s="348"/>
      <c r="BB195" s="348"/>
      <c r="BC195" s="348"/>
      <c r="BD195" s="348"/>
      <c r="BE195" s="348"/>
      <c r="BF195" s="348"/>
      <c r="BG195" s="348"/>
      <c r="BH195" s="348"/>
      <c r="BI195" s="348"/>
      <c r="BJ195" s="348"/>
      <c r="BK195" s="348"/>
      <c r="BL195" s="348"/>
      <c r="BM195" s="348"/>
      <c r="BN195" s="348"/>
      <c r="BO195" s="348"/>
      <c r="BP195" s="348"/>
      <c r="BQ195" s="348"/>
      <c r="BR195" s="348"/>
      <c r="BS195" s="348"/>
      <c r="BT195" s="348"/>
      <c r="BU195" s="348"/>
      <c r="BV195" s="348"/>
      <c r="BW195" s="348"/>
      <c r="BX195" s="348"/>
      <c r="BY195" s="348"/>
      <c r="BZ195" s="348"/>
      <c r="CA195" s="348"/>
      <c r="CB195" s="348"/>
      <c r="CC195" s="348"/>
    </row>
    <row r="196" spans="1:81" x14ac:dyDescent="0.25">
      <c r="A196" s="356" t="s">
        <v>1007</v>
      </c>
      <c r="B196">
        <v>1.31</v>
      </c>
      <c r="C196">
        <v>0.75</v>
      </c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348"/>
      <c r="AB196" s="348"/>
      <c r="AC196" s="348"/>
      <c r="AD196" s="348"/>
      <c r="AE196" s="348"/>
      <c r="AF196" s="348"/>
      <c r="AG196" s="348"/>
      <c r="AH196" s="348"/>
      <c r="AI196" s="348"/>
      <c r="AJ196" s="348"/>
      <c r="AK196" s="348"/>
      <c r="AL196" s="348"/>
      <c r="AM196" s="348"/>
      <c r="AR196" s="348"/>
      <c r="AS196" s="348"/>
      <c r="AT196" s="348"/>
      <c r="AU196" s="348"/>
      <c r="AV196" s="348"/>
      <c r="AW196" s="348"/>
      <c r="AX196" s="348"/>
      <c r="AY196" s="348"/>
      <c r="AZ196" s="348"/>
      <c r="BA196" s="348"/>
      <c r="BB196" s="348"/>
      <c r="BC196" s="348"/>
      <c r="BD196" s="348"/>
      <c r="BE196" s="348"/>
      <c r="BF196" s="348"/>
      <c r="BG196" s="348"/>
      <c r="BH196" s="348"/>
      <c r="BI196" s="348"/>
      <c r="BJ196" s="348"/>
      <c r="BK196" s="348"/>
      <c r="BL196" s="348"/>
      <c r="BM196" s="348"/>
      <c r="BN196" s="348"/>
      <c r="BO196" s="348"/>
      <c r="BP196" s="348"/>
      <c r="BQ196" s="348"/>
      <c r="BR196" s="348"/>
      <c r="BS196" s="348"/>
      <c r="BT196" s="348"/>
      <c r="BU196" s="348"/>
      <c r="BV196" s="348"/>
      <c r="BW196" s="348"/>
      <c r="BX196" s="348"/>
      <c r="BY196" s="348"/>
      <c r="BZ196" s="348"/>
      <c r="CA196" s="348"/>
      <c r="CB196" s="348"/>
      <c r="CC196" s="348"/>
    </row>
    <row r="197" spans="1:81" x14ac:dyDescent="0.25">
      <c r="A197" s="41" t="s">
        <v>1008</v>
      </c>
      <c r="B197" s="41"/>
      <c r="C197" s="41"/>
      <c r="D197" s="41"/>
      <c r="E197" s="41"/>
      <c r="G197" s="348"/>
      <c r="H197" s="348"/>
      <c r="I197" s="348"/>
      <c r="J197" s="348"/>
      <c r="K197" s="348"/>
      <c r="L197" s="348"/>
      <c r="M197" s="348"/>
      <c r="N197" s="34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  <c r="Y197" s="348"/>
      <c r="Z197" s="348"/>
      <c r="AA197" s="348"/>
      <c r="AB197" s="348"/>
      <c r="AC197" s="348"/>
      <c r="AD197" s="348"/>
      <c r="AE197" s="348"/>
      <c r="AF197" s="348"/>
      <c r="AG197" s="348"/>
      <c r="AH197" s="348"/>
      <c r="AI197" s="348"/>
      <c r="AJ197" s="348"/>
      <c r="AK197" s="348"/>
      <c r="AL197" s="348"/>
      <c r="AM197" s="348"/>
      <c r="AR197" s="348"/>
      <c r="AS197" s="348"/>
      <c r="AT197" s="348"/>
      <c r="AU197" s="348"/>
      <c r="AV197" s="348"/>
      <c r="AW197" s="348"/>
      <c r="AX197" s="348"/>
      <c r="AY197" s="348"/>
      <c r="AZ197" s="348"/>
      <c r="BA197" s="348"/>
      <c r="BB197" s="348"/>
      <c r="BC197" s="348"/>
      <c r="BD197" s="348"/>
      <c r="BE197" s="348"/>
      <c r="BF197" s="348"/>
      <c r="BG197" s="348"/>
      <c r="BH197" s="348"/>
      <c r="BI197" s="348"/>
      <c r="BJ197" s="348"/>
      <c r="BK197" s="348"/>
      <c r="BL197" s="348"/>
      <c r="BM197" s="348"/>
      <c r="BN197" s="348"/>
      <c r="BO197" s="348"/>
      <c r="BP197" s="348"/>
      <c r="BQ197" s="348"/>
      <c r="BR197" s="348"/>
      <c r="BS197" s="348"/>
      <c r="BT197" s="348"/>
      <c r="BU197" s="348"/>
      <c r="BV197" s="348"/>
      <c r="BW197" s="348"/>
      <c r="BX197" s="348"/>
      <c r="BY197" s="348"/>
      <c r="BZ197" s="348"/>
      <c r="CA197" s="348"/>
      <c r="CB197" s="348"/>
      <c r="CC197" s="348"/>
    </row>
    <row r="198" spans="1:81" x14ac:dyDescent="0.25">
      <c r="A198" s="357" t="s">
        <v>1009</v>
      </c>
      <c r="B198">
        <v>0.62</v>
      </c>
      <c r="C198">
        <v>0.75</v>
      </c>
      <c r="G198" s="348"/>
      <c r="H198" s="348"/>
      <c r="I198" s="348"/>
      <c r="J198" s="348"/>
      <c r="K198" s="348"/>
      <c r="L198" s="348"/>
      <c r="M198" s="348"/>
      <c r="N198" s="34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  <c r="Y198" s="348"/>
      <c r="Z198" s="348"/>
      <c r="AA198" s="348"/>
      <c r="AB198" s="348"/>
      <c r="AC198" s="348"/>
      <c r="AD198" s="348"/>
      <c r="AE198" s="348"/>
      <c r="AF198" s="348"/>
      <c r="AG198" s="348"/>
      <c r="AH198" s="348"/>
      <c r="AI198" s="348"/>
      <c r="AJ198" s="348"/>
      <c r="AK198" s="348"/>
      <c r="AL198" s="348"/>
      <c r="AM198" s="348"/>
      <c r="AR198" s="348"/>
      <c r="AS198" s="348"/>
      <c r="AT198" s="348"/>
      <c r="AU198" s="348"/>
      <c r="AV198" s="348"/>
      <c r="AW198" s="348"/>
      <c r="AX198" s="348"/>
      <c r="AY198" s="348"/>
      <c r="AZ198" s="348"/>
      <c r="BA198" s="348"/>
      <c r="BB198" s="348"/>
      <c r="BC198" s="348"/>
      <c r="BD198" s="348"/>
      <c r="BE198" s="348"/>
      <c r="BF198" s="348"/>
      <c r="BG198" s="348"/>
      <c r="BH198" s="348"/>
      <c r="BI198" s="348"/>
      <c r="BJ198" s="348"/>
      <c r="BK198" s="348"/>
      <c r="BL198" s="348"/>
      <c r="BM198" s="348"/>
      <c r="BN198" s="348"/>
      <c r="BO198" s="348"/>
      <c r="BP198" s="348"/>
      <c r="BQ198" s="348"/>
      <c r="BR198" s="348"/>
      <c r="BS198" s="348"/>
      <c r="BT198" s="348"/>
      <c r="BU198" s="348"/>
      <c r="BV198" s="348"/>
      <c r="BW198" s="348"/>
      <c r="BX198" s="348"/>
      <c r="BY198" s="348"/>
      <c r="BZ198" s="348"/>
      <c r="CA198" s="348"/>
      <c r="CB198" s="348"/>
      <c r="CC198" s="348"/>
    </row>
    <row r="199" spans="1:81" x14ac:dyDescent="0.25">
      <c r="A199" s="358" t="s">
        <v>1010</v>
      </c>
      <c r="B199">
        <v>0.8</v>
      </c>
      <c r="C199">
        <v>0.7</v>
      </c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48"/>
      <c r="AB199" s="348"/>
      <c r="AC199" s="348"/>
      <c r="AD199" s="348"/>
      <c r="AE199" s="348"/>
      <c r="AF199" s="348"/>
      <c r="AG199" s="348"/>
      <c r="AH199" s="348"/>
      <c r="AI199" s="348"/>
      <c r="AJ199" s="348"/>
      <c r="AK199" s="348"/>
      <c r="AL199" s="348"/>
      <c r="AM199" s="348"/>
      <c r="AR199" s="348"/>
      <c r="AS199" s="348"/>
      <c r="AT199" s="348"/>
      <c r="AU199" s="348"/>
      <c r="AV199" s="348"/>
      <c r="AW199" s="348"/>
      <c r="AX199" s="348"/>
      <c r="AY199" s="348"/>
      <c r="AZ199" s="348"/>
      <c r="BA199" s="348"/>
      <c r="BB199" s="348"/>
      <c r="BC199" s="348"/>
      <c r="BD199" s="348"/>
      <c r="BE199" s="348"/>
      <c r="BF199" s="348"/>
      <c r="BG199" s="348"/>
      <c r="BH199" s="348"/>
      <c r="BI199" s="348"/>
      <c r="BJ199" s="348"/>
      <c r="BK199" s="348"/>
      <c r="BL199" s="348"/>
      <c r="BM199" s="348"/>
      <c r="BN199" s="348"/>
      <c r="BO199" s="348"/>
      <c r="BP199" s="348"/>
      <c r="BQ199" s="348"/>
      <c r="BR199" s="348"/>
      <c r="BS199" s="348"/>
      <c r="BT199" s="348"/>
      <c r="BU199" s="348"/>
      <c r="BV199" s="348"/>
      <c r="BW199" s="348"/>
      <c r="BX199" s="348"/>
      <c r="BY199" s="348"/>
      <c r="BZ199" s="348"/>
      <c r="CA199" s="348"/>
      <c r="CB199" s="348"/>
      <c r="CC199" s="348"/>
    </row>
    <row r="200" spans="1:81" x14ac:dyDescent="0.25">
      <c r="A200" s="359" t="s">
        <v>1011</v>
      </c>
      <c r="B200">
        <v>0.73</v>
      </c>
      <c r="C200">
        <v>1.57</v>
      </c>
      <c r="G200" s="348"/>
      <c r="H200" s="348"/>
      <c r="I200" s="348"/>
      <c r="J200" s="348"/>
      <c r="K200" s="348"/>
      <c r="L200" s="348"/>
      <c r="M200" s="348"/>
      <c r="N200" s="34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  <c r="Y200" s="348"/>
      <c r="Z200" s="348"/>
      <c r="AA200" s="348"/>
      <c r="AB200" s="348"/>
      <c r="AC200" s="348"/>
      <c r="AD200" s="348"/>
      <c r="AE200" s="348"/>
      <c r="AF200" s="348"/>
      <c r="AG200" s="348"/>
      <c r="AH200" s="348"/>
      <c r="AI200" s="348"/>
      <c r="AJ200" s="348"/>
      <c r="AK200" s="348"/>
      <c r="AL200" s="348"/>
      <c r="AM200" s="348"/>
      <c r="AR200" s="348"/>
      <c r="AS200" s="348"/>
      <c r="AT200" s="348"/>
      <c r="AU200" s="348"/>
      <c r="AV200" s="348"/>
      <c r="AW200" s="348"/>
      <c r="AX200" s="348"/>
      <c r="AY200" s="348"/>
      <c r="AZ200" s="348"/>
      <c r="BA200" s="348"/>
      <c r="BB200" s="348"/>
      <c r="BC200" s="348"/>
      <c r="BD200" s="348"/>
      <c r="BE200" s="348"/>
      <c r="BF200" s="348"/>
      <c r="BG200" s="348"/>
      <c r="BH200" s="348"/>
      <c r="BI200" s="348"/>
      <c r="BJ200" s="348"/>
      <c r="BK200" s="348"/>
      <c r="BL200" s="348"/>
      <c r="BM200" s="348"/>
      <c r="BN200" s="348"/>
      <c r="BO200" s="348"/>
      <c r="BP200" s="348"/>
      <c r="BQ200" s="348"/>
      <c r="BR200" s="348"/>
      <c r="BS200" s="348"/>
      <c r="BT200" s="348"/>
      <c r="BU200" s="348"/>
      <c r="BV200" s="348"/>
      <c r="BW200" s="348"/>
      <c r="BX200" s="348"/>
      <c r="BY200" s="348"/>
      <c r="BZ200" s="348"/>
      <c r="CA200" s="348"/>
      <c r="CB200" s="348"/>
      <c r="CC200" s="348"/>
    </row>
    <row r="201" spans="1:81" x14ac:dyDescent="0.25">
      <c r="A201" s="360" t="s">
        <v>1012</v>
      </c>
      <c r="B201">
        <v>0.79</v>
      </c>
      <c r="C201">
        <v>0.38</v>
      </c>
      <c r="G201" s="348"/>
      <c r="H201" s="348"/>
      <c r="I201" s="348"/>
      <c r="J201" s="348"/>
      <c r="K201" s="348"/>
      <c r="L201" s="348"/>
      <c r="M201" s="348"/>
      <c r="N201" s="34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  <c r="Y201" s="348"/>
      <c r="Z201" s="348"/>
      <c r="AA201" s="348"/>
      <c r="AB201" s="348"/>
      <c r="AC201" s="348"/>
      <c r="AD201" s="348"/>
      <c r="AE201" s="348"/>
      <c r="AF201" s="348"/>
      <c r="AG201" s="348"/>
      <c r="AH201" s="348"/>
      <c r="AI201" s="348"/>
      <c r="AJ201" s="348"/>
      <c r="AK201" s="348"/>
      <c r="AL201" s="348"/>
      <c r="AM201" s="348"/>
      <c r="AR201" s="348"/>
      <c r="AS201" s="348"/>
      <c r="AT201" s="348"/>
      <c r="AU201" s="348"/>
      <c r="AV201" s="348"/>
      <c r="AW201" s="348"/>
      <c r="AX201" s="348"/>
      <c r="AY201" s="348"/>
      <c r="AZ201" s="348"/>
      <c r="BA201" s="348"/>
      <c r="BB201" s="348"/>
      <c r="BC201" s="348"/>
      <c r="BD201" s="348"/>
      <c r="BE201" s="348"/>
      <c r="BF201" s="348"/>
      <c r="BG201" s="348"/>
      <c r="BH201" s="348"/>
      <c r="BI201" s="348"/>
      <c r="BJ201" s="348"/>
      <c r="BK201" s="348"/>
      <c r="BL201" s="348"/>
      <c r="BM201" s="348"/>
      <c r="BN201" s="348"/>
      <c r="BO201" s="348"/>
      <c r="BP201" s="348"/>
      <c r="BQ201" s="348"/>
      <c r="BR201" s="348"/>
      <c r="BS201" s="348"/>
      <c r="BT201" s="348"/>
      <c r="BU201" s="348"/>
      <c r="BV201" s="348"/>
      <c r="BW201" s="348"/>
      <c r="BX201" s="348"/>
      <c r="BY201" s="348"/>
      <c r="BZ201" s="348"/>
      <c r="CA201" s="348"/>
      <c r="CB201" s="348"/>
      <c r="CC201" s="348"/>
    </row>
    <row r="202" spans="1:81" x14ac:dyDescent="0.25">
      <c r="A202" s="361" t="s">
        <v>1013</v>
      </c>
      <c r="B202">
        <v>1.18</v>
      </c>
      <c r="C202">
        <v>1.33</v>
      </c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48"/>
      <c r="AB202" s="348"/>
      <c r="AC202" s="348"/>
      <c r="AD202" s="348"/>
      <c r="AE202" s="348"/>
      <c r="AF202" s="348"/>
      <c r="AG202" s="348"/>
      <c r="AH202" s="348"/>
      <c r="AI202" s="348"/>
      <c r="AJ202" s="348"/>
      <c r="AK202" s="348"/>
      <c r="AL202" s="348"/>
      <c r="AM202" s="348"/>
      <c r="AR202" s="348"/>
      <c r="AS202" s="348"/>
      <c r="AT202" s="348"/>
      <c r="AU202" s="348"/>
      <c r="AV202" s="348"/>
      <c r="AW202" s="348"/>
      <c r="AX202" s="348"/>
      <c r="AY202" s="348"/>
      <c r="AZ202" s="348"/>
      <c r="BA202" s="348"/>
      <c r="BB202" s="348"/>
      <c r="BC202" s="348"/>
      <c r="BD202" s="348"/>
      <c r="BE202" s="348"/>
      <c r="BF202" s="348"/>
      <c r="BG202" s="348"/>
      <c r="BH202" s="348"/>
      <c r="BI202" s="348"/>
      <c r="BJ202" s="348"/>
      <c r="BK202" s="348"/>
      <c r="BL202" s="348"/>
      <c r="BM202" s="348"/>
      <c r="BN202" s="348"/>
      <c r="BO202" s="348"/>
      <c r="BP202" s="348"/>
      <c r="BQ202" s="348"/>
      <c r="BR202" s="348"/>
      <c r="BS202" s="348"/>
      <c r="BT202" s="348"/>
      <c r="BU202" s="348"/>
      <c r="BV202" s="348"/>
      <c r="BW202" s="348"/>
      <c r="BX202" s="348"/>
      <c r="BY202" s="348"/>
      <c r="BZ202" s="348"/>
      <c r="CA202" s="348"/>
      <c r="CB202" s="348"/>
      <c r="CC202" s="348"/>
    </row>
    <row r="203" spans="1:81" x14ac:dyDescent="0.25">
      <c r="A203" s="362" t="s">
        <v>1014</v>
      </c>
      <c r="B203">
        <v>0.49</v>
      </c>
      <c r="C203">
        <v>0.81</v>
      </c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48"/>
      <c r="AB203" s="348"/>
      <c r="AC203" s="348"/>
      <c r="AD203" s="348"/>
      <c r="AE203" s="348"/>
      <c r="AF203" s="348"/>
      <c r="AG203" s="348"/>
      <c r="AH203" s="348"/>
      <c r="AI203" s="348"/>
      <c r="AJ203" s="348"/>
      <c r="AK203" s="348"/>
      <c r="AL203" s="348"/>
      <c r="AM203" s="348"/>
      <c r="AR203" s="348"/>
      <c r="AS203" s="348"/>
      <c r="AT203" s="348"/>
      <c r="AU203" s="348"/>
      <c r="AV203" s="348"/>
      <c r="AW203" s="348"/>
      <c r="AX203" s="348"/>
      <c r="AY203" s="348"/>
      <c r="AZ203" s="348"/>
      <c r="BA203" s="348"/>
      <c r="BB203" s="348"/>
      <c r="BC203" s="348"/>
      <c r="BD203" s="348"/>
      <c r="BE203" s="348"/>
      <c r="BF203" s="348"/>
      <c r="BG203" s="348"/>
      <c r="BH203" s="348"/>
      <c r="BI203" s="348"/>
      <c r="BJ203" s="348"/>
      <c r="BK203" s="348"/>
      <c r="BL203" s="348"/>
      <c r="BM203" s="348"/>
      <c r="BN203" s="348"/>
      <c r="BO203" s="348"/>
      <c r="BP203" s="348"/>
      <c r="BQ203" s="348"/>
      <c r="BR203" s="348"/>
      <c r="BS203" s="348"/>
      <c r="BT203" s="348"/>
      <c r="BU203" s="348"/>
      <c r="BV203" s="348"/>
      <c r="BW203" s="348"/>
      <c r="BX203" s="348"/>
      <c r="BY203" s="348"/>
      <c r="BZ203" s="348"/>
      <c r="CA203" s="348"/>
      <c r="CB203" s="348"/>
      <c r="CC203" s="348"/>
    </row>
    <row r="204" spans="1:81" x14ac:dyDescent="0.25">
      <c r="A204" s="363" t="s">
        <v>1015</v>
      </c>
      <c r="B204">
        <v>1.1299999999999999</v>
      </c>
      <c r="C204">
        <v>1.1499999999999999</v>
      </c>
      <c r="G204" s="696"/>
      <c r="H204" s="696"/>
      <c r="I204" s="696"/>
      <c r="J204" s="696"/>
      <c r="K204" s="696"/>
      <c r="L204" s="696"/>
      <c r="M204" s="696"/>
      <c r="N204" s="696"/>
      <c r="O204" s="696"/>
      <c r="P204" s="696"/>
      <c r="Q204" s="696"/>
      <c r="R204" s="696"/>
      <c r="S204" s="696"/>
      <c r="T204" s="696"/>
      <c r="U204" s="696"/>
      <c r="V204" s="696"/>
      <c r="W204" s="696"/>
      <c r="X204" s="696"/>
      <c r="Y204" s="696"/>
      <c r="Z204" s="696"/>
      <c r="AA204" s="696"/>
      <c r="AB204" s="696"/>
      <c r="AC204" s="696"/>
      <c r="AD204" s="696"/>
      <c r="AE204" s="696"/>
      <c r="AF204" s="696"/>
      <c r="AG204" s="696"/>
      <c r="AH204" s="696"/>
      <c r="AI204" s="696"/>
      <c r="AJ204" s="696"/>
      <c r="AK204" s="696"/>
      <c r="AL204" s="696"/>
      <c r="AM204" s="696"/>
      <c r="AR204" s="696"/>
      <c r="AS204" s="696"/>
      <c r="AT204" s="696"/>
      <c r="AU204" s="696"/>
      <c r="AV204" s="696"/>
      <c r="AW204" s="696"/>
      <c r="AX204" s="696"/>
      <c r="AY204" s="696"/>
      <c r="AZ204" s="696"/>
      <c r="BA204" s="696"/>
      <c r="BB204" s="696"/>
      <c r="BC204" s="696"/>
      <c r="BD204" s="696"/>
      <c r="BE204" s="696"/>
      <c r="BF204" s="696"/>
      <c r="BG204" s="696"/>
      <c r="BH204" s="696"/>
      <c r="BI204" s="696"/>
      <c r="BJ204" s="696"/>
      <c r="BK204" s="696"/>
      <c r="BL204" s="696"/>
      <c r="BM204" s="696"/>
      <c r="BN204" s="696"/>
      <c r="BO204" s="696"/>
      <c r="BP204" s="696"/>
      <c r="BQ204" s="696"/>
      <c r="BR204" s="696"/>
      <c r="BS204" s="696"/>
      <c r="BT204" s="696"/>
      <c r="BU204" s="696"/>
      <c r="BV204" s="696"/>
      <c r="BW204" s="696"/>
      <c r="BX204" s="696"/>
      <c r="BY204" s="696"/>
      <c r="BZ204" s="696"/>
      <c r="CA204" s="696"/>
      <c r="CB204" s="696"/>
      <c r="CC204" s="696"/>
    </row>
    <row r="205" spans="1:81" x14ac:dyDescent="0.25">
      <c r="A205" s="44" t="s">
        <v>1036</v>
      </c>
      <c r="B205" s="44"/>
      <c r="C205" s="44"/>
      <c r="D205" s="44"/>
      <c r="E205" s="44"/>
      <c r="G205" s="696"/>
      <c r="H205" s="696"/>
      <c r="I205" s="696"/>
      <c r="J205" s="696"/>
      <c r="K205" s="696"/>
      <c r="L205" s="696"/>
      <c r="M205" s="696"/>
      <c r="N205" s="696"/>
      <c r="O205" s="696"/>
      <c r="P205" s="696"/>
      <c r="Q205" s="696"/>
      <c r="R205" s="696"/>
      <c r="S205" s="696"/>
      <c r="T205" s="696"/>
      <c r="U205" s="696"/>
      <c r="V205" s="696"/>
      <c r="W205" s="696"/>
      <c r="X205" s="696"/>
      <c r="Y205" s="696"/>
      <c r="Z205" s="696"/>
      <c r="AA205" s="696"/>
      <c r="AB205" s="696"/>
      <c r="AC205" s="696"/>
      <c r="AD205" s="696"/>
      <c r="AE205" s="696"/>
      <c r="AF205" s="696"/>
      <c r="AG205" s="696"/>
      <c r="AH205" s="696"/>
      <c r="AI205" s="696"/>
      <c r="AJ205" s="696"/>
      <c r="AK205" s="696"/>
      <c r="AL205" s="696"/>
      <c r="AM205" s="696"/>
      <c r="AR205" s="696"/>
      <c r="AS205" s="696"/>
      <c r="AT205" s="696"/>
      <c r="AU205" s="696"/>
      <c r="AV205" s="696"/>
      <c r="AW205" s="696"/>
      <c r="AX205" s="696"/>
      <c r="AY205" s="696"/>
      <c r="AZ205" s="696"/>
      <c r="BA205" s="696"/>
      <c r="BB205" s="696"/>
      <c r="BC205" s="696"/>
      <c r="BD205" s="696"/>
      <c r="BE205" s="696"/>
      <c r="BF205" s="696"/>
      <c r="BG205" s="696"/>
      <c r="BH205" s="696"/>
      <c r="BI205" s="696"/>
      <c r="BJ205" s="696"/>
      <c r="BK205" s="696"/>
      <c r="BL205" s="696"/>
      <c r="BM205" s="696"/>
      <c r="BN205" s="696"/>
      <c r="BO205" s="696"/>
      <c r="BP205" s="696"/>
      <c r="BQ205" s="696"/>
      <c r="BR205" s="696"/>
      <c r="BS205" s="696"/>
      <c r="BT205" s="696"/>
      <c r="BU205" s="696"/>
      <c r="BV205" s="696"/>
      <c r="BW205" s="696"/>
      <c r="BX205" s="696"/>
      <c r="BY205" s="696"/>
      <c r="BZ205" s="696"/>
      <c r="CA205" s="696"/>
      <c r="CB205" s="696"/>
      <c r="CC205" s="696"/>
    </row>
    <row r="206" spans="1:81" s="696" customFormat="1" x14ac:dyDescent="0.25">
      <c r="A206" s="1037" t="s">
        <v>1049</v>
      </c>
      <c r="B206" s="696">
        <v>2.11</v>
      </c>
      <c r="C206" s="696">
        <v>1.8</v>
      </c>
      <c r="AN206" s="1828"/>
      <c r="AO206" s="1828"/>
      <c r="AP206" s="1828"/>
      <c r="AQ206" s="1828"/>
    </row>
    <row r="207" spans="1:81" s="696" customFormat="1" x14ac:dyDescent="0.25">
      <c r="A207" s="1037" t="s">
        <v>557</v>
      </c>
      <c r="B207" s="696">
        <v>1.04</v>
      </c>
      <c r="C207" s="696">
        <v>1.54</v>
      </c>
      <c r="AN207" s="1828"/>
      <c r="AO207" s="1828"/>
      <c r="AP207" s="1828"/>
      <c r="AQ207" s="1828"/>
    </row>
    <row r="208" spans="1:81" x14ac:dyDescent="0.25">
      <c r="A208" s="697" t="s">
        <v>558</v>
      </c>
      <c r="B208">
        <v>1.1499999999999999</v>
      </c>
      <c r="C208">
        <v>1.19</v>
      </c>
      <c r="G208" s="696"/>
      <c r="H208" s="696"/>
      <c r="I208" s="696"/>
      <c r="J208" s="696"/>
      <c r="K208" s="696"/>
      <c r="L208" s="696"/>
      <c r="M208" s="696"/>
      <c r="N208" s="696"/>
      <c r="O208" s="696"/>
      <c r="P208" s="696"/>
      <c r="Q208" s="696"/>
      <c r="R208" s="696"/>
      <c r="S208" s="696"/>
      <c r="T208" s="696"/>
      <c r="U208" s="696"/>
      <c r="V208" s="696"/>
      <c r="W208" s="696"/>
      <c r="X208" s="696"/>
      <c r="Y208" s="696"/>
      <c r="Z208" s="696"/>
      <c r="AA208" s="696"/>
      <c r="AB208" s="696"/>
      <c r="AC208" s="696"/>
      <c r="AD208" s="696"/>
      <c r="AE208" s="696"/>
      <c r="AF208" s="696"/>
      <c r="AG208" s="696"/>
      <c r="AH208" s="696"/>
      <c r="AI208" s="696"/>
      <c r="AJ208" s="696"/>
      <c r="AK208" s="696"/>
      <c r="AL208" s="696"/>
      <c r="AM208" s="696"/>
      <c r="AR208" s="696"/>
      <c r="AS208" s="696"/>
      <c r="AT208" s="696"/>
      <c r="AU208" s="696"/>
      <c r="AV208" s="696"/>
      <c r="AW208" s="696"/>
      <c r="AX208" s="696"/>
      <c r="AY208" s="696"/>
      <c r="AZ208" s="696"/>
      <c r="BA208" s="696"/>
      <c r="BB208" s="696"/>
      <c r="BC208" s="696"/>
      <c r="BD208" s="696"/>
      <c r="BE208" s="696"/>
      <c r="BF208" s="696"/>
      <c r="BG208" s="696"/>
      <c r="BH208" s="696"/>
      <c r="BI208" s="696"/>
      <c r="BJ208" s="696"/>
      <c r="BK208" s="696"/>
      <c r="BL208" s="696"/>
      <c r="BM208" s="696"/>
      <c r="BN208" s="696"/>
      <c r="BO208" s="696"/>
      <c r="BP208" s="696"/>
      <c r="BQ208" s="696"/>
      <c r="BR208" s="696"/>
      <c r="BS208" s="696"/>
      <c r="BT208" s="696"/>
      <c r="BU208" s="696"/>
      <c r="BV208" s="696"/>
      <c r="BW208" s="696"/>
      <c r="BX208" s="696"/>
      <c r="BY208" s="696"/>
      <c r="BZ208" s="696"/>
      <c r="CA208" s="696"/>
      <c r="CB208" s="696"/>
      <c r="CC208" s="696"/>
    </row>
    <row r="209" spans="1:91" x14ac:dyDescent="0.25">
      <c r="A209" s="44" t="s">
        <v>1037</v>
      </c>
      <c r="B209" s="44"/>
      <c r="C209" s="44"/>
      <c r="D209" s="44"/>
      <c r="E209" s="44"/>
      <c r="G209" s="696"/>
      <c r="H209" s="696"/>
      <c r="I209" s="696"/>
      <c r="J209" s="696"/>
      <c r="K209" s="696"/>
      <c r="L209" s="696"/>
      <c r="M209" s="696"/>
      <c r="N209" s="696"/>
      <c r="O209" s="696"/>
      <c r="P209" s="696"/>
      <c r="Q209" s="696"/>
      <c r="R209" s="696"/>
      <c r="S209" s="696"/>
      <c r="T209" s="696"/>
      <c r="U209" s="696"/>
      <c r="V209" s="696"/>
      <c r="W209" s="696"/>
      <c r="X209" s="696"/>
      <c r="Y209" s="696"/>
      <c r="Z209" s="696"/>
      <c r="AA209" s="696"/>
      <c r="AB209" s="696"/>
      <c r="AC209" s="696"/>
      <c r="AD209" s="696"/>
      <c r="AE209" s="696"/>
      <c r="AF209" s="696"/>
      <c r="AG209" s="696"/>
      <c r="AH209" s="696"/>
      <c r="AI209" s="696"/>
      <c r="AJ209" s="696"/>
      <c r="AK209" s="696"/>
      <c r="AL209" s="696"/>
      <c r="AM209" s="696"/>
      <c r="AR209" s="696"/>
      <c r="AS209" s="696"/>
      <c r="AT209" s="696"/>
      <c r="AU209" s="696"/>
      <c r="AV209" s="696"/>
      <c r="AW209" s="696"/>
      <c r="AX209" s="696"/>
      <c r="AY209" s="696"/>
      <c r="AZ209" s="696"/>
      <c r="BA209" s="696"/>
      <c r="BB209" s="696"/>
      <c r="BC209" s="696"/>
      <c r="BD209" s="696"/>
      <c r="BE209" s="696"/>
      <c r="BF209" s="696"/>
      <c r="BG209" s="696"/>
      <c r="BH209" s="696"/>
      <c r="BI209" s="696"/>
      <c r="BJ209" s="696"/>
      <c r="BK209" s="696"/>
      <c r="BL209" s="696"/>
      <c r="BM209" s="696"/>
      <c r="BN209" s="696"/>
      <c r="BO209" s="696"/>
      <c r="BP209" s="696"/>
      <c r="BQ209" s="696"/>
      <c r="BR209" s="696"/>
      <c r="BS209" s="696"/>
      <c r="BT209" s="696"/>
      <c r="BU209" s="696"/>
      <c r="BV209" s="696"/>
      <c r="BW209" s="696"/>
      <c r="BX209" s="696"/>
      <c r="BY209" s="696"/>
      <c r="BZ209" s="696"/>
      <c r="CA209" s="696"/>
      <c r="CB209" s="696"/>
      <c r="CC209" s="696"/>
    </row>
    <row r="210" spans="1:91" x14ac:dyDescent="0.25">
      <c r="A210" s="698" t="s">
        <v>1050</v>
      </c>
      <c r="B210">
        <v>2.2999999999999998</v>
      </c>
      <c r="C210">
        <v>1.67</v>
      </c>
      <c r="G210" s="696"/>
      <c r="H210" s="696"/>
      <c r="I210" s="696"/>
      <c r="J210" s="696"/>
      <c r="K210" s="696"/>
      <c r="L210" s="696"/>
      <c r="M210" s="696"/>
      <c r="N210" s="696"/>
      <c r="O210" s="696"/>
      <c r="P210" s="696"/>
      <c r="Q210" s="696"/>
      <c r="R210" s="696"/>
      <c r="S210" s="696"/>
      <c r="T210" s="696"/>
      <c r="U210" s="696"/>
      <c r="V210" s="696"/>
      <c r="W210" s="696"/>
      <c r="X210" s="696"/>
      <c r="Y210" s="696"/>
      <c r="Z210" s="696"/>
      <c r="AA210" s="696"/>
      <c r="AB210" s="696"/>
      <c r="AC210" s="696"/>
      <c r="AD210" s="696"/>
      <c r="AE210" s="696"/>
      <c r="AF210" s="696"/>
      <c r="AG210" s="696"/>
      <c r="AH210" s="696"/>
      <c r="AI210" s="696"/>
      <c r="AJ210" s="696"/>
      <c r="AK210" s="696"/>
      <c r="AL210" s="696"/>
      <c r="AM210" s="696"/>
      <c r="AR210" s="696"/>
      <c r="AS210" s="696"/>
      <c r="AT210" s="696"/>
      <c r="AU210" s="696"/>
      <c r="AV210" s="696"/>
      <c r="AW210" s="696"/>
      <c r="AX210" s="696"/>
      <c r="AY210" s="696"/>
      <c r="AZ210" s="696"/>
      <c r="BA210" s="696"/>
      <c r="BB210" s="696"/>
      <c r="BC210" s="696"/>
      <c r="BD210" s="696"/>
      <c r="BE210" s="696"/>
      <c r="BF210" s="696"/>
      <c r="BG210" s="696"/>
      <c r="BH210" s="696"/>
      <c r="BI210" s="696"/>
      <c r="BJ210" s="696"/>
      <c r="BK210" s="696"/>
      <c r="BL210" s="696"/>
      <c r="BM210" s="696"/>
      <c r="BN210" s="696"/>
      <c r="BO210" s="696"/>
      <c r="BP210" s="696"/>
      <c r="BQ210" s="696"/>
      <c r="BR210" s="696"/>
      <c r="BS210" s="696"/>
      <c r="BT210" s="696"/>
      <c r="BU210" s="696"/>
      <c r="BV210" s="696"/>
      <c r="BW210" s="696"/>
      <c r="BX210" s="696"/>
      <c r="BY210" s="696"/>
      <c r="BZ210" s="696"/>
      <c r="CA210" s="696"/>
      <c r="CB210" s="696"/>
      <c r="CC210" s="696"/>
    </row>
    <row r="211" spans="1:91" x14ac:dyDescent="0.25">
      <c r="A211" s="39" t="s">
        <v>1038</v>
      </c>
      <c r="B211" s="39"/>
      <c r="C211" s="39"/>
      <c r="D211" s="39"/>
      <c r="E211" s="39"/>
      <c r="G211" s="696"/>
      <c r="H211" s="696"/>
      <c r="I211" s="696"/>
      <c r="J211" s="696"/>
      <c r="K211" s="696"/>
      <c r="L211" s="696"/>
      <c r="M211" s="696"/>
      <c r="N211" s="696"/>
      <c r="O211" s="696"/>
      <c r="P211" s="696"/>
      <c r="Q211" s="696"/>
      <c r="R211" s="696"/>
      <c r="S211" s="696"/>
      <c r="T211" s="696"/>
      <c r="U211" s="696"/>
      <c r="V211" s="696"/>
      <c r="W211" s="696"/>
      <c r="X211" s="696"/>
      <c r="Y211" s="696"/>
      <c r="Z211" s="696"/>
      <c r="AA211" s="696"/>
      <c r="AB211" s="696"/>
      <c r="AC211" s="696"/>
      <c r="AD211" s="696"/>
      <c r="AE211" s="696"/>
      <c r="AF211" s="696"/>
      <c r="AG211" s="696"/>
      <c r="AH211" s="696"/>
      <c r="AI211" s="696"/>
      <c r="AJ211" s="696"/>
      <c r="AK211" s="696"/>
      <c r="AL211" s="696"/>
      <c r="AM211" s="696"/>
      <c r="AR211" s="696"/>
      <c r="AS211" s="696"/>
      <c r="AT211" s="696"/>
      <c r="AU211" s="696"/>
      <c r="AV211" s="696"/>
      <c r="AW211" s="696"/>
      <c r="AX211" s="696"/>
      <c r="AY211" s="696"/>
      <c r="AZ211" s="696"/>
      <c r="BA211" s="696"/>
      <c r="BB211" s="696"/>
      <c r="BC211" s="696"/>
      <c r="BD211" s="696"/>
      <c r="BE211" s="696"/>
      <c r="BF211" s="696"/>
      <c r="BG211" s="696"/>
      <c r="BH211" s="696"/>
      <c r="BI211" s="696"/>
      <c r="BJ211" s="696"/>
      <c r="BK211" s="696"/>
      <c r="BL211" s="696"/>
      <c r="BM211" s="696"/>
      <c r="BN211" s="696"/>
      <c r="BO211" s="696"/>
      <c r="BP211" s="696"/>
      <c r="BQ211" s="696"/>
      <c r="BR211" s="696"/>
      <c r="BS211" s="696"/>
      <c r="BT211" s="696"/>
      <c r="BU211" s="696"/>
      <c r="BV211" s="696"/>
      <c r="BW211" s="696"/>
      <c r="BX211" s="696"/>
      <c r="BY211" s="696"/>
      <c r="BZ211" s="696"/>
      <c r="CA211" s="696"/>
      <c r="CB211" s="696"/>
      <c r="CC211" s="696"/>
    </row>
    <row r="212" spans="1:91" x14ac:dyDescent="0.25">
      <c r="A212" s="699" t="s">
        <v>1051</v>
      </c>
      <c r="B212">
        <v>0.76</v>
      </c>
      <c r="C212">
        <v>0.64</v>
      </c>
    </row>
    <row r="213" spans="1:91" x14ac:dyDescent="0.25">
      <c r="A213" s="41" t="s">
        <v>1082</v>
      </c>
      <c r="B213" s="41"/>
      <c r="C213" s="41"/>
      <c r="D213" s="41"/>
      <c r="E213" s="41"/>
      <c r="G213" s="1280"/>
      <c r="H213" s="1280"/>
      <c r="I213" s="1280"/>
      <c r="J213" s="1280"/>
      <c r="K213" s="1280"/>
      <c r="L213" s="1280"/>
      <c r="M213" s="1280"/>
      <c r="N213" s="1280"/>
      <c r="O213" s="1280"/>
      <c r="P213" s="1280"/>
      <c r="Q213" s="1280"/>
      <c r="R213" s="1280"/>
      <c r="S213" s="1280"/>
      <c r="T213" s="1280"/>
      <c r="U213" s="1280"/>
      <c r="V213" s="1280"/>
      <c r="W213" s="1280"/>
      <c r="X213" s="1280"/>
      <c r="Y213" s="1280"/>
      <c r="Z213" s="1280"/>
      <c r="AA213" s="1280"/>
      <c r="AB213" s="1280"/>
      <c r="AC213" s="1280"/>
      <c r="AD213" s="1280"/>
      <c r="AE213" s="1280"/>
      <c r="AF213" s="1280"/>
      <c r="AG213" s="1280"/>
      <c r="AH213" s="1280"/>
      <c r="AI213" s="1280"/>
      <c r="AJ213" s="1280"/>
      <c r="AK213" s="1280"/>
      <c r="AL213" s="1280"/>
      <c r="AM213" s="1280"/>
      <c r="AR213" s="1280"/>
      <c r="AS213" s="1280"/>
      <c r="AT213" s="1280"/>
      <c r="AU213" s="1280"/>
      <c r="AV213" s="1280"/>
      <c r="AW213" s="1280"/>
      <c r="AX213" s="1280"/>
      <c r="AY213" s="1280"/>
      <c r="AZ213" s="1280"/>
      <c r="BA213" s="1280"/>
      <c r="BB213" s="1280"/>
      <c r="BC213" s="1280"/>
      <c r="BD213" s="1280"/>
      <c r="BE213" s="1280"/>
      <c r="BF213" s="1280"/>
      <c r="BG213" s="1280"/>
      <c r="BH213" s="1280"/>
      <c r="BI213" s="1280"/>
      <c r="BJ213" s="1280"/>
      <c r="BK213" s="1280"/>
      <c r="BL213" s="1280"/>
      <c r="BM213" s="1280"/>
      <c r="BN213" s="1280"/>
      <c r="BO213" s="1280"/>
      <c r="BP213" s="1280"/>
      <c r="BQ213" s="1280"/>
      <c r="BR213" s="1280"/>
      <c r="BS213" s="1280"/>
      <c r="BT213" s="1280"/>
      <c r="BU213" s="1280"/>
      <c r="BV213" s="1280"/>
      <c r="BW213" s="1280"/>
      <c r="BX213" s="1280"/>
      <c r="BY213" s="1280"/>
      <c r="BZ213" s="1280"/>
      <c r="CA213" s="1280"/>
      <c r="CB213" s="1280"/>
      <c r="CC213" s="1280"/>
      <c r="CD213" s="1280"/>
      <c r="CE213" s="1280"/>
      <c r="CF213" s="1280"/>
      <c r="CG213" s="1280"/>
      <c r="CH213" s="1280"/>
      <c r="CI213" s="1280"/>
      <c r="CJ213" s="1280"/>
      <c r="CK213" s="1280"/>
      <c r="CL213" s="1280"/>
      <c r="CM213" s="1280"/>
    </row>
    <row r="214" spans="1:91" x14ac:dyDescent="0.25">
      <c r="A214" s="1281" t="s">
        <v>1083</v>
      </c>
      <c r="B214">
        <v>0.93</v>
      </c>
      <c r="C214">
        <v>1.07</v>
      </c>
      <c r="G214" s="1280"/>
      <c r="H214" s="1280"/>
      <c r="I214" s="1280"/>
      <c r="J214" s="1280"/>
      <c r="K214" s="1280"/>
      <c r="L214" s="1280"/>
      <c r="M214" s="1280"/>
      <c r="N214" s="1280"/>
      <c r="O214" s="1280"/>
      <c r="P214" s="1280"/>
      <c r="Q214" s="1280"/>
      <c r="R214" s="1280"/>
      <c r="S214" s="1280"/>
      <c r="T214" s="1280"/>
      <c r="U214" s="1280"/>
      <c r="V214" s="1280"/>
      <c r="W214" s="1280"/>
      <c r="X214" s="1280"/>
      <c r="Y214" s="1280"/>
      <c r="Z214" s="1280"/>
      <c r="AA214" s="1280"/>
      <c r="AB214" s="1280"/>
      <c r="AC214" s="1280"/>
      <c r="AD214" s="1280"/>
      <c r="AE214" s="1280"/>
      <c r="AF214" s="1280"/>
      <c r="AG214" s="1280"/>
      <c r="AH214" s="1280"/>
      <c r="AI214" s="1280"/>
      <c r="AJ214" s="1280"/>
      <c r="AK214" s="1280"/>
      <c r="AL214" s="1280"/>
      <c r="AM214" s="1280"/>
      <c r="AR214" s="1280"/>
      <c r="AS214" s="1280"/>
      <c r="AT214" s="1280"/>
      <c r="AU214" s="1280"/>
      <c r="AV214" s="1280"/>
      <c r="AW214" s="1280"/>
      <c r="AX214" s="1280"/>
      <c r="AY214" s="1280"/>
      <c r="AZ214" s="1280"/>
      <c r="BA214" s="1280"/>
      <c r="BB214" s="1280"/>
      <c r="BC214" s="1280"/>
      <c r="BD214" s="1280"/>
      <c r="BE214" s="1280"/>
      <c r="BF214" s="1280"/>
      <c r="BG214" s="1280"/>
      <c r="BH214" s="1280"/>
      <c r="BI214" s="1280"/>
      <c r="BJ214" s="1280"/>
      <c r="BK214" s="1280"/>
      <c r="BL214" s="1280"/>
      <c r="BM214" s="1280"/>
      <c r="BN214" s="1280"/>
      <c r="BO214" s="1280"/>
      <c r="BP214" s="1280"/>
      <c r="BQ214" s="1280"/>
      <c r="BR214" s="1280"/>
      <c r="BS214" s="1280"/>
      <c r="BT214" s="1280"/>
      <c r="BU214" s="1280"/>
      <c r="BV214" s="1280"/>
      <c r="BW214" s="1280"/>
      <c r="BX214" s="1280"/>
      <c r="BY214" s="1280"/>
      <c r="BZ214" s="1280"/>
      <c r="CA214" s="1280"/>
      <c r="CB214" s="1280"/>
      <c r="CC214" s="1280"/>
      <c r="CD214" s="1280"/>
      <c r="CE214" s="1280"/>
      <c r="CF214" s="1280"/>
      <c r="CG214" s="1280"/>
      <c r="CH214" s="1280"/>
      <c r="CI214" s="1280"/>
      <c r="CJ214" s="1280"/>
      <c r="CK214" s="1280"/>
      <c r="CL214" s="1280"/>
      <c r="CM214" s="1280"/>
    </row>
    <row r="215" spans="1:91" x14ac:dyDescent="0.25">
      <c r="A215" s="1282" t="s">
        <v>1084</v>
      </c>
      <c r="B215">
        <v>1.04</v>
      </c>
      <c r="C215">
        <v>0.98</v>
      </c>
      <c r="G215" s="1280"/>
      <c r="H215" s="1280"/>
      <c r="I215" s="1280"/>
      <c r="J215" s="1280"/>
      <c r="K215" s="1280"/>
      <c r="L215" s="1280"/>
      <c r="M215" s="1280"/>
      <c r="N215" s="1280"/>
      <c r="O215" s="1280"/>
      <c r="P215" s="1280"/>
      <c r="Q215" s="1280"/>
      <c r="R215" s="1280"/>
      <c r="S215" s="1280"/>
      <c r="T215" s="1280"/>
      <c r="U215" s="1280"/>
      <c r="V215" s="1280"/>
      <c r="W215" s="1280"/>
      <c r="X215" s="1280"/>
      <c r="Y215" s="1280"/>
      <c r="Z215" s="1280"/>
      <c r="AA215" s="1280"/>
      <c r="AB215" s="1280"/>
      <c r="AC215" s="1280"/>
      <c r="AD215" s="1280"/>
      <c r="AE215" s="1280"/>
      <c r="AF215" s="1280"/>
      <c r="AG215" s="1280"/>
      <c r="AH215" s="1280"/>
      <c r="AI215" s="1280"/>
      <c r="AJ215" s="1280"/>
      <c r="AK215" s="1280"/>
      <c r="AL215" s="1280"/>
      <c r="AM215" s="1280"/>
      <c r="AR215" s="1280"/>
      <c r="AS215" s="1280"/>
      <c r="AT215" s="1280"/>
      <c r="AU215" s="1280"/>
      <c r="AV215" s="1280"/>
      <c r="AW215" s="1280"/>
      <c r="AX215" s="1280"/>
      <c r="AY215" s="1280"/>
      <c r="AZ215" s="1280"/>
      <c r="BA215" s="1280"/>
      <c r="BB215" s="1280"/>
      <c r="BC215" s="1280"/>
      <c r="BD215" s="1280"/>
      <c r="BE215" s="1280"/>
      <c r="BF215" s="1280"/>
      <c r="BG215" s="1280"/>
      <c r="BH215" s="1280"/>
      <c r="BI215" s="1280"/>
      <c r="BJ215" s="1280"/>
      <c r="BK215" s="1280"/>
      <c r="BL215" s="1280"/>
      <c r="BM215" s="1280"/>
      <c r="BN215" s="1280"/>
      <c r="BO215" s="1280"/>
      <c r="BP215" s="1280"/>
      <c r="BQ215" s="1280"/>
      <c r="BR215" s="1280"/>
      <c r="BS215" s="1280"/>
      <c r="BT215" s="1280"/>
      <c r="BU215" s="1280"/>
      <c r="BV215" s="1280"/>
      <c r="BW215" s="1280"/>
      <c r="BX215" s="1280"/>
      <c r="BY215" s="1280"/>
      <c r="BZ215" s="1280"/>
      <c r="CA215" s="1280"/>
      <c r="CB215" s="1280"/>
      <c r="CC215" s="1280"/>
      <c r="CD215" s="1280"/>
      <c r="CE215" s="1280"/>
      <c r="CF215" s="1280"/>
      <c r="CG215" s="1280"/>
      <c r="CH215" s="1280"/>
      <c r="CI215" s="1280"/>
      <c r="CJ215" s="1280"/>
      <c r="CK215" s="1280"/>
      <c r="CL215" s="1280"/>
      <c r="CM215" s="1280"/>
    </row>
    <row r="216" spans="1:91" x14ac:dyDescent="0.25">
      <c r="A216" s="39" t="s">
        <v>1085</v>
      </c>
      <c r="B216" s="39"/>
      <c r="C216" s="39"/>
      <c r="D216" s="39"/>
      <c r="E216" s="39"/>
      <c r="G216" s="1280"/>
      <c r="H216" s="1280"/>
      <c r="I216" s="1280"/>
      <c r="J216" s="1280"/>
      <c r="K216" s="1280"/>
      <c r="L216" s="1280"/>
      <c r="M216" s="1280"/>
      <c r="N216" s="1280"/>
      <c r="O216" s="1280"/>
      <c r="P216" s="1280"/>
      <c r="Q216" s="1280"/>
      <c r="R216" s="1280"/>
      <c r="S216" s="1280"/>
      <c r="T216" s="1280"/>
      <c r="U216" s="1280"/>
      <c r="V216" s="1280"/>
      <c r="W216" s="1280"/>
      <c r="X216" s="1280"/>
      <c r="Y216" s="1280"/>
      <c r="Z216" s="1280"/>
      <c r="AA216" s="1280"/>
      <c r="AB216" s="1280"/>
      <c r="AC216" s="1280"/>
      <c r="AD216" s="1280"/>
      <c r="AE216" s="1280"/>
      <c r="AF216" s="1280"/>
      <c r="AG216" s="1280"/>
      <c r="AH216" s="1280"/>
      <c r="AI216" s="1280"/>
      <c r="AJ216" s="1280"/>
      <c r="AK216" s="1280"/>
      <c r="AL216" s="1280"/>
      <c r="AM216" s="1280"/>
      <c r="AR216" s="1280"/>
      <c r="AS216" s="1280"/>
      <c r="AT216" s="1280"/>
      <c r="AU216" s="1280"/>
      <c r="AV216" s="1280"/>
      <c r="AW216" s="1280"/>
      <c r="AX216" s="1280"/>
      <c r="AY216" s="1280"/>
      <c r="AZ216" s="1280"/>
      <c r="BA216" s="1280"/>
      <c r="BB216" s="1280"/>
      <c r="BC216" s="1280"/>
      <c r="BD216" s="1280"/>
      <c r="BE216" s="1280"/>
      <c r="BF216" s="1280"/>
      <c r="BG216" s="1280"/>
      <c r="BH216" s="1280"/>
      <c r="BI216" s="1280"/>
      <c r="BJ216" s="1280"/>
      <c r="BK216" s="1280"/>
      <c r="BL216" s="1280"/>
      <c r="BM216" s="1280"/>
      <c r="BN216" s="1280"/>
      <c r="BO216" s="1280"/>
      <c r="BP216" s="1280"/>
      <c r="BQ216" s="1280"/>
      <c r="BR216" s="1280"/>
      <c r="BS216" s="1280"/>
      <c r="BT216" s="1280"/>
      <c r="BU216" s="1280"/>
      <c r="BV216" s="1280"/>
      <c r="BW216" s="1280"/>
      <c r="BX216" s="1280"/>
      <c r="BY216" s="1280"/>
      <c r="BZ216" s="1280"/>
      <c r="CA216" s="1280"/>
      <c r="CB216" s="1280"/>
      <c r="CC216" s="1280"/>
      <c r="CD216" s="1280"/>
      <c r="CE216" s="1280"/>
      <c r="CF216" s="1280"/>
      <c r="CG216" s="1280"/>
      <c r="CH216" s="1280"/>
      <c r="CI216" s="1280"/>
      <c r="CJ216" s="1280"/>
      <c r="CK216" s="1280"/>
      <c r="CL216" s="1280"/>
      <c r="CM216" s="1280"/>
    </row>
    <row r="217" spans="1:91" x14ac:dyDescent="0.25">
      <c r="A217" s="1283" t="s">
        <v>563</v>
      </c>
      <c r="B217">
        <v>0.32</v>
      </c>
      <c r="C217">
        <v>1.1000000000000001</v>
      </c>
    </row>
    <row r="218" spans="1:91" x14ac:dyDescent="0.25">
      <c r="A218" s="1284" t="s">
        <v>1086</v>
      </c>
      <c r="B218">
        <v>0.85</v>
      </c>
      <c r="C218">
        <v>0.77</v>
      </c>
    </row>
    <row r="219" spans="1:91" x14ac:dyDescent="0.25">
      <c r="A219" s="41" t="s">
        <v>1112</v>
      </c>
      <c r="B219" s="41"/>
      <c r="C219" s="41"/>
      <c r="D219" s="41"/>
      <c r="E219" s="41"/>
      <c r="H219" s="1555"/>
      <c r="I219" s="1555"/>
      <c r="J219" s="1555"/>
      <c r="K219" s="1555"/>
      <c r="L219" s="1555"/>
      <c r="M219" s="1555"/>
      <c r="N219" s="1555"/>
      <c r="O219" s="1555"/>
      <c r="P219" s="1555"/>
      <c r="Q219" s="1555"/>
      <c r="R219" s="1555"/>
      <c r="S219" s="1555"/>
      <c r="T219" s="1555"/>
      <c r="U219" s="1555"/>
      <c r="V219" s="1555"/>
      <c r="W219" s="1555"/>
      <c r="X219" s="1555"/>
      <c r="Y219" s="1555"/>
      <c r="Z219" s="1555"/>
      <c r="AA219" s="1555"/>
      <c r="AB219" s="1555"/>
      <c r="AC219" s="1555"/>
      <c r="AD219" s="1555"/>
      <c r="AE219" s="1555"/>
      <c r="AF219" s="1555"/>
      <c r="AG219" s="1555"/>
      <c r="AH219" s="1555"/>
      <c r="AI219" s="1555"/>
      <c r="AJ219" s="1555"/>
      <c r="AK219" s="1555"/>
      <c r="AL219" s="1555"/>
      <c r="AM219" s="1555"/>
      <c r="AR219" s="1555"/>
      <c r="AS219" s="1555"/>
      <c r="AT219" s="1555"/>
      <c r="AU219" s="1555"/>
      <c r="AV219" s="1555"/>
      <c r="AW219" s="1555"/>
      <c r="AX219" s="1555"/>
      <c r="AY219" s="1555"/>
      <c r="AZ219" s="1555"/>
      <c r="BA219" s="1555"/>
      <c r="BB219" s="1555"/>
      <c r="BC219" s="1555"/>
      <c r="BD219" s="1555"/>
      <c r="BE219" s="1555"/>
      <c r="BF219" s="1555"/>
      <c r="BG219" s="1555"/>
      <c r="BH219" s="1555"/>
      <c r="BI219" s="1555"/>
      <c r="BJ219" s="1555"/>
      <c r="BK219" s="1555"/>
      <c r="BL219" s="1555"/>
      <c r="BM219" s="1555"/>
      <c r="BN219" s="1555"/>
      <c r="BO219" s="1555"/>
      <c r="BP219" s="1555"/>
      <c r="BQ219" s="1555"/>
      <c r="BR219" s="1555"/>
      <c r="BS219" s="1555"/>
      <c r="BT219" s="1555"/>
      <c r="BU219" s="1555"/>
      <c r="BV219" s="1555"/>
      <c r="BW219" s="1555"/>
      <c r="BX219" s="1555"/>
      <c r="BY219" s="1555"/>
      <c r="BZ219" s="1555"/>
      <c r="CA219" s="1555"/>
      <c r="CB219" s="1555"/>
      <c r="CC219" s="1555"/>
    </row>
    <row r="220" spans="1:91" x14ac:dyDescent="0.25">
      <c r="A220" s="1556" t="s">
        <v>1113</v>
      </c>
      <c r="B220">
        <v>0.48</v>
      </c>
      <c r="C220">
        <v>0.98</v>
      </c>
    </row>
    <row r="221" spans="1:91" x14ac:dyDescent="0.25">
      <c r="A221" s="1557" t="s">
        <v>1114</v>
      </c>
      <c r="B221">
        <v>1.54</v>
      </c>
      <c r="C221">
        <v>1.7</v>
      </c>
    </row>
    <row r="222" spans="1:91" x14ac:dyDescent="0.25">
      <c r="A222" s="1558" t="s">
        <v>1115</v>
      </c>
      <c r="B222">
        <v>1.56</v>
      </c>
      <c r="C222">
        <v>1.56</v>
      </c>
    </row>
    <row r="223" spans="1:91" x14ac:dyDescent="0.25">
      <c r="A223" s="1559" t="s">
        <v>1116</v>
      </c>
      <c r="B223">
        <v>1.64</v>
      </c>
      <c r="C223">
        <v>1.2</v>
      </c>
    </row>
    <row r="224" spans="1:91" x14ac:dyDescent="0.25">
      <c r="A224" s="41" t="s">
        <v>1151</v>
      </c>
      <c r="B224" s="41"/>
      <c r="C224" s="41"/>
      <c r="D224" s="41"/>
      <c r="E224" s="41"/>
      <c r="G224" s="1829"/>
      <c r="H224" s="1829"/>
      <c r="I224" s="1829"/>
      <c r="J224" s="1829"/>
      <c r="K224" s="1829"/>
      <c r="L224" s="1829"/>
      <c r="M224" s="1829"/>
      <c r="N224" s="1829"/>
      <c r="O224" s="1829"/>
      <c r="P224" s="1829"/>
      <c r="Q224" s="1829"/>
      <c r="R224" s="1829"/>
      <c r="S224" s="1829"/>
      <c r="T224" s="1829"/>
      <c r="U224" s="1829"/>
      <c r="V224" s="1829"/>
      <c r="W224" s="1829"/>
      <c r="X224" s="1829"/>
      <c r="Y224" s="1829"/>
      <c r="Z224" s="1829"/>
      <c r="AA224" s="1829"/>
      <c r="AB224" s="1829"/>
      <c r="AC224" s="1829"/>
      <c r="AD224" s="1829"/>
      <c r="AE224" s="1829"/>
      <c r="AF224" s="1829"/>
      <c r="AG224" s="1829"/>
      <c r="AH224" s="1829"/>
      <c r="AI224" s="1829"/>
      <c r="AJ224" s="1829"/>
      <c r="AK224" s="1829"/>
      <c r="AL224" s="1829"/>
      <c r="AM224" s="1829"/>
      <c r="AN224" s="1829"/>
      <c r="AO224" s="1829"/>
      <c r="AP224" s="1829"/>
      <c r="AQ224" s="1829"/>
      <c r="AR224" s="1829"/>
      <c r="AS224" s="1829"/>
      <c r="AT224" s="1829"/>
      <c r="AU224" s="1829"/>
      <c r="AV224" s="1829"/>
      <c r="AW224" s="1829"/>
      <c r="AX224" s="1829"/>
      <c r="AY224" s="1829"/>
      <c r="AZ224" s="1829"/>
      <c r="BA224" s="1829"/>
      <c r="BB224" s="1829"/>
      <c r="BC224" s="1829"/>
      <c r="BD224" s="1829"/>
      <c r="BE224" s="1829"/>
      <c r="BF224" s="1829"/>
      <c r="BG224" s="1829"/>
      <c r="BH224" s="1829"/>
      <c r="BI224" s="1829"/>
      <c r="BJ224" s="1829"/>
      <c r="BK224" s="1829"/>
      <c r="BL224" s="1829"/>
      <c r="BM224" s="1829"/>
      <c r="BN224" s="1829"/>
      <c r="BO224" s="1829"/>
      <c r="BP224" s="1829"/>
      <c r="BQ224" s="1829"/>
      <c r="BR224" s="1829"/>
      <c r="BS224" s="1829"/>
      <c r="BT224" s="1829"/>
      <c r="BU224" s="1829"/>
      <c r="BV224" s="1829"/>
      <c r="BW224" s="1829"/>
      <c r="BX224" s="1829"/>
      <c r="BY224" s="1829"/>
      <c r="BZ224" s="1829"/>
      <c r="CA224" s="1829"/>
      <c r="CB224" s="1829"/>
      <c r="CC224" s="1829"/>
      <c r="CD224" s="1829"/>
      <c r="CE224" s="1829"/>
      <c r="CF224" s="1829"/>
      <c r="CG224" s="1829"/>
      <c r="CH224" s="1829"/>
      <c r="CI224" s="1829"/>
    </row>
    <row r="225" spans="1:87" x14ac:dyDescent="0.25">
      <c r="A225" s="1830" t="s">
        <v>569</v>
      </c>
      <c r="B225">
        <v>2.2200000000000002</v>
      </c>
      <c r="C225">
        <v>0.93</v>
      </c>
      <c r="G225" s="1829"/>
      <c r="H225" s="1829"/>
      <c r="I225" s="1829"/>
      <c r="J225" s="1829"/>
      <c r="K225" s="1829"/>
      <c r="L225" s="1829"/>
      <c r="M225" s="1829"/>
      <c r="N225" s="1829"/>
      <c r="O225" s="1829"/>
      <c r="P225" s="1829"/>
      <c r="Q225" s="1829"/>
      <c r="R225" s="1829"/>
      <c r="S225" s="1829"/>
      <c r="T225" s="1829"/>
      <c r="U225" s="1829"/>
      <c r="V225" s="1829"/>
      <c r="W225" s="1829"/>
      <c r="X225" s="1829"/>
      <c r="Y225" s="1829"/>
      <c r="Z225" s="1829"/>
      <c r="AA225" s="1829"/>
      <c r="AB225" s="1829"/>
      <c r="AC225" s="1829"/>
      <c r="AD225" s="1829"/>
      <c r="AE225" s="1829"/>
      <c r="AF225" s="1829"/>
      <c r="AG225" s="1829"/>
      <c r="AH225" s="1829"/>
      <c r="AI225" s="1829"/>
      <c r="AJ225" s="1829"/>
      <c r="AK225" s="1829"/>
      <c r="AL225" s="1829"/>
      <c r="AM225" s="1829"/>
      <c r="AN225" s="1829"/>
      <c r="AO225" s="1829"/>
      <c r="AP225" s="1829"/>
      <c r="AQ225" s="1829"/>
      <c r="AR225" s="1829"/>
      <c r="AS225" s="1829"/>
      <c r="AT225" s="1829"/>
      <c r="AU225" s="1829"/>
      <c r="AV225" s="1829"/>
      <c r="AW225" s="1829"/>
      <c r="AX225" s="1829"/>
      <c r="AY225" s="1829"/>
      <c r="AZ225" s="1829"/>
      <c r="BA225" s="1829"/>
      <c r="BB225" s="1829"/>
      <c r="BC225" s="1829"/>
      <c r="BD225" s="1829"/>
      <c r="BE225" s="1829"/>
      <c r="BF225" s="1829"/>
      <c r="BG225" s="1829"/>
      <c r="BH225" s="1829"/>
      <c r="BI225" s="1829"/>
      <c r="BJ225" s="1829"/>
      <c r="BK225" s="1829"/>
      <c r="BL225" s="1829"/>
      <c r="BM225" s="1829"/>
      <c r="BN225" s="1829"/>
      <c r="BO225" s="1829"/>
      <c r="BP225" s="1829"/>
      <c r="BQ225" s="1829"/>
      <c r="BR225" s="1829"/>
      <c r="BS225" s="1829"/>
      <c r="BT225" s="1829"/>
      <c r="BU225" s="1829"/>
      <c r="BV225" s="1829"/>
      <c r="BW225" s="1829"/>
      <c r="BX225" s="1829"/>
      <c r="BY225" s="1829"/>
      <c r="BZ225" s="1829"/>
      <c r="CA225" s="1829"/>
      <c r="CB225" s="1829"/>
      <c r="CC225" s="1829"/>
      <c r="CD225" s="1829"/>
      <c r="CE225" s="1829"/>
      <c r="CF225" s="1829"/>
      <c r="CG225" s="1829"/>
      <c r="CH225" s="1829"/>
      <c r="CI225" s="1829"/>
    </row>
    <row r="226" spans="1:87" x14ac:dyDescent="0.25">
      <c r="A226" s="1831" t="s">
        <v>1153</v>
      </c>
      <c r="B226">
        <v>1.44</v>
      </c>
      <c r="C226">
        <v>1.41</v>
      </c>
    </row>
    <row r="227" spans="1:87" x14ac:dyDescent="0.25">
      <c r="A227" s="1832" t="s">
        <v>1155</v>
      </c>
      <c r="B227">
        <v>0.98</v>
      </c>
      <c r="C227">
        <v>1.6</v>
      </c>
    </row>
    <row r="228" spans="1:87" ht="15.75" customHeight="1" x14ac:dyDescent="0.25">
      <c r="A228" s="35"/>
      <c r="B228" s="36">
        <f>AVERAGE(B3:B227)</f>
        <v>1.0661458333333331</v>
      </c>
      <c r="C228" s="36">
        <f t="shared" ref="C228:E228" si="10">AVERAGE(C3:C227)</f>
        <v>1.0070786516853931</v>
      </c>
      <c r="D228" s="36">
        <f t="shared" si="10"/>
        <v>0.86599999999999999</v>
      </c>
      <c r="E228" s="36">
        <f t="shared" si="10"/>
        <v>0.77888888888888896</v>
      </c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</row>
  </sheetData>
  <mergeCells count="18">
    <mergeCell ref="AB3:AE3"/>
    <mergeCell ref="AB5:AE5"/>
    <mergeCell ref="AN3:AQ3"/>
    <mergeCell ref="AN5:AQ5"/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71"/>
  <sheetViews>
    <sheetView tabSelected="1" workbookViewId="0">
      <pane ySplit="1" topLeftCell="A42" activePane="bottomLeft" state="frozen"/>
      <selection pane="bottomLeft" activeCell="F64" sqref="F64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  <col min="88" max="129" width="9.5703125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026" t="s">
        <v>1175</v>
      </c>
      <c r="CK1" s="2026"/>
      <c r="CL1" s="2026"/>
      <c r="CM1" s="2026"/>
      <c r="CN1" s="2026"/>
      <c r="CO1" s="2026"/>
      <c r="CP1" s="2021" t="s">
        <v>1173</v>
      </c>
      <c r="CQ1" s="2022"/>
      <c r="CR1" s="2022"/>
      <c r="CS1" s="2022"/>
      <c r="CT1" s="2022"/>
      <c r="CU1" s="2022"/>
      <c r="CV1" s="2027" t="s">
        <v>1171</v>
      </c>
      <c r="CW1" s="2027"/>
      <c r="CX1" s="2027"/>
      <c r="CY1" s="2027"/>
      <c r="CZ1" s="2027"/>
      <c r="DA1" s="2027"/>
      <c r="DB1" s="2025" t="s">
        <v>1067</v>
      </c>
      <c r="DC1" s="2025"/>
      <c r="DD1" s="2025"/>
      <c r="DE1" s="2025"/>
      <c r="DF1" s="2025"/>
      <c r="DG1" s="2025"/>
      <c r="DH1" s="2027" t="s">
        <v>1066</v>
      </c>
      <c r="DI1" s="2027"/>
      <c r="DJ1" s="2027"/>
      <c r="DK1" s="2027"/>
      <c r="DL1" s="2027"/>
      <c r="DM1" s="2027"/>
      <c r="DN1" s="2023" t="s">
        <v>997</v>
      </c>
      <c r="DO1" s="2023"/>
      <c r="DP1" s="2023"/>
      <c r="DQ1" s="2023"/>
      <c r="DR1" s="2023"/>
      <c r="DS1" s="2023"/>
      <c r="DT1" s="2023" t="s">
        <v>998</v>
      </c>
      <c r="DU1" s="2023"/>
      <c r="DV1" s="2023"/>
      <c r="DW1" s="2023"/>
      <c r="DX1" s="2023"/>
      <c r="DY1" s="2023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0"/>
      <c r="BA2" s="695"/>
      <c r="BF2" s="692"/>
      <c r="BN2" s="695"/>
      <c r="BS2" s="694"/>
      <c r="CA2" s="695"/>
      <c r="CJ2" s="1">
        <f>AVERAGE(B14,B18,B22,B29,B32,B34,B38,B39,B45,B51,B64,B70)</f>
        <v>1.0141666666666667</v>
      </c>
      <c r="CK2" s="1">
        <f t="shared" ref="CK2:CO2" si="0">AVERAGE(C14,C18,C22,C29,C32,C34,C38,C39,C45,C51,C64,C70)</f>
        <v>0.98416666666666686</v>
      </c>
      <c r="CL2" s="1">
        <f t="shared" si="0"/>
        <v>0.94750000000000001</v>
      </c>
      <c r="CM2" s="1" t="e">
        <f t="shared" si="0"/>
        <v>#DIV/0!</v>
      </c>
      <c r="CN2" s="1"/>
      <c r="CO2" s="1"/>
      <c r="CP2" s="1">
        <f>AVERAGE(B3,B7,B8,B12,B15,B19,B20,B24,B26,B28,B30,B37,B40,B46,B48,B50,B69)</f>
        <v>1.2941176470588236</v>
      </c>
      <c r="CQ2" s="1">
        <f t="shared" ref="CQ2:CU2" si="1">AVERAGE(C3,C7,C8,C12,C15,C19,C20,C24,C26,C28,C30,C37,C40,C46,C48,C50,C69)</f>
        <v>1.0282352941176469</v>
      </c>
      <c r="CR2" s="1">
        <f t="shared" si="1"/>
        <v>0.88222222222222224</v>
      </c>
      <c r="CS2" s="1" t="e">
        <f t="shared" si="1"/>
        <v>#DIV/0!</v>
      </c>
      <c r="CT2" s="1"/>
      <c r="CU2" s="1"/>
      <c r="CV2" s="1">
        <f>AVERAGE(B9,B11,B36,B44,B52,B58,B68)</f>
        <v>1.2342857142857144</v>
      </c>
      <c r="CW2" s="1">
        <f t="shared" ref="CW2:DA2" si="2">AVERAGE(C9,C11,C36,C44,C52,C58,C68)</f>
        <v>1.0914285714285714</v>
      </c>
      <c r="CX2" s="1">
        <f t="shared" si="2"/>
        <v>0.96599999999999986</v>
      </c>
      <c r="CY2" s="1" t="e">
        <f t="shared" si="2"/>
        <v>#DIV/0!</v>
      </c>
      <c r="CZ2" s="1"/>
      <c r="DA2" s="1"/>
      <c r="DB2" s="1">
        <f>AVERAGE(B13,B41,B56)</f>
        <v>1.2566666666666668</v>
      </c>
      <c r="DC2" s="1">
        <f t="shared" ref="DC2:DE2" si="3">AVERAGE(C13,C41,C56)</f>
        <v>1.1633333333333333</v>
      </c>
      <c r="DD2" s="1">
        <f t="shared" si="3"/>
        <v>0.93500000000000005</v>
      </c>
      <c r="DE2" s="1" t="e">
        <f t="shared" si="3"/>
        <v>#DIV/0!</v>
      </c>
      <c r="DF2" s="1"/>
      <c r="DG2" s="1"/>
      <c r="DH2" s="1">
        <f>AVERAGE(DH7,B53)</f>
        <v>1.18</v>
      </c>
      <c r="DI2" s="1">
        <f t="shared" ref="DI2:DK2" si="4">AVERAGE(DI7,C53)</f>
        <v>0.93</v>
      </c>
      <c r="DJ2" s="1">
        <f t="shared" si="4"/>
        <v>0.81</v>
      </c>
      <c r="DK2" s="1" t="e">
        <f t="shared" si="4"/>
        <v>#DIV/0!</v>
      </c>
      <c r="DL2" s="1"/>
      <c r="DM2" s="1"/>
      <c r="DN2" s="1" t="e">
        <f>AVERAGE(DN7)</f>
        <v>#DIV/0!</v>
      </c>
      <c r="DO2" s="1" t="e">
        <f t="shared" ref="DO2:DQ2" si="5">AVERAGE(DO7)</f>
        <v>#DIV/0!</v>
      </c>
      <c r="DP2" s="1" t="e">
        <f t="shared" si="5"/>
        <v>#DIV/0!</v>
      </c>
      <c r="DQ2" s="1" t="e">
        <f t="shared" si="5"/>
        <v>#DIV/0!</v>
      </c>
      <c r="DR2" s="1"/>
      <c r="DS2" s="1"/>
      <c r="DT2" s="1" t="e">
        <f>AVERAGE(DT7)</f>
        <v>#DIV/0!</v>
      </c>
      <c r="DU2" s="1" t="e">
        <f t="shared" ref="DU2:DW2" si="6">AVERAGE(DU7)</f>
        <v>#DIV/0!</v>
      </c>
      <c r="DV2" s="1" t="e">
        <f t="shared" si="6"/>
        <v>#DIV/0!</v>
      </c>
      <c r="DW2" s="1" t="e">
        <f t="shared" si="6"/>
        <v>#DIV/0!</v>
      </c>
      <c r="DX2" s="1"/>
      <c r="DY2" s="1"/>
    </row>
    <row r="3" spans="1:129" x14ac:dyDescent="0.25">
      <c r="A3" s="2" t="s">
        <v>820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0"/>
      <c r="BA3" s="695"/>
      <c r="BF3" s="692"/>
      <c r="BN3" s="695"/>
      <c r="BS3" s="694"/>
      <c r="CA3" s="695"/>
      <c r="CJ3" s="2003">
        <f>_xlfn.AGGREGATE(1,6,CJ2:CO2)</f>
        <v>0.98194444444444462</v>
      </c>
      <c r="CK3" s="2003"/>
      <c r="CL3" s="2003"/>
      <c r="CM3" s="2003"/>
      <c r="CN3" s="2003"/>
      <c r="CO3" s="2003"/>
      <c r="CP3" s="2003">
        <f t="shared" ref="CP3" si="7">_xlfn.AGGREGATE(1,6,CP2:CU2)</f>
        <v>1.0681917211328977</v>
      </c>
      <c r="CQ3" s="2003"/>
      <c r="CR3" s="2003"/>
      <c r="CS3" s="2003"/>
      <c r="CT3" s="2003"/>
      <c r="CU3" s="2003"/>
      <c r="CV3" s="2003">
        <f t="shared" ref="CV3" si="8">_xlfn.AGGREGATE(1,6,CV2:DA2)</f>
        <v>1.0972380952380951</v>
      </c>
      <c r="CW3" s="2003"/>
      <c r="CX3" s="2003"/>
      <c r="CY3" s="2003"/>
      <c r="CZ3" s="2003"/>
      <c r="DA3" s="2003"/>
      <c r="DB3" s="2003">
        <f t="shared" ref="DB3" si="9">_xlfn.AGGREGATE(1,6,DB2:DG2)</f>
        <v>1.1183333333333334</v>
      </c>
      <c r="DC3" s="2003"/>
      <c r="DD3" s="2003"/>
      <c r="DE3" s="2003"/>
      <c r="DF3" s="2003"/>
      <c r="DG3" s="2003"/>
      <c r="DH3" s="2003">
        <f t="shared" ref="DH3" si="10">_xlfn.AGGREGATE(1,6,DH2:DM2)</f>
        <v>0.97333333333333327</v>
      </c>
      <c r="DI3" s="2003"/>
      <c r="DJ3" s="2003"/>
      <c r="DK3" s="2003"/>
      <c r="DL3" s="2003"/>
      <c r="DM3" s="2003"/>
      <c r="DN3" s="2003" t="e">
        <f t="shared" ref="DN3" si="11">_xlfn.AGGREGATE(1,6,DN2:DS2)</f>
        <v>#DIV/0!</v>
      </c>
      <c r="DO3" s="2003"/>
      <c r="DP3" s="2003"/>
      <c r="DQ3" s="2003"/>
      <c r="DR3" s="2003"/>
      <c r="DS3" s="2003"/>
      <c r="DT3" s="2003" t="e">
        <f t="shared" ref="DT3" si="12">_xlfn.AGGREGATE(1,6,DT2:DY2)</f>
        <v>#DIV/0!</v>
      </c>
      <c r="DU3" s="2003"/>
      <c r="DV3" s="2003"/>
      <c r="DW3" s="2003"/>
      <c r="DX3" s="2003"/>
      <c r="DY3" s="2003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0"/>
      <c r="AT4" s="35"/>
      <c r="AU4" s="35"/>
      <c r="AV4" s="35"/>
      <c r="AW4" s="35"/>
      <c r="AX4" s="35"/>
      <c r="AY4" s="35"/>
      <c r="AZ4" s="35"/>
      <c r="BA4" s="695"/>
      <c r="BB4" s="35"/>
      <c r="BC4" s="35"/>
      <c r="BD4" s="35"/>
      <c r="BE4" s="35"/>
      <c r="BF4" s="692"/>
      <c r="BG4" s="35"/>
      <c r="BH4" s="35"/>
      <c r="BI4" s="35"/>
      <c r="BJ4" s="35"/>
      <c r="BK4" s="35"/>
      <c r="BL4" s="35"/>
      <c r="BM4" s="35"/>
      <c r="BN4" s="695"/>
      <c r="BO4" s="35"/>
      <c r="BP4" s="35"/>
      <c r="BQ4" s="35"/>
      <c r="BR4" s="35"/>
      <c r="BS4" s="694"/>
      <c r="BT4" s="35"/>
      <c r="BU4" s="35"/>
      <c r="BV4" s="35"/>
      <c r="BW4" s="35"/>
      <c r="BX4" s="35"/>
      <c r="BY4" s="35"/>
      <c r="BZ4" s="35"/>
      <c r="CA4" s="695"/>
      <c r="CB4" s="35"/>
      <c r="CC4" s="35"/>
      <c r="CD4" s="35"/>
      <c r="CE4" s="35"/>
      <c r="CF4" s="35"/>
      <c r="CG4" s="35"/>
      <c r="CH4" s="35"/>
      <c r="CI4" s="35"/>
      <c r="CJ4" s="2025" t="s">
        <v>1137</v>
      </c>
      <c r="CK4" s="2025"/>
      <c r="CL4" s="2025"/>
      <c r="CM4" s="2025"/>
      <c r="CN4" s="2025"/>
      <c r="CO4" s="2025"/>
      <c r="CP4" s="2022" t="s">
        <v>993</v>
      </c>
      <c r="CQ4" s="2022"/>
      <c r="CR4" s="2022"/>
      <c r="CS4" s="2022"/>
      <c r="CT4" s="2022"/>
      <c r="CU4" s="2022"/>
      <c r="CV4" s="2023" t="s">
        <v>994</v>
      </c>
      <c r="CW4" s="2023"/>
      <c r="CX4" s="2023"/>
      <c r="CY4" s="2023"/>
      <c r="CZ4" s="2023"/>
      <c r="DA4" s="2023"/>
      <c r="DB4" s="2025" t="s">
        <v>995</v>
      </c>
      <c r="DC4" s="2025"/>
      <c r="DD4" s="2025"/>
      <c r="DE4" s="2025"/>
      <c r="DF4" s="2025"/>
      <c r="DG4" s="2025"/>
      <c r="DH4" s="2023" t="s">
        <v>996</v>
      </c>
      <c r="DI4" s="2023"/>
      <c r="DJ4" s="2023"/>
      <c r="DK4" s="2023"/>
      <c r="DL4" s="2023"/>
      <c r="DM4" s="2023"/>
      <c r="DN4" s="2024" t="s">
        <v>1139</v>
      </c>
      <c r="DO4" s="2023"/>
      <c r="DP4" s="2023"/>
      <c r="DQ4" s="2023"/>
      <c r="DR4" s="2023"/>
      <c r="DS4" s="2023"/>
      <c r="DT4" s="696"/>
      <c r="DU4" s="696"/>
      <c r="DV4" s="696"/>
      <c r="DW4" s="696"/>
      <c r="DX4" s="696"/>
      <c r="DY4" s="696"/>
    </row>
    <row r="5" spans="1:129" ht="15.75" customHeight="1" x14ac:dyDescent="0.25">
      <c r="A5" s="338" t="s">
        <v>821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0"/>
      <c r="AT5" s="35"/>
      <c r="AU5" s="35"/>
      <c r="AV5" s="35"/>
      <c r="AW5" s="35"/>
      <c r="AX5" s="35"/>
      <c r="AY5" s="35"/>
      <c r="AZ5" s="35"/>
      <c r="BA5" s="695"/>
      <c r="BB5" s="35"/>
      <c r="BC5" s="35"/>
      <c r="BD5" s="35"/>
      <c r="BE5" s="35"/>
      <c r="BF5" s="692"/>
      <c r="BG5" s="35"/>
      <c r="BH5" s="35"/>
      <c r="BI5" s="35"/>
      <c r="BJ5" s="35"/>
      <c r="BK5" s="35"/>
      <c r="BL5" s="35"/>
      <c r="BM5" s="35"/>
      <c r="BN5" s="695"/>
      <c r="BO5" s="35"/>
      <c r="BP5" s="35"/>
      <c r="BQ5" s="35"/>
      <c r="BR5" s="35"/>
      <c r="BS5" s="694"/>
      <c r="BT5" s="35"/>
      <c r="BU5" s="35"/>
      <c r="BV5" s="35"/>
      <c r="BW5" s="35"/>
      <c r="BX5" s="35"/>
      <c r="BY5" s="35"/>
      <c r="BZ5" s="35"/>
      <c r="CA5" s="695"/>
      <c r="CB5" s="35"/>
      <c r="CC5" s="35"/>
      <c r="CD5" s="35"/>
      <c r="CE5" s="35"/>
      <c r="CF5" s="35"/>
      <c r="CG5" s="35"/>
      <c r="CH5" s="35"/>
      <c r="CI5" s="35"/>
      <c r="CJ5" s="1">
        <f>AVERAGE(B23,B54,B65)</f>
        <v>1.0333333333333334</v>
      </c>
      <c r="CK5" s="1">
        <f t="shared" ref="CK5:CM5" si="13">AVERAGE(C23,C54,C65)</f>
        <v>1.1866666666666668</v>
      </c>
      <c r="CL5" s="1">
        <f t="shared" si="13"/>
        <v>0.97</v>
      </c>
      <c r="CM5" s="1" t="e">
        <f t="shared" si="13"/>
        <v>#DIV/0!</v>
      </c>
      <c r="CN5" s="1"/>
      <c r="CO5" s="1"/>
      <c r="CP5" s="1" t="e">
        <f>AVERAGE(CP7)</f>
        <v>#DIV/0!</v>
      </c>
      <c r="CQ5" s="1" t="e">
        <f t="shared" ref="CQ5:CS5" si="14">AVERAGE(CQ7)</f>
        <v>#DIV/0!</v>
      </c>
      <c r="CR5" s="1" t="e">
        <f t="shared" si="14"/>
        <v>#DIV/0!</v>
      </c>
      <c r="CS5" s="1" t="e">
        <f t="shared" si="14"/>
        <v>#DIV/0!</v>
      </c>
      <c r="CT5" s="1"/>
      <c r="CU5" s="1"/>
      <c r="CV5" s="1" t="e">
        <f>AVERAGE(CV7)</f>
        <v>#DIV/0!</v>
      </c>
      <c r="CW5" s="1" t="e">
        <f t="shared" ref="CW5:CY5" si="15">AVERAGE(CW7)</f>
        <v>#DIV/0!</v>
      </c>
      <c r="CX5" s="1" t="e">
        <f t="shared" si="15"/>
        <v>#DIV/0!</v>
      </c>
      <c r="CY5" s="1" t="e">
        <f t="shared" si="15"/>
        <v>#DIV/0!</v>
      </c>
      <c r="CZ5" s="1"/>
      <c r="DA5" s="1"/>
      <c r="DB5" s="1">
        <f>AVERAGE(B5,B16)</f>
        <v>1.0249999999999999</v>
      </c>
      <c r="DC5" s="1">
        <f t="shared" ref="DC5:DE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/>
      <c r="DG5" s="1"/>
      <c r="DH5" s="1" t="e">
        <f>AVERAGE(DH7)</f>
        <v>#DIV/0!</v>
      </c>
      <c r="DI5" s="1" t="e">
        <f t="shared" ref="DI5:DK5" si="17">AVERAGE(DI7)</f>
        <v>#DIV/0!</v>
      </c>
      <c r="DJ5" s="1" t="e">
        <f t="shared" si="17"/>
        <v>#DIV/0!</v>
      </c>
      <c r="DK5" s="1" t="e">
        <f t="shared" si="17"/>
        <v>#DIV/0!</v>
      </c>
      <c r="DL5" s="1"/>
      <c r="DM5" s="1"/>
      <c r="DN5" s="1">
        <f>AVERAGE(B31,B35,B43,B55,B60,B62,B66)</f>
        <v>1.0428571428571429</v>
      </c>
      <c r="DO5" s="1">
        <f t="shared" ref="DO5:DQ5" si="18">AVERAGE(C31,C35,C43,C55,C60,C62,C66)</f>
        <v>1.0328571428571427</v>
      </c>
      <c r="DP5" s="1">
        <f t="shared" si="18"/>
        <v>1.0549999999999999</v>
      </c>
      <c r="DQ5" s="1" t="e">
        <f t="shared" si="18"/>
        <v>#DIV/0!</v>
      </c>
      <c r="DR5" s="1"/>
      <c r="DS5" s="1"/>
      <c r="DT5" s="696"/>
      <c r="DU5" s="696"/>
      <c r="DV5" s="696"/>
      <c r="DW5" s="696"/>
      <c r="DX5" s="696"/>
      <c r="DY5" s="696"/>
    </row>
    <row r="6" spans="1:129" x14ac:dyDescent="0.25">
      <c r="A6" s="44" t="s">
        <v>977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0"/>
      <c r="BA6" s="695"/>
      <c r="BF6" s="692"/>
      <c r="BN6" s="695"/>
      <c r="BS6" s="694"/>
      <c r="CA6" s="695"/>
      <c r="CJ6" s="2003">
        <f>_xlfn.AGGREGATE(1,6,CJ5:CO5)</f>
        <v>1.0633333333333335</v>
      </c>
      <c r="CK6" s="2003"/>
      <c r="CL6" s="2003"/>
      <c r="CM6" s="2003"/>
      <c r="CN6" s="2003"/>
      <c r="CO6" s="2003"/>
      <c r="CP6" s="2003" t="e">
        <f t="shared" ref="CP6" si="19">_xlfn.AGGREGATE(1,6,CP5:CU5)</f>
        <v>#DIV/0!</v>
      </c>
      <c r="CQ6" s="2003"/>
      <c r="CR6" s="2003"/>
      <c r="CS6" s="2003"/>
      <c r="CT6" s="2003"/>
      <c r="CU6" s="2003"/>
      <c r="CV6" s="2003" t="e">
        <f t="shared" ref="CV6" si="20">_xlfn.AGGREGATE(1,6,CV5:DA5)</f>
        <v>#DIV/0!</v>
      </c>
      <c r="CW6" s="2003"/>
      <c r="CX6" s="2003"/>
      <c r="CY6" s="2003"/>
      <c r="CZ6" s="2003"/>
      <c r="DA6" s="2003"/>
      <c r="DB6" s="2003">
        <f t="shared" ref="DB6" si="21">_xlfn.AGGREGATE(1,6,DB5:DG5)</f>
        <v>1.0416666666666667</v>
      </c>
      <c r="DC6" s="2003"/>
      <c r="DD6" s="2003"/>
      <c r="DE6" s="2003"/>
      <c r="DF6" s="2003"/>
      <c r="DG6" s="2003"/>
      <c r="DH6" s="2003" t="e">
        <f t="shared" ref="DH6" si="22">_xlfn.AGGREGATE(1,6,DH5:DM5)</f>
        <v>#DIV/0!</v>
      </c>
      <c r="DI6" s="2003"/>
      <c r="DJ6" s="2003"/>
      <c r="DK6" s="2003"/>
      <c r="DL6" s="2003"/>
      <c r="DM6" s="2003"/>
      <c r="DN6" s="2003">
        <f t="shared" ref="DN6" si="23">_xlfn.AGGREGATE(1,6,DN5:DS5)</f>
        <v>1.0435714285714284</v>
      </c>
      <c r="DO6" s="2003"/>
      <c r="DP6" s="2003"/>
      <c r="DQ6" s="2003"/>
      <c r="DR6" s="2003"/>
      <c r="DS6" s="2003"/>
      <c r="DT6" s="696"/>
      <c r="DU6" s="696"/>
      <c r="DV6" s="696"/>
      <c r="DW6" s="696"/>
      <c r="DX6" s="696"/>
      <c r="DY6" s="696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0"/>
      <c r="BA7" s="695"/>
      <c r="BF7" s="692"/>
      <c r="BN7" s="695"/>
      <c r="BS7" s="694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2"/>
      <c r="BN8" s="695"/>
      <c r="BS8" s="694"/>
      <c r="CA8" s="241"/>
    </row>
    <row r="9" spans="1:129" x14ac:dyDescent="0.25">
      <c r="A9" s="242" t="s">
        <v>986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5"/>
      <c r="BS9" s="252"/>
      <c r="CA9" s="253"/>
    </row>
    <row r="10" spans="1:129" x14ac:dyDescent="0.25">
      <c r="A10" s="44" t="s">
        <v>987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830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988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989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990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999</v>
      </c>
      <c r="B17" s="40"/>
      <c r="C17" s="40"/>
      <c r="D17" s="40"/>
      <c r="E17" s="40"/>
      <c r="F17" s="492"/>
      <c r="N17" s="493"/>
      <c r="S17" s="494"/>
      <c r="AA17" s="495"/>
      <c r="AF17" s="496"/>
      <c r="AN17" s="497"/>
      <c r="AS17" s="498"/>
      <c r="BA17" s="499"/>
      <c r="BF17" s="500"/>
      <c r="BN17" s="501"/>
      <c r="BS17" s="502"/>
      <c r="CA17" s="503"/>
    </row>
    <row r="18" spans="1:79" x14ac:dyDescent="0.25">
      <c r="A18" s="504" t="s">
        <v>1024</v>
      </c>
      <c r="B18">
        <v>1.38</v>
      </c>
      <c r="C18">
        <v>1.0900000000000001</v>
      </c>
      <c r="F18" s="505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6">
        <v>1</v>
      </c>
      <c r="O18">
        <v>0</v>
      </c>
      <c r="P18">
        <v>1</v>
      </c>
      <c r="Q18">
        <v>0</v>
      </c>
      <c r="R18">
        <v>0</v>
      </c>
      <c r="S18" s="507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08">
        <v>0</v>
      </c>
      <c r="AB18">
        <v>1</v>
      </c>
      <c r="AC18">
        <v>0</v>
      </c>
      <c r="AD18">
        <v>0</v>
      </c>
      <c r="AE18">
        <v>0</v>
      </c>
      <c r="AF18" s="509"/>
      <c r="AN18" s="510"/>
      <c r="AS18" s="511"/>
      <c r="BA18" s="512"/>
      <c r="BF18" s="513"/>
      <c r="BN18" s="514"/>
      <c r="BS18" s="515"/>
      <c r="CA18" s="516"/>
    </row>
    <row r="19" spans="1:79" x14ac:dyDescent="0.25">
      <c r="A19" s="517" t="s">
        <v>836</v>
      </c>
      <c r="B19">
        <v>0.71</v>
      </c>
      <c r="C19">
        <v>0.53</v>
      </c>
      <c r="F19" s="518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19">
        <v>0</v>
      </c>
      <c r="O19">
        <v>0</v>
      </c>
      <c r="P19">
        <v>0</v>
      </c>
      <c r="Q19">
        <v>0</v>
      </c>
      <c r="R19">
        <v>0</v>
      </c>
      <c r="S19" s="520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1">
        <v>0</v>
      </c>
      <c r="AB19">
        <v>0</v>
      </c>
      <c r="AC19">
        <v>0</v>
      </c>
      <c r="AD19">
        <v>0</v>
      </c>
      <c r="AE19">
        <v>0</v>
      </c>
      <c r="AF19" s="522"/>
      <c r="AN19" s="523"/>
      <c r="AS19" s="524"/>
      <c r="BA19" s="525"/>
      <c r="BF19" s="526"/>
      <c r="BN19" s="527"/>
      <c r="BS19" s="528"/>
      <c r="CA19" s="529"/>
    </row>
    <row r="20" spans="1:79" x14ac:dyDescent="0.25">
      <c r="A20" s="530" t="s">
        <v>1025</v>
      </c>
      <c r="B20">
        <v>1.24</v>
      </c>
      <c r="C20">
        <v>1.03</v>
      </c>
      <c r="F20" s="531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2">
        <v>0</v>
      </c>
      <c r="O20">
        <v>0</v>
      </c>
      <c r="P20">
        <v>0</v>
      </c>
      <c r="Q20">
        <v>0</v>
      </c>
      <c r="R20">
        <v>0</v>
      </c>
      <c r="S20" s="533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4">
        <v>0</v>
      </c>
      <c r="AB20">
        <v>0</v>
      </c>
      <c r="AC20">
        <v>0</v>
      </c>
      <c r="AD20">
        <v>0</v>
      </c>
      <c r="AE20">
        <v>0</v>
      </c>
      <c r="AF20" s="535"/>
      <c r="AN20" s="536"/>
      <c r="AS20" s="537"/>
      <c r="BA20" s="538"/>
      <c r="BF20" s="539"/>
      <c r="BN20" s="540"/>
      <c r="BS20" s="541"/>
      <c r="CA20" s="542"/>
    </row>
    <row r="21" spans="1:79" x14ac:dyDescent="0.25">
      <c r="A21" s="44" t="s">
        <v>1001</v>
      </c>
      <c r="B21" s="44"/>
      <c r="C21" s="44"/>
      <c r="D21" s="44"/>
      <c r="E21" s="44"/>
      <c r="F21" s="543"/>
      <c r="N21" s="544"/>
      <c r="S21" s="545"/>
      <c r="AA21" s="546"/>
      <c r="AF21" s="547"/>
      <c r="AN21" s="548"/>
      <c r="AS21" s="549"/>
      <c r="BA21" s="550"/>
      <c r="BF21" s="551"/>
      <c r="BN21" s="552"/>
      <c r="BS21" s="553"/>
      <c r="CA21" s="554"/>
    </row>
    <row r="22" spans="1:79" x14ac:dyDescent="0.25">
      <c r="A22" s="555" t="s">
        <v>838</v>
      </c>
      <c r="B22">
        <v>1.1200000000000001</v>
      </c>
      <c r="C22">
        <v>0.99</v>
      </c>
      <c r="F22" s="556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7">
        <v>0</v>
      </c>
      <c r="O22">
        <v>0</v>
      </c>
      <c r="P22">
        <v>0</v>
      </c>
      <c r="Q22">
        <v>0</v>
      </c>
      <c r="R22">
        <v>0</v>
      </c>
      <c r="S22" s="558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59">
        <v>0</v>
      </c>
      <c r="AB22">
        <v>0</v>
      </c>
      <c r="AC22">
        <v>0</v>
      </c>
      <c r="AD22">
        <v>0</v>
      </c>
      <c r="AE22">
        <v>0</v>
      </c>
      <c r="AF22" s="560"/>
      <c r="AN22" s="561"/>
      <c r="AS22" s="562"/>
      <c r="BA22" s="563"/>
      <c r="BF22" s="564"/>
      <c r="BN22" s="565"/>
      <c r="BS22" s="566"/>
      <c r="CA22" s="567"/>
    </row>
    <row r="23" spans="1:79" x14ac:dyDescent="0.25">
      <c r="A23" s="568" t="s">
        <v>1026</v>
      </c>
      <c r="B23">
        <v>1.52</v>
      </c>
      <c r="C23">
        <v>1.89</v>
      </c>
      <c r="F23" s="569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0">
        <v>0</v>
      </c>
      <c r="O23">
        <v>0</v>
      </c>
      <c r="P23">
        <v>0</v>
      </c>
      <c r="Q23">
        <v>0</v>
      </c>
      <c r="R23">
        <v>0</v>
      </c>
      <c r="S23" s="571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2">
        <v>0</v>
      </c>
      <c r="AB23">
        <v>1</v>
      </c>
      <c r="AC23">
        <v>0</v>
      </c>
      <c r="AD23">
        <v>0</v>
      </c>
      <c r="AE23">
        <v>0</v>
      </c>
      <c r="AF23" s="573"/>
      <c r="AN23" s="574"/>
      <c r="AS23" s="575"/>
      <c r="BA23" s="576"/>
      <c r="BF23" s="577"/>
      <c r="BN23" s="578"/>
      <c r="BS23" s="579"/>
      <c r="CA23" s="580"/>
    </row>
    <row r="24" spans="1:79" x14ac:dyDescent="0.25">
      <c r="A24" s="581" t="s">
        <v>1027</v>
      </c>
      <c r="B24">
        <v>1.5</v>
      </c>
      <c r="C24">
        <v>1.33</v>
      </c>
      <c r="F24" s="582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3">
        <v>0</v>
      </c>
      <c r="O24">
        <v>0</v>
      </c>
      <c r="P24">
        <v>0</v>
      </c>
      <c r="Q24">
        <v>0</v>
      </c>
      <c r="R24">
        <v>0</v>
      </c>
      <c r="S24" s="584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5">
        <v>0</v>
      </c>
      <c r="AB24">
        <v>0</v>
      </c>
      <c r="AC24">
        <v>0</v>
      </c>
      <c r="AD24">
        <v>0</v>
      </c>
      <c r="AE24">
        <v>0</v>
      </c>
      <c r="AF24" s="586"/>
      <c r="AN24" s="587"/>
      <c r="AS24" s="588"/>
      <c r="BA24" s="589"/>
      <c r="BF24" s="590"/>
      <c r="BN24" s="591"/>
      <c r="BS24" s="592"/>
      <c r="CA24" s="593"/>
    </row>
    <row r="25" spans="1:79" x14ac:dyDescent="0.25">
      <c r="A25" s="39" t="s">
        <v>1008</v>
      </c>
      <c r="B25" s="39"/>
      <c r="C25" s="39"/>
      <c r="D25" s="39"/>
      <c r="E25" s="39"/>
      <c r="F25" s="594"/>
      <c r="N25" s="595"/>
      <c r="S25" s="596"/>
      <c r="AA25" s="597"/>
      <c r="AF25" s="598"/>
      <c r="AN25" s="599"/>
      <c r="AS25" s="600"/>
      <c r="BA25" s="601"/>
      <c r="BF25" s="602"/>
      <c r="BN25" s="603"/>
      <c r="BS25" s="604"/>
      <c r="CA25" s="605"/>
    </row>
    <row r="26" spans="1:79" x14ac:dyDescent="0.25">
      <c r="A26" s="606" t="s">
        <v>1028</v>
      </c>
      <c r="B26">
        <v>0.81</v>
      </c>
      <c r="C26">
        <v>0.54</v>
      </c>
      <c r="D26">
        <v>0.54</v>
      </c>
      <c r="F26" s="607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08">
        <v>0</v>
      </c>
      <c r="O26">
        <v>0</v>
      </c>
      <c r="P26">
        <v>0</v>
      </c>
      <c r="Q26">
        <v>0</v>
      </c>
      <c r="R26">
        <v>0</v>
      </c>
      <c r="S26" s="609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0">
        <v>0</v>
      </c>
      <c r="AB26">
        <v>0</v>
      </c>
      <c r="AC26">
        <v>0</v>
      </c>
      <c r="AD26">
        <v>0</v>
      </c>
      <c r="AE26">
        <v>0</v>
      </c>
      <c r="AF26" s="611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2">
        <v>0</v>
      </c>
      <c r="AO26">
        <v>0</v>
      </c>
      <c r="AP26">
        <v>0</v>
      </c>
      <c r="AQ26">
        <v>0</v>
      </c>
      <c r="AR26">
        <v>0</v>
      </c>
      <c r="AS26" s="613"/>
      <c r="BA26" s="614"/>
      <c r="BF26" s="615"/>
      <c r="BN26" s="616"/>
      <c r="BS26" s="617"/>
      <c r="CA26" s="618"/>
    </row>
    <row r="27" spans="1:79" x14ac:dyDescent="0.25">
      <c r="A27" s="40" t="s">
        <v>1032</v>
      </c>
      <c r="B27" s="40"/>
      <c r="C27" s="40"/>
      <c r="D27" s="40"/>
      <c r="E27" s="40"/>
      <c r="F27" s="621"/>
      <c r="N27" s="622"/>
      <c r="S27" s="623"/>
      <c r="AA27" s="624"/>
      <c r="AF27" s="625"/>
      <c r="AN27" s="626"/>
      <c r="AS27" s="627"/>
      <c r="BA27" s="628"/>
      <c r="BF27" s="629"/>
      <c r="BN27" s="630"/>
      <c r="BS27" s="631"/>
      <c r="CA27" s="632"/>
    </row>
    <row r="28" spans="1:79" x14ac:dyDescent="0.25">
      <c r="A28" s="633" t="s">
        <v>1033</v>
      </c>
      <c r="B28">
        <v>0.96</v>
      </c>
      <c r="C28">
        <v>1.38</v>
      </c>
      <c r="D28">
        <v>1.44</v>
      </c>
      <c r="F28" s="634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5">
        <v>1</v>
      </c>
      <c r="O28">
        <v>0</v>
      </c>
      <c r="P28">
        <v>0</v>
      </c>
      <c r="Q28">
        <v>0</v>
      </c>
      <c r="R28">
        <v>0</v>
      </c>
      <c r="S28" s="636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7">
        <v>1</v>
      </c>
      <c r="AB28">
        <v>0</v>
      </c>
      <c r="AC28">
        <v>0</v>
      </c>
      <c r="AD28">
        <v>0</v>
      </c>
      <c r="AE28">
        <v>0</v>
      </c>
      <c r="AF28" s="638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39">
        <v>1</v>
      </c>
      <c r="AO28">
        <v>1</v>
      </c>
      <c r="AP28">
        <v>0</v>
      </c>
      <c r="AQ28">
        <v>0</v>
      </c>
      <c r="AR28">
        <v>0</v>
      </c>
      <c r="AS28" s="640"/>
      <c r="BA28" s="641"/>
      <c r="BF28" s="642"/>
      <c r="BN28" s="643"/>
      <c r="BS28" s="644"/>
      <c r="CA28" s="645"/>
    </row>
    <row r="29" spans="1:79" x14ac:dyDescent="0.25">
      <c r="A29" s="646" t="s">
        <v>845</v>
      </c>
      <c r="B29">
        <v>1.2</v>
      </c>
      <c r="C29">
        <v>1.34</v>
      </c>
      <c r="D29">
        <v>1.1299999999999999</v>
      </c>
      <c r="F29" s="684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7">
        <v>0</v>
      </c>
      <c r="O29">
        <v>0</v>
      </c>
      <c r="P29">
        <v>0</v>
      </c>
      <c r="Q29">
        <v>0</v>
      </c>
      <c r="R29">
        <v>0</v>
      </c>
      <c r="S29" s="648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49">
        <v>0</v>
      </c>
      <c r="AB29">
        <v>1</v>
      </c>
      <c r="AC29">
        <v>0</v>
      </c>
      <c r="AD29">
        <v>0</v>
      </c>
      <c r="AE29">
        <v>0</v>
      </c>
      <c r="AF29" s="688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0">
        <v>1</v>
      </c>
      <c r="AN29" s="650">
        <v>1</v>
      </c>
      <c r="AO29">
        <v>0</v>
      </c>
      <c r="AP29">
        <v>0</v>
      </c>
      <c r="AQ29">
        <v>0</v>
      </c>
      <c r="AR29">
        <v>0</v>
      </c>
      <c r="AS29" s="651"/>
      <c r="BA29" s="652"/>
      <c r="BF29" s="653"/>
      <c r="BN29" s="654"/>
      <c r="BS29" s="655"/>
      <c r="CA29" s="656"/>
    </row>
    <row r="30" spans="1:79" x14ac:dyDescent="0.25">
      <c r="A30" s="657" t="s">
        <v>1034</v>
      </c>
      <c r="B30">
        <v>1.3</v>
      </c>
      <c r="C30">
        <v>1.63</v>
      </c>
      <c r="D30">
        <v>1.36</v>
      </c>
      <c r="F30" s="658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59">
        <v>0</v>
      </c>
      <c r="O30">
        <v>0</v>
      </c>
      <c r="P30">
        <v>0</v>
      </c>
      <c r="Q30">
        <v>0</v>
      </c>
      <c r="R30">
        <v>0</v>
      </c>
      <c r="S30" s="66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1">
        <v>1</v>
      </c>
      <c r="AB30">
        <v>0</v>
      </c>
      <c r="AC30">
        <v>1</v>
      </c>
      <c r="AD30">
        <v>0</v>
      </c>
      <c r="AE30">
        <v>0</v>
      </c>
      <c r="AF30" s="662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3">
        <v>0</v>
      </c>
      <c r="AO30">
        <v>0</v>
      </c>
      <c r="AP30">
        <v>0</v>
      </c>
      <c r="AQ30">
        <v>0</v>
      </c>
      <c r="AR30">
        <v>0</v>
      </c>
      <c r="AS30" s="664"/>
      <c r="BA30" s="665"/>
      <c r="BF30" s="666"/>
      <c r="BN30" s="667"/>
      <c r="BS30" s="668"/>
      <c r="CA30" s="669"/>
    </row>
    <row r="31" spans="1:79" x14ac:dyDescent="0.25">
      <c r="A31" s="670" t="s">
        <v>401</v>
      </c>
      <c r="B31">
        <v>1.26</v>
      </c>
      <c r="C31">
        <v>1.27</v>
      </c>
      <c r="D31">
        <v>1.21</v>
      </c>
      <c r="F31" s="67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2">
        <v>1</v>
      </c>
      <c r="O31">
        <v>0</v>
      </c>
      <c r="P31">
        <v>0</v>
      </c>
      <c r="Q31">
        <v>0</v>
      </c>
      <c r="R31">
        <v>0</v>
      </c>
      <c r="S31" s="673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4">
        <v>1</v>
      </c>
      <c r="AB31">
        <v>0</v>
      </c>
      <c r="AC31">
        <v>0</v>
      </c>
      <c r="AD31">
        <v>0</v>
      </c>
      <c r="AE31">
        <v>0</v>
      </c>
      <c r="AF31" s="675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6">
        <v>0</v>
      </c>
      <c r="AO31">
        <v>0</v>
      </c>
      <c r="AP31">
        <v>0</v>
      </c>
      <c r="AQ31">
        <v>0</v>
      </c>
      <c r="AR31">
        <v>0</v>
      </c>
      <c r="AS31" s="677"/>
      <c r="BA31" s="678"/>
      <c r="BF31" s="679"/>
      <c r="BN31" s="680"/>
      <c r="BS31" s="681"/>
      <c r="CA31" s="682"/>
    </row>
    <row r="32" spans="1:79" x14ac:dyDescent="0.25">
      <c r="A32" s="683" t="s">
        <v>1035</v>
      </c>
      <c r="B32">
        <v>0.9</v>
      </c>
      <c r="C32">
        <v>0.96</v>
      </c>
      <c r="D32">
        <v>0.33</v>
      </c>
      <c r="F32" s="684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5">
        <v>0</v>
      </c>
      <c r="O32">
        <v>0</v>
      </c>
      <c r="P32">
        <v>0</v>
      </c>
      <c r="Q32">
        <v>0</v>
      </c>
      <c r="R32">
        <v>0</v>
      </c>
      <c r="S32" s="686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7">
        <v>0</v>
      </c>
      <c r="AB32">
        <v>1</v>
      </c>
      <c r="AC32">
        <v>0</v>
      </c>
      <c r="AD32">
        <v>0</v>
      </c>
      <c r="AE32">
        <v>0</v>
      </c>
      <c r="AF32" s="688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89">
        <v>0</v>
      </c>
      <c r="AO32">
        <v>0</v>
      </c>
      <c r="AP32">
        <v>0</v>
      </c>
      <c r="AQ32">
        <v>0</v>
      </c>
      <c r="AR32">
        <v>0</v>
      </c>
      <c r="AS32" s="690"/>
      <c r="BA32" s="691"/>
      <c r="BF32" s="692"/>
      <c r="BN32" s="693"/>
      <c r="BS32" s="694"/>
      <c r="CA32" s="695"/>
    </row>
    <row r="33" spans="1:84" x14ac:dyDescent="0.25">
      <c r="A33" s="40" t="s">
        <v>1040</v>
      </c>
      <c r="B33" s="40"/>
      <c r="C33" s="40"/>
      <c r="D33" s="40"/>
      <c r="E33" s="40"/>
      <c r="F33" s="844"/>
      <c r="N33" s="845"/>
      <c r="S33" s="846"/>
      <c r="AA33" s="847"/>
      <c r="AF33" s="848"/>
      <c r="AN33" s="849"/>
      <c r="AS33" s="850"/>
      <c r="BA33" s="851"/>
      <c r="BF33" s="852"/>
      <c r="BN33" s="853"/>
      <c r="BS33" s="854"/>
      <c r="CA33" s="855"/>
    </row>
    <row r="34" spans="1:84" x14ac:dyDescent="0.25">
      <c r="A34" s="856" t="s">
        <v>1041</v>
      </c>
      <c r="B34">
        <v>1.63</v>
      </c>
      <c r="C34">
        <v>1.0900000000000001</v>
      </c>
      <c r="F34" s="857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58">
        <v>0</v>
      </c>
      <c r="O34">
        <v>0</v>
      </c>
      <c r="P34">
        <v>0</v>
      </c>
      <c r="Q34">
        <v>0</v>
      </c>
      <c r="R34">
        <v>0</v>
      </c>
      <c r="S34" s="859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0">
        <v>0</v>
      </c>
      <c r="AB34">
        <v>0</v>
      </c>
      <c r="AC34">
        <v>0</v>
      </c>
      <c r="AD34">
        <v>0</v>
      </c>
      <c r="AE34">
        <v>0</v>
      </c>
      <c r="AF34" s="861"/>
      <c r="AN34" s="862"/>
      <c r="AS34" s="863"/>
      <c r="BA34" s="864"/>
      <c r="BF34" s="865"/>
      <c r="BN34" s="866"/>
      <c r="BS34" s="867"/>
      <c r="CA34" s="868"/>
    </row>
    <row r="35" spans="1:84" x14ac:dyDescent="0.25">
      <c r="A35" s="869" t="s">
        <v>1042</v>
      </c>
      <c r="B35">
        <v>1.48</v>
      </c>
      <c r="C35">
        <v>1.1599999999999999</v>
      </c>
      <c r="D35">
        <v>0.88</v>
      </c>
      <c r="F35" s="870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1">
        <v>0</v>
      </c>
      <c r="O35">
        <v>0</v>
      </c>
      <c r="P35">
        <v>0</v>
      </c>
      <c r="Q35">
        <v>0</v>
      </c>
      <c r="R35">
        <v>0</v>
      </c>
      <c r="S35" s="872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3">
        <v>0</v>
      </c>
      <c r="AB35">
        <v>0</v>
      </c>
      <c r="AC35">
        <v>1</v>
      </c>
      <c r="AD35">
        <v>0</v>
      </c>
      <c r="AE35">
        <v>0</v>
      </c>
      <c r="AF35" s="874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5">
        <v>0</v>
      </c>
      <c r="AO35">
        <v>0</v>
      </c>
      <c r="AP35">
        <v>0</v>
      </c>
      <c r="AQ35">
        <v>0</v>
      </c>
      <c r="AR35">
        <v>0</v>
      </c>
      <c r="AS35" s="876"/>
      <c r="BA35" s="877"/>
      <c r="BF35" s="878"/>
      <c r="BN35" s="879"/>
      <c r="BS35" s="880"/>
      <c r="CA35" s="881"/>
    </row>
    <row r="36" spans="1:84" x14ac:dyDescent="0.25">
      <c r="A36" s="882" t="s">
        <v>349</v>
      </c>
      <c r="B36">
        <v>0.83</v>
      </c>
      <c r="C36">
        <v>1.26</v>
      </c>
      <c r="D36">
        <v>0.59</v>
      </c>
      <c r="F36" s="883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4">
        <v>0</v>
      </c>
      <c r="O36">
        <v>0</v>
      </c>
      <c r="P36">
        <v>0</v>
      </c>
      <c r="Q36">
        <v>0</v>
      </c>
      <c r="R36">
        <v>0</v>
      </c>
      <c r="S36" s="885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6">
        <v>0</v>
      </c>
      <c r="AB36">
        <v>0</v>
      </c>
      <c r="AC36">
        <v>0</v>
      </c>
      <c r="AD36">
        <v>0</v>
      </c>
      <c r="AE36">
        <v>0</v>
      </c>
      <c r="AF36" s="887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88">
        <v>0</v>
      </c>
      <c r="AO36">
        <v>0</v>
      </c>
      <c r="AP36">
        <v>0</v>
      </c>
      <c r="AQ36">
        <v>0</v>
      </c>
      <c r="AR36">
        <v>0</v>
      </c>
      <c r="AS36" s="889"/>
      <c r="BA36" s="890"/>
      <c r="BF36" s="891"/>
      <c r="BN36" s="892"/>
      <c r="BS36" s="893"/>
      <c r="CA36" s="894"/>
    </row>
    <row r="37" spans="1:84" x14ac:dyDescent="0.25">
      <c r="A37" s="895" t="s">
        <v>1043</v>
      </c>
      <c r="B37">
        <v>1.87</v>
      </c>
      <c r="C37">
        <v>0.95</v>
      </c>
      <c r="F37" s="896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7">
        <v>0</v>
      </c>
      <c r="O37">
        <v>0</v>
      </c>
      <c r="P37">
        <v>0</v>
      </c>
      <c r="Q37">
        <v>0</v>
      </c>
      <c r="R37">
        <v>0</v>
      </c>
      <c r="S37" s="898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899">
        <v>0</v>
      </c>
      <c r="AB37">
        <v>0</v>
      </c>
      <c r="AC37">
        <v>0</v>
      </c>
      <c r="AD37">
        <v>0</v>
      </c>
      <c r="AE37">
        <v>0</v>
      </c>
      <c r="AF37" s="900"/>
      <c r="AN37" s="901"/>
      <c r="AS37" s="902"/>
      <c r="BA37" s="903"/>
      <c r="BF37" s="904"/>
      <c r="BN37" s="905"/>
      <c r="BS37" s="906"/>
      <c r="CA37" s="907"/>
    </row>
    <row r="38" spans="1:84" x14ac:dyDescent="0.25">
      <c r="A38" s="908" t="s">
        <v>1044</v>
      </c>
      <c r="B38">
        <v>1.05</v>
      </c>
      <c r="C38">
        <v>1.06</v>
      </c>
      <c r="D38">
        <v>1.22</v>
      </c>
      <c r="F38" s="909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0">
        <v>0</v>
      </c>
      <c r="O38">
        <v>0</v>
      </c>
      <c r="P38">
        <v>0</v>
      </c>
      <c r="Q38">
        <v>0</v>
      </c>
      <c r="R38">
        <v>0</v>
      </c>
      <c r="S38" s="911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2">
        <v>0</v>
      </c>
      <c r="AB38">
        <v>0</v>
      </c>
      <c r="AC38">
        <v>0</v>
      </c>
      <c r="AD38">
        <v>0</v>
      </c>
      <c r="AE38">
        <v>0</v>
      </c>
      <c r="AF38" s="913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4">
        <v>1</v>
      </c>
      <c r="AO38">
        <v>0</v>
      </c>
      <c r="AP38">
        <v>0</v>
      </c>
      <c r="AQ38">
        <v>0</v>
      </c>
      <c r="AR38">
        <v>0</v>
      </c>
      <c r="AS38" s="915"/>
      <c r="BA38" s="916"/>
      <c r="BF38" s="917"/>
      <c r="BN38" s="918"/>
      <c r="BS38" s="919"/>
      <c r="CA38" s="920"/>
    </row>
    <row r="39" spans="1:84" x14ac:dyDescent="0.25">
      <c r="A39" s="921" t="s">
        <v>1045</v>
      </c>
      <c r="B39">
        <v>1.19</v>
      </c>
      <c r="C39">
        <v>1.06</v>
      </c>
      <c r="D39">
        <v>1.4</v>
      </c>
      <c r="F39" s="922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3">
        <v>1</v>
      </c>
      <c r="O39">
        <v>0</v>
      </c>
      <c r="P39">
        <v>0</v>
      </c>
      <c r="Q39">
        <v>0</v>
      </c>
      <c r="R39">
        <v>0</v>
      </c>
      <c r="S39" s="924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5">
        <v>0</v>
      </c>
      <c r="AB39">
        <v>0</v>
      </c>
      <c r="AC39">
        <v>0</v>
      </c>
      <c r="AD39">
        <v>0</v>
      </c>
      <c r="AE39">
        <v>0</v>
      </c>
      <c r="AF39" s="926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7">
        <v>0</v>
      </c>
      <c r="AO39">
        <v>0</v>
      </c>
      <c r="AP39">
        <v>0</v>
      </c>
      <c r="AQ39">
        <v>0</v>
      </c>
      <c r="AR39">
        <v>0</v>
      </c>
      <c r="AS39" s="928"/>
      <c r="BA39" s="929"/>
      <c r="BF39" s="930"/>
      <c r="BN39" s="931"/>
      <c r="BS39" s="932"/>
      <c r="CA39" s="933"/>
    </row>
    <row r="40" spans="1:84" x14ac:dyDescent="0.25">
      <c r="A40" s="934" t="s">
        <v>1046</v>
      </c>
      <c r="B40">
        <v>1.06</v>
      </c>
      <c r="C40">
        <v>0.73</v>
      </c>
      <c r="D40">
        <v>1.18</v>
      </c>
      <c r="F40" s="935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6">
        <v>0</v>
      </c>
      <c r="O40">
        <v>0</v>
      </c>
      <c r="P40">
        <v>0</v>
      </c>
      <c r="Q40">
        <v>0</v>
      </c>
      <c r="R40">
        <v>0</v>
      </c>
      <c r="S40" s="937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38">
        <v>1</v>
      </c>
      <c r="AB40">
        <v>0</v>
      </c>
      <c r="AC40">
        <v>0</v>
      </c>
      <c r="AD40">
        <v>0</v>
      </c>
      <c r="AE40">
        <v>0</v>
      </c>
      <c r="AF40" s="939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0">
        <v>2</v>
      </c>
      <c r="AO40">
        <v>0</v>
      </c>
      <c r="AP40">
        <v>0</v>
      </c>
      <c r="AQ40">
        <v>0</v>
      </c>
      <c r="AR40">
        <v>0</v>
      </c>
      <c r="AS40" s="941"/>
      <c r="BA40" s="942"/>
      <c r="BF40" s="943"/>
      <c r="BN40" s="944"/>
      <c r="BS40" s="945"/>
      <c r="CA40" s="946"/>
      <c r="CF40" t="s">
        <v>1052</v>
      </c>
    </row>
    <row r="41" spans="1:84" x14ac:dyDescent="0.25">
      <c r="A41" s="947" t="s">
        <v>1047</v>
      </c>
      <c r="B41">
        <v>1.72</v>
      </c>
      <c r="C41">
        <v>1.76</v>
      </c>
      <c r="F41" s="948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49">
        <v>0</v>
      </c>
      <c r="O41">
        <v>0</v>
      </c>
      <c r="P41">
        <v>0</v>
      </c>
      <c r="Q41">
        <v>0</v>
      </c>
      <c r="R41">
        <v>0</v>
      </c>
      <c r="S41" s="950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1">
        <v>1</v>
      </c>
      <c r="AB41">
        <v>0</v>
      </c>
      <c r="AC41">
        <v>0</v>
      </c>
      <c r="AD41">
        <v>0</v>
      </c>
      <c r="AE41">
        <v>0</v>
      </c>
      <c r="AF41" s="952"/>
      <c r="AN41" s="953"/>
      <c r="AS41" s="954"/>
      <c r="BA41" s="955"/>
      <c r="BF41" s="956"/>
      <c r="BN41" s="957"/>
      <c r="BS41" s="958"/>
      <c r="CA41" s="959"/>
    </row>
    <row r="42" spans="1:84" x14ac:dyDescent="0.25">
      <c r="A42" s="40" t="s">
        <v>1037</v>
      </c>
      <c r="B42" s="40"/>
      <c r="C42" s="40"/>
      <c r="D42" s="40"/>
      <c r="E42" s="40"/>
      <c r="F42" s="960"/>
      <c r="N42" s="961"/>
      <c r="S42" s="962"/>
      <c r="AA42" s="963"/>
      <c r="AF42" s="964"/>
      <c r="AN42" s="965"/>
      <c r="AS42" s="966"/>
      <c r="BA42" s="967"/>
      <c r="BF42" s="968"/>
      <c r="BN42" s="969"/>
      <c r="BS42" s="970"/>
      <c r="CA42" s="971"/>
    </row>
    <row r="43" spans="1:84" x14ac:dyDescent="0.25">
      <c r="A43" s="972" t="s">
        <v>411</v>
      </c>
      <c r="B43">
        <v>0.17</v>
      </c>
      <c r="C43">
        <v>0.61</v>
      </c>
      <c r="D43">
        <v>0.14000000000000001</v>
      </c>
      <c r="F43" s="97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4">
        <v>0</v>
      </c>
      <c r="O43">
        <v>0</v>
      </c>
      <c r="P43">
        <v>0</v>
      </c>
      <c r="Q43">
        <v>0</v>
      </c>
      <c r="R43">
        <v>0</v>
      </c>
      <c r="S43" s="975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6">
        <v>0</v>
      </c>
      <c r="AB43">
        <v>0</v>
      </c>
      <c r="AC43">
        <v>0</v>
      </c>
      <c r="AD43">
        <v>0</v>
      </c>
      <c r="AE43">
        <v>0</v>
      </c>
      <c r="AF43" s="977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78">
        <v>0</v>
      </c>
      <c r="AO43">
        <v>0</v>
      </c>
      <c r="AP43">
        <v>0</v>
      </c>
      <c r="AQ43">
        <v>0</v>
      </c>
      <c r="AR43">
        <v>0</v>
      </c>
      <c r="AS43" s="979"/>
      <c r="BA43" s="980"/>
      <c r="BF43" s="981"/>
      <c r="BN43" s="982"/>
      <c r="BS43" s="983"/>
      <c r="CA43" s="984"/>
    </row>
    <row r="44" spans="1:84" x14ac:dyDescent="0.25">
      <c r="A44" s="985" t="s">
        <v>412</v>
      </c>
      <c r="B44">
        <v>1.1000000000000001</v>
      </c>
      <c r="C44">
        <v>0.86</v>
      </c>
      <c r="D44">
        <v>1.1399999999999999</v>
      </c>
      <c r="F44" s="986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7">
        <v>0</v>
      </c>
      <c r="O44">
        <v>0</v>
      </c>
      <c r="P44">
        <v>0</v>
      </c>
      <c r="Q44">
        <v>0</v>
      </c>
      <c r="R44">
        <v>0</v>
      </c>
      <c r="S44" s="988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89">
        <v>1</v>
      </c>
      <c r="AB44">
        <v>0</v>
      </c>
      <c r="AC44">
        <v>0</v>
      </c>
      <c r="AD44">
        <v>0</v>
      </c>
      <c r="AE44">
        <v>0</v>
      </c>
      <c r="AF44" s="990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1">
        <v>0</v>
      </c>
      <c r="AO44">
        <v>0</v>
      </c>
      <c r="AP44">
        <v>0</v>
      </c>
      <c r="AQ44">
        <v>0</v>
      </c>
      <c r="AR44">
        <v>0</v>
      </c>
      <c r="AS44" s="992"/>
      <c r="BA44" s="993"/>
      <c r="BF44" s="994"/>
      <c r="BN44" s="995"/>
      <c r="BS44" s="996"/>
      <c r="CA44" s="997"/>
    </row>
    <row r="45" spans="1:84" x14ac:dyDescent="0.25">
      <c r="A45" s="998" t="s">
        <v>861</v>
      </c>
      <c r="B45">
        <v>0.68</v>
      </c>
      <c r="C45">
        <v>0.38</v>
      </c>
      <c r="D45">
        <v>0.89</v>
      </c>
      <c r="F45" s="999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0">
        <v>1</v>
      </c>
      <c r="O45">
        <v>0</v>
      </c>
      <c r="P45">
        <v>0</v>
      </c>
      <c r="Q45">
        <v>0</v>
      </c>
      <c r="R45">
        <v>0</v>
      </c>
      <c r="S45" s="1001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2">
        <v>0</v>
      </c>
      <c r="AB45">
        <v>0</v>
      </c>
      <c r="AC45">
        <v>0</v>
      </c>
      <c r="AD45">
        <v>0</v>
      </c>
      <c r="AE45">
        <v>0</v>
      </c>
      <c r="AF45" s="1003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4">
        <v>0</v>
      </c>
      <c r="AO45">
        <v>0</v>
      </c>
      <c r="AP45">
        <v>0</v>
      </c>
      <c r="AQ45">
        <v>0</v>
      </c>
      <c r="AR45">
        <v>0</v>
      </c>
      <c r="AS45" s="1005"/>
      <c r="BA45" s="1006"/>
      <c r="BF45" s="1007"/>
      <c r="BN45" s="1008"/>
      <c r="BS45" s="1009"/>
      <c r="CA45" s="1010"/>
    </row>
    <row r="46" spans="1:84" x14ac:dyDescent="0.25">
      <c r="A46" s="1011" t="s">
        <v>1048</v>
      </c>
      <c r="B46">
        <v>0.87</v>
      </c>
      <c r="C46">
        <v>0.88</v>
      </c>
      <c r="D46">
        <v>0.57999999999999996</v>
      </c>
      <c r="F46" s="1012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3">
        <v>0</v>
      </c>
      <c r="O46">
        <v>0</v>
      </c>
      <c r="P46">
        <v>0</v>
      </c>
      <c r="Q46">
        <v>0</v>
      </c>
      <c r="R46">
        <v>0</v>
      </c>
      <c r="S46" s="1014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5">
        <v>1</v>
      </c>
      <c r="AB46">
        <v>0</v>
      </c>
      <c r="AC46">
        <v>0</v>
      </c>
      <c r="AD46">
        <v>0</v>
      </c>
      <c r="AE46">
        <v>0</v>
      </c>
      <c r="AF46" s="101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7">
        <v>0</v>
      </c>
      <c r="AO46">
        <v>0</v>
      </c>
      <c r="AP46">
        <v>0</v>
      </c>
      <c r="AQ46">
        <v>0</v>
      </c>
      <c r="AR46">
        <v>0</v>
      </c>
      <c r="AS46" s="1018"/>
      <c r="BA46" s="1019"/>
      <c r="BF46" s="1020"/>
      <c r="BN46" s="1021"/>
      <c r="BS46" s="1022"/>
      <c r="CA46" s="1023"/>
      <c r="CF46" t="s">
        <v>1053</v>
      </c>
    </row>
    <row r="47" spans="1:84" x14ac:dyDescent="0.25">
      <c r="A47" s="44" t="s">
        <v>1038</v>
      </c>
      <c r="B47" s="44"/>
      <c r="C47" s="44"/>
      <c r="D47" s="44"/>
      <c r="E47" s="44"/>
      <c r="F47" s="1024"/>
      <c r="N47" s="1025"/>
      <c r="S47" s="1026"/>
      <c r="AA47" s="1027"/>
      <c r="AF47" s="1028"/>
      <c r="AN47" s="1029"/>
      <c r="AS47" s="1030"/>
      <c r="BA47" s="1031"/>
      <c r="BF47" s="1032"/>
      <c r="BN47" s="1033"/>
      <c r="BS47" s="1034"/>
      <c r="CA47" s="1035"/>
    </row>
    <row r="48" spans="1:84" x14ac:dyDescent="0.25">
      <c r="A48" s="1036" t="s">
        <v>359</v>
      </c>
      <c r="B48">
        <v>1.48</v>
      </c>
      <c r="C48">
        <v>1.1399999999999999</v>
      </c>
      <c r="D48">
        <v>0.65</v>
      </c>
      <c r="F48" s="1037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38">
        <v>0</v>
      </c>
      <c r="O48">
        <v>0</v>
      </c>
      <c r="P48">
        <v>1</v>
      </c>
      <c r="Q48">
        <v>0</v>
      </c>
      <c r="R48">
        <v>0</v>
      </c>
      <c r="S48" s="1039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0">
        <v>0</v>
      </c>
      <c r="AB48">
        <v>0</v>
      </c>
      <c r="AC48">
        <v>0</v>
      </c>
      <c r="AD48">
        <v>0</v>
      </c>
      <c r="AE48">
        <v>0</v>
      </c>
      <c r="AF48" s="1041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2">
        <v>0</v>
      </c>
      <c r="AO48">
        <v>0</v>
      </c>
      <c r="AP48">
        <v>0</v>
      </c>
      <c r="AQ48">
        <v>0</v>
      </c>
      <c r="AR48">
        <v>0</v>
      </c>
      <c r="AS48" s="1043"/>
      <c r="BA48" s="1044"/>
      <c r="BF48" s="1045"/>
      <c r="BN48" s="1046"/>
      <c r="BS48" s="1047"/>
      <c r="CA48" s="1048"/>
    </row>
    <row r="49" spans="1:79" x14ac:dyDescent="0.25">
      <c r="A49" s="40" t="s">
        <v>1065</v>
      </c>
      <c r="B49" s="40"/>
      <c r="C49" s="40"/>
      <c r="D49" s="40"/>
      <c r="E49" s="40"/>
      <c r="F49" s="1052"/>
      <c r="N49" s="1053"/>
      <c r="S49" s="1054"/>
      <c r="AA49" s="1055"/>
      <c r="AF49" s="1056"/>
      <c r="AN49" s="1057"/>
      <c r="AS49" s="1058"/>
      <c r="BA49" s="1059"/>
      <c r="BF49" s="1060"/>
      <c r="BN49" s="1061"/>
      <c r="BS49" s="1062"/>
      <c r="CA49" s="1063"/>
    </row>
    <row r="50" spans="1:79" x14ac:dyDescent="0.25">
      <c r="A50" s="1148" t="s">
        <v>1068</v>
      </c>
      <c r="B50">
        <v>1.06</v>
      </c>
      <c r="C50">
        <v>0.36</v>
      </c>
      <c r="D50">
        <v>0.24</v>
      </c>
      <c r="F50" s="1064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 s="1065">
        <v>0</v>
      </c>
      <c r="O50">
        <v>0</v>
      </c>
      <c r="P50">
        <v>0</v>
      </c>
      <c r="Q50">
        <v>0</v>
      </c>
      <c r="R50">
        <v>0</v>
      </c>
      <c r="S50" s="1066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1067">
        <v>0</v>
      </c>
      <c r="AB50">
        <v>0</v>
      </c>
      <c r="AC50">
        <v>0</v>
      </c>
      <c r="AD50">
        <v>0</v>
      </c>
      <c r="AE50">
        <v>0</v>
      </c>
      <c r="AF50" s="1068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 s="1069">
        <v>0</v>
      </c>
      <c r="AO50">
        <v>0</v>
      </c>
      <c r="AP50">
        <v>0</v>
      </c>
      <c r="AQ50">
        <v>0</v>
      </c>
      <c r="AR50">
        <v>0</v>
      </c>
      <c r="AS50" s="1070"/>
      <c r="BA50" s="1071"/>
      <c r="BF50" s="1072"/>
      <c r="BN50" s="1073"/>
      <c r="BS50" s="1074"/>
      <c r="CA50" s="1075"/>
    </row>
    <row r="51" spans="1:79" x14ac:dyDescent="0.25">
      <c r="A51" s="1148" t="s">
        <v>1069</v>
      </c>
      <c r="B51">
        <v>0.71</v>
      </c>
      <c r="C51">
        <v>0.63</v>
      </c>
      <c r="D51">
        <v>0.45</v>
      </c>
      <c r="F51" s="1076">
        <v>0</v>
      </c>
      <c r="G51">
        <v>2</v>
      </c>
      <c r="H51">
        <v>1</v>
      </c>
      <c r="I51">
        <v>0</v>
      </c>
      <c r="J51">
        <v>0</v>
      </c>
      <c r="K51">
        <v>0</v>
      </c>
      <c r="L51">
        <v>2</v>
      </c>
      <c r="M51">
        <v>1</v>
      </c>
      <c r="N51" s="1077">
        <v>0</v>
      </c>
      <c r="O51">
        <v>0</v>
      </c>
      <c r="P51">
        <v>0</v>
      </c>
      <c r="Q51">
        <v>0</v>
      </c>
      <c r="R51">
        <v>0</v>
      </c>
      <c r="S51" s="1078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4</v>
      </c>
      <c r="Z51">
        <v>0</v>
      </c>
      <c r="AA51" s="1079">
        <v>0</v>
      </c>
      <c r="AB51">
        <v>0</v>
      </c>
      <c r="AC51">
        <v>0</v>
      </c>
      <c r="AD51">
        <v>0</v>
      </c>
      <c r="AE51">
        <v>0</v>
      </c>
      <c r="AF51" s="1080">
        <v>1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0</v>
      </c>
      <c r="AN51" s="1081">
        <v>0</v>
      </c>
      <c r="AO51">
        <v>0</v>
      </c>
      <c r="AP51">
        <v>0</v>
      </c>
      <c r="AQ51">
        <v>0</v>
      </c>
      <c r="AR51">
        <v>0</v>
      </c>
      <c r="AS51" s="1082"/>
      <c r="BA51" s="1083"/>
      <c r="BF51" s="1084"/>
      <c r="BN51" s="1085"/>
      <c r="BS51" s="1086"/>
      <c r="CA51" s="1087"/>
    </row>
    <row r="52" spans="1:79" x14ac:dyDescent="0.25">
      <c r="A52" s="1148" t="s">
        <v>865</v>
      </c>
      <c r="B52">
        <v>0.91</v>
      </c>
      <c r="C52">
        <v>0.71</v>
      </c>
      <c r="D52">
        <v>0.82</v>
      </c>
      <c r="F52" s="1088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6</v>
      </c>
      <c r="M52">
        <v>0</v>
      </c>
      <c r="N52" s="1089">
        <v>0</v>
      </c>
      <c r="O52">
        <v>0</v>
      </c>
      <c r="P52">
        <v>0</v>
      </c>
      <c r="Q52">
        <v>0</v>
      </c>
      <c r="R52">
        <v>0</v>
      </c>
      <c r="S52" s="1090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 s="1091">
        <v>0</v>
      </c>
      <c r="AB52">
        <v>1</v>
      </c>
      <c r="AC52">
        <v>0</v>
      </c>
      <c r="AD52">
        <v>0</v>
      </c>
      <c r="AE52">
        <v>0</v>
      </c>
      <c r="AF52" s="109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093">
        <v>1</v>
      </c>
      <c r="AO52">
        <v>0</v>
      </c>
      <c r="AP52">
        <v>0</v>
      </c>
      <c r="AQ52">
        <v>0</v>
      </c>
      <c r="AR52">
        <v>0</v>
      </c>
      <c r="AS52" s="1094"/>
      <c r="BA52" s="1095"/>
      <c r="BF52" s="1096"/>
      <c r="BN52" s="1097"/>
      <c r="BS52" s="1098"/>
      <c r="CA52" s="1099"/>
    </row>
    <row r="53" spans="1:79" x14ac:dyDescent="0.25">
      <c r="A53" s="1149" t="s">
        <v>419</v>
      </c>
      <c r="B53">
        <v>1.18</v>
      </c>
      <c r="C53">
        <v>0.93</v>
      </c>
      <c r="D53">
        <v>0.81</v>
      </c>
      <c r="F53" s="1100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4</v>
      </c>
      <c r="M53">
        <v>1</v>
      </c>
      <c r="N53" s="1101">
        <v>0</v>
      </c>
      <c r="O53">
        <v>0</v>
      </c>
      <c r="P53">
        <v>0</v>
      </c>
      <c r="Q53">
        <v>0</v>
      </c>
      <c r="R53">
        <v>0</v>
      </c>
      <c r="S53" s="1102">
        <v>2</v>
      </c>
      <c r="T53">
        <v>1</v>
      </c>
      <c r="U53">
        <v>1</v>
      </c>
      <c r="V53">
        <v>0</v>
      </c>
      <c r="W53">
        <v>0</v>
      </c>
      <c r="X53">
        <v>0</v>
      </c>
      <c r="Y53">
        <v>7</v>
      </c>
      <c r="Z53">
        <v>0</v>
      </c>
      <c r="AA53" s="1103">
        <v>1</v>
      </c>
      <c r="AB53">
        <v>0</v>
      </c>
      <c r="AC53">
        <v>0</v>
      </c>
      <c r="AD53">
        <v>0</v>
      </c>
      <c r="AE53">
        <v>0</v>
      </c>
      <c r="AF53" s="1104">
        <v>2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 s="1105">
        <v>0</v>
      </c>
      <c r="AO53">
        <v>0</v>
      </c>
      <c r="AP53">
        <v>0</v>
      </c>
      <c r="AQ53">
        <v>0</v>
      </c>
      <c r="AR53">
        <v>0</v>
      </c>
      <c r="AS53" s="1106"/>
      <c r="BA53" s="1107"/>
      <c r="BF53" s="1108"/>
      <c r="BN53" s="1109"/>
      <c r="BS53" s="1110"/>
      <c r="CA53" s="1111"/>
    </row>
    <row r="54" spans="1:79" x14ac:dyDescent="0.25">
      <c r="A54" s="1148" t="s">
        <v>1070</v>
      </c>
      <c r="B54">
        <v>1.06</v>
      </c>
      <c r="C54">
        <v>0.59</v>
      </c>
      <c r="D54">
        <v>0.95</v>
      </c>
      <c r="F54" s="1112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4</v>
      </c>
      <c r="M54">
        <v>2</v>
      </c>
      <c r="N54" s="1113">
        <v>1</v>
      </c>
      <c r="O54">
        <v>0</v>
      </c>
      <c r="P54">
        <v>0</v>
      </c>
      <c r="Q54">
        <v>0</v>
      </c>
      <c r="R54">
        <v>0</v>
      </c>
      <c r="S54" s="1114">
        <v>0</v>
      </c>
      <c r="T54">
        <v>2</v>
      </c>
      <c r="U54">
        <v>0</v>
      </c>
      <c r="V54">
        <v>0</v>
      </c>
      <c r="W54">
        <v>0</v>
      </c>
      <c r="X54">
        <v>0</v>
      </c>
      <c r="Y54">
        <v>3</v>
      </c>
      <c r="Z54">
        <v>0</v>
      </c>
      <c r="AA54" s="1115">
        <v>0</v>
      </c>
      <c r="AB54">
        <v>0</v>
      </c>
      <c r="AC54">
        <v>0</v>
      </c>
      <c r="AD54">
        <v>0</v>
      </c>
      <c r="AE54">
        <v>0</v>
      </c>
      <c r="AF54" s="1116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</v>
      </c>
      <c r="AM54">
        <v>1</v>
      </c>
      <c r="AN54" s="1117">
        <v>1</v>
      </c>
      <c r="AO54">
        <v>0</v>
      </c>
      <c r="AP54">
        <v>0</v>
      </c>
      <c r="AQ54">
        <v>0</v>
      </c>
      <c r="AR54">
        <v>0</v>
      </c>
      <c r="AS54" s="1118"/>
      <c r="BA54" s="1119"/>
      <c r="BF54" s="1120"/>
      <c r="BN54" s="1121"/>
      <c r="BS54" s="1122"/>
      <c r="CA54" s="1123"/>
    </row>
    <row r="55" spans="1:79" x14ac:dyDescent="0.25">
      <c r="A55" s="1150" t="s">
        <v>1071</v>
      </c>
      <c r="B55">
        <v>0.99</v>
      </c>
      <c r="C55">
        <v>0.91</v>
      </c>
      <c r="D55">
        <v>0.92</v>
      </c>
      <c r="F55" s="1124">
        <v>2</v>
      </c>
      <c r="G55">
        <v>1</v>
      </c>
      <c r="H55">
        <v>0</v>
      </c>
      <c r="I55">
        <v>1</v>
      </c>
      <c r="J55">
        <v>0</v>
      </c>
      <c r="K55">
        <v>0</v>
      </c>
      <c r="L55">
        <v>2</v>
      </c>
      <c r="M55">
        <v>1</v>
      </c>
      <c r="N55" s="1125">
        <v>0</v>
      </c>
      <c r="O55">
        <v>0</v>
      </c>
      <c r="P55">
        <v>0</v>
      </c>
      <c r="Q55">
        <v>0</v>
      </c>
      <c r="R55">
        <v>0</v>
      </c>
      <c r="S55" s="1126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4</v>
      </c>
      <c r="Z55">
        <v>0</v>
      </c>
      <c r="AA55" s="1127">
        <v>0</v>
      </c>
      <c r="AB55">
        <v>0</v>
      </c>
      <c r="AC55">
        <v>0</v>
      </c>
      <c r="AD55">
        <v>0</v>
      </c>
      <c r="AE55">
        <v>0</v>
      </c>
      <c r="AF55" s="1128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3</v>
      </c>
      <c r="AM55">
        <v>0</v>
      </c>
      <c r="AN55" s="1129">
        <v>0</v>
      </c>
      <c r="AO55">
        <v>0</v>
      </c>
      <c r="AP55">
        <v>0</v>
      </c>
      <c r="AQ55">
        <v>0</v>
      </c>
      <c r="AR55">
        <v>0</v>
      </c>
      <c r="AS55" s="1130"/>
      <c r="BA55" s="1131"/>
      <c r="BF55" s="1132"/>
      <c r="BN55" s="1133"/>
      <c r="BS55" s="1134"/>
      <c r="CA55" s="1135"/>
    </row>
    <row r="56" spans="1:79" x14ac:dyDescent="0.25">
      <c r="A56" s="1148" t="s">
        <v>1072</v>
      </c>
      <c r="B56">
        <v>0.95</v>
      </c>
      <c r="C56">
        <v>0.7</v>
      </c>
      <c r="D56">
        <v>0.89</v>
      </c>
      <c r="F56" s="1136">
        <v>2</v>
      </c>
      <c r="G56">
        <v>3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 s="1137">
        <v>0</v>
      </c>
      <c r="O56">
        <v>0</v>
      </c>
      <c r="P56">
        <v>0</v>
      </c>
      <c r="Q56">
        <v>0</v>
      </c>
      <c r="R56">
        <v>0</v>
      </c>
      <c r="S56" s="1138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1</v>
      </c>
      <c r="AA56" s="1139">
        <v>0</v>
      </c>
      <c r="AB56">
        <v>0</v>
      </c>
      <c r="AC56">
        <v>0</v>
      </c>
      <c r="AD56">
        <v>0</v>
      </c>
      <c r="AE56">
        <v>0</v>
      </c>
      <c r="AF56" s="1140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5</v>
      </c>
      <c r="AM56">
        <v>0</v>
      </c>
      <c r="AN56" s="1141">
        <v>1</v>
      </c>
      <c r="AO56">
        <v>0</v>
      </c>
      <c r="AP56">
        <v>0</v>
      </c>
      <c r="AQ56">
        <v>0</v>
      </c>
      <c r="AR56">
        <v>0</v>
      </c>
      <c r="AS56" s="1142"/>
      <c r="BA56" s="1143"/>
      <c r="BF56" s="1144"/>
      <c r="BN56" s="1145"/>
      <c r="BS56" s="1146"/>
      <c r="CA56" s="1147"/>
    </row>
    <row r="57" spans="1:79" x14ac:dyDescent="0.25">
      <c r="A57" s="39" t="s">
        <v>1104</v>
      </c>
      <c r="B57" s="39"/>
      <c r="C57" s="39"/>
      <c r="D57" s="39"/>
      <c r="E57" s="39"/>
      <c r="F57" s="1504"/>
      <c r="N57" s="1505"/>
      <c r="S57" s="1506"/>
      <c r="AA57" s="1507"/>
      <c r="AF57" s="1508"/>
      <c r="AN57" s="1509"/>
      <c r="AS57" s="1510"/>
      <c r="BA57" s="1511"/>
      <c r="BF57" s="1512"/>
      <c r="BN57" s="1513"/>
      <c r="BS57" s="1514"/>
      <c r="CA57" s="1515"/>
    </row>
    <row r="58" spans="1:79" x14ac:dyDescent="0.25">
      <c r="A58" s="1516" t="s">
        <v>746</v>
      </c>
      <c r="B58">
        <v>0.79</v>
      </c>
      <c r="C58">
        <v>0.44</v>
      </c>
      <c r="F58" s="1517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 s="1518">
        <v>0</v>
      </c>
      <c r="O58">
        <v>0</v>
      </c>
      <c r="P58">
        <v>0</v>
      </c>
      <c r="Q58">
        <v>0</v>
      </c>
      <c r="R58">
        <v>0</v>
      </c>
      <c r="S58" s="1519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1</v>
      </c>
      <c r="Z58">
        <v>0</v>
      </c>
      <c r="AA58" s="1520">
        <v>0</v>
      </c>
      <c r="AB58">
        <v>0</v>
      </c>
      <c r="AC58">
        <v>0</v>
      </c>
      <c r="AD58">
        <v>0</v>
      </c>
      <c r="AE58">
        <v>0</v>
      </c>
      <c r="AF58" s="1521"/>
      <c r="AN58" s="1522"/>
      <c r="AS58" s="1523"/>
      <c r="BA58" s="1524"/>
      <c r="BF58" s="1525"/>
      <c r="BN58" s="1526"/>
      <c r="BS58" s="1527"/>
      <c r="CA58" s="1528"/>
    </row>
    <row r="59" spans="1:79" x14ac:dyDescent="0.25">
      <c r="A59" s="39" t="s">
        <v>1085</v>
      </c>
      <c r="B59" s="39"/>
      <c r="C59" s="39"/>
      <c r="D59" s="39"/>
      <c r="E59" s="39"/>
      <c r="F59" s="1529"/>
      <c r="N59" s="1530"/>
      <c r="S59" s="1531"/>
      <c r="AA59" s="1532"/>
      <c r="AF59" s="1533"/>
      <c r="AN59" s="1534"/>
      <c r="AS59" s="1535"/>
      <c r="BA59" s="1536"/>
      <c r="BF59" s="1537"/>
      <c r="BN59" s="1538"/>
      <c r="BS59" s="1539"/>
      <c r="CA59" s="1540"/>
    </row>
    <row r="60" spans="1:79" x14ac:dyDescent="0.25">
      <c r="A60" s="1541" t="s">
        <v>424</v>
      </c>
      <c r="B60">
        <v>0.85</v>
      </c>
      <c r="C60">
        <v>0.74</v>
      </c>
      <c r="D60">
        <v>1.75</v>
      </c>
      <c r="F60" s="1542">
        <v>0</v>
      </c>
      <c r="G60">
        <v>3</v>
      </c>
      <c r="H60">
        <v>1</v>
      </c>
      <c r="I60">
        <v>0</v>
      </c>
      <c r="J60">
        <v>0</v>
      </c>
      <c r="K60">
        <v>0</v>
      </c>
      <c r="L60">
        <v>2</v>
      </c>
      <c r="M60">
        <v>0</v>
      </c>
      <c r="N60" s="1543">
        <v>0</v>
      </c>
      <c r="O60">
        <v>0</v>
      </c>
      <c r="P60">
        <v>0</v>
      </c>
      <c r="Q60">
        <v>0</v>
      </c>
      <c r="R60">
        <v>0</v>
      </c>
      <c r="S60" s="1544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4</v>
      </c>
      <c r="Z60">
        <v>1</v>
      </c>
      <c r="AA60" s="1545">
        <v>1</v>
      </c>
      <c r="AB60">
        <v>0</v>
      </c>
      <c r="AC60">
        <v>0</v>
      </c>
      <c r="AD60">
        <v>0</v>
      </c>
      <c r="AE60">
        <v>0</v>
      </c>
      <c r="AF60" s="1546">
        <v>0</v>
      </c>
      <c r="AG60">
        <v>3</v>
      </c>
      <c r="AH60">
        <v>2</v>
      </c>
      <c r="AI60">
        <v>0</v>
      </c>
      <c r="AJ60">
        <v>0</v>
      </c>
      <c r="AK60">
        <v>0</v>
      </c>
      <c r="AL60">
        <v>5</v>
      </c>
      <c r="AM60">
        <v>0</v>
      </c>
      <c r="AN60" s="1547">
        <v>1</v>
      </c>
      <c r="AO60">
        <v>0</v>
      </c>
      <c r="AP60">
        <v>1</v>
      </c>
      <c r="AQ60">
        <v>0</v>
      </c>
      <c r="AR60">
        <v>0</v>
      </c>
      <c r="AS60" s="1548"/>
      <c r="BA60" s="1549"/>
      <c r="BF60" s="1550"/>
      <c r="BN60" s="1551"/>
      <c r="BS60" s="1552"/>
      <c r="CA60" s="1553"/>
    </row>
    <row r="61" spans="1:79" x14ac:dyDescent="0.25">
      <c r="A61" s="44" t="s">
        <v>1112</v>
      </c>
      <c r="B61" s="44"/>
      <c r="C61" s="44"/>
      <c r="D61" s="44"/>
      <c r="E61" s="44"/>
      <c r="F61" s="1573"/>
      <c r="N61" s="1574"/>
      <c r="S61" s="1575"/>
      <c r="AA61" s="1576"/>
      <c r="AF61" s="1577"/>
      <c r="AN61" s="1578"/>
      <c r="AS61" s="1579"/>
      <c r="BA61" s="1580"/>
      <c r="BF61" s="1581"/>
      <c r="BN61" s="1582"/>
      <c r="BS61" s="1583"/>
      <c r="CA61" s="1584"/>
    </row>
    <row r="62" spans="1:79" x14ac:dyDescent="0.25">
      <c r="A62" s="1585" t="s">
        <v>425</v>
      </c>
      <c r="B62">
        <v>1.64</v>
      </c>
      <c r="C62">
        <v>1.58</v>
      </c>
      <c r="F62" s="1586">
        <v>1</v>
      </c>
      <c r="G62">
        <v>6</v>
      </c>
      <c r="H62">
        <v>4</v>
      </c>
      <c r="I62">
        <v>0</v>
      </c>
      <c r="J62">
        <v>0</v>
      </c>
      <c r="K62">
        <v>0</v>
      </c>
      <c r="L62">
        <v>3</v>
      </c>
      <c r="M62">
        <v>0</v>
      </c>
      <c r="N62" s="1587">
        <v>0</v>
      </c>
      <c r="O62">
        <v>0</v>
      </c>
      <c r="P62">
        <v>0</v>
      </c>
      <c r="Q62">
        <v>0</v>
      </c>
      <c r="R62">
        <v>0</v>
      </c>
      <c r="S62" s="1588">
        <v>0</v>
      </c>
      <c r="T62">
        <v>2</v>
      </c>
      <c r="U62">
        <v>1</v>
      </c>
      <c r="V62">
        <v>1</v>
      </c>
      <c r="W62">
        <v>0</v>
      </c>
      <c r="X62">
        <v>0</v>
      </c>
      <c r="Y62">
        <v>7</v>
      </c>
      <c r="Z62">
        <v>1</v>
      </c>
      <c r="AA62" s="1589">
        <v>0</v>
      </c>
      <c r="AB62">
        <v>0</v>
      </c>
      <c r="AC62">
        <v>1</v>
      </c>
      <c r="AD62">
        <v>0</v>
      </c>
      <c r="AE62">
        <v>0</v>
      </c>
      <c r="AF62" s="1590"/>
      <c r="AN62" s="1591"/>
      <c r="AS62" s="1592"/>
      <c r="BA62" s="1593"/>
      <c r="BF62" s="1594"/>
      <c r="BN62" s="1595"/>
      <c r="BS62" s="1596"/>
      <c r="CA62" s="1597"/>
    </row>
    <row r="63" spans="1:79" x14ac:dyDescent="0.25">
      <c r="A63" s="39" t="s">
        <v>1135</v>
      </c>
      <c r="B63" s="39"/>
      <c r="C63" s="39"/>
      <c r="D63" s="39"/>
      <c r="E63" s="39"/>
      <c r="F63" s="1777"/>
      <c r="N63" s="1778"/>
      <c r="S63" s="1779"/>
      <c r="AA63" s="1780"/>
      <c r="AF63" s="1781"/>
      <c r="AN63" s="1782"/>
      <c r="AS63" s="1783"/>
      <c r="BA63" s="1784"/>
      <c r="BF63" s="1785"/>
      <c r="BN63" s="1786"/>
      <c r="BS63" s="1787"/>
      <c r="CA63" s="1788"/>
    </row>
    <row r="64" spans="1:79" x14ac:dyDescent="0.25">
      <c r="A64" s="1789" t="s">
        <v>872</v>
      </c>
      <c r="B64">
        <v>0.88</v>
      </c>
      <c r="C64">
        <v>1.07</v>
      </c>
      <c r="D64">
        <v>1.05</v>
      </c>
      <c r="F64" s="1790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791">
        <v>0</v>
      </c>
      <c r="O64">
        <v>0</v>
      </c>
      <c r="P64">
        <v>0</v>
      </c>
      <c r="Q64">
        <v>0</v>
      </c>
      <c r="R64">
        <v>0</v>
      </c>
      <c r="S64" s="1792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7</v>
      </c>
      <c r="Z64">
        <v>0</v>
      </c>
      <c r="AA64" s="1793">
        <v>0</v>
      </c>
      <c r="AB64">
        <v>0</v>
      </c>
      <c r="AC64">
        <v>0</v>
      </c>
      <c r="AD64">
        <v>0</v>
      </c>
      <c r="AE64">
        <v>0</v>
      </c>
      <c r="AF64" s="1794">
        <v>1</v>
      </c>
      <c r="AG64">
        <v>3</v>
      </c>
      <c r="AH64">
        <v>1</v>
      </c>
      <c r="AI64">
        <v>0</v>
      </c>
      <c r="AJ64">
        <v>0</v>
      </c>
      <c r="AK64">
        <v>0</v>
      </c>
      <c r="AL64">
        <v>4</v>
      </c>
      <c r="AM64">
        <v>1</v>
      </c>
      <c r="AN64" s="1795">
        <v>1</v>
      </c>
      <c r="AO64">
        <v>0</v>
      </c>
      <c r="AP64">
        <v>0</v>
      </c>
      <c r="AQ64">
        <v>0</v>
      </c>
      <c r="AR64">
        <v>0</v>
      </c>
      <c r="AS64" s="1796"/>
      <c r="BA64" s="1797"/>
      <c r="BF64" s="1798"/>
      <c r="BN64" s="1799"/>
      <c r="BS64" s="1800"/>
      <c r="CA64" s="1801"/>
    </row>
    <row r="65" spans="1:105" x14ac:dyDescent="0.25">
      <c r="A65" s="1802" t="s">
        <v>1136</v>
      </c>
      <c r="B65">
        <v>0.52</v>
      </c>
      <c r="C65">
        <v>1.08</v>
      </c>
      <c r="D65">
        <v>0.99</v>
      </c>
      <c r="F65" s="1803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3</v>
      </c>
      <c r="M65">
        <v>1</v>
      </c>
      <c r="N65" s="1804">
        <v>0</v>
      </c>
      <c r="O65">
        <v>0</v>
      </c>
      <c r="P65">
        <v>0</v>
      </c>
      <c r="Q65">
        <v>0</v>
      </c>
      <c r="R65">
        <v>0</v>
      </c>
      <c r="S65" s="180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5</v>
      </c>
      <c r="Z65">
        <v>0</v>
      </c>
      <c r="AA65" s="1806">
        <v>0</v>
      </c>
      <c r="AB65">
        <v>0</v>
      </c>
      <c r="AC65">
        <v>0</v>
      </c>
      <c r="AD65">
        <v>0</v>
      </c>
      <c r="AE65">
        <v>0</v>
      </c>
      <c r="AF65" s="1807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 s="1808">
        <v>0</v>
      </c>
      <c r="AO65">
        <v>0</v>
      </c>
      <c r="AP65">
        <v>0</v>
      </c>
      <c r="AQ65">
        <v>0</v>
      </c>
      <c r="AR65">
        <v>0</v>
      </c>
      <c r="AS65" s="1809"/>
      <c r="BA65" s="1810"/>
      <c r="BF65" s="1811"/>
      <c r="BN65" s="1812"/>
      <c r="BS65" s="1813"/>
      <c r="CA65" s="1814"/>
    </row>
    <row r="66" spans="1:105" x14ac:dyDescent="0.25">
      <c r="A66" s="1815" t="s">
        <v>1138</v>
      </c>
      <c r="B66">
        <v>0.91</v>
      </c>
      <c r="C66">
        <v>0.96</v>
      </c>
      <c r="D66">
        <v>1.43</v>
      </c>
      <c r="F66" s="1816">
        <v>1</v>
      </c>
      <c r="G66">
        <v>3</v>
      </c>
      <c r="H66">
        <v>1</v>
      </c>
      <c r="I66">
        <v>0</v>
      </c>
      <c r="J66">
        <v>0</v>
      </c>
      <c r="K66">
        <v>0</v>
      </c>
      <c r="L66">
        <v>2</v>
      </c>
      <c r="M66">
        <v>1</v>
      </c>
      <c r="N66" s="1817">
        <v>1</v>
      </c>
      <c r="O66">
        <v>0</v>
      </c>
      <c r="P66">
        <v>0</v>
      </c>
      <c r="Q66">
        <v>0</v>
      </c>
      <c r="R66">
        <v>0</v>
      </c>
      <c r="S66" s="1818">
        <v>0</v>
      </c>
      <c r="T66">
        <v>2</v>
      </c>
      <c r="U66">
        <v>1</v>
      </c>
      <c r="V66">
        <v>0</v>
      </c>
      <c r="W66">
        <v>0</v>
      </c>
      <c r="X66">
        <v>1</v>
      </c>
      <c r="Y66">
        <v>3</v>
      </c>
      <c r="Z66">
        <v>1</v>
      </c>
      <c r="AA66" s="1819">
        <v>0</v>
      </c>
      <c r="AB66">
        <v>0</v>
      </c>
      <c r="AC66">
        <v>0</v>
      </c>
      <c r="AD66">
        <v>0</v>
      </c>
      <c r="AE66">
        <v>0</v>
      </c>
      <c r="AF66" s="1820">
        <v>1</v>
      </c>
      <c r="AG66">
        <v>3</v>
      </c>
      <c r="AH66">
        <v>0</v>
      </c>
      <c r="AI66">
        <v>2</v>
      </c>
      <c r="AJ66">
        <v>0</v>
      </c>
      <c r="AK66">
        <v>1</v>
      </c>
      <c r="AL66">
        <v>6</v>
      </c>
      <c r="AM66">
        <v>0</v>
      </c>
      <c r="AN66" s="1821">
        <v>1</v>
      </c>
      <c r="AO66">
        <v>1</v>
      </c>
      <c r="AP66">
        <v>0</v>
      </c>
      <c r="AQ66">
        <v>0</v>
      </c>
      <c r="AR66">
        <v>0</v>
      </c>
      <c r="AS66" s="1822"/>
      <c r="BA66" s="1823"/>
      <c r="BF66" s="1824"/>
      <c r="BN66" s="1825"/>
      <c r="BS66" s="1826"/>
      <c r="CA66" s="1827"/>
    </row>
    <row r="67" spans="1:105" x14ac:dyDescent="0.25">
      <c r="A67" s="40" t="s">
        <v>1151</v>
      </c>
      <c r="B67" s="40"/>
      <c r="C67" s="40"/>
      <c r="D67" s="40"/>
      <c r="E67" s="40"/>
      <c r="F67" s="1948"/>
      <c r="N67" s="1949"/>
      <c r="S67" s="1950"/>
      <c r="AA67" s="1951"/>
      <c r="AF67" s="1952"/>
      <c r="AN67" s="1953"/>
      <c r="AS67" s="1954"/>
      <c r="BA67" s="1955"/>
      <c r="BF67" s="1956"/>
      <c r="BN67" s="1957"/>
      <c r="BS67" s="1958"/>
      <c r="CA67" s="1959"/>
    </row>
    <row r="68" spans="1:105" x14ac:dyDescent="0.25">
      <c r="A68" s="1960" t="s">
        <v>1170</v>
      </c>
      <c r="B68">
        <v>0.72</v>
      </c>
      <c r="C68">
        <v>0.98</v>
      </c>
      <c r="D68">
        <v>1.1499999999999999</v>
      </c>
      <c r="F68" s="1961">
        <v>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s="1962">
        <v>0</v>
      </c>
      <c r="O68">
        <v>0</v>
      </c>
      <c r="P68">
        <v>0</v>
      </c>
      <c r="Q68">
        <v>0</v>
      </c>
      <c r="R68">
        <v>0</v>
      </c>
      <c r="S68" s="1963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6</v>
      </c>
      <c r="Z68">
        <v>0</v>
      </c>
      <c r="AA68" s="1964">
        <v>0</v>
      </c>
      <c r="AB68">
        <v>0</v>
      </c>
      <c r="AC68">
        <v>0</v>
      </c>
      <c r="AD68">
        <v>0</v>
      </c>
      <c r="AE68">
        <v>0</v>
      </c>
      <c r="AF68" s="1965">
        <v>1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5</v>
      </c>
      <c r="AM68">
        <v>0</v>
      </c>
      <c r="AN68" s="1966">
        <v>0</v>
      </c>
      <c r="AO68">
        <v>0</v>
      </c>
      <c r="AP68">
        <v>0</v>
      </c>
      <c r="AQ68">
        <v>0</v>
      </c>
      <c r="AR68">
        <v>0</v>
      </c>
      <c r="AS68" s="1967"/>
      <c r="BA68" s="1968"/>
      <c r="BF68" s="1969"/>
      <c r="BN68" s="1970"/>
      <c r="BS68" s="1971"/>
      <c r="CA68" s="1972"/>
    </row>
    <row r="69" spans="1:105" x14ac:dyDescent="0.25">
      <c r="A69" s="1973" t="s">
        <v>1172</v>
      </c>
      <c r="B69">
        <v>1.24</v>
      </c>
      <c r="C69">
        <v>1.05</v>
      </c>
      <c r="D69">
        <v>1</v>
      </c>
      <c r="F69" s="1974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5</v>
      </c>
      <c r="M69">
        <v>0</v>
      </c>
      <c r="N69" s="1975">
        <v>0</v>
      </c>
      <c r="O69">
        <v>0</v>
      </c>
      <c r="P69">
        <v>0</v>
      </c>
      <c r="Q69">
        <v>0</v>
      </c>
      <c r="R69">
        <v>0</v>
      </c>
      <c r="S69" s="1976">
        <v>0</v>
      </c>
      <c r="T69">
        <v>0</v>
      </c>
      <c r="U69">
        <v>0</v>
      </c>
      <c r="V69">
        <v>0</v>
      </c>
      <c r="W69">
        <v>0</v>
      </c>
      <c r="X69">
        <v>2</v>
      </c>
      <c r="Y69">
        <v>2</v>
      </c>
      <c r="Z69">
        <v>1</v>
      </c>
      <c r="AA69" s="1977">
        <v>0</v>
      </c>
      <c r="AB69">
        <v>0</v>
      </c>
      <c r="AC69">
        <v>0</v>
      </c>
      <c r="AD69">
        <v>0</v>
      </c>
      <c r="AE69">
        <v>0</v>
      </c>
      <c r="AF69" s="1978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3</v>
      </c>
      <c r="AM69">
        <v>1</v>
      </c>
      <c r="AN69" s="1979">
        <v>1</v>
      </c>
      <c r="AO69">
        <v>0</v>
      </c>
      <c r="AP69">
        <v>0</v>
      </c>
      <c r="AQ69">
        <v>0</v>
      </c>
      <c r="AR69">
        <v>0</v>
      </c>
      <c r="AS69" s="1980"/>
      <c r="BA69" s="1981"/>
      <c r="BF69" s="1982"/>
      <c r="BN69" s="1983"/>
      <c r="BS69" s="1984"/>
      <c r="CA69" s="1985"/>
      <c r="CF69" t="s">
        <v>1177</v>
      </c>
    </row>
    <row r="70" spans="1:105" x14ac:dyDescent="0.25">
      <c r="A70" s="1986" t="s">
        <v>1174</v>
      </c>
      <c r="B70">
        <v>0.21</v>
      </c>
      <c r="C70">
        <v>0.6</v>
      </c>
      <c r="D70">
        <v>1.1100000000000001</v>
      </c>
      <c r="F70" s="198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988">
        <v>0</v>
      </c>
      <c r="O70">
        <v>0</v>
      </c>
      <c r="P70">
        <v>0</v>
      </c>
      <c r="Q70">
        <v>0</v>
      </c>
      <c r="R70">
        <v>0</v>
      </c>
      <c r="S70" s="1989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 s="1990">
        <v>0</v>
      </c>
      <c r="AB70">
        <v>0</v>
      </c>
      <c r="AC70">
        <v>0</v>
      </c>
      <c r="AD70">
        <v>0</v>
      </c>
      <c r="AE70">
        <v>0</v>
      </c>
      <c r="AF70" s="1991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0</v>
      </c>
      <c r="AN70" s="1992">
        <v>1</v>
      </c>
      <c r="AO70">
        <v>0</v>
      </c>
      <c r="AP70">
        <v>0</v>
      </c>
      <c r="AQ70">
        <v>0</v>
      </c>
      <c r="AR70">
        <v>0</v>
      </c>
      <c r="AS70" s="1993"/>
      <c r="BA70" s="1994"/>
      <c r="BF70" s="1995"/>
      <c r="BN70" s="1996"/>
      <c r="BS70" s="1997"/>
      <c r="CA70" s="1998"/>
    </row>
    <row r="71" spans="1:105" x14ac:dyDescent="0.25">
      <c r="B71" s="1">
        <f>AVERAGE(B3:B70)</f>
        <v>1.1578846153846152</v>
      </c>
      <c r="C71" s="1">
        <f>AVERAGE(C3:C70)</f>
        <v>1.0415384615384615</v>
      </c>
      <c r="D71" s="1">
        <f>AVERAGE(D3:D70)</f>
        <v>0.9526470588235294</v>
      </c>
      <c r="E71" s="2" t="e">
        <f t="shared" ref="E71:AP71" si="24">AVERAGE(E3:E70)</f>
        <v>#DIV/0!</v>
      </c>
      <c r="F71" s="2">
        <f>AVERAGE(F3:F70)</f>
        <v>0.71153846153846156</v>
      </c>
      <c r="G71" s="2">
        <f>AVERAGE(G3:G70)</f>
        <v>2.6153846153846154</v>
      </c>
      <c r="H71" s="2">
        <f t="shared" si="24"/>
        <v>0.94230769230769229</v>
      </c>
      <c r="I71" s="2">
        <f t="shared" si="24"/>
        <v>0.17307692307692307</v>
      </c>
      <c r="J71" s="2">
        <f t="shared" si="24"/>
        <v>3.8461538461538464E-2</v>
      </c>
      <c r="K71" s="2">
        <f t="shared" si="24"/>
        <v>0.13461538461538461</v>
      </c>
      <c r="L71" s="2">
        <f t="shared" si="24"/>
        <v>2.5384615384615383</v>
      </c>
      <c r="M71" s="2">
        <f t="shared" si="24"/>
        <v>0.63461538461538458</v>
      </c>
      <c r="N71" s="2">
        <f t="shared" si="24"/>
        <v>0.23076923076923078</v>
      </c>
      <c r="O71" s="2">
        <f t="shared" si="24"/>
        <v>3.8461538461538464E-2</v>
      </c>
      <c r="P71" s="2">
        <f t="shared" si="24"/>
        <v>3.8461538461538464E-2</v>
      </c>
      <c r="Q71" s="2">
        <f t="shared" si="24"/>
        <v>0</v>
      </c>
      <c r="R71" s="2">
        <f t="shared" si="24"/>
        <v>0</v>
      </c>
      <c r="S71" s="2">
        <f t="shared" si="24"/>
        <v>0.40384615384615385</v>
      </c>
      <c r="T71" s="2">
        <f t="shared" si="24"/>
        <v>0.90384615384615385</v>
      </c>
      <c r="U71" s="2">
        <f t="shared" si="24"/>
        <v>0.63461538461538458</v>
      </c>
      <c r="V71" s="2">
        <f t="shared" si="24"/>
        <v>0.15384615384615385</v>
      </c>
      <c r="W71" s="2">
        <f t="shared" si="24"/>
        <v>3.8461538461538464E-2</v>
      </c>
      <c r="X71" s="2">
        <f t="shared" si="24"/>
        <v>0.17307692307692307</v>
      </c>
      <c r="Y71" s="2">
        <f t="shared" si="24"/>
        <v>3.0576923076923075</v>
      </c>
      <c r="Z71" s="2">
        <f t="shared" si="24"/>
        <v>0.51923076923076927</v>
      </c>
      <c r="AA71" s="2">
        <f t="shared" si="24"/>
        <v>0.25</v>
      </c>
      <c r="AB71" s="2">
        <f t="shared" si="24"/>
        <v>0.15384615384615385</v>
      </c>
      <c r="AC71" s="2">
        <f t="shared" si="24"/>
        <v>7.6923076923076927E-2</v>
      </c>
      <c r="AD71" s="2">
        <f t="shared" si="24"/>
        <v>0</v>
      </c>
      <c r="AE71" s="2">
        <f t="shared" si="24"/>
        <v>0</v>
      </c>
      <c r="AF71" s="2">
        <f t="shared" si="24"/>
        <v>0.97058823529411764</v>
      </c>
      <c r="AG71" s="2">
        <f t="shared" si="24"/>
        <v>1.5294117647058822</v>
      </c>
      <c r="AH71" s="2">
        <f t="shared" si="24"/>
        <v>0.47058823529411764</v>
      </c>
      <c r="AI71" s="2">
        <f t="shared" si="24"/>
        <v>0.14705882352941177</v>
      </c>
      <c r="AJ71" s="2">
        <f t="shared" si="24"/>
        <v>2.9411764705882353E-2</v>
      </c>
      <c r="AK71" s="2">
        <f t="shared" si="24"/>
        <v>0.23529411764705882</v>
      </c>
      <c r="AL71" s="2">
        <f t="shared" si="24"/>
        <v>2.4117647058823528</v>
      </c>
      <c r="AM71" s="2">
        <f t="shared" si="24"/>
        <v>0.35294117647058826</v>
      </c>
      <c r="AN71" s="2">
        <f t="shared" si="24"/>
        <v>0.41176470588235292</v>
      </c>
      <c r="AO71" s="2">
        <f t="shared" si="24"/>
        <v>8.8235294117647065E-2</v>
      </c>
      <c r="AP71" s="2">
        <f t="shared" si="24"/>
        <v>2.9411764705882353E-2</v>
      </c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F71" s="344"/>
      <c r="CG71" s="344"/>
      <c r="CH71" s="344"/>
      <c r="CI71" s="344"/>
      <c r="CJ71" s="344"/>
      <c r="CK71" s="344"/>
      <c r="CL71" s="344"/>
      <c r="CM71" s="344"/>
      <c r="CN71" s="344"/>
      <c r="CO71" s="344"/>
      <c r="CP71" s="344"/>
      <c r="CQ71" s="344"/>
      <c r="CR71" s="344"/>
      <c r="CS71" s="344"/>
      <c r="CT71" s="344"/>
      <c r="CU71" s="344"/>
      <c r="CV71" s="344"/>
      <c r="CW71" s="344"/>
      <c r="CX71" s="344"/>
      <c r="CY71" s="344"/>
      <c r="CZ71" s="344"/>
      <c r="DA71" s="344"/>
    </row>
  </sheetData>
  <mergeCells count="26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K228"/>
  <sheetViews>
    <sheetView topLeftCell="CA1" workbookViewId="0">
      <pane ySplit="1" topLeftCell="A2" activePane="bottomLeft" state="frozen"/>
      <selection pane="bottomLeft" activeCell="CO231" sqref="CO231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9" style="345" customWidth="1"/>
    <col min="131" max="132" width="9.28515625" style="345" customWidth="1"/>
    <col min="133" max="133" width="9" style="345" customWidth="1"/>
    <col min="134" max="134" width="9.42578125" style="345" customWidth="1"/>
    <col min="135" max="135" width="9.28515625" style="345" customWidth="1"/>
    <col min="136" max="136" width="9" style="1828" customWidth="1"/>
    <col min="137" max="138" width="9.28515625" style="1828" customWidth="1"/>
    <col min="139" max="139" width="9" style="1828" customWidth="1"/>
    <col min="140" max="140" width="9.42578125" style="1828" customWidth="1"/>
    <col min="141" max="141" width="9.28515625" style="1828" customWidth="1"/>
  </cols>
  <sheetData>
    <row r="1" spans="1:141" ht="15.75" customHeight="1" thickBot="1" x14ac:dyDescent="0.3">
      <c r="B1" s="1" t="s">
        <v>84</v>
      </c>
      <c r="C1" s="1" t="s">
        <v>1</v>
      </c>
      <c r="D1" s="1" t="s">
        <v>183</v>
      </c>
      <c r="E1" s="1" t="s">
        <v>712</v>
      </c>
      <c r="F1" s="1" t="s">
        <v>822</v>
      </c>
      <c r="G1" s="1" t="s">
        <v>823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2034" t="s">
        <v>1165</v>
      </c>
      <c r="CK1" s="2035"/>
      <c r="CL1" s="2035"/>
      <c r="CM1" s="2035"/>
      <c r="CN1" s="2035"/>
      <c r="CO1" s="2036"/>
      <c r="CP1" s="2031" t="s">
        <v>1133</v>
      </c>
      <c r="CQ1" s="2032"/>
      <c r="CR1" s="2032"/>
      <c r="CS1" s="2032"/>
      <c r="CT1" s="2032"/>
      <c r="CU1" s="2033"/>
      <c r="CV1" s="2040" t="s">
        <v>1163</v>
      </c>
      <c r="CW1" s="2041"/>
      <c r="CX1" s="2041"/>
      <c r="CY1" s="2041"/>
      <c r="CZ1" s="2041"/>
      <c r="DA1" s="2042"/>
      <c r="DB1" s="2037" t="s">
        <v>1095</v>
      </c>
      <c r="DC1" s="2038"/>
      <c r="DD1" s="2038"/>
      <c r="DE1" s="2038"/>
      <c r="DF1" s="2038"/>
      <c r="DG1" s="2039"/>
      <c r="DH1" s="2043" t="s">
        <v>1079</v>
      </c>
      <c r="DI1" s="2044"/>
      <c r="DJ1" s="2044"/>
      <c r="DK1" s="2044"/>
      <c r="DL1" s="2044"/>
      <c r="DM1" s="2045"/>
      <c r="DN1" s="2031" t="s">
        <v>991</v>
      </c>
      <c r="DO1" s="2032"/>
      <c r="DP1" s="2032"/>
      <c r="DQ1" s="2032"/>
      <c r="DR1" s="2032"/>
      <c r="DS1" s="2033"/>
      <c r="DT1" s="2031" t="s">
        <v>992</v>
      </c>
      <c r="DU1" s="2032"/>
      <c r="DV1" s="2032"/>
      <c r="DW1" s="2032"/>
      <c r="DX1" s="2032"/>
      <c r="DY1" s="2033"/>
      <c r="DZ1" s="2028" t="s">
        <v>1130</v>
      </c>
      <c r="EA1" s="2029"/>
      <c r="EB1" s="2029"/>
      <c r="EC1" s="2029"/>
      <c r="ED1" s="2029"/>
      <c r="EE1" s="2030"/>
      <c r="EF1" s="2028" t="s">
        <v>1150</v>
      </c>
      <c r="EG1" s="2029"/>
      <c r="EH1" s="2029"/>
      <c r="EI1" s="2029"/>
      <c r="EJ1" s="2029"/>
      <c r="EK1" s="2030"/>
    </row>
    <row r="2" spans="1:141" x14ac:dyDescent="0.25">
      <c r="A2" s="50">
        <v>45664</v>
      </c>
      <c r="B2" s="4" t="s">
        <v>824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AVERAGE(B3,B11,B19,B26,B42,B44,B52,B55,B61,B69,B76,B84,B85,B88,B94,B109,B118,B125,B129,B149,B151,B145,B157,B175,B179,B195,B204,B212,B218,B224)</f>
        <v>1.1464285714285711</v>
      </c>
      <c r="CK2" s="1">
        <f t="shared" ref="CK2:CO2" si="0">AVERAGE(C3,C11,C19,C26,C42,C44,C52,C55,C61,C69,C76,C84,C85,C88,C94,C109,C118,C125,C129,C149,C151,C145,C157,C175,C179,C195,C204,C212,C218,C224)</f>
        <v>1.1984000000000001</v>
      </c>
      <c r="CL2" s="1">
        <f t="shared" si="0"/>
        <v>1.3479999999999996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AVERAGE(B10,B17,B28,B33,B40,B50,B53,B64,B70,B77,B86,B90,B96,B102,B105,B111,B115,B123,B130,B140,B148,B167,B184,B192,B199,B217)</f>
        <v>1.1848000000000001</v>
      </c>
      <c r="CQ2" s="1">
        <f t="shared" ref="CQ2:CU2" si="1">AVERAGE(C10,C17,C28,C33,C40,C50,C53,C64,C70,C77,C86,C90,C96,C102,C105,C111,C115,C123,C130,C140,C148,C167,C184,C192,C199,C217)</f>
        <v>1.0879166666666666</v>
      </c>
      <c r="CR2" s="1">
        <f t="shared" si="1"/>
        <v>1.28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AVERAGE(B14,B22,B48,B63,B95,B100,B104,B144,B182,B223)</f>
        <v>1.1411111111111112</v>
      </c>
      <c r="CW2" s="1">
        <f t="shared" ref="CW2:DA2" si="2">AVERAGE(C14,C22,C48,C63,C95,C100,C104,C144,C182,C223)</f>
        <v>1.2222222222222221</v>
      </c>
      <c r="CX2" s="1">
        <f t="shared" si="2"/>
        <v>0.82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AVERAGE(B12,B16,B62,B81,B120,B137,B155,B170,B180,B190,B191,B194,B196)</f>
        <v>1.063076923076923</v>
      </c>
      <c r="DC2" s="1">
        <f t="shared" ref="DC2:DG2" si="3">AVERAGE(C12,C16,C62,C81,C120,C137,C155,C170,C180,C190,C191,C194,C196)</f>
        <v>1.24</v>
      </c>
      <c r="DD2" s="1">
        <f t="shared" si="3"/>
        <v>1.2650000000000001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AVERAGE(B18,B27,B35,B41,B46,B99,B107,B114,B147,B185)</f>
        <v>1.1679999999999999</v>
      </c>
      <c r="DI2" s="1">
        <f t="shared" ref="DI2:DM2" si="4">AVERAGE(C18,C27,C35,C41,C46,C99,C107,C114,C147,C185)</f>
        <v>1.0109999999999999</v>
      </c>
      <c r="DJ2" s="1">
        <f t="shared" si="4"/>
        <v>0.97555555555555551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AVERAGE(B160,B173,B174,B177,B215)</f>
        <v>1.06</v>
      </c>
      <c r="EA2" s="1">
        <f t="shared" ref="EA2:EE2" si="7">AVERAGE(C160,C173,C174,C177,C215)</f>
        <v>1.4775</v>
      </c>
      <c r="EB2" s="1">
        <f t="shared" si="7"/>
        <v>0.89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1" t="e">
        <f>AVERAGE(EF4)</f>
        <v>#DIV/0!</v>
      </c>
      <c r="EG2" s="1" t="e">
        <f t="shared" ref="EG2:EK2" si="8">AVERAGE(EG4)</f>
        <v>#DIV/0!</v>
      </c>
      <c r="EH2" s="1" t="e">
        <f t="shared" si="8"/>
        <v>#DIV/0!</v>
      </c>
      <c r="EI2" s="1" t="e">
        <f t="shared" si="8"/>
        <v>#DIV/0!</v>
      </c>
      <c r="EJ2" s="1" t="e">
        <f t="shared" si="8"/>
        <v>#DIV/0!</v>
      </c>
      <c r="EK2" s="1" t="e">
        <f t="shared" si="8"/>
        <v>#DIV/0!</v>
      </c>
    </row>
    <row r="3" spans="1:141" ht="15.75" thickBot="1" x14ac:dyDescent="0.3">
      <c r="A3" s="6" t="s">
        <v>825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2003">
        <f>_xlfn.AGGREGATE(1,6,CJ2:CO2)</f>
        <v>1.103804761904762</v>
      </c>
      <c r="CK3" s="2004"/>
      <c r="CL3" s="2004"/>
      <c r="CM3" s="2004"/>
      <c r="CN3" s="2004"/>
      <c r="CO3" s="2004"/>
      <c r="CP3" s="2003">
        <f t="shared" ref="CP3" si="9">_xlfn.AGGREGATE(1,6,CP2:CU2)</f>
        <v>1.1104527777777777</v>
      </c>
      <c r="CQ3" s="2004"/>
      <c r="CR3" s="2004"/>
      <c r="CS3" s="2004"/>
      <c r="CT3" s="2004"/>
      <c r="CU3" s="2004"/>
      <c r="CV3" s="2003">
        <f t="shared" ref="CV3" si="10">_xlfn.AGGREGATE(1,6,CV2:DA2)</f>
        <v>1.0611111111111111</v>
      </c>
      <c r="CW3" s="2004"/>
      <c r="CX3" s="2004"/>
      <c r="CY3" s="2004"/>
      <c r="CZ3" s="2004"/>
      <c r="DA3" s="2004"/>
      <c r="DB3" s="2003">
        <f t="shared" ref="DB3" si="11">_xlfn.AGGREGATE(1,6,DB2:DG2)</f>
        <v>1.2995192307692309</v>
      </c>
      <c r="DC3" s="2004"/>
      <c r="DD3" s="2004"/>
      <c r="DE3" s="2004"/>
      <c r="DF3" s="2004"/>
      <c r="DG3" s="2004"/>
      <c r="DH3" s="2003">
        <f t="shared" ref="DH3" si="12">_xlfn.AGGREGATE(1,6,DH2:DM2)</f>
        <v>0.90363888888888888</v>
      </c>
      <c r="DI3" s="2004"/>
      <c r="DJ3" s="2004"/>
      <c r="DK3" s="2004"/>
      <c r="DL3" s="2004"/>
      <c r="DM3" s="2004"/>
      <c r="DN3" s="2003">
        <f t="shared" ref="DN3" si="13">_xlfn.AGGREGATE(1,6,DN2:DS2)</f>
        <v>1.2135555555555557</v>
      </c>
      <c r="DO3" s="2004"/>
      <c r="DP3" s="2004"/>
      <c r="DQ3" s="2004"/>
      <c r="DR3" s="2004"/>
      <c r="DS3" s="2004"/>
      <c r="DT3" s="2003">
        <f t="shared" ref="DT3" si="14">_xlfn.AGGREGATE(1,6,DT2:DY2)</f>
        <v>1.355</v>
      </c>
      <c r="DU3" s="2004"/>
      <c r="DV3" s="2004"/>
      <c r="DW3" s="2004"/>
      <c r="DX3" s="2004"/>
      <c r="DY3" s="2004"/>
      <c r="DZ3" s="2003">
        <f>_xlfn.AGGREGATE(1,6,DZ2:EE2)</f>
        <v>1.1425000000000001</v>
      </c>
      <c r="EA3" s="2004"/>
      <c r="EB3" s="2004"/>
      <c r="EC3" s="2004"/>
      <c r="ED3" s="2004"/>
      <c r="EE3" s="2004"/>
      <c r="EF3" s="2003" t="e">
        <f>_xlfn.AGGREGATE(1,6,EF2:EK2)</f>
        <v>#DIV/0!</v>
      </c>
      <c r="EG3" s="2004"/>
      <c r="EH3" s="2004"/>
      <c r="EI3" s="2004"/>
      <c r="EJ3" s="2004"/>
      <c r="EK3" s="2004"/>
    </row>
    <row r="4" spans="1:141" ht="15.75" customHeight="1" thickBot="1" x14ac:dyDescent="0.3">
      <c r="A4" s="6" t="s">
        <v>826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2031" t="s">
        <v>1077</v>
      </c>
      <c r="CK4" s="2032"/>
      <c r="CL4" s="2032"/>
      <c r="CM4" s="2032"/>
      <c r="CN4" s="2032"/>
      <c r="CO4" s="2033"/>
      <c r="CP4" s="2034" t="s">
        <v>1161</v>
      </c>
      <c r="CQ4" s="2035"/>
      <c r="CR4" s="2035"/>
      <c r="CS4" s="2035"/>
      <c r="CT4" s="2035"/>
      <c r="CU4" s="2036"/>
      <c r="CV4" s="2031" t="s">
        <v>1167</v>
      </c>
      <c r="CW4" s="2032"/>
      <c r="CX4" s="2032"/>
      <c r="CY4" s="2032"/>
      <c r="CZ4" s="2032"/>
      <c r="DA4" s="2033"/>
      <c r="DB4" s="2037" t="s">
        <v>1128</v>
      </c>
      <c r="DC4" s="2038"/>
      <c r="DD4" s="2038"/>
      <c r="DE4" s="2038"/>
      <c r="DF4" s="2038"/>
      <c r="DG4" s="2039"/>
      <c r="DH4" s="2031" t="s">
        <v>946</v>
      </c>
      <c r="DI4" s="2032"/>
      <c r="DJ4" s="2032"/>
      <c r="DK4" s="2032"/>
      <c r="DL4" s="2032"/>
      <c r="DM4" s="2033"/>
      <c r="DN4" s="2028" t="s">
        <v>1122</v>
      </c>
      <c r="DO4" s="2029"/>
      <c r="DP4" s="2029"/>
      <c r="DQ4" s="2029"/>
      <c r="DR4" s="2029"/>
      <c r="DS4" s="2030"/>
      <c r="DT4" s="2031" t="s">
        <v>1099</v>
      </c>
      <c r="DU4" s="2032"/>
      <c r="DV4" s="2032"/>
      <c r="DW4" s="2032"/>
      <c r="DX4" s="2032"/>
      <c r="DY4" s="2033"/>
      <c r="DZ4" s="2028" t="s">
        <v>1169</v>
      </c>
      <c r="EA4" s="2029"/>
      <c r="EB4" s="2029"/>
      <c r="EC4" s="2029"/>
      <c r="ED4" s="2029"/>
      <c r="EE4" s="2030"/>
    </row>
    <row r="5" spans="1:141" x14ac:dyDescent="0.25">
      <c r="A5" s="6" t="s">
        <v>827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AVERAGE(B4,B13,B21,B38,B58,B72,B78,B134,B138,B153,B164,B169,B181)</f>
        <v>1.2284615384615387</v>
      </c>
      <c r="CK5" s="1">
        <f t="shared" ref="CK5:CO5" si="15">AVERAGE(C4,C13,C21,C38,C58,C72,C78,C134,C138,C153,C164,C169,C181)</f>
        <v>1.1183333333333334</v>
      </c>
      <c r="CL5" s="1">
        <f t="shared" si="15"/>
        <v>1.1400000000000001</v>
      </c>
      <c r="CM5" s="1" t="e">
        <f t="shared" si="15"/>
        <v>#DIV/0!</v>
      </c>
      <c r="CN5" s="1">
        <f t="shared" si="15"/>
        <v>0.53</v>
      </c>
      <c r="CO5" s="1" t="e">
        <f t="shared" si="15"/>
        <v>#DIV/0!</v>
      </c>
      <c r="CP5" s="1">
        <f>AVERAGE(B5,B8,B23,B29,B34,B47,B57,B65,B67,B93,B101,B108,B119,B127,B131,B154,B176,B187,B189,B201,B202,B216,B220,B221,B222)</f>
        <v>1.2666666666666666</v>
      </c>
      <c r="CQ5" s="1">
        <f t="shared" ref="CQ5:CU5" si="16">AVERAGE(C5,C8,C23,C29,C34,C47,C57,C65,C67,C93,C101,C108,C119,C127,C131,C154,C176,C187,C189,C201,C202,C216,C220,C221,C222)</f>
        <v>1.1869999999999998</v>
      </c>
      <c r="CR5" s="1">
        <f t="shared" si="16"/>
        <v>1.1412500000000001</v>
      </c>
      <c r="CS5" s="1" t="e">
        <f t="shared" si="16"/>
        <v>#DIV/0!</v>
      </c>
      <c r="CT5" s="1">
        <f t="shared" si="16"/>
        <v>1.105</v>
      </c>
      <c r="CU5" s="1">
        <f t="shared" si="16"/>
        <v>0.98</v>
      </c>
      <c r="CV5" s="1">
        <f>AVERAGE(B6,B9,B37,B82,B92,B97,B124,B128,B139,B152,B183,B226)</f>
        <v>1.2790909090909091</v>
      </c>
      <c r="CW5" s="1">
        <f t="shared" ref="CW5:DA5" si="17">AVERAGE(C6,C9,C37,C82,C92,C97,C124,C128,C139,C152,C183,C226)</f>
        <v>1.2050000000000001</v>
      </c>
      <c r="CX5" s="1">
        <f t="shared" si="17"/>
        <v>1.2749999999999999</v>
      </c>
      <c r="CY5" s="1" t="e">
        <f t="shared" si="17"/>
        <v>#DIV/0!</v>
      </c>
      <c r="CZ5" s="1">
        <f t="shared" si="17"/>
        <v>1.57</v>
      </c>
      <c r="DA5" s="1" t="e">
        <f t="shared" si="17"/>
        <v>#DIV/0!</v>
      </c>
      <c r="DB5" s="1">
        <f>AVERAGE(B24,B30,B39,B71,B75,B80,B106,B117,B165,B168,B171,B186,B197,B203,B211,B214)</f>
        <v>1.1593333333333333</v>
      </c>
      <c r="DC5" s="1">
        <f t="shared" ref="DC5:DG5" si="18">AVERAGE(C24,C30,C39,C71,C75,C80,C106,C117,C165,C168,C171,C186,C197,C203,C211,C214)</f>
        <v>1.4453846153846153</v>
      </c>
      <c r="DD5" s="1">
        <f t="shared" si="18"/>
        <v>1.1563636363636365</v>
      </c>
      <c r="DE5" s="1" t="e">
        <f t="shared" si="18"/>
        <v>#DIV/0!</v>
      </c>
      <c r="DF5" s="1">
        <f t="shared" si="18"/>
        <v>1.4649999999999999</v>
      </c>
      <c r="DG5" s="1" t="e">
        <f t="shared" si="18"/>
        <v>#DIV/0!</v>
      </c>
      <c r="DH5" s="1">
        <f>AVERAGE(B20,B136)</f>
        <v>1.1399999999999999</v>
      </c>
      <c r="DI5" s="1">
        <f t="shared" ref="DI5:DM5" si="19">AVERAGE(C20,C136)</f>
        <v>1.26</v>
      </c>
      <c r="DJ5" s="1">
        <f t="shared" si="19"/>
        <v>0.93</v>
      </c>
      <c r="DK5" s="1" t="e">
        <f t="shared" si="19"/>
        <v>#DIV/0!</v>
      </c>
      <c r="DL5" s="1" t="e">
        <f t="shared" si="19"/>
        <v>#DIV/0!</v>
      </c>
      <c r="DM5" s="1" t="e">
        <f t="shared" si="19"/>
        <v>#DIV/0!</v>
      </c>
      <c r="DN5" s="1">
        <f>AVERAGE(B68,B121,B193,B206,B207,B208,B209)</f>
        <v>1.1414285714285715</v>
      </c>
      <c r="DO5" s="1">
        <f t="shared" ref="DO5:DS5" si="20">AVERAGE(C68,C121,C193,C206,C207,C208,C209)</f>
        <v>0.95857142857142852</v>
      </c>
      <c r="DP5" s="1">
        <f t="shared" si="20"/>
        <v>1.0419999999999998</v>
      </c>
      <c r="DQ5" s="1" t="e">
        <f t="shared" si="20"/>
        <v>#DIV/0!</v>
      </c>
      <c r="DR5" s="1" t="e">
        <f t="shared" si="20"/>
        <v>#DIV/0!</v>
      </c>
      <c r="DS5" s="1" t="e">
        <f t="shared" si="20"/>
        <v>#DIV/0!</v>
      </c>
      <c r="DT5" s="1">
        <f>AVERAGE(B158,B159,B161,B162,B200)</f>
        <v>1.224</v>
      </c>
      <c r="DU5" s="1">
        <f t="shared" ref="DU5:DY5" si="21">AVERAGE(C158,C159,C161,C162,C200)</f>
        <v>1.1760000000000002</v>
      </c>
      <c r="DV5" s="1">
        <f t="shared" si="21"/>
        <v>1.25</v>
      </c>
      <c r="DW5" s="1" t="e">
        <f t="shared" si="21"/>
        <v>#DIV/0!</v>
      </c>
      <c r="DX5" s="1" t="e">
        <f t="shared" si="21"/>
        <v>#DIV/0!</v>
      </c>
      <c r="DY5" s="1" t="e">
        <f t="shared" si="21"/>
        <v>#DIV/0!</v>
      </c>
      <c r="DZ5" s="1">
        <f>AVERAGE(B227)</f>
        <v>1.1599999999999999</v>
      </c>
      <c r="EA5" s="1">
        <f t="shared" ref="EA5:EE5" si="22">AVERAGE(C227)</f>
        <v>1.1399999999999999</v>
      </c>
      <c r="EB5" s="1">
        <f t="shared" si="22"/>
        <v>0.88</v>
      </c>
      <c r="EC5" s="1" t="e">
        <f t="shared" si="22"/>
        <v>#DIV/0!</v>
      </c>
      <c r="ED5" s="1" t="e">
        <f t="shared" si="22"/>
        <v>#DIV/0!</v>
      </c>
      <c r="EE5" s="1" t="e">
        <f t="shared" si="22"/>
        <v>#DIV/0!</v>
      </c>
    </row>
    <row r="6" spans="1:141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2003">
        <f>_xlfn.AGGREGATE(1,6,CJ5:CO5)</f>
        <v>1.004198717948718</v>
      </c>
      <c r="CK6" s="2004"/>
      <c r="CL6" s="2004"/>
      <c r="CM6" s="2004"/>
      <c r="CN6" s="2004"/>
      <c r="CO6" s="2004"/>
      <c r="CP6" s="2003">
        <f t="shared" ref="CP6" si="23">_xlfn.AGGREGATE(1,6,CP5:CU5)</f>
        <v>1.1359833333333333</v>
      </c>
      <c r="CQ6" s="2004"/>
      <c r="CR6" s="2004"/>
      <c r="CS6" s="2004"/>
      <c r="CT6" s="2004"/>
      <c r="CU6" s="2004"/>
      <c r="CV6" s="2003">
        <f t="shared" ref="CV6" si="24">_xlfn.AGGREGATE(1,6,CV5:DA5)</f>
        <v>1.3322727272727273</v>
      </c>
      <c r="CW6" s="2004"/>
      <c r="CX6" s="2004"/>
      <c r="CY6" s="2004"/>
      <c r="CZ6" s="2004"/>
      <c r="DA6" s="2004"/>
      <c r="DB6" s="2003">
        <f t="shared" ref="DB6" si="25">_xlfn.AGGREGATE(1,6,DB5:DG5)</f>
        <v>1.3065203962703962</v>
      </c>
      <c r="DC6" s="2004"/>
      <c r="DD6" s="2004"/>
      <c r="DE6" s="2004"/>
      <c r="DF6" s="2004"/>
      <c r="DG6" s="2004"/>
      <c r="DH6" s="2003">
        <f t="shared" ref="DH6" si="26">_xlfn.AGGREGATE(1,6,DH5:DM5)</f>
        <v>1.1100000000000001</v>
      </c>
      <c r="DI6" s="2004"/>
      <c r="DJ6" s="2004"/>
      <c r="DK6" s="2004"/>
      <c r="DL6" s="2004"/>
      <c r="DM6" s="2004"/>
      <c r="DN6" s="2003">
        <f>_xlfn.AGGREGATE(1,6,DN5:DS5)</f>
        <v>1.0473333333333332</v>
      </c>
      <c r="DO6" s="2004"/>
      <c r="DP6" s="2004"/>
      <c r="DQ6" s="2004"/>
      <c r="DR6" s="2004"/>
      <c r="DS6" s="2004"/>
      <c r="DT6" s="2003">
        <f>_xlfn.AGGREGATE(1,6,DT5:DY5)</f>
        <v>1.2166666666666668</v>
      </c>
      <c r="DU6" s="2004"/>
      <c r="DV6" s="2004"/>
      <c r="DW6" s="2004"/>
      <c r="DX6" s="2004"/>
      <c r="DY6" s="2004"/>
      <c r="DZ6" s="2003">
        <f>_xlfn.AGGREGATE(1,6,DZ5:EE5)</f>
        <v>1.0599999999999998</v>
      </c>
      <c r="EA6" s="2004"/>
      <c r="EB6" s="2004"/>
      <c r="EC6" s="2004"/>
      <c r="ED6" s="2004"/>
      <c r="EE6" s="2004"/>
    </row>
    <row r="7" spans="1:141" x14ac:dyDescent="0.25">
      <c r="A7" s="44">
        <v>45668</v>
      </c>
      <c r="B7" s="2" t="s">
        <v>828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7"/>
      <c r="EA7" s="347"/>
      <c r="EB7" s="347"/>
      <c r="EC7" s="347"/>
      <c r="ED7" s="347"/>
      <c r="EE7" s="347"/>
    </row>
    <row r="8" spans="1:141" x14ac:dyDescent="0.25">
      <c r="A8" s="2" t="s">
        <v>829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7"/>
      <c r="EA8" s="347"/>
      <c r="EB8" s="347"/>
      <c r="EC8" s="347"/>
      <c r="ED8" s="347"/>
      <c r="EE8" s="347"/>
    </row>
    <row r="9" spans="1:141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41" x14ac:dyDescent="0.25">
      <c r="A10" s="2" t="s">
        <v>830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41" x14ac:dyDescent="0.25">
      <c r="A11" s="4" t="s">
        <v>831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41" x14ac:dyDescent="0.25">
      <c r="A12" s="2" t="s">
        <v>832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41" x14ac:dyDescent="0.25">
      <c r="A13" s="6" t="s">
        <v>833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41" x14ac:dyDescent="0.25">
      <c r="A14" s="2" t="s">
        <v>721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41" x14ac:dyDescent="0.25">
      <c r="A15" s="50">
        <v>45675</v>
      </c>
      <c r="B15" s="4" t="s">
        <v>834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41" x14ac:dyDescent="0.25">
      <c r="A16" s="51" t="s">
        <v>835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836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837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838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839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840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841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842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843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844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845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846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847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848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849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850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851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852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853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854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855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856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857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858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859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860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861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862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863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864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865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866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867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868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869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870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871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872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873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874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875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876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877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878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879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880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881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882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883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884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885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886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887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888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889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890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891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892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903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905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914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915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916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917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918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772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919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774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920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921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922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923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924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925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926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927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928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929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948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949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950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951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952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953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954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955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945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956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957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958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959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960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961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962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963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964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965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966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967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968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969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970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971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972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973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974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1055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810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975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976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977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814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978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979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980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981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982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983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6" t="s">
        <v>984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985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999</v>
      </c>
      <c r="B156" s="40"/>
      <c r="C156" s="40"/>
      <c r="D156" s="40"/>
      <c r="E156" s="40"/>
      <c r="F156" s="40"/>
      <c r="G156" s="40"/>
      <c r="H156" s="364"/>
      <c r="P156" s="365"/>
      <c r="U156" s="366"/>
      <c r="AC156" s="367"/>
      <c r="AH156" s="368"/>
      <c r="AP156" s="369"/>
      <c r="AU156" s="370"/>
      <c r="BC156" s="371"/>
      <c r="BH156" s="372"/>
      <c r="BP156" s="373"/>
      <c r="BU156" s="374"/>
      <c r="CC156" s="375"/>
    </row>
    <row r="157" spans="1:129" x14ac:dyDescent="0.25">
      <c r="A157" s="376" t="s">
        <v>1016</v>
      </c>
      <c r="B157">
        <v>1.43</v>
      </c>
      <c r="C157">
        <v>0.56999999999999995</v>
      </c>
      <c r="H157" s="377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78">
        <v>0</v>
      </c>
      <c r="Q157">
        <v>0</v>
      </c>
      <c r="R157">
        <v>1</v>
      </c>
      <c r="S157">
        <v>0</v>
      </c>
      <c r="T157">
        <v>0</v>
      </c>
      <c r="U157" s="379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0">
        <v>0</v>
      </c>
      <c r="AD157">
        <v>0</v>
      </c>
      <c r="AE157">
        <v>0</v>
      </c>
      <c r="AF157">
        <v>0</v>
      </c>
      <c r="AG157">
        <v>0</v>
      </c>
      <c r="AH157" s="381"/>
      <c r="AP157" s="382"/>
      <c r="AU157" s="383"/>
      <c r="BC157" s="384"/>
      <c r="BH157" s="385"/>
      <c r="BP157" s="386"/>
      <c r="BU157" s="387"/>
      <c r="CC157" s="388"/>
    </row>
    <row r="158" spans="1:129" x14ac:dyDescent="0.25">
      <c r="A158" s="389" t="s">
        <v>1017</v>
      </c>
      <c r="B158">
        <v>1.49</v>
      </c>
      <c r="C158">
        <v>1.22</v>
      </c>
      <c r="H158" s="390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1">
        <v>0</v>
      </c>
      <c r="Q158">
        <v>0</v>
      </c>
      <c r="R158">
        <v>0</v>
      </c>
      <c r="S158">
        <v>0</v>
      </c>
      <c r="T158">
        <v>0</v>
      </c>
      <c r="U158" s="39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3">
        <v>0</v>
      </c>
      <c r="AD158">
        <v>0</v>
      </c>
      <c r="AE158">
        <v>0</v>
      </c>
      <c r="AF158">
        <v>0</v>
      </c>
      <c r="AG158">
        <v>0</v>
      </c>
      <c r="AH158" s="394"/>
      <c r="AP158" s="395"/>
      <c r="AU158" s="396"/>
      <c r="BC158" s="397"/>
      <c r="BH158" s="398"/>
      <c r="BP158" s="399"/>
      <c r="BU158" s="400"/>
      <c r="CC158" s="401"/>
    </row>
    <row r="159" spans="1:129" x14ac:dyDescent="0.25">
      <c r="A159" s="402" t="s">
        <v>1018</v>
      </c>
      <c r="B159">
        <v>0.9</v>
      </c>
      <c r="C159">
        <v>0.67</v>
      </c>
      <c r="H159" s="403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4">
        <v>0</v>
      </c>
      <c r="Q159">
        <v>0</v>
      </c>
      <c r="R159">
        <v>0</v>
      </c>
      <c r="S159">
        <v>0</v>
      </c>
      <c r="T159">
        <v>0</v>
      </c>
      <c r="U159" s="405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6">
        <v>0</v>
      </c>
      <c r="AD159">
        <v>0</v>
      </c>
      <c r="AE159">
        <v>0</v>
      </c>
      <c r="AF159">
        <v>0</v>
      </c>
      <c r="AG159">
        <v>0</v>
      </c>
      <c r="AH159" s="407"/>
      <c r="AP159" s="408"/>
      <c r="AU159" s="409"/>
      <c r="BC159" s="410"/>
      <c r="BH159" s="411"/>
      <c r="BP159" s="412"/>
      <c r="BU159" s="413"/>
      <c r="CC159" s="414"/>
    </row>
    <row r="160" spans="1:129" x14ac:dyDescent="0.25">
      <c r="A160" s="415" t="s">
        <v>1019</v>
      </c>
      <c r="B160">
        <v>0.84</v>
      </c>
      <c r="C160">
        <v>1.1299999999999999</v>
      </c>
      <c r="H160" s="416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7">
        <v>0</v>
      </c>
      <c r="Q160">
        <v>1</v>
      </c>
      <c r="R160">
        <v>0</v>
      </c>
      <c r="S160">
        <v>0</v>
      </c>
      <c r="T160">
        <v>0</v>
      </c>
      <c r="U160" s="418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19">
        <v>0</v>
      </c>
      <c r="AD160">
        <v>1</v>
      </c>
      <c r="AE160">
        <v>1</v>
      </c>
      <c r="AF160">
        <v>0</v>
      </c>
      <c r="AG160">
        <v>0</v>
      </c>
      <c r="AH160" s="420"/>
      <c r="AP160" s="421"/>
      <c r="AU160" s="422"/>
      <c r="BC160" s="423"/>
      <c r="BH160" s="424"/>
      <c r="BP160" s="425"/>
      <c r="BU160" s="426"/>
      <c r="CC160" s="427"/>
    </row>
    <row r="161" spans="1:87" x14ac:dyDescent="0.25">
      <c r="A161" s="428" t="s">
        <v>1020</v>
      </c>
      <c r="B161">
        <v>1.69</v>
      </c>
      <c r="C161">
        <v>1.59</v>
      </c>
      <c r="H161" s="429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0">
        <v>0</v>
      </c>
      <c r="Q161">
        <v>0</v>
      </c>
      <c r="R161">
        <v>0</v>
      </c>
      <c r="S161">
        <v>0</v>
      </c>
      <c r="T161">
        <v>0</v>
      </c>
      <c r="U161" s="431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2">
        <v>0</v>
      </c>
      <c r="AD161">
        <v>0</v>
      </c>
      <c r="AE161">
        <v>0</v>
      </c>
      <c r="AF161">
        <v>0</v>
      </c>
      <c r="AG161">
        <v>0</v>
      </c>
      <c r="AH161" s="433"/>
      <c r="AP161" s="434"/>
      <c r="AU161" s="435"/>
      <c r="BC161" s="436"/>
      <c r="BH161" s="437"/>
      <c r="BP161" s="438"/>
      <c r="BU161" s="439"/>
      <c r="CC161" s="440"/>
    </row>
    <row r="162" spans="1:87" x14ac:dyDescent="0.25">
      <c r="A162" s="441" t="s">
        <v>1021</v>
      </c>
      <c r="B162">
        <v>1.18</v>
      </c>
      <c r="C162">
        <v>1.36</v>
      </c>
      <c r="H162" s="442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3">
        <v>0</v>
      </c>
      <c r="Q162">
        <v>0</v>
      </c>
      <c r="R162">
        <v>0</v>
      </c>
      <c r="S162">
        <v>0</v>
      </c>
      <c r="T162">
        <v>0</v>
      </c>
      <c r="U162" s="444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5">
        <v>0</v>
      </c>
      <c r="AD162">
        <v>0</v>
      </c>
      <c r="AE162">
        <v>0</v>
      </c>
      <c r="AF162">
        <v>0</v>
      </c>
      <c r="AG162">
        <v>0</v>
      </c>
      <c r="AH162" s="446"/>
      <c r="AP162" s="447"/>
      <c r="AU162" s="448"/>
      <c r="BC162" s="449"/>
      <c r="BH162" s="450"/>
      <c r="BP162" s="451"/>
      <c r="BU162" s="452"/>
      <c r="CC162" s="453"/>
    </row>
    <row r="163" spans="1:87" x14ac:dyDescent="0.25">
      <c r="A163" s="619" t="s">
        <v>1008</v>
      </c>
      <c r="B163" s="619"/>
      <c r="C163" s="619"/>
      <c r="D163" s="619"/>
      <c r="E163" s="619"/>
      <c r="F163" s="619"/>
      <c r="G163" s="619"/>
      <c r="H163" s="454"/>
      <c r="P163" s="455"/>
      <c r="U163" s="456"/>
      <c r="AC163" s="457"/>
      <c r="AH163" s="458"/>
      <c r="AP163" s="459"/>
      <c r="AU163" s="460"/>
      <c r="BC163" s="461"/>
      <c r="BH163" s="462"/>
      <c r="BP163" s="463"/>
      <c r="BU163" s="464"/>
      <c r="CC163" s="465"/>
    </row>
    <row r="164" spans="1:87" x14ac:dyDescent="0.25">
      <c r="A164" s="466" t="s">
        <v>1022</v>
      </c>
      <c r="B164">
        <v>1.1499999999999999</v>
      </c>
      <c r="C164">
        <v>0.64</v>
      </c>
      <c r="D164">
        <v>1.26</v>
      </c>
      <c r="H164" s="467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68">
        <v>0</v>
      </c>
      <c r="Q164">
        <v>0</v>
      </c>
      <c r="R164">
        <v>0</v>
      </c>
      <c r="S164">
        <v>0</v>
      </c>
      <c r="T164">
        <v>0</v>
      </c>
      <c r="U164" s="469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0">
        <v>0</v>
      </c>
      <c r="AD164">
        <v>0</v>
      </c>
      <c r="AE164">
        <v>0</v>
      </c>
      <c r="AF164">
        <v>0</v>
      </c>
      <c r="AG164">
        <v>0</v>
      </c>
      <c r="AH164" s="471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2">
        <v>0</v>
      </c>
      <c r="AQ164">
        <v>0</v>
      </c>
      <c r="AR164">
        <v>0</v>
      </c>
      <c r="AS164">
        <v>0</v>
      </c>
      <c r="AT164">
        <v>0</v>
      </c>
      <c r="AU164" s="473"/>
      <c r="BC164" s="474"/>
      <c r="BH164" s="475"/>
      <c r="BP164" s="476"/>
      <c r="BU164" s="477"/>
      <c r="CC164" s="478"/>
    </row>
    <row r="165" spans="1:87" x14ac:dyDescent="0.25">
      <c r="A165" s="479" t="s">
        <v>1023</v>
      </c>
      <c r="B165">
        <v>0.94</v>
      </c>
      <c r="C165">
        <v>1.22</v>
      </c>
      <c r="D165">
        <v>0.84</v>
      </c>
      <c r="H165" s="480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1">
        <v>0</v>
      </c>
      <c r="Q165">
        <v>0</v>
      </c>
      <c r="R165">
        <v>0</v>
      </c>
      <c r="S165">
        <v>0</v>
      </c>
      <c r="T165">
        <v>0</v>
      </c>
      <c r="U165" s="482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3">
        <v>0</v>
      </c>
      <c r="AD165">
        <v>1</v>
      </c>
      <c r="AE165">
        <v>0</v>
      </c>
      <c r="AF165">
        <v>0</v>
      </c>
      <c r="AG165">
        <v>0</v>
      </c>
      <c r="AH165" s="484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5">
        <v>0</v>
      </c>
      <c r="AQ165">
        <v>0</v>
      </c>
      <c r="AR165">
        <v>1</v>
      </c>
      <c r="AS165">
        <v>0</v>
      </c>
      <c r="AT165">
        <v>0</v>
      </c>
      <c r="AU165" s="486"/>
      <c r="BC165" s="487"/>
      <c r="BH165" s="488"/>
      <c r="BP165" s="489"/>
      <c r="BU165" s="490"/>
      <c r="CC165" s="491"/>
    </row>
    <row r="166" spans="1:87" x14ac:dyDescent="0.25">
      <c r="A166" s="40" t="s">
        <v>1036</v>
      </c>
      <c r="B166" s="40"/>
      <c r="C166" s="40"/>
      <c r="D166" s="40"/>
      <c r="E166" s="40"/>
      <c r="F166" s="40"/>
      <c r="G166" s="40"/>
      <c r="H166" s="700"/>
      <c r="P166" s="701"/>
      <c r="U166" s="702"/>
      <c r="AC166" s="703"/>
      <c r="AH166" s="704"/>
      <c r="AP166" s="705"/>
      <c r="AU166" s="706"/>
      <c r="BC166" s="707"/>
      <c r="BH166" s="708"/>
      <c r="BP166" s="709"/>
      <c r="BU166" s="710"/>
      <c r="CC166" s="711"/>
    </row>
    <row r="167" spans="1:87" x14ac:dyDescent="0.25">
      <c r="A167" s="1049" t="s">
        <v>1056</v>
      </c>
      <c r="B167">
        <v>1.0900000000000001</v>
      </c>
      <c r="C167">
        <v>1.23</v>
      </c>
      <c r="D167">
        <v>0.96</v>
      </c>
      <c r="H167" s="712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3">
        <v>1</v>
      </c>
      <c r="Q167">
        <v>0</v>
      </c>
      <c r="R167">
        <v>0</v>
      </c>
      <c r="S167">
        <v>0</v>
      </c>
      <c r="T167">
        <v>0</v>
      </c>
      <c r="U167" s="714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5">
        <v>0</v>
      </c>
      <c r="AD167">
        <v>0</v>
      </c>
      <c r="AE167">
        <v>0</v>
      </c>
      <c r="AF167">
        <v>0</v>
      </c>
      <c r="AG167">
        <v>0</v>
      </c>
      <c r="AH167" s="716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7">
        <v>0</v>
      </c>
      <c r="AQ167">
        <v>0</v>
      </c>
      <c r="AR167">
        <v>0</v>
      </c>
      <c r="AS167">
        <v>0</v>
      </c>
      <c r="AT167">
        <v>0</v>
      </c>
      <c r="AU167" s="718"/>
      <c r="BC167" s="719"/>
      <c r="BH167" s="720"/>
      <c r="BP167" s="721"/>
      <c r="BU167" s="722"/>
      <c r="CC167" s="723"/>
    </row>
    <row r="168" spans="1:87" x14ac:dyDescent="0.25">
      <c r="A168" s="1049" t="s">
        <v>1057</v>
      </c>
      <c r="B168">
        <v>1</v>
      </c>
      <c r="C168">
        <v>1.55</v>
      </c>
      <c r="D168">
        <v>1.06</v>
      </c>
      <c r="H168" s="724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5">
        <v>0</v>
      </c>
      <c r="Q168">
        <v>0</v>
      </c>
      <c r="R168">
        <v>1</v>
      </c>
      <c r="S168">
        <v>0</v>
      </c>
      <c r="T168">
        <v>0</v>
      </c>
      <c r="U168" s="726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7">
        <v>0</v>
      </c>
      <c r="AD168">
        <v>0</v>
      </c>
      <c r="AE168">
        <v>0</v>
      </c>
      <c r="AF168">
        <v>0</v>
      </c>
      <c r="AG168">
        <v>0</v>
      </c>
      <c r="AH168" s="72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29">
        <v>0</v>
      </c>
      <c r="AQ168">
        <v>0</v>
      </c>
      <c r="AR168">
        <v>0</v>
      </c>
      <c r="AS168">
        <v>0</v>
      </c>
      <c r="AT168">
        <v>0</v>
      </c>
      <c r="AU168" s="730"/>
      <c r="BC168" s="731"/>
      <c r="BH168" s="732"/>
      <c r="BP168" s="733"/>
      <c r="BU168" s="734"/>
      <c r="CC168" s="735"/>
    </row>
    <row r="169" spans="1:87" x14ac:dyDescent="0.25">
      <c r="A169" s="1050" t="s">
        <v>1058</v>
      </c>
      <c r="B169">
        <v>0.95</v>
      </c>
      <c r="C169">
        <v>1.08</v>
      </c>
      <c r="D169">
        <v>1.02</v>
      </c>
      <c r="H169" s="736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7">
        <v>0</v>
      </c>
      <c r="Q169">
        <v>0</v>
      </c>
      <c r="R169">
        <v>0</v>
      </c>
      <c r="S169">
        <v>0</v>
      </c>
      <c r="T169">
        <v>0</v>
      </c>
      <c r="U169" s="738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39">
        <v>1</v>
      </c>
      <c r="AD169">
        <v>1</v>
      </c>
      <c r="AE169">
        <v>0</v>
      </c>
      <c r="AF169">
        <v>0</v>
      </c>
      <c r="AG169">
        <v>0</v>
      </c>
      <c r="AH169" s="740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1">
        <v>1</v>
      </c>
      <c r="AQ169">
        <v>0</v>
      </c>
      <c r="AR169">
        <v>0</v>
      </c>
      <c r="AS169">
        <v>0</v>
      </c>
      <c r="AT169">
        <v>0</v>
      </c>
      <c r="AU169" s="742"/>
      <c r="BC169" s="743"/>
      <c r="BH169" s="744"/>
      <c r="BP169" s="745"/>
      <c r="BU169" s="746"/>
      <c r="CC169" s="747"/>
    </row>
    <row r="170" spans="1:87" x14ac:dyDescent="0.25">
      <c r="A170" s="1049" t="s">
        <v>1059</v>
      </c>
      <c r="B170">
        <v>1.51</v>
      </c>
      <c r="C170">
        <v>1.72</v>
      </c>
      <c r="D170">
        <v>1.52</v>
      </c>
      <c r="H170" s="748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49">
        <v>0</v>
      </c>
      <c r="Q170">
        <v>0</v>
      </c>
      <c r="R170">
        <v>0</v>
      </c>
      <c r="S170">
        <v>0</v>
      </c>
      <c r="T170">
        <v>0</v>
      </c>
      <c r="U170" s="75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1">
        <v>1</v>
      </c>
      <c r="AD170">
        <v>2</v>
      </c>
      <c r="AE170">
        <v>0</v>
      </c>
      <c r="AF170">
        <v>0</v>
      </c>
      <c r="AG170">
        <v>0</v>
      </c>
      <c r="AH170" s="752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3">
        <v>0</v>
      </c>
      <c r="AQ170">
        <v>0</v>
      </c>
      <c r="AR170">
        <v>0</v>
      </c>
      <c r="AS170">
        <v>0</v>
      </c>
      <c r="AT170">
        <v>0</v>
      </c>
      <c r="AU170" s="754"/>
      <c r="BC170" s="755"/>
      <c r="BH170" s="756"/>
      <c r="BP170" s="757"/>
      <c r="BU170" s="758"/>
      <c r="CC170" s="759"/>
    </row>
    <row r="171" spans="1:87" x14ac:dyDescent="0.25">
      <c r="A171" s="1051" t="s">
        <v>1060</v>
      </c>
      <c r="B171">
        <v>0.73</v>
      </c>
      <c r="C171">
        <v>0.83</v>
      </c>
      <c r="D171">
        <v>0.86</v>
      </c>
      <c r="H171" s="760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1">
        <v>0</v>
      </c>
      <c r="Q171">
        <v>0</v>
      </c>
      <c r="R171">
        <v>0</v>
      </c>
      <c r="S171">
        <v>0</v>
      </c>
      <c r="T171">
        <v>0</v>
      </c>
      <c r="U171" s="762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3">
        <v>0</v>
      </c>
      <c r="AD171">
        <v>1</v>
      </c>
      <c r="AE171">
        <v>0</v>
      </c>
      <c r="AF171">
        <v>0</v>
      </c>
      <c r="AG171">
        <v>0</v>
      </c>
      <c r="AH171" s="764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5">
        <v>0</v>
      </c>
      <c r="AQ171">
        <v>0</v>
      </c>
      <c r="AR171">
        <v>0</v>
      </c>
      <c r="AS171">
        <v>0</v>
      </c>
      <c r="AT171">
        <v>0</v>
      </c>
      <c r="AU171" s="766"/>
      <c r="BC171" s="767"/>
      <c r="BH171" s="768"/>
      <c r="BP171" s="769"/>
      <c r="BU171" s="770"/>
      <c r="CC171" s="771"/>
      <c r="CI171" t="s">
        <v>1054</v>
      </c>
    </row>
    <row r="172" spans="1:87" x14ac:dyDescent="0.25">
      <c r="A172" s="40" t="s">
        <v>1038</v>
      </c>
      <c r="B172" s="40"/>
      <c r="C172" s="40"/>
      <c r="D172" s="40"/>
      <c r="E172" s="40"/>
      <c r="F172" s="40"/>
      <c r="G172" s="40"/>
      <c r="H172" s="772"/>
      <c r="P172" s="773"/>
      <c r="U172" s="774"/>
      <c r="AC172" s="775"/>
      <c r="AH172" s="776"/>
      <c r="AP172" s="777"/>
      <c r="AU172" s="778"/>
      <c r="BC172" s="779"/>
      <c r="BH172" s="780"/>
      <c r="BP172" s="781"/>
      <c r="BU172" s="782"/>
      <c r="CC172" s="783"/>
    </row>
    <row r="173" spans="1:87" x14ac:dyDescent="0.25">
      <c r="A173" s="1049" t="s">
        <v>1061</v>
      </c>
      <c r="B173">
        <v>1.1000000000000001</v>
      </c>
      <c r="C173">
        <v>1.92</v>
      </c>
      <c r="D173">
        <v>1.4</v>
      </c>
      <c r="H173" s="784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5">
        <v>0</v>
      </c>
      <c r="Q173">
        <v>0</v>
      </c>
      <c r="R173">
        <v>0</v>
      </c>
      <c r="S173">
        <v>0</v>
      </c>
      <c r="T173">
        <v>0</v>
      </c>
      <c r="U173" s="786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7">
        <v>2</v>
      </c>
      <c r="AD173">
        <v>1</v>
      </c>
      <c r="AE173">
        <v>0</v>
      </c>
      <c r="AF173">
        <v>0</v>
      </c>
      <c r="AG173">
        <v>0</v>
      </c>
      <c r="AH173" s="788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89">
        <v>1</v>
      </c>
      <c r="AQ173">
        <v>0</v>
      </c>
      <c r="AR173">
        <v>0</v>
      </c>
      <c r="AS173">
        <v>0</v>
      </c>
      <c r="AT173">
        <v>0</v>
      </c>
      <c r="AU173" s="790"/>
      <c r="BC173" s="791"/>
      <c r="BH173" s="792"/>
      <c r="BP173" s="793"/>
      <c r="BU173" s="794"/>
      <c r="CC173" s="795"/>
    </row>
    <row r="174" spans="1:87" x14ac:dyDescent="0.25">
      <c r="A174" s="1051" t="s">
        <v>1039</v>
      </c>
      <c r="B174">
        <v>1.35</v>
      </c>
      <c r="C174">
        <v>2.1800000000000002</v>
      </c>
      <c r="D174">
        <v>0.6</v>
      </c>
      <c r="H174" s="796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7">
        <v>0</v>
      </c>
      <c r="Q174">
        <v>0</v>
      </c>
      <c r="R174">
        <v>0</v>
      </c>
      <c r="S174">
        <v>0</v>
      </c>
      <c r="T174">
        <v>0</v>
      </c>
      <c r="U174" s="798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799">
        <v>0</v>
      </c>
      <c r="AD174">
        <v>1</v>
      </c>
      <c r="AE174">
        <v>1</v>
      </c>
      <c r="AF174">
        <v>0</v>
      </c>
      <c r="AG174">
        <v>0</v>
      </c>
      <c r="AH174" s="800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1">
        <v>0</v>
      </c>
      <c r="AQ174">
        <v>0</v>
      </c>
      <c r="AR174">
        <v>0</v>
      </c>
      <c r="AS174">
        <v>0</v>
      </c>
      <c r="AT174">
        <v>0</v>
      </c>
      <c r="AU174" s="802"/>
      <c r="BC174" s="803"/>
      <c r="BH174" s="804"/>
      <c r="BP174" s="805"/>
      <c r="BU174" s="806"/>
      <c r="CC174" s="807"/>
    </row>
    <row r="175" spans="1:87" x14ac:dyDescent="0.25">
      <c r="A175" s="1051" t="s">
        <v>1062</v>
      </c>
      <c r="B175">
        <v>0.94</v>
      </c>
      <c r="C175">
        <v>0.85</v>
      </c>
      <c r="D175">
        <v>1.32</v>
      </c>
      <c r="H175" s="808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09">
        <v>0</v>
      </c>
      <c r="Q175">
        <v>0</v>
      </c>
      <c r="R175">
        <v>0</v>
      </c>
      <c r="S175">
        <v>0</v>
      </c>
      <c r="T175">
        <v>0</v>
      </c>
      <c r="U175" s="810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1">
        <v>0</v>
      </c>
      <c r="AD175">
        <v>0</v>
      </c>
      <c r="AE175">
        <v>1</v>
      </c>
      <c r="AF175">
        <v>0</v>
      </c>
      <c r="AG175">
        <v>0</v>
      </c>
      <c r="AH175" s="812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3">
        <v>2</v>
      </c>
      <c r="AQ175">
        <v>0</v>
      </c>
      <c r="AR175">
        <v>0</v>
      </c>
      <c r="AS175">
        <v>0</v>
      </c>
      <c r="AT175">
        <v>0</v>
      </c>
      <c r="AU175" s="814"/>
      <c r="BC175" s="815"/>
      <c r="BH175" s="816"/>
      <c r="BP175" s="817"/>
      <c r="BU175" s="818"/>
      <c r="CC175" s="819"/>
    </row>
    <row r="176" spans="1:87" x14ac:dyDescent="0.25">
      <c r="A176" s="1050" t="s">
        <v>1063</v>
      </c>
      <c r="B176">
        <v>1.0900000000000001</v>
      </c>
      <c r="C176">
        <v>0.93</v>
      </c>
      <c r="D176">
        <v>1.1599999999999999</v>
      </c>
      <c r="H176" s="820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1">
        <v>0</v>
      </c>
      <c r="Q176">
        <v>0</v>
      </c>
      <c r="R176">
        <v>0</v>
      </c>
      <c r="S176">
        <v>0</v>
      </c>
      <c r="T176">
        <v>0</v>
      </c>
      <c r="U176" s="822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3">
        <v>0</v>
      </c>
      <c r="AD176">
        <v>0</v>
      </c>
      <c r="AE176">
        <v>0</v>
      </c>
      <c r="AF176">
        <v>0</v>
      </c>
      <c r="AG176">
        <v>0</v>
      </c>
      <c r="AH176" s="824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5">
        <v>1</v>
      </c>
      <c r="AQ176">
        <v>0</v>
      </c>
      <c r="AR176">
        <v>0</v>
      </c>
      <c r="AS176">
        <v>0</v>
      </c>
      <c r="AT176">
        <v>0</v>
      </c>
      <c r="AU176" s="826"/>
      <c r="BC176" s="827"/>
      <c r="BH176" s="828"/>
      <c r="BP176" s="829"/>
      <c r="BU176" s="830"/>
      <c r="CC176" s="831"/>
    </row>
    <row r="177" spans="1:81" x14ac:dyDescent="0.25">
      <c r="A177" s="1051" t="s">
        <v>1064</v>
      </c>
      <c r="B177">
        <v>0.95</v>
      </c>
      <c r="C177">
        <v>0.68</v>
      </c>
      <c r="D177">
        <v>0.67</v>
      </c>
      <c r="H177" s="832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3">
        <v>0</v>
      </c>
      <c r="Q177">
        <v>0</v>
      </c>
      <c r="R177">
        <v>0</v>
      </c>
      <c r="S177">
        <v>0</v>
      </c>
      <c r="T177">
        <v>0</v>
      </c>
      <c r="U177" s="834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5">
        <v>0</v>
      </c>
      <c r="AD177">
        <v>0</v>
      </c>
      <c r="AE177">
        <v>0</v>
      </c>
      <c r="AF177">
        <v>0</v>
      </c>
      <c r="AG177">
        <v>0</v>
      </c>
      <c r="AH177" s="836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7">
        <v>2</v>
      </c>
      <c r="AQ177">
        <v>0</v>
      </c>
      <c r="AR177">
        <v>0</v>
      </c>
      <c r="AS177">
        <v>0</v>
      </c>
      <c r="AT177">
        <v>0</v>
      </c>
      <c r="AU177" s="838"/>
      <c r="BC177" s="839"/>
      <c r="BH177" s="840"/>
      <c r="BP177" s="841"/>
      <c r="BU177" s="842"/>
      <c r="CC177" s="843"/>
    </row>
    <row r="178" spans="1:81" x14ac:dyDescent="0.25">
      <c r="A178" s="40" t="s">
        <v>1073</v>
      </c>
      <c r="B178" s="40"/>
      <c r="C178" s="40"/>
      <c r="D178" s="40"/>
      <c r="E178" s="40"/>
      <c r="F178" s="40"/>
      <c r="G178" s="40"/>
      <c r="H178" s="1151"/>
      <c r="P178" s="1152"/>
      <c r="U178" s="1153"/>
      <c r="AC178" s="1154"/>
      <c r="AH178" s="1155"/>
      <c r="AP178" s="1156"/>
      <c r="AU178" s="1157"/>
      <c r="BC178" s="1158"/>
      <c r="BH178" s="1159"/>
      <c r="BP178" s="1160"/>
      <c r="BU178" s="1161"/>
      <c r="CC178" s="1162"/>
    </row>
    <row r="179" spans="1:81" x14ac:dyDescent="0.25">
      <c r="A179" s="1163" t="s">
        <v>1074</v>
      </c>
      <c r="B179">
        <v>1.1299999999999999</v>
      </c>
      <c r="C179">
        <v>1</v>
      </c>
      <c r="D179">
        <v>1.42</v>
      </c>
      <c r="H179" s="1164">
        <v>1</v>
      </c>
      <c r="I179">
        <v>4</v>
      </c>
      <c r="J179">
        <v>3</v>
      </c>
      <c r="K179">
        <v>0</v>
      </c>
      <c r="L179">
        <v>0</v>
      </c>
      <c r="M179">
        <v>0</v>
      </c>
      <c r="N179">
        <v>1</v>
      </c>
      <c r="O179">
        <v>1</v>
      </c>
      <c r="P179" s="1165">
        <v>0</v>
      </c>
      <c r="Q179">
        <v>0</v>
      </c>
      <c r="R179">
        <v>0</v>
      </c>
      <c r="S179">
        <v>0</v>
      </c>
      <c r="T179">
        <v>0</v>
      </c>
      <c r="U179" s="1166">
        <v>0</v>
      </c>
      <c r="V179">
        <v>0</v>
      </c>
      <c r="W179">
        <v>1</v>
      </c>
      <c r="X179">
        <v>0</v>
      </c>
      <c r="Y179">
        <v>0</v>
      </c>
      <c r="Z179">
        <v>2</v>
      </c>
      <c r="AA179">
        <v>1</v>
      </c>
      <c r="AB179">
        <v>1</v>
      </c>
      <c r="AC179" s="1167">
        <v>1</v>
      </c>
      <c r="AD179">
        <v>0</v>
      </c>
      <c r="AE179">
        <v>0</v>
      </c>
      <c r="AF179">
        <v>0</v>
      </c>
      <c r="AG179">
        <v>0</v>
      </c>
      <c r="AH179" s="1168">
        <v>2</v>
      </c>
      <c r="AI179">
        <v>2</v>
      </c>
      <c r="AJ179">
        <v>2</v>
      </c>
      <c r="AK179">
        <v>0</v>
      </c>
      <c r="AL179">
        <v>0</v>
      </c>
      <c r="AM179">
        <v>0</v>
      </c>
      <c r="AN179">
        <v>1</v>
      </c>
      <c r="AO179">
        <v>3</v>
      </c>
      <c r="AP179" s="1169">
        <v>0</v>
      </c>
      <c r="AQ179">
        <v>0</v>
      </c>
      <c r="AR179">
        <v>0</v>
      </c>
      <c r="AS179">
        <v>0</v>
      </c>
      <c r="AT179">
        <v>0</v>
      </c>
      <c r="AU179" s="1170"/>
      <c r="BC179" s="1171"/>
      <c r="BH179" s="1172"/>
      <c r="BP179" s="1173"/>
      <c r="BU179" s="1174"/>
      <c r="CC179" s="1175"/>
    </row>
    <row r="180" spans="1:81" x14ac:dyDescent="0.25">
      <c r="A180" s="1176" t="s">
        <v>1075</v>
      </c>
      <c r="B180">
        <v>1</v>
      </c>
      <c r="C180">
        <v>1.0900000000000001</v>
      </c>
      <c r="D180">
        <v>1.08</v>
      </c>
      <c r="H180" s="1177">
        <v>0</v>
      </c>
      <c r="I180">
        <v>3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 s="1178">
        <v>0</v>
      </c>
      <c r="Q180">
        <v>0</v>
      </c>
      <c r="R180">
        <v>0</v>
      </c>
      <c r="S180">
        <v>0</v>
      </c>
      <c r="T180">
        <v>0</v>
      </c>
      <c r="U180" s="1179">
        <v>0</v>
      </c>
      <c r="V180">
        <v>2</v>
      </c>
      <c r="W180">
        <v>1</v>
      </c>
      <c r="X180">
        <v>0</v>
      </c>
      <c r="Y180">
        <v>0</v>
      </c>
      <c r="Z180">
        <v>0</v>
      </c>
      <c r="AA180">
        <v>2</v>
      </c>
      <c r="AB180">
        <v>0</v>
      </c>
      <c r="AC180" s="1180">
        <v>1</v>
      </c>
      <c r="AD180">
        <v>0</v>
      </c>
      <c r="AE180">
        <v>0</v>
      </c>
      <c r="AF180">
        <v>0</v>
      </c>
      <c r="AG180">
        <v>0</v>
      </c>
      <c r="AH180" s="1181">
        <v>1</v>
      </c>
      <c r="AI180">
        <v>5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 s="1182">
        <v>0</v>
      </c>
      <c r="AQ180">
        <v>0</v>
      </c>
      <c r="AR180">
        <v>0</v>
      </c>
      <c r="AS180">
        <v>0</v>
      </c>
      <c r="AT180">
        <v>0</v>
      </c>
      <c r="AU180" s="1183"/>
      <c r="BC180" s="1184"/>
      <c r="BH180" s="1185"/>
      <c r="BP180" s="1186"/>
      <c r="BU180" s="1187"/>
      <c r="CC180" s="1188"/>
    </row>
    <row r="181" spans="1:81" x14ac:dyDescent="0.25">
      <c r="A181" s="1189" t="s">
        <v>1076</v>
      </c>
      <c r="B181">
        <v>1.29</v>
      </c>
      <c r="C181">
        <v>0.75</v>
      </c>
      <c r="D181">
        <v>1.53</v>
      </c>
      <c r="H181" s="1190">
        <v>0</v>
      </c>
      <c r="I181">
        <v>5</v>
      </c>
      <c r="J181">
        <v>2</v>
      </c>
      <c r="K181">
        <v>1</v>
      </c>
      <c r="L181">
        <v>0</v>
      </c>
      <c r="M181">
        <v>0</v>
      </c>
      <c r="N181">
        <v>2</v>
      </c>
      <c r="O181">
        <v>1</v>
      </c>
      <c r="P181" s="1191">
        <v>0</v>
      </c>
      <c r="Q181">
        <v>0</v>
      </c>
      <c r="R181">
        <v>0</v>
      </c>
      <c r="S181">
        <v>0</v>
      </c>
      <c r="T181">
        <v>0</v>
      </c>
      <c r="U181" s="119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2</v>
      </c>
      <c r="AB181">
        <v>0</v>
      </c>
      <c r="AC181" s="1193">
        <v>0</v>
      </c>
      <c r="AD181">
        <v>0</v>
      </c>
      <c r="AE181">
        <v>0</v>
      </c>
      <c r="AF181">
        <v>0</v>
      </c>
      <c r="AG181">
        <v>0</v>
      </c>
      <c r="AH181" s="1194">
        <v>0</v>
      </c>
      <c r="AI181">
        <v>2</v>
      </c>
      <c r="AJ181">
        <v>1</v>
      </c>
      <c r="AK181">
        <v>0</v>
      </c>
      <c r="AL181">
        <v>0</v>
      </c>
      <c r="AM181">
        <v>0</v>
      </c>
      <c r="AN181">
        <v>4</v>
      </c>
      <c r="AO181">
        <v>0</v>
      </c>
      <c r="AP181" s="1195">
        <v>0</v>
      </c>
      <c r="AQ181">
        <v>0</v>
      </c>
      <c r="AR181">
        <v>0</v>
      </c>
      <c r="AS181">
        <v>0</v>
      </c>
      <c r="AT181">
        <v>0</v>
      </c>
      <c r="AU181" s="1196"/>
      <c r="BC181" s="1197"/>
      <c r="BH181" s="1198"/>
      <c r="BP181" s="1199"/>
      <c r="BU181" s="1200"/>
      <c r="CC181" s="1201"/>
    </row>
    <row r="182" spans="1:81" x14ac:dyDescent="0.25">
      <c r="A182" s="1202" t="s">
        <v>526</v>
      </c>
      <c r="B182">
        <v>0.81</v>
      </c>
      <c r="C182">
        <v>0.62</v>
      </c>
      <c r="D182">
        <v>0.45</v>
      </c>
      <c r="H182" s="1203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204">
        <v>0</v>
      </c>
      <c r="Q182">
        <v>0</v>
      </c>
      <c r="R182">
        <v>0</v>
      </c>
      <c r="S182">
        <v>0</v>
      </c>
      <c r="T182">
        <v>0</v>
      </c>
      <c r="U182" s="120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0</v>
      </c>
      <c r="AC182" s="1206">
        <v>0</v>
      </c>
      <c r="AD182">
        <v>0</v>
      </c>
      <c r="AE182">
        <v>0</v>
      </c>
      <c r="AF182">
        <v>0</v>
      </c>
      <c r="AG182">
        <v>0</v>
      </c>
      <c r="AH182" s="1207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 s="1208">
        <v>0</v>
      </c>
      <c r="AQ182">
        <v>0</v>
      </c>
      <c r="AR182">
        <v>0</v>
      </c>
      <c r="AS182">
        <v>0</v>
      </c>
      <c r="AT182">
        <v>0</v>
      </c>
      <c r="AU182" s="1209"/>
      <c r="BC182" s="1210"/>
      <c r="BH182" s="1211"/>
      <c r="BP182" s="1212"/>
      <c r="BU182" s="1213"/>
      <c r="CC182" s="1214"/>
    </row>
    <row r="183" spans="1:81" x14ac:dyDescent="0.25">
      <c r="A183" s="1215" t="s">
        <v>931</v>
      </c>
      <c r="B183">
        <v>1.36</v>
      </c>
      <c r="C183">
        <v>1.32</v>
      </c>
      <c r="D183">
        <v>1.51</v>
      </c>
      <c r="H183" s="1216">
        <v>0</v>
      </c>
      <c r="I183">
        <v>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1217">
        <v>0</v>
      </c>
      <c r="Q183">
        <v>0</v>
      </c>
      <c r="R183">
        <v>0</v>
      </c>
      <c r="S183">
        <v>0</v>
      </c>
      <c r="T183">
        <v>0</v>
      </c>
      <c r="U183" s="1218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4</v>
      </c>
      <c r="AB183">
        <v>1</v>
      </c>
      <c r="AC183" s="1219">
        <v>1</v>
      </c>
      <c r="AD183">
        <v>1</v>
      </c>
      <c r="AE183">
        <v>0</v>
      </c>
      <c r="AF183">
        <v>0</v>
      </c>
      <c r="AG183">
        <v>0</v>
      </c>
      <c r="AH183" s="1220">
        <v>0</v>
      </c>
      <c r="AI183">
        <v>2</v>
      </c>
      <c r="AJ183">
        <v>1</v>
      </c>
      <c r="AK183">
        <v>0</v>
      </c>
      <c r="AL183">
        <v>0</v>
      </c>
      <c r="AM183">
        <v>0</v>
      </c>
      <c r="AN183">
        <v>6</v>
      </c>
      <c r="AO183">
        <v>2</v>
      </c>
      <c r="AP183" s="1221">
        <v>0</v>
      </c>
      <c r="AQ183">
        <v>0</v>
      </c>
      <c r="AR183">
        <v>0</v>
      </c>
      <c r="AS183">
        <v>0</v>
      </c>
      <c r="AT183">
        <v>0</v>
      </c>
      <c r="AU183" s="1222"/>
      <c r="BC183" s="1223"/>
      <c r="BH183" s="1224"/>
      <c r="BP183" s="1225"/>
      <c r="BU183" s="1226"/>
      <c r="CC183" s="1227"/>
    </row>
    <row r="184" spans="1:81" x14ac:dyDescent="0.25">
      <c r="A184" s="1228" t="s">
        <v>1078</v>
      </c>
      <c r="B184">
        <v>0.03</v>
      </c>
      <c r="C184">
        <v>0.38</v>
      </c>
      <c r="D184">
        <v>2.0099999999999998</v>
      </c>
      <c r="H184" s="1229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1230">
        <v>0</v>
      </c>
      <c r="Q184">
        <v>0</v>
      </c>
      <c r="R184">
        <v>0</v>
      </c>
      <c r="S184">
        <v>0</v>
      </c>
      <c r="T184">
        <v>0</v>
      </c>
      <c r="U184" s="1231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1232">
        <v>0</v>
      </c>
      <c r="AD184">
        <v>0</v>
      </c>
      <c r="AE184">
        <v>0</v>
      </c>
      <c r="AF184">
        <v>0</v>
      </c>
      <c r="AG184">
        <v>0</v>
      </c>
      <c r="AH184" s="1233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2</v>
      </c>
      <c r="AO184">
        <v>0</v>
      </c>
      <c r="AP184" s="1234">
        <v>1</v>
      </c>
      <c r="AQ184">
        <v>0</v>
      </c>
      <c r="AR184">
        <v>0</v>
      </c>
      <c r="AS184">
        <v>0</v>
      </c>
      <c r="AT184">
        <v>0</v>
      </c>
      <c r="AU184" s="1235"/>
      <c r="BC184" s="1236"/>
      <c r="BH184" s="1237"/>
      <c r="BP184" s="1238"/>
      <c r="BU184" s="1239"/>
      <c r="CC184" s="1240"/>
    </row>
    <row r="185" spans="1:81" x14ac:dyDescent="0.25">
      <c r="A185" s="1241" t="s">
        <v>529</v>
      </c>
      <c r="B185">
        <v>1.05</v>
      </c>
      <c r="C185">
        <v>1.22</v>
      </c>
      <c r="D185">
        <v>0.88</v>
      </c>
      <c r="H185" s="1242">
        <v>1</v>
      </c>
      <c r="I185">
        <v>1</v>
      </c>
      <c r="J185">
        <v>3</v>
      </c>
      <c r="K185">
        <v>0</v>
      </c>
      <c r="L185">
        <v>0</v>
      </c>
      <c r="M185">
        <v>0</v>
      </c>
      <c r="N185">
        <v>4</v>
      </c>
      <c r="O185">
        <v>1</v>
      </c>
      <c r="P185" s="1243">
        <v>1</v>
      </c>
      <c r="Q185">
        <v>0</v>
      </c>
      <c r="R185">
        <v>0</v>
      </c>
      <c r="S185">
        <v>0</v>
      </c>
      <c r="T185">
        <v>0</v>
      </c>
      <c r="U185" s="1244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 s="1245">
        <v>1</v>
      </c>
      <c r="AD185">
        <v>0</v>
      </c>
      <c r="AE185">
        <v>0</v>
      </c>
      <c r="AF185">
        <v>0</v>
      </c>
      <c r="AG185">
        <v>0</v>
      </c>
      <c r="AH185" s="1246">
        <v>0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3</v>
      </c>
      <c r="AO185">
        <v>1</v>
      </c>
      <c r="AP185" s="1247">
        <v>0</v>
      </c>
      <c r="AQ185">
        <v>0</v>
      </c>
      <c r="AR185">
        <v>0</v>
      </c>
      <c r="AS185">
        <v>0</v>
      </c>
      <c r="AT185">
        <v>0</v>
      </c>
      <c r="AU185" s="1248"/>
      <c r="BC185" s="1249"/>
      <c r="BH185" s="1250"/>
      <c r="BP185" s="1251"/>
      <c r="BU185" s="1252"/>
      <c r="CC185" s="1253"/>
    </row>
    <row r="186" spans="1:81" x14ac:dyDescent="0.25">
      <c r="A186" s="1254" t="s">
        <v>1080</v>
      </c>
      <c r="B186">
        <v>1.07</v>
      </c>
      <c r="C186">
        <v>0.7</v>
      </c>
      <c r="D186">
        <v>1.1399999999999999</v>
      </c>
      <c r="H186" s="1255">
        <v>0</v>
      </c>
      <c r="I186">
        <v>4</v>
      </c>
      <c r="J186">
        <v>2</v>
      </c>
      <c r="K186">
        <v>0</v>
      </c>
      <c r="L186">
        <v>0</v>
      </c>
      <c r="M186">
        <v>0</v>
      </c>
      <c r="N186">
        <v>5</v>
      </c>
      <c r="O186">
        <v>0</v>
      </c>
      <c r="P186" s="1256">
        <v>2</v>
      </c>
      <c r="Q186">
        <v>0</v>
      </c>
      <c r="R186">
        <v>0</v>
      </c>
      <c r="S186">
        <v>0</v>
      </c>
      <c r="T186">
        <v>0</v>
      </c>
      <c r="U186" s="1257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6</v>
      </c>
      <c r="AB186">
        <v>1</v>
      </c>
      <c r="AC186" s="1258">
        <v>1</v>
      </c>
      <c r="AD186">
        <v>0</v>
      </c>
      <c r="AE186">
        <v>0</v>
      </c>
      <c r="AF186">
        <v>0</v>
      </c>
      <c r="AG186">
        <v>0</v>
      </c>
      <c r="AH186" s="1259">
        <v>2</v>
      </c>
      <c r="AI186">
        <v>2</v>
      </c>
      <c r="AJ186">
        <v>0</v>
      </c>
      <c r="AK186">
        <v>0</v>
      </c>
      <c r="AL186">
        <v>0</v>
      </c>
      <c r="AM186">
        <v>0</v>
      </c>
      <c r="AN186">
        <v>5</v>
      </c>
      <c r="AO186">
        <v>0</v>
      </c>
      <c r="AP186" s="1260">
        <v>0</v>
      </c>
      <c r="AQ186">
        <v>1</v>
      </c>
      <c r="AR186">
        <v>0</v>
      </c>
      <c r="AS186">
        <v>0</v>
      </c>
      <c r="AT186">
        <v>0</v>
      </c>
      <c r="AU186" s="1261"/>
      <c r="BC186" s="1262"/>
      <c r="BH186" s="1263"/>
      <c r="BP186" s="1264"/>
      <c r="BU186" s="1265"/>
      <c r="CC186" s="1266"/>
    </row>
    <row r="187" spans="1:81" x14ac:dyDescent="0.25">
      <c r="A187" s="1267" t="s">
        <v>1081</v>
      </c>
      <c r="B187">
        <v>1.1000000000000001</v>
      </c>
      <c r="C187">
        <v>1.27</v>
      </c>
      <c r="D187">
        <v>0.33</v>
      </c>
      <c r="H187" s="1268">
        <v>0</v>
      </c>
      <c r="I187">
        <v>3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1</v>
      </c>
      <c r="P187" s="1269">
        <v>0</v>
      </c>
      <c r="Q187">
        <v>0</v>
      </c>
      <c r="R187">
        <v>0</v>
      </c>
      <c r="S187">
        <v>0</v>
      </c>
      <c r="T187">
        <v>0</v>
      </c>
      <c r="U187" s="1270">
        <v>0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4</v>
      </c>
      <c r="AB187">
        <v>0</v>
      </c>
      <c r="AC187" s="1271">
        <v>0</v>
      </c>
      <c r="AD187">
        <v>1</v>
      </c>
      <c r="AE187">
        <v>0</v>
      </c>
      <c r="AF187">
        <v>0</v>
      </c>
      <c r="AG187">
        <v>0</v>
      </c>
      <c r="AH187" s="1272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1</v>
      </c>
      <c r="AP187" s="1273">
        <v>0</v>
      </c>
      <c r="AQ187">
        <v>0</v>
      </c>
      <c r="AR187">
        <v>0</v>
      </c>
      <c r="AS187">
        <v>0</v>
      </c>
      <c r="AT187">
        <v>0</v>
      </c>
      <c r="AU187" s="1274"/>
      <c r="BC187" s="1275"/>
      <c r="BH187" s="1276"/>
      <c r="BP187" s="1277"/>
      <c r="BU187" s="1278"/>
      <c r="CC187" s="1279"/>
    </row>
    <row r="188" spans="1:81" x14ac:dyDescent="0.25">
      <c r="A188" s="40" t="s">
        <v>1082</v>
      </c>
      <c r="B188" s="40"/>
      <c r="C188" s="40"/>
      <c r="D188" s="40"/>
      <c r="E188" s="40"/>
      <c r="F188" s="40"/>
      <c r="G188" s="40"/>
      <c r="H188" s="1285"/>
      <c r="P188" s="1286"/>
      <c r="U188" s="1287"/>
      <c r="AC188" s="1288"/>
      <c r="AH188" s="1289"/>
      <c r="AP188" s="1290"/>
      <c r="AU188" s="1291"/>
      <c r="BC188" s="1292"/>
      <c r="BH188" s="1293"/>
      <c r="BP188" s="1294"/>
      <c r="BU188" s="1295"/>
      <c r="CC188" s="1296"/>
    </row>
    <row r="189" spans="1:81" x14ac:dyDescent="0.25">
      <c r="A189" s="1297" t="s">
        <v>1087</v>
      </c>
      <c r="B189">
        <v>1.1200000000000001</v>
      </c>
      <c r="C189">
        <v>0.88</v>
      </c>
      <c r="D189">
        <v>0.96</v>
      </c>
      <c r="H189" s="1298">
        <v>0</v>
      </c>
      <c r="I189">
        <v>5</v>
      </c>
      <c r="J189">
        <v>2</v>
      </c>
      <c r="K189">
        <v>0</v>
      </c>
      <c r="L189">
        <v>0</v>
      </c>
      <c r="M189">
        <v>0</v>
      </c>
      <c r="N189">
        <v>1</v>
      </c>
      <c r="O189">
        <v>0</v>
      </c>
      <c r="P189" s="1299">
        <v>0</v>
      </c>
      <c r="Q189">
        <v>0</v>
      </c>
      <c r="R189">
        <v>0</v>
      </c>
      <c r="S189">
        <v>0</v>
      </c>
      <c r="T189">
        <v>0</v>
      </c>
      <c r="U189" s="1300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6</v>
      </c>
      <c r="AB189">
        <v>0</v>
      </c>
      <c r="AC189" s="1301">
        <v>0</v>
      </c>
      <c r="AD189">
        <v>0</v>
      </c>
      <c r="AE189">
        <v>0</v>
      </c>
      <c r="AF189">
        <v>0</v>
      </c>
      <c r="AG189">
        <v>0</v>
      </c>
      <c r="AH189" s="1302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2</v>
      </c>
      <c r="AO189">
        <v>0</v>
      </c>
      <c r="AP189" s="1303">
        <v>0</v>
      </c>
      <c r="AQ189">
        <v>0</v>
      </c>
      <c r="AR189">
        <v>0</v>
      </c>
      <c r="AS189">
        <v>0</v>
      </c>
      <c r="AT189">
        <v>0</v>
      </c>
      <c r="AU189" s="1304"/>
      <c r="BC189" s="1305"/>
      <c r="BH189" s="1306"/>
      <c r="BP189" s="1307"/>
      <c r="BU189" s="1308"/>
      <c r="CC189" s="1309"/>
    </row>
    <row r="190" spans="1:81" x14ac:dyDescent="0.25">
      <c r="A190" s="1310" t="s">
        <v>1088</v>
      </c>
      <c r="B190">
        <v>0.82</v>
      </c>
      <c r="C190">
        <v>1.52</v>
      </c>
      <c r="D190">
        <v>1.1599999999999999</v>
      </c>
      <c r="H190" s="1311">
        <v>0</v>
      </c>
      <c r="I190">
        <v>3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1312">
        <v>0</v>
      </c>
      <c r="Q190">
        <v>0</v>
      </c>
      <c r="R190">
        <v>0</v>
      </c>
      <c r="S190">
        <v>0</v>
      </c>
      <c r="T190">
        <v>0</v>
      </c>
      <c r="U190" s="1313">
        <v>0</v>
      </c>
      <c r="V190">
        <v>2</v>
      </c>
      <c r="W190">
        <v>1</v>
      </c>
      <c r="X190">
        <v>0</v>
      </c>
      <c r="Y190">
        <v>0</v>
      </c>
      <c r="Z190">
        <v>2</v>
      </c>
      <c r="AA190">
        <v>2</v>
      </c>
      <c r="AB190">
        <v>1</v>
      </c>
      <c r="AC190" s="1314">
        <v>0</v>
      </c>
      <c r="AD190">
        <v>0</v>
      </c>
      <c r="AE190">
        <v>0</v>
      </c>
      <c r="AF190">
        <v>0</v>
      </c>
      <c r="AG190">
        <v>0</v>
      </c>
      <c r="AH190" s="1315">
        <v>3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5</v>
      </c>
      <c r="AO190">
        <v>0</v>
      </c>
      <c r="AP190" s="1316">
        <v>1</v>
      </c>
      <c r="AQ190">
        <v>0</v>
      </c>
      <c r="AR190">
        <v>0</v>
      </c>
      <c r="AS190">
        <v>0</v>
      </c>
      <c r="AT190">
        <v>0</v>
      </c>
      <c r="AU190" s="1317"/>
      <c r="BC190" s="1318"/>
      <c r="BH190" s="1319"/>
      <c r="BP190" s="1320"/>
      <c r="BU190" s="1321"/>
      <c r="CC190" s="1322"/>
    </row>
    <row r="191" spans="1:81" x14ac:dyDescent="0.25">
      <c r="A191" s="1323" t="s">
        <v>1089</v>
      </c>
      <c r="B191">
        <v>1.01</v>
      </c>
      <c r="C191">
        <v>0.9</v>
      </c>
      <c r="D191">
        <v>1.25</v>
      </c>
      <c r="H191" s="1324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1325">
        <v>0</v>
      </c>
      <c r="Q191">
        <v>0</v>
      </c>
      <c r="R191">
        <v>0</v>
      </c>
      <c r="S191">
        <v>0</v>
      </c>
      <c r="T191">
        <v>0</v>
      </c>
      <c r="U191" s="132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 s="1327">
        <v>0</v>
      </c>
      <c r="AD191">
        <v>0</v>
      </c>
      <c r="AE191">
        <v>0</v>
      </c>
      <c r="AF191">
        <v>0</v>
      </c>
      <c r="AG191">
        <v>0</v>
      </c>
      <c r="AH191" s="1328">
        <v>3</v>
      </c>
      <c r="AI191">
        <v>3</v>
      </c>
      <c r="AJ191">
        <v>2</v>
      </c>
      <c r="AK191">
        <v>0</v>
      </c>
      <c r="AL191">
        <v>0</v>
      </c>
      <c r="AM191">
        <v>0</v>
      </c>
      <c r="AN191">
        <v>4</v>
      </c>
      <c r="AO191">
        <v>1</v>
      </c>
      <c r="AP191" s="1329">
        <v>0</v>
      </c>
      <c r="AQ191">
        <v>0</v>
      </c>
      <c r="AR191">
        <v>0</v>
      </c>
      <c r="AS191">
        <v>0</v>
      </c>
      <c r="AT191">
        <v>0</v>
      </c>
      <c r="AU191" s="1330"/>
      <c r="BC191" s="1331"/>
      <c r="BH191" s="1332"/>
      <c r="BP191" s="1333"/>
      <c r="BU191" s="1334"/>
      <c r="CC191" s="1335"/>
    </row>
    <row r="192" spans="1:81" x14ac:dyDescent="0.25">
      <c r="A192" s="1336" t="s">
        <v>1090</v>
      </c>
      <c r="B192">
        <v>1.38</v>
      </c>
      <c r="C192">
        <v>1.36</v>
      </c>
      <c r="D192">
        <v>0.86</v>
      </c>
      <c r="H192" s="1337">
        <v>0</v>
      </c>
      <c r="I192">
        <v>6</v>
      </c>
      <c r="J192">
        <v>2</v>
      </c>
      <c r="K192">
        <v>1</v>
      </c>
      <c r="L192">
        <v>0</v>
      </c>
      <c r="M192">
        <v>0</v>
      </c>
      <c r="N192">
        <v>5</v>
      </c>
      <c r="O192">
        <v>0</v>
      </c>
      <c r="P192" s="1338">
        <v>1</v>
      </c>
      <c r="Q192">
        <v>0</v>
      </c>
      <c r="R192">
        <v>0</v>
      </c>
      <c r="S192">
        <v>0</v>
      </c>
      <c r="T192">
        <v>0</v>
      </c>
      <c r="U192" s="1339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3</v>
      </c>
      <c r="AB192">
        <v>1</v>
      </c>
      <c r="AC192" s="1340">
        <v>1</v>
      </c>
      <c r="AD192">
        <v>0</v>
      </c>
      <c r="AE192">
        <v>0</v>
      </c>
      <c r="AF192">
        <v>0</v>
      </c>
      <c r="AG192">
        <v>0</v>
      </c>
      <c r="AH192" s="1341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4</v>
      </c>
      <c r="AO192">
        <v>0</v>
      </c>
      <c r="AP192" s="1342">
        <v>0</v>
      </c>
      <c r="AQ192">
        <v>0</v>
      </c>
      <c r="AR192">
        <v>0</v>
      </c>
      <c r="AS192">
        <v>0</v>
      </c>
      <c r="AT192">
        <v>0</v>
      </c>
      <c r="AU192" s="1343"/>
      <c r="BC192" s="1344"/>
      <c r="BH192" s="1345"/>
      <c r="BP192" s="1346"/>
      <c r="BU192" s="1347"/>
      <c r="CC192" s="1348"/>
    </row>
    <row r="193" spans="1:81" x14ac:dyDescent="0.25">
      <c r="A193" s="1349" t="s">
        <v>1091</v>
      </c>
      <c r="B193">
        <v>0.89</v>
      </c>
      <c r="C193">
        <v>0.54</v>
      </c>
      <c r="D193">
        <v>0.64</v>
      </c>
      <c r="H193" s="1350">
        <v>1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</v>
      </c>
      <c r="P193" s="1351">
        <v>0</v>
      </c>
      <c r="Q193">
        <v>0</v>
      </c>
      <c r="R193">
        <v>0</v>
      </c>
      <c r="S193">
        <v>0</v>
      </c>
      <c r="T193">
        <v>0</v>
      </c>
      <c r="U193" s="1352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2</v>
      </c>
      <c r="AB193">
        <v>0</v>
      </c>
      <c r="AC193" s="1353">
        <v>0</v>
      </c>
      <c r="AD193">
        <v>0</v>
      </c>
      <c r="AE193">
        <v>1</v>
      </c>
      <c r="AF193">
        <v>0</v>
      </c>
      <c r="AG193">
        <v>0</v>
      </c>
      <c r="AH193" s="1354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1</v>
      </c>
      <c r="AP193" s="1355">
        <v>0</v>
      </c>
      <c r="AQ193">
        <v>0</v>
      </c>
      <c r="AR193">
        <v>0</v>
      </c>
      <c r="AS193">
        <v>0</v>
      </c>
      <c r="AT193">
        <v>0</v>
      </c>
      <c r="AU193" s="1356"/>
      <c r="BC193" s="1357"/>
      <c r="BH193" s="1358"/>
      <c r="BP193" s="1359"/>
      <c r="BU193" s="1360"/>
      <c r="CC193" s="1361"/>
    </row>
    <row r="194" spans="1:81" x14ac:dyDescent="0.25">
      <c r="A194" s="1362" t="s">
        <v>1092</v>
      </c>
      <c r="B194">
        <v>1.3</v>
      </c>
      <c r="C194">
        <v>1.6</v>
      </c>
      <c r="D194">
        <v>1.38</v>
      </c>
      <c r="H194" s="1363">
        <v>0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1</v>
      </c>
      <c r="P194" s="1364">
        <v>1</v>
      </c>
      <c r="Q194">
        <v>0</v>
      </c>
      <c r="R194">
        <v>0</v>
      </c>
      <c r="S194">
        <v>0</v>
      </c>
      <c r="T194">
        <v>0</v>
      </c>
      <c r="U194" s="1365">
        <v>0</v>
      </c>
      <c r="V194">
        <v>0</v>
      </c>
      <c r="W194">
        <v>3</v>
      </c>
      <c r="X194">
        <v>0</v>
      </c>
      <c r="Y194">
        <v>0</v>
      </c>
      <c r="Z194">
        <v>2</v>
      </c>
      <c r="AA194">
        <v>4</v>
      </c>
      <c r="AB194">
        <v>1</v>
      </c>
      <c r="AC194" s="1366">
        <v>1</v>
      </c>
      <c r="AD194">
        <v>0</v>
      </c>
      <c r="AE194">
        <v>0</v>
      </c>
      <c r="AF194">
        <v>0</v>
      </c>
      <c r="AG194">
        <v>0</v>
      </c>
      <c r="AH194" s="1367">
        <v>0</v>
      </c>
      <c r="AI194">
        <v>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 s="1368">
        <v>0</v>
      </c>
      <c r="AQ194">
        <v>0</v>
      </c>
      <c r="AR194">
        <v>0</v>
      </c>
      <c r="AS194">
        <v>0</v>
      </c>
      <c r="AT194">
        <v>0</v>
      </c>
      <c r="AU194" s="1369"/>
      <c r="BC194" s="1370"/>
      <c r="BH194" s="1371"/>
      <c r="BP194" s="1372"/>
      <c r="BU194" s="1373"/>
      <c r="CC194" s="1374"/>
    </row>
    <row r="195" spans="1:81" x14ac:dyDescent="0.25">
      <c r="A195" s="1375" t="s">
        <v>1093</v>
      </c>
      <c r="B195">
        <v>0.95</v>
      </c>
      <c r="C195">
        <v>1.72</v>
      </c>
      <c r="D195">
        <v>1.93</v>
      </c>
      <c r="H195" s="1376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 s="1377">
        <v>1</v>
      </c>
      <c r="Q195">
        <v>0</v>
      </c>
      <c r="R195">
        <v>0</v>
      </c>
      <c r="S195">
        <v>0</v>
      </c>
      <c r="T195">
        <v>0</v>
      </c>
      <c r="U195" s="1378">
        <v>1</v>
      </c>
      <c r="V195">
        <v>2</v>
      </c>
      <c r="W195">
        <v>0</v>
      </c>
      <c r="X195">
        <v>0</v>
      </c>
      <c r="Y195">
        <v>1</v>
      </c>
      <c r="Z195">
        <v>0</v>
      </c>
      <c r="AA195">
        <v>4</v>
      </c>
      <c r="AB195">
        <v>1</v>
      </c>
      <c r="AC195" s="1379">
        <v>0</v>
      </c>
      <c r="AD195">
        <v>0</v>
      </c>
      <c r="AE195">
        <v>0</v>
      </c>
      <c r="AF195">
        <v>0</v>
      </c>
      <c r="AG195">
        <v>0</v>
      </c>
      <c r="AH195" s="1380">
        <v>1</v>
      </c>
      <c r="AI195">
        <v>3</v>
      </c>
      <c r="AJ195">
        <v>2</v>
      </c>
      <c r="AK195">
        <v>0</v>
      </c>
      <c r="AL195">
        <v>0</v>
      </c>
      <c r="AM195">
        <v>1</v>
      </c>
      <c r="AN195">
        <v>2</v>
      </c>
      <c r="AO195">
        <v>1</v>
      </c>
      <c r="AP195" s="1381">
        <v>1</v>
      </c>
      <c r="AQ195">
        <v>0</v>
      </c>
      <c r="AR195">
        <v>0</v>
      </c>
      <c r="AS195">
        <v>0</v>
      </c>
      <c r="AT195">
        <v>0</v>
      </c>
      <c r="AU195" s="1382"/>
      <c r="BC195" s="1383"/>
      <c r="BH195" s="1384"/>
      <c r="BP195" s="1385"/>
      <c r="BU195" s="1386"/>
      <c r="CC195" s="1387"/>
    </row>
    <row r="196" spans="1:81" x14ac:dyDescent="0.25">
      <c r="A196" s="1388" t="s">
        <v>1094</v>
      </c>
      <c r="B196">
        <v>1.17</v>
      </c>
      <c r="C196">
        <v>0.79</v>
      </c>
      <c r="D196">
        <v>1.35</v>
      </c>
      <c r="H196" s="1389">
        <v>0</v>
      </c>
      <c r="I196">
        <v>3</v>
      </c>
      <c r="J196">
        <v>2</v>
      </c>
      <c r="K196">
        <v>0</v>
      </c>
      <c r="L196">
        <v>0</v>
      </c>
      <c r="M196">
        <v>0</v>
      </c>
      <c r="N196">
        <v>3</v>
      </c>
      <c r="O196">
        <v>0</v>
      </c>
      <c r="P196" s="1390">
        <v>0</v>
      </c>
      <c r="Q196">
        <v>0</v>
      </c>
      <c r="R196">
        <v>0</v>
      </c>
      <c r="S196">
        <v>0</v>
      </c>
      <c r="T196">
        <v>0</v>
      </c>
      <c r="U196" s="1391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 s="1392">
        <v>1</v>
      </c>
      <c r="AD196">
        <v>0</v>
      </c>
      <c r="AE196">
        <v>0</v>
      </c>
      <c r="AF196">
        <v>0</v>
      </c>
      <c r="AG196">
        <v>0</v>
      </c>
      <c r="AH196" s="1393">
        <v>1</v>
      </c>
      <c r="AI196">
        <v>1</v>
      </c>
      <c r="AJ196">
        <v>3</v>
      </c>
      <c r="AK196">
        <v>0</v>
      </c>
      <c r="AL196">
        <v>0</v>
      </c>
      <c r="AM196">
        <v>0</v>
      </c>
      <c r="AN196">
        <v>3</v>
      </c>
      <c r="AO196">
        <v>0</v>
      </c>
      <c r="AP196" s="1394">
        <v>0</v>
      </c>
      <c r="AQ196">
        <v>0</v>
      </c>
      <c r="AR196">
        <v>0</v>
      </c>
      <c r="AS196">
        <v>0</v>
      </c>
      <c r="AT196">
        <v>0</v>
      </c>
      <c r="AU196" s="1395"/>
      <c r="BC196" s="1396"/>
      <c r="BH196" s="1397"/>
      <c r="BP196" s="1398"/>
      <c r="BU196" s="1399"/>
      <c r="CC196" s="1400"/>
    </row>
    <row r="197" spans="1:81" x14ac:dyDescent="0.25">
      <c r="A197" s="1401" t="s">
        <v>1096</v>
      </c>
      <c r="B197">
        <v>1.72</v>
      </c>
      <c r="C197">
        <v>1.32</v>
      </c>
      <c r="D197">
        <v>1.1599999999999999</v>
      </c>
      <c r="H197" s="1402">
        <v>0</v>
      </c>
      <c r="I197">
        <v>5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0</v>
      </c>
      <c r="P197" s="1403">
        <v>0</v>
      </c>
      <c r="Q197">
        <v>0</v>
      </c>
      <c r="R197">
        <v>0</v>
      </c>
      <c r="S197">
        <v>0</v>
      </c>
      <c r="T197">
        <v>0</v>
      </c>
      <c r="U197" s="1404">
        <v>0</v>
      </c>
      <c r="V197">
        <v>1</v>
      </c>
      <c r="W197">
        <v>0</v>
      </c>
      <c r="X197">
        <v>1</v>
      </c>
      <c r="Y197">
        <v>0</v>
      </c>
      <c r="Z197">
        <v>0</v>
      </c>
      <c r="AA197">
        <v>1</v>
      </c>
      <c r="AB197">
        <v>2</v>
      </c>
      <c r="AC197" s="1405">
        <v>0</v>
      </c>
      <c r="AD197">
        <v>0</v>
      </c>
      <c r="AE197">
        <v>0</v>
      </c>
      <c r="AF197">
        <v>0</v>
      </c>
      <c r="AG197">
        <v>0</v>
      </c>
      <c r="AH197" s="1406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4</v>
      </c>
      <c r="AO197">
        <v>0</v>
      </c>
      <c r="AP197" s="1407">
        <v>0</v>
      </c>
      <c r="AQ197">
        <v>0</v>
      </c>
      <c r="AR197">
        <v>0</v>
      </c>
      <c r="AS197">
        <v>0</v>
      </c>
      <c r="AT197">
        <v>0</v>
      </c>
      <c r="AU197" s="1408"/>
      <c r="BC197" s="1409"/>
      <c r="BH197" s="1410"/>
      <c r="BP197" s="1411"/>
      <c r="BU197" s="1412"/>
      <c r="CC197" s="1413"/>
    </row>
    <row r="198" spans="1:81" x14ac:dyDescent="0.25">
      <c r="A198" s="40" t="s">
        <v>1085</v>
      </c>
      <c r="B198" s="40"/>
      <c r="C198" s="40"/>
      <c r="D198" s="40"/>
      <c r="E198" s="40"/>
      <c r="F198" s="40"/>
      <c r="G198" s="40"/>
      <c r="H198" s="1414"/>
      <c r="P198" s="1415"/>
      <c r="U198" s="1416"/>
      <c r="AC198" s="1417"/>
      <c r="AH198" s="1418"/>
      <c r="AP198" s="1419"/>
      <c r="AU198" s="1420"/>
      <c r="BC198" s="1421"/>
      <c r="BH198" s="1422"/>
      <c r="BP198" s="1423"/>
      <c r="BU198" s="1424"/>
      <c r="CC198" s="1425"/>
    </row>
    <row r="199" spans="1:81" x14ac:dyDescent="0.25">
      <c r="A199" s="1426" t="s">
        <v>1097</v>
      </c>
      <c r="B199">
        <v>1.51</v>
      </c>
      <c r="C199">
        <v>1.17</v>
      </c>
      <c r="D199">
        <v>1.45</v>
      </c>
      <c r="H199" s="1427">
        <v>2</v>
      </c>
      <c r="I199">
        <v>5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 s="1428">
        <v>0</v>
      </c>
      <c r="Q199">
        <v>0</v>
      </c>
      <c r="R199">
        <v>0</v>
      </c>
      <c r="S199">
        <v>0</v>
      </c>
      <c r="T199">
        <v>0</v>
      </c>
      <c r="U199" s="142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3</v>
      </c>
      <c r="AB199">
        <v>0</v>
      </c>
      <c r="AC199" s="1430">
        <v>0</v>
      </c>
      <c r="AD199">
        <v>0</v>
      </c>
      <c r="AE199">
        <v>0</v>
      </c>
      <c r="AF199">
        <v>0</v>
      </c>
      <c r="AG199">
        <v>0</v>
      </c>
      <c r="AH199" s="1431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 s="1432">
        <v>0</v>
      </c>
      <c r="AQ199">
        <v>0</v>
      </c>
      <c r="AR199">
        <v>0</v>
      </c>
      <c r="AS199">
        <v>0</v>
      </c>
      <c r="AT199">
        <v>0</v>
      </c>
      <c r="AU199" s="1433"/>
      <c r="BC199" s="1434"/>
      <c r="BH199" s="1435"/>
      <c r="BP199" s="1436"/>
      <c r="BU199" s="1437"/>
      <c r="CC199" s="1438"/>
    </row>
    <row r="200" spans="1:81" x14ac:dyDescent="0.25">
      <c r="A200" s="1439" t="s">
        <v>1098</v>
      </c>
      <c r="B200">
        <v>0.86</v>
      </c>
      <c r="C200">
        <v>1.04</v>
      </c>
      <c r="D200">
        <v>1.25</v>
      </c>
      <c r="H200" s="1440">
        <v>3</v>
      </c>
      <c r="I200">
        <v>3</v>
      </c>
      <c r="J200">
        <v>1</v>
      </c>
      <c r="K200">
        <v>0</v>
      </c>
      <c r="L200">
        <v>0</v>
      </c>
      <c r="M200">
        <v>0</v>
      </c>
      <c r="N200">
        <v>2</v>
      </c>
      <c r="O200">
        <v>0</v>
      </c>
      <c r="P200" s="1441">
        <v>0</v>
      </c>
      <c r="Q200">
        <v>0</v>
      </c>
      <c r="R200">
        <v>0</v>
      </c>
      <c r="S200">
        <v>0</v>
      </c>
      <c r="T200">
        <v>0</v>
      </c>
      <c r="U200" s="1442">
        <v>2</v>
      </c>
      <c r="V200">
        <v>1</v>
      </c>
      <c r="W200">
        <v>2</v>
      </c>
      <c r="X200">
        <v>0</v>
      </c>
      <c r="Y200">
        <v>0</v>
      </c>
      <c r="Z200">
        <v>0</v>
      </c>
      <c r="AA200">
        <v>1</v>
      </c>
      <c r="AB200">
        <v>1</v>
      </c>
      <c r="AC200" s="1443">
        <v>0</v>
      </c>
      <c r="AD200">
        <v>0</v>
      </c>
      <c r="AE200">
        <v>0</v>
      </c>
      <c r="AF200">
        <v>0</v>
      </c>
      <c r="AG200">
        <v>0</v>
      </c>
      <c r="AH200" s="1444">
        <v>3</v>
      </c>
      <c r="AI200">
        <v>4</v>
      </c>
      <c r="AJ200">
        <v>2</v>
      </c>
      <c r="AK200">
        <v>0</v>
      </c>
      <c r="AL200">
        <v>0</v>
      </c>
      <c r="AM200">
        <v>0</v>
      </c>
      <c r="AN200">
        <v>4</v>
      </c>
      <c r="AO200">
        <v>0</v>
      </c>
      <c r="AP200" s="1445">
        <v>0</v>
      </c>
      <c r="AQ200">
        <v>0</v>
      </c>
      <c r="AR200">
        <v>0</v>
      </c>
      <c r="AS200">
        <v>0</v>
      </c>
      <c r="AT200">
        <v>0</v>
      </c>
      <c r="AU200" s="1446"/>
      <c r="BC200" s="1447"/>
      <c r="BH200" s="1448"/>
      <c r="BP200" s="1449"/>
      <c r="BU200" s="1450"/>
      <c r="CC200" s="1451"/>
    </row>
    <row r="201" spans="1:81" x14ac:dyDescent="0.25">
      <c r="A201" s="1452" t="s">
        <v>1100</v>
      </c>
      <c r="B201">
        <v>1.93</v>
      </c>
      <c r="C201">
        <v>1.42</v>
      </c>
      <c r="D201">
        <v>1.08</v>
      </c>
      <c r="H201" s="1453">
        <v>1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2</v>
      </c>
      <c r="P201" s="1454">
        <v>0</v>
      </c>
      <c r="Q201">
        <v>0</v>
      </c>
      <c r="R201">
        <v>0</v>
      </c>
      <c r="S201">
        <v>0</v>
      </c>
      <c r="T201">
        <v>0</v>
      </c>
      <c r="U201" s="1455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5</v>
      </c>
      <c r="AB201">
        <v>0</v>
      </c>
      <c r="AC201" s="1456">
        <v>0</v>
      </c>
      <c r="AD201">
        <v>0</v>
      </c>
      <c r="AE201">
        <v>0</v>
      </c>
      <c r="AF201">
        <v>0</v>
      </c>
      <c r="AG201">
        <v>0</v>
      </c>
      <c r="AH201" s="1457">
        <v>0</v>
      </c>
      <c r="AI201">
        <v>1</v>
      </c>
      <c r="AJ201">
        <v>1</v>
      </c>
      <c r="AK201">
        <v>0</v>
      </c>
      <c r="AL201">
        <v>0</v>
      </c>
      <c r="AM201">
        <v>1</v>
      </c>
      <c r="AN201">
        <v>2</v>
      </c>
      <c r="AO201">
        <v>0</v>
      </c>
      <c r="AP201" s="1458">
        <v>0</v>
      </c>
      <c r="AQ201">
        <v>0</v>
      </c>
      <c r="AR201">
        <v>0</v>
      </c>
      <c r="AS201">
        <v>0</v>
      </c>
      <c r="AT201">
        <v>0</v>
      </c>
      <c r="AU201" s="1459"/>
      <c r="BC201" s="1460"/>
      <c r="BH201" s="1461"/>
      <c r="BP201" s="1462"/>
      <c r="BU201" s="1463"/>
      <c r="CC201" s="1464"/>
    </row>
    <row r="202" spans="1:81" x14ac:dyDescent="0.25">
      <c r="A202" s="1465" t="s">
        <v>1101</v>
      </c>
      <c r="B202">
        <v>1.1399999999999999</v>
      </c>
      <c r="C202">
        <v>1.39</v>
      </c>
      <c r="D202">
        <v>1.1299999999999999</v>
      </c>
      <c r="H202" s="1466">
        <v>1</v>
      </c>
      <c r="I202">
        <v>5</v>
      </c>
      <c r="J202">
        <v>1</v>
      </c>
      <c r="K202">
        <v>0</v>
      </c>
      <c r="L202">
        <v>0</v>
      </c>
      <c r="M202">
        <v>0</v>
      </c>
      <c r="N202">
        <v>4</v>
      </c>
      <c r="O202">
        <v>2</v>
      </c>
      <c r="P202" s="1467">
        <v>0</v>
      </c>
      <c r="Q202">
        <v>0</v>
      </c>
      <c r="R202">
        <v>0</v>
      </c>
      <c r="S202">
        <v>0</v>
      </c>
      <c r="T202">
        <v>0</v>
      </c>
      <c r="U202" s="1468">
        <v>0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7</v>
      </c>
      <c r="AB202">
        <v>0</v>
      </c>
      <c r="AC202" s="1469">
        <v>1</v>
      </c>
      <c r="AD202">
        <v>1</v>
      </c>
      <c r="AE202">
        <v>0</v>
      </c>
      <c r="AF202">
        <v>0</v>
      </c>
      <c r="AG202">
        <v>0</v>
      </c>
      <c r="AH202" s="1470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5</v>
      </c>
      <c r="AO202">
        <v>0</v>
      </c>
      <c r="AP202" s="1471">
        <v>0</v>
      </c>
      <c r="AQ202">
        <v>0</v>
      </c>
      <c r="AR202">
        <v>0</v>
      </c>
      <c r="AS202">
        <v>0</v>
      </c>
      <c r="AT202">
        <v>0</v>
      </c>
      <c r="AU202" s="1472"/>
      <c r="BC202" s="1473"/>
      <c r="BH202" s="1474"/>
      <c r="BP202" s="1475"/>
      <c r="BU202" s="1476"/>
      <c r="CC202" s="1477"/>
    </row>
    <row r="203" spans="1:81" x14ac:dyDescent="0.25">
      <c r="A203" s="1478" t="s">
        <v>1102</v>
      </c>
      <c r="B203">
        <v>1.59</v>
      </c>
      <c r="C203">
        <v>1.98</v>
      </c>
      <c r="D203">
        <v>1.25</v>
      </c>
      <c r="H203" s="1479">
        <v>1</v>
      </c>
      <c r="I203">
        <v>3</v>
      </c>
      <c r="J203">
        <v>1</v>
      </c>
      <c r="K203">
        <v>0</v>
      </c>
      <c r="L203">
        <v>0</v>
      </c>
      <c r="M203">
        <v>0</v>
      </c>
      <c r="N203">
        <v>5</v>
      </c>
      <c r="O203">
        <v>0</v>
      </c>
      <c r="P203" s="1480">
        <v>1</v>
      </c>
      <c r="Q203">
        <v>0</v>
      </c>
      <c r="R203">
        <v>0</v>
      </c>
      <c r="S203">
        <v>0</v>
      </c>
      <c r="T203">
        <v>0</v>
      </c>
      <c r="U203" s="1481">
        <v>0</v>
      </c>
      <c r="V203">
        <v>2</v>
      </c>
      <c r="W203">
        <v>3</v>
      </c>
      <c r="X203">
        <v>1</v>
      </c>
      <c r="Y203">
        <v>0</v>
      </c>
      <c r="Z203">
        <v>0</v>
      </c>
      <c r="AA203">
        <v>4</v>
      </c>
      <c r="AB203">
        <v>0</v>
      </c>
      <c r="AC203" s="1482">
        <v>1</v>
      </c>
      <c r="AD203">
        <v>0</v>
      </c>
      <c r="AE203">
        <v>0</v>
      </c>
      <c r="AF203">
        <v>0</v>
      </c>
      <c r="AG203">
        <v>0</v>
      </c>
      <c r="AH203" s="1483">
        <v>0</v>
      </c>
      <c r="AI203">
        <v>3</v>
      </c>
      <c r="AJ203">
        <v>1</v>
      </c>
      <c r="AK203">
        <v>0</v>
      </c>
      <c r="AL203">
        <v>0</v>
      </c>
      <c r="AM203">
        <v>0</v>
      </c>
      <c r="AN203">
        <v>2</v>
      </c>
      <c r="AO203">
        <v>0</v>
      </c>
      <c r="AP203" s="1484">
        <v>0</v>
      </c>
      <c r="AQ203">
        <v>0</v>
      </c>
      <c r="AR203">
        <v>0</v>
      </c>
      <c r="AS203">
        <v>0</v>
      </c>
      <c r="AT203">
        <v>0</v>
      </c>
      <c r="AU203" s="1485"/>
      <c r="BC203" s="1486"/>
      <c r="BH203" s="1487"/>
      <c r="BP203" s="1488"/>
      <c r="BU203" s="1489"/>
      <c r="CC203" s="1490"/>
    </row>
    <row r="204" spans="1:81" x14ac:dyDescent="0.25">
      <c r="A204" s="1491" t="s">
        <v>1103</v>
      </c>
      <c r="B204">
        <v>1.32</v>
      </c>
      <c r="C204">
        <v>1.1299999999999999</v>
      </c>
      <c r="D204">
        <v>1.49</v>
      </c>
      <c r="H204" s="1492">
        <v>0</v>
      </c>
      <c r="I204">
        <v>2</v>
      </c>
      <c r="J204">
        <v>2</v>
      </c>
      <c r="K204">
        <v>0</v>
      </c>
      <c r="L204">
        <v>0</v>
      </c>
      <c r="M204">
        <v>1</v>
      </c>
      <c r="N204">
        <v>3</v>
      </c>
      <c r="O204">
        <v>1</v>
      </c>
      <c r="P204" s="1493">
        <v>0</v>
      </c>
      <c r="Q204">
        <v>1</v>
      </c>
      <c r="R204">
        <v>0</v>
      </c>
      <c r="S204">
        <v>0</v>
      </c>
      <c r="T204">
        <v>0</v>
      </c>
      <c r="U204" s="1494">
        <v>0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4</v>
      </c>
      <c r="AB204">
        <v>1</v>
      </c>
      <c r="AC204" s="1495">
        <v>0</v>
      </c>
      <c r="AD204">
        <v>0</v>
      </c>
      <c r="AE204">
        <v>0</v>
      </c>
      <c r="AF204">
        <v>0</v>
      </c>
      <c r="AG204">
        <v>0</v>
      </c>
      <c r="AH204" s="1496">
        <v>0</v>
      </c>
      <c r="AI204">
        <v>1</v>
      </c>
      <c r="AJ204">
        <v>2</v>
      </c>
      <c r="AK204">
        <v>0</v>
      </c>
      <c r="AL204">
        <v>0</v>
      </c>
      <c r="AM204">
        <v>1</v>
      </c>
      <c r="AN204">
        <v>3</v>
      </c>
      <c r="AO204">
        <v>1</v>
      </c>
      <c r="AP204" s="1497">
        <v>1</v>
      </c>
      <c r="AQ204">
        <v>0</v>
      </c>
      <c r="AR204">
        <v>1</v>
      </c>
      <c r="AS204">
        <v>0</v>
      </c>
      <c r="AT204">
        <v>0</v>
      </c>
      <c r="AU204" s="1498"/>
      <c r="BC204" s="1499"/>
      <c r="BH204" s="1500"/>
      <c r="BP204" s="1501"/>
      <c r="BU204" s="1502"/>
      <c r="CC204" s="1503"/>
    </row>
    <row r="205" spans="1:81" x14ac:dyDescent="0.25">
      <c r="A205" s="40" t="s">
        <v>1119</v>
      </c>
      <c r="B205" s="40"/>
      <c r="C205" s="40"/>
      <c r="D205" s="40"/>
      <c r="E205" s="40"/>
      <c r="F205" s="40"/>
      <c r="G205" s="40"/>
      <c r="H205" s="1598"/>
      <c r="P205" s="1599"/>
      <c r="U205" s="1600"/>
      <c r="AC205" s="1601"/>
      <c r="AH205" s="1602"/>
      <c r="AP205" s="1603"/>
      <c r="AU205" s="1604"/>
      <c r="BC205" s="1605"/>
      <c r="BH205" s="1606"/>
      <c r="BP205" s="1607"/>
      <c r="BU205" s="1608"/>
      <c r="CC205" s="1609"/>
    </row>
    <row r="206" spans="1:81" x14ac:dyDescent="0.25">
      <c r="A206" s="1610" t="s">
        <v>547</v>
      </c>
      <c r="B206">
        <v>1.05</v>
      </c>
      <c r="C206">
        <v>1.28</v>
      </c>
      <c r="D206">
        <v>1.34</v>
      </c>
      <c r="H206" s="1611">
        <v>1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 s="1612">
        <v>0</v>
      </c>
      <c r="Q206">
        <v>0</v>
      </c>
      <c r="R206">
        <v>0</v>
      </c>
      <c r="S206">
        <v>0</v>
      </c>
      <c r="T206">
        <v>0</v>
      </c>
      <c r="U206" s="1613">
        <v>1</v>
      </c>
      <c r="V206">
        <v>3</v>
      </c>
      <c r="W206">
        <v>3</v>
      </c>
      <c r="X206">
        <v>0</v>
      </c>
      <c r="Y206">
        <v>0</v>
      </c>
      <c r="Z206">
        <v>0</v>
      </c>
      <c r="AA206">
        <v>3</v>
      </c>
      <c r="AB206">
        <v>1</v>
      </c>
      <c r="AC206" s="1614">
        <v>0</v>
      </c>
      <c r="AD206">
        <v>0</v>
      </c>
      <c r="AE206">
        <v>0</v>
      </c>
      <c r="AF206">
        <v>0</v>
      </c>
      <c r="AG206">
        <v>0</v>
      </c>
      <c r="AH206" s="1615">
        <v>2</v>
      </c>
      <c r="AI206">
        <v>7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 s="1616">
        <v>0</v>
      </c>
      <c r="AQ206">
        <v>0</v>
      </c>
      <c r="AR206">
        <v>0</v>
      </c>
      <c r="AS206">
        <v>0</v>
      </c>
      <c r="AT206">
        <v>0</v>
      </c>
      <c r="AU206" s="1617"/>
      <c r="BC206" s="1618"/>
      <c r="BH206" s="1619"/>
      <c r="BP206" s="1620"/>
      <c r="BU206" s="1621"/>
      <c r="CC206" s="1622"/>
    </row>
    <row r="207" spans="1:81" x14ac:dyDescent="0.25">
      <c r="A207" s="1623" t="s">
        <v>1007</v>
      </c>
      <c r="B207">
        <v>1.1100000000000001</v>
      </c>
      <c r="C207">
        <v>0.86</v>
      </c>
      <c r="D207">
        <v>1.47</v>
      </c>
      <c r="H207" s="1624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 s="1625">
        <v>0</v>
      </c>
      <c r="Q207">
        <v>1</v>
      </c>
      <c r="R207">
        <v>0</v>
      </c>
      <c r="S207">
        <v>0</v>
      </c>
      <c r="T207">
        <v>0</v>
      </c>
      <c r="U207" s="162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s="1627">
        <v>0</v>
      </c>
      <c r="AD207">
        <v>0</v>
      </c>
      <c r="AE207">
        <v>0</v>
      </c>
      <c r="AF207">
        <v>0</v>
      </c>
      <c r="AG207">
        <v>0</v>
      </c>
      <c r="AH207" s="1628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2</v>
      </c>
      <c r="AO207">
        <v>0</v>
      </c>
      <c r="AP207" s="1629">
        <v>0</v>
      </c>
      <c r="AQ207">
        <v>1</v>
      </c>
      <c r="AR207">
        <v>0</v>
      </c>
      <c r="AS207">
        <v>0</v>
      </c>
      <c r="AT207">
        <v>0</v>
      </c>
      <c r="AU207" s="1630"/>
      <c r="BC207" s="1631"/>
      <c r="BH207" s="1632"/>
      <c r="BP207" s="1633"/>
      <c r="BU207" s="1634"/>
      <c r="CC207" s="1635"/>
    </row>
    <row r="208" spans="1:81" x14ac:dyDescent="0.25">
      <c r="A208" s="1636" t="s">
        <v>1120</v>
      </c>
      <c r="B208">
        <v>1.98</v>
      </c>
      <c r="C208">
        <v>1.06</v>
      </c>
      <c r="H208" s="1637">
        <v>0</v>
      </c>
      <c r="I208">
        <v>7</v>
      </c>
      <c r="J208">
        <v>4</v>
      </c>
      <c r="K208">
        <v>1</v>
      </c>
      <c r="L208">
        <v>0</v>
      </c>
      <c r="M208">
        <v>0</v>
      </c>
      <c r="N208">
        <v>4</v>
      </c>
      <c r="O208">
        <v>0</v>
      </c>
      <c r="P208" s="1638">
        <v>0</v>
      </c>
      <c r="Q208">
        <v>0</v>
      </c>
      <c r="R208">
        <v>1</v>
      </c>
      <c r="S208">
        <v>0</v>
      </c>
      <c r="T208">
        <v>0</v>
      </c>
      <c r="U208" s="1639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 s="1640">
        <v>1</v>
      </c>
      <c r="AD208">
        <v>0</v>
      </c>
      <c r="AE208">
        <v>0</v>
      </c>
      <c r="AF208">
        <v>0</v>
      </c>
      <c r="AG208">
        <v>0</v>
      </c>
      <c r="AH208" s="1641"/>
      <c r="AP208" s="1642"/>
      <c r="AU208" s="1643"/>
      <c r="BC208" s="1644"/>
      <c r="BH208" s="1645"/>
      <c r="BP208" s="1646"/>
      <c r="BU208" s="1647"/>
      <c r="CC208" s="1648"/>
    </row>
    <row r="209" spans="1:87" ht="15.75" thickBot="1" x14ac:dyDescent="0.3">
      <c r="A209" s="1649" t="s">
        <v>1121</v>
      </c>
      <c r="B209">
        <v>0.9</v>
      </c>
      <c r="C209">
        <v>1.3</v>
      </c>
      <c r="D209">
        <v>0.81</v>
      </c>
      <c r="H209" s="1650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0</v>
      </c>
      <c r="P209" s="1651">
        <v>0</v>
      </c>
      <c r="Q209">
        <v>0</v>
      </c>
      <c r="R209">
        <v>0</v>
      </c>
      <c r="S209">
        <v>0</v>
      </c>
      <c r="T209">
        <v>0</v>
      </c>
      <c r="U209" s="1652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6</v>
      </c>
      <c r="AB209">
        <v>0</v>
      </c>
      <c r="AC209" s="1653">
        <v>1</v>
      </c>
      <c r="AD209">
        <v>0</v>
      </c>
      <c r="AE209">
        <v>0</v>
      </c>
      <c r="AF209">
        <v>0</v>
      </c>
      <c r="AG209">
        <v>0</v>
      </c>
      <c r="AH209" s="1654">
        <v>3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2</v>
      </c>
      <c r="AO209">
        <v>0</v>
      </c>
      <c r="AP209" s="1655">
        <v>0</v>
      </c>
      <c r="AQ209">
        <v>0</v>
      </c>
      <c r="AR209">
        <v>0</v>
      </c>
      <c r="AS209">
        <v>0</v>
      </c>
      <c r="AT209">
        <v>0</v>
      </c>
      <c r="AU209" s="1656"/>
      <c r="BC209" s="1657"/>
      <c r="BH209" s="1658"/>
      <c r="BP209" s="1659"/>
      <c r="BU209" s="1660"/>
      <c r="CC209" s="1661"/>
    </row>
    <row r="210" spans="1:87" ht="15.75" thickBot="1" x14ac:dyDescent="0.3">
      <c r="A210" s="89" t="s">
        <v>1123</v>
      </c>
      <c r="B210" s="89"/>
      <c r="C210" s="89"/>
      <c r="D210" s="89"/>
      <c r="E210" s="89"/>
      <c r="F210" s="89"/>
      <c r="G210" s="89"/>
      <c r="H210" s="1662"/>
      <c r="P210" s="1663"/>
      <c r="U210" s="1664"/>
      <c r="AC210" s="1665"/>
      <c r="AH210" s="1666"/>
      <c r="AP210" s="1667"/>
      <c r="AU210" s="1668"/>
      <c r="BC210" s="1669"/>
      <c r="BH210" s="1670"/>
      <c r="BP210" s="1671"/>
      <c r="BU210" s="1672"/>
      <c r="CC210" s="1673"/>
    </row>
    <row r="211" spans="1:87" x14ac:dyDescent="0.25">
      <c r="A211" s="1674" t="s">
        <v>1124</v>
      </c>
      <c r="B211">
        <v>1.21</v>
      </c>
      <c r="C211">
        <v>1.57</v>
      </c>
      <c r="H211" s="1675">
        <v>0</v>
      </c>
      <c r="I211">
        <v>3</v>
      </c>
      <c r="J211">
        <v>2</v>
      </c>
      <c r="K211">
        <v>0</v>
      </c>
      <c r="L211">
        <v>0</v>
      </c>
      <c r="M211">
        <v>0</v>
      </c>
      <c r="N211">
        <v>1</v>
      </c>
      <c r="O211">
        <v>1</v>
      </c>
      <c r="P211" s="1676">
        <v>0</v>
      </c>
      <c r="Q211">
        <v>1</v>
      </c>
      <c r="R211">
        <v>0</v>
      </c>
      <c r="S211">
        <v>0</v>
      </c>
      <c r="T211">
        <v>0</v>
      </c>
      <c r="U211" s="1677">
        <v>1</v>
      </c>
      <c r="V211">
        <v>2</v>
      </c>
      <c r="W211">
        <v>1</v>
      </c>
      <c r="X211">
        <v>0</v>
      </c>
      <c r="Y211">
        <v>0</v>
      </c>
      <c r="Z211">
        <v>0</v>
      </c>
      <c r="AA211">
        <v>8</v>
      </c>
      <c r="AB211">
        <v>2</v>
      </c>
      <c r="AC211" s="1678">
        <v>0</v>
      </c>
      <c r="AD211">
        <v>0</v>
      </c>
      <c r="AE211">
        <v>0</v>
      </c>
      <c r="AF211">
        <v>0</v>
      </c>
      <c r="AG211">
        <v>0</v>
      </c>
      <c r="AH211" s="1679"/>
      <c r="AP211" s="1680"/>
      <c r="AU211" s="1681"/>
      <c r="BC211" s="1682"/>
      <c r="BH211" s="1683"/>
      <c r="BP211" s="1684"/>
      <c r="BU211" s="1685"/>
      <c r="CC211" s="1686"/>
    </row>
    <row r="212" spans="1:87" x14ac:dyDescent="0.25">
      <c r="A212" s="1687" t="s">
        <v>1125</v>
      </c>
      <c r="B212">
        <v>1.1499999999999999</v>
      </c>
      <c r="C212">
        <v>1.39</v>
      </c>
      <c r="H212" s="1688">
        <v>0</v>
      </c>
      <c r="I212">
        <v>6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 s="1689">
        <v>1</v>
      </c>
      <c r="Q212">
        <v>0</v>
      </c>
      <c r="R212">
        <v>0</v>
      </c>
      <c r="S212">
        <v>0</v>
      </c>
      <c r="T212">
        <v>0</v>
      </c>
      <c r="U212" s="1690">
        <v>0</v>
      </c>
      <c r="V212">
        <v>1</v>
      </c>
      <c r="W212">
        <v>2</v>
      </c>
      <c r="X212">
        <v>0</v>
      </c>
      <c r="Y212">
        <v>0</v>
      </c>
      <c r="Z212">
        <v>1</v>
      </c>
      <c r="AA212">
        <v>6</v>
      </c>
      <c r="AB212">
        <v>2</v>
      </c>
      <c r="AC212" s="1691">
        <v>1</v>
      </c>
      <c r="AD212">
        <v>2</v>
      </c>
      <c r="AE212">
        <v>0</v>
      </c>
      <c r="AF212">
        <v>0</v>
      </c>
      <c r="AG212">
        <v>0</v>
      </c>
      <c r="AH212" s="1692"/>
      <c r="AP212" s="1693"/>
      <c r="AU212" s="1694"/>
      <c r="BC212" s="1695"/>
      <c r="BH212" s="1696"/>
      <c r="BP212" s="1697"/>
      <c r="BU212" s="1698"/>
      <c r="CC212" s="1699"/>
    </row>
    <row r="213" spans="1:87" x14ac:dyDescent="0.25">
      <c r="A213" s="40" t="s">
        <v>1126</v>
      </c>
      <c r="B213" s="40"/>
      <c r="C213" s="40"/>
      <c r="D213" s="40"/>
      <c r="E213" s="40"/>
      <c r="F213" s="40"/>
      <c r="G213" s="40"/>
      <c r="H213" s="1700"/>
      <c r="P213" s="1701"/>
      <c r="U213" s="1702"/>
      <c r="AC213" s="1703"/>
      <c r="AH213" s="1704"/>
      <c r="AP213" s="1705"/>
      <c r="AU213" s="1706"/>
      <c r="BC213" s="1707"/>
      <c r="BH213" s="1708"/>
      <c r="BP213" s="1709"/>
      <c r="BU213" s="1710"/>
      <c r="CC213" s="1711"/>
    </row>
    <row r="214" spans="1:87" x14ac:dyDescent="0.25">
      <c r="A214" s="1712" t="s">
        <v>1127</v>
      </c>
      <c r="B214">
        <v>0.96</v>
      </c>
      <c r="C214">
        <v>1.33</v>
      </c>
      <c r="D214">
        <v>0.98</v>
      </c>
      <c r="H214" s="1713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 s="1714">
        <v>1</v>
      </c>
      <c r="Q214">
        <v>0</v>
      </c>
      <c r="R214">
        <v>0</v>
      </c>
      <c r="S214">
        <v>0</v>
      </c>
      <c r="T214">
        <v>0</v>
      </c>
      <c r="U214" s="1715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4</v>
      </c>
      <c r="AB214">
        <v>1</v>
      </c>
      <c r="AC214" s="1716">
        <v>0</v>
      </c>
      <c r="AD214">
        <v>0</v>
      </c>
      <c r="AE214">
        <v>0</v>
      </c>
      <c r="AF214">
        <v>0</v>
      </c>
      <c r="AG214">
        <v>0</v>
      </c>
      <c r="AH214" s="1717">
        <v>1</v>
      </c>
      <c r="AI214">
        <v>2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 s="1718">
        <v>0</v>
      </c>
      <c r="AQ214">
        <v>0</v>
      </c>
      <c r="AR214">
        <v>0</v>
      </c>
      <c r="AS214">
        <v>0</v>
      </c>
      <c r="AT214">
        <v>0</v>
      </c>
      <c r="AU214" s="1719"/>
      <c r="BC214" s="1720"/>
      <c r="BH214" s="1721"/>
      <c r="BP214" s="1722"/>
      <c r="BU214" s="1723"/>
      <c r="CC214" s="1724"/>
    </row>
    <row r="215" spans="1:87" x14ac:dyDescent="0.25">
      <c r="A215" s="1725" t="s">
        <v>1129</v>
      </c>
      <c r="B215">
        <v>0.56000000000000005</v>
      </c>
      <c r="C215">
        <v>1.17</v>
      </c>
      <c r="D215">
        <v>0.7</v>
      </c>
      <c r="H215" s="1726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 s="1727">
        <v>0</v>
      </c>
      <c r="Q215">
        <v>0</v>
      </c>
      <c r="R215">
        <v>0</v>
      </c>
      <c r="S215">
        <v>0</v>
      </c>
      <c r="T215">
        <v>0</v>
      </c>
      <c r="U215" s="1728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 s="1729">
        <v>0</v>
      </c>
      <c r="AD215">
        <v>0</v>
      </c>
      <c r="AE215">
        <v>0</v>
      </c>
      <c r="AF215">
        <v>0</v>
      </c>
      <c r="AG215">
        <v>0</v>
      </c>
      <c r="AH215" s="1730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 s="1731">
        <v>0</v>
      </c>
      <c r="AQ215">
        <v>0</v>
      </c>
      <c r="AR215">
        <v>0</v>
      </c>
      <c r="AS215">
        <v>0</v>
      </c>
      <c r="AT215">
        <v>0</v>
      </c>
      <c r="AU215" s="1732"/>
      <c r="BC215" s="1733"/>
      <c r="BH215" s="1734"/>
      <c r="BP215" s="1735"/>
      <c r="BU215" s="1736"/>
      <c r="CC215" s="1737"/>
    </row>
    <row r="216" spans="1:87" x14ac:dyDescent="0.25">
      <c r="A216" s="1738" t="s">
        <v>1131</v>
      </c>
      <c r="B216">
        <v>1.19</v>
      </c>
      <c r="C216">
        <v>0.81</v>
      </c>
      <c r="D216">
        <v>1.08</v>
      </c>
      <c r="H216" s="1739">
        <v>2</v>
      </c>
      <c r="I216">
        <v>5</v>
      </c>
      <c r="J216">
        <v>0</v>
      </c>
      <c r="K216">
        <v>1</v>
      </c>
      <c r="L216">
        <v>0</v>
      </c>
      <c r="M216">
        <v>1</v>
      </c>
      <c r="N216">
        <v>1</v>
      </c>
      <c r="O216">
        <v>2</v>
      </c>
      <c r="P216" s="1740">
        <v>0</v>
      </c>
      <c r="Q216">
        <v>0</v>
      </c>
      <c r="R216">
        <v>0</v>
      </c>
      <c r="S216">
        <v>0</v>
      </c>
      <c r="T216">
        <v>0</v>
      </c>
      <c r="U216" s="1741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1742">
        <v>0</v>
      </c>
      <c r="AD216">
        <v>0</v>
      </c>
      <c r="AE216">
        <v>0</v>
      </c>
      <c r="AF216">
        <v>0</v>
      </c>
      <c r="AG216">
        <v>0</v>
      </c>
      <c r="AH216" s="1743">
        <v>1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4</v>
      </c>
      <c r="AO216">
        <v>1</v>
      </c>
      <c r="AP216" s="1744">
        <v>0</v>
      </c>
      <c r="AQ216">
        <v>0</v>
      </c>
      <c r="AR216">
        <v>0</v>
      </c>
      <c r="AS216">
        <v>0</v>
      </c>
      <c r="AT216">
        <v>0</v>
      </c>
      <c r="AU216" s="1745"/>
      <c r="BC216" s="1746"/>
      <c r="BH216" s="1747"/>
      <c r="BP216" s="1748"/>
      <c r="BU216" s="1749"/>
      <c r="CC216" s="1750"/>
    </row>
    <row r="217" spans="1:87" x14ac:dyDescent="0.25">
      <c r="A217" s="1751" t="s">
        <v>1132</v>
      </c>
      <c r="B217">
        <v>0.82</v>
      </c>
      <c r="C217">
        <v>0.78</v>
      </c>
      <c r="D217">
        <v>0.75</v>
      </c>
      <c r="H217" s="1752">
        <v>2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1753">
        <v>0</v>
      </c>
      <c r="Q217">
        <v>0</v>
      </c>
      <c r="R217">
        <v>0</v>
      </c>
      <c r="S217">
        <v>0</v>
      </c>
      <c r="T217">
        <v>0</v>
      </c>
      <c r="U217" s="1754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5</v>
      </c>
      <c r="AB217">
        <v>1</v>
      </c>
      <c r="AC217" s="1755">
        <v>1</v>
      </c>
      <c r="AD217">
        <v>0</v>
      </c>
      <c r="AE217">
        <v>0</v>
      </c>
      <c r="AF217">
        <v>0</v>
      </c>
      <c r="AG217">
        <v>0</v>
      </c>
      <c r="AH217" s="1756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1</v>
      </c>
      <c r="AO217">
        <v>0</v>
      </c>
      <c r="AP217" s="1757">
        <v>0</v>
      </c>
      <c r="AQ217">
        <v>0</v>
      </c>
      <c r="AR217">
        <v>0</v>
      </c>
      <c r="AS217">
        <v>0</v>
      </c>
      <c r="AT217">
        <v>0</v>
      </c>
      <c r="AU217" s="1758"/>
      <c r="BC217" s="1759"/>
      <c r="BH217" s="1760"/>
      <c r="BP217" s="1761"/>
      <c r="BU217" s="1762"/>
      <c r="CC217" s="1763"/>
    </row>
    <row r="218" spans="1:87" x14ac:dyDescent="0.25">
      <c r="A218" s="1764" t="s">
        <v>1134</v>
      </c>
      <c r="B218">
        <v>1.38</v>
      </c>
      <c r="C218">
        <v>1.18</v>
      </c>
      <c r="H218" s="1765">
        <v>1</v>
      </c>
      <c r="I218">
        <v>6</v>
      </c>
      <c r="J218">
        <v>1</v>
      </c>
      <c r="K218">
        <v>1</v>
      </c>
      <c r="L218">
        <v>0</v>
      </c>
      <c r="M218">
        <v>0</v>
      </c>
      <c r="N218">
        <v>2</v>
      </c>
      <c r="O218">
        <v>0</v>
      </c>
      <c r="P218" s="1766">
        <v>0</v>
      </c>
      <c r="Q218">
        <v>0</v>
      </c>
      <c r="R218">
        <v>0</v>
      </c>
      <c r="S218">
        <v>0</v>
      </c>
      <c r="T218">
        <v>0</v>
      </c>
      <c r="U218" s="1767">
        <v>0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3</v>
      </c>
      <c r="AB218">
        <v>0</v>
      </c>
      <c r="AC218" s="1768">
        <v>0</v>
      </c>
      <c r="AD218">
        <v>1</v>
      </c>
      <c r="AE218">
        <v>0</v>
      </c>
      <c r="AF218">
        <v>0</v>
      </c>
      <c r="AG218">
        <v>0</v>
      </c>
      <c r="AH218" s="1769"/>
      <c r="AP218" s="1770"/>
      <c r="AU218" s="1771"/>
      <c r="BC218" s="1772"/>
      <c r="BH218" s="1773"/>
      <c r="BP218" s="1774"/>
      <c r="BU218" s="1775"/>
      <c r="CC218" s="1776"/>
    </row>
    <row r="219" spans="1:87" x14ac:dyDescent="0.25">
      <c r="A219" s="40" t="s">
        <v>1157</v>
      </c>
      <c r="B219" s="40"/>
      <c r="C219" s="40"/>
      <c r="D219" s="40"/>
      <c r="E219" s="40"/>
      <c r="F219" s="40"/>
      <c r="G219" s="40"/>
      <c r="H219" s="1833"/>
      <c r="P219" s="1834"/>
      <c r="U219" s="1835"/>
      <c r="AC219" s="1836"/>
      <c r="AH219" s="1837"/>
      <c r="AP219" s="1838"/>
      <c r="AU219" s="1839"/>
      <c r="BC219" s="1840"/>
      <c r="BH219" s="1841"/>
      <c r="BP219" s="1842"/>
      <c r="BU219" s="1843"/>
      <c r="CC219" s="1844"/>
    </row>
    <row r="220" spans="1:87" x14ac:dyDescent="0.25">
      <c r="A220" s="1845" t="s">
        <v>1158</v>
      </c>
      <c r="B220">
        <v>1.62</v>
      </c>
      <c r="C220">
        <v>1.06</v>
      </c>
      <c r="D220">
        <v>1.02</v>
      </c>
      <c r="H220" s="1846">
        <v>0</v>
      </c>
      <c r="I220">
        <v>6</v>
      </c>
      <c r="J220">
        <v>3</v>
      </c>
      <c r="K220">
        <v>1</v>
      </c>
      <c r="L220">
        <v>0</v>
      </c>
      <c r="M220">
        <v>0</v>
      </c>
      <c r="N220">
        <v>3</v>
      </c>
      <c r="O220">
        <v>0</v>
      </c>
      <c r="P220" s="1847">
        <v>1</v>
      </c>
      <c r="Q220">
        <v>0</v>
      </c>
      <c r="R220">
        <v>0</v>
      </c>
      <c r="S220">
        <v>0</v>
      </c>
      <c r="T220">
        <v>0</v>
      </c>
      <c r="U220" s="1848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6</v>
      </c>
      <c r="AB220">
        <v>0</v>
      </c>
      <c r="AC220" s="1849">
        <v>1</v>
      </c>
      <c r="AD220">
        <v>0</v>
      </c>
      <c r="AE220">
        <v>0</v>
      </c>
      <c r="AF220">
        <v>0</v>
      </c>
      <c r="AG220">
        <v>0</v>
      </c>
      <c r="AH220" s="1850">
        <v>1</v>
      </c>
      <c r="AI220">
        <v>3</v>
      </c>
      <c r="AJ220">
        <v>1</v>
      </c>
      <c r="AK220">
        <v>0</v>
      </c>
      <c r="AL220">
        <v>0</v>
      </c>
      <c r="AM220">
        <v>0</v>
      </c>
      <c r="AN220">
        <v>5</v>
      </c>
      <c r="AO220">
        <v>1</v>
      </c>
      <c r="AP220" s="1851">
        <v>1</v>
      </c>
      <c r="AQ220">
        <v>0</v>
      </c>
      <c r="AR220">
        <v>0</v>
      </c>
      <c r="AS220">
        <v>0</v>
      </c>
      <c r="AT220">
        <v>0</v>
      </c>
      <c r="AU220" s="1852"/>
      <c r="BC220" s="1853"/>
      <c r="BH220" s="1854"/>
      <c r="BP220" s="1855"/>
      <c r="BU220" s="1856"/>
      <c r="CC220" s="1857"/>
    </row>
    <row r="221" spans="1:87" x14ac:dyDescent="0.25">
      <c r="A221" s="1858" t="s">
        <v>1159</v>
      </c>
      <c r="B221">
        <v>0.9</v>
      </c>
      <c r="C221">
        <v>1.25</v>
      </c>
      <c r="D221">
        <v>0.81</v>
      </c>
      <c r="H221" s="1859">
        <v>1</v>
      </c>
      <c r="I221">
        <v>1</v>
      </c>
      <c r="J221">
        <v>2</v>
      </c>
      <c r="K221">
        <v>0</v>
      </c>
      <c r="L221">
        <v>0</v>
      </c>
      <c r="M221">
        <v>0</v>
      </c>
      <c r="N221">
        <v>2</v>
      </c>
      <c r="O221">
        <v>0</v>
      </c>
      <c r="P221" s="1860">
        <v>1</v>
      </c>
      <c r="Q221">
        <v>1</v>
      </c>
      <c r="R221">
        <v>0</v>
      </c>
      <c r="S221">
        <v>0</v>
      </c>
      <c r="T221">
        <v>0</v>
      </c>
      <c r="U221" s="186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6</v>
      </c>
      <c r="AB221">
        <v>0</v>
      </c>
      <c r="AC221" s="1862">
        <v>0</v>
      </c>
      <c r="AD221">
        <v>0</v>
      </c>
      <c r="AE221">
        <v>0</v>
      </c>
      <c r="AF221">
        <v>0</v>
      </c>
      <c r="AG221">
        <v>0</v>
      </c>
      <c r="AH221" s="1863">
        <v>2</v>
      </c>
      <c r="AI221">
        <v>0</v>
      </c>
      <c r="AJ221">
        <v>2</v>
      </c>
      <c r="AK221">
        <v>0</v>
      </c>
      <c r="AL221">
        <v>0</v>
      </c>
      <c r="AM221">
        <v>0</v>
      </c>
      <c r="AN221">
        <v>2</v>
      </c>
      <c r="AO221">
        <v>2</v>
      </c>
      <c r="AP221" s="1864">
        <v>0</v>
      </c>
      <c r="AQ221">
        <v>0</v>
      </c>
      <c r="AR221">
        <v>0</v>
      </c>
      <c r="AS221">
        <v>0</v>
      </c>
      <c r="AT221">
        <v>0</v>
      </c>
      <c r="AU221" s="1865"/>
      <c r="BC221" s="1866"/>
      <c r="BH221" s="1867"/>
      <c r="BP221" s="1868"/>
      <c r="BU221" s="1869"/>
      <c r="CC221" s="1870"/>
      <c r="CI221" t="s">
        <v>1178</v>
      </c>
    </row>
    <row r="222" spans="1:87" x14ac:dyDescent="0.25">
      <c r="A222" s="1871" t="s">
        <v>1160</v>
      </c>
      <c r="B222">
        <v>1</v>
      </c>
      <c r="C222">
        <v>0.93</v>
      </c>
      <c r="D222">
        <v>1.23</v>
      </c>
      <c r="H222" s="1872">
        <v>0</v>
      </c>
      <c r="I222">
        <v>3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0</v>
      </c>
      <c r="P222" s="1873">
        <v>0</v>
      </c>
      <c r="Q222">
        <v>0</v>
      </c>
      <c r="R222">
        <v>0</v>
      </c>
      <c r="S222">
        <v>0</v>
      </c>
      <c r="T222">
        <v>0</v>
      </c>
      <c r="U222" s="1874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0</v>
      </c>
      <c r="AC222" s="1875">
        <v>0</v>
      </c>
      <c r="AD222">
        <v>0</v>
      </c>
      <c r="AE222">
        <v>0</v>
      </c>
      <c r="AF222">
        <v>0</v>
      </c>
      <c r="AG222">
        <v>0</v>
      </c>
      <c r="AH222" s="1876">
        <v>1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</v>
      </c>
      <c r="AP222" s="1877">
        <v>0</v>
      </c>
      <c r="AQ222">
        <v>1</v>
      </c>
      <c r="AR222">
        <v>0</v>
      </c>
      <c r="AS222">
        <v>0</v>
      </c>
      <c r="AT222">
        <v>0</v>
      </c>
      <c r="AU222" s="1878"/>
      <c r="BC222" s="1879"/>
      <c r="BH222" s="1880"/>
      <c r="BP222" s="1881"/>
      <c r="BU222" s="1882"/>
      <c r="CC222" s="1883"/>
    </row>
    <row r="223" spans="1:87" x14ac:dyDescent="0.25">
      <c r="A223" s="1884" t="s">
        <v>1162</v>
      </c>
      <c r="B223">
        <v>1.23</v>
      </c>
      <c r="C223">
        <v>1.31</v>
      </c>
      <c r="D223">
        <v>1.35</v>
      </c>
      <c r="H223" s="1885">
        <v>1</v>
      </c>
      <c r="I223">
        <v>6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2</v>
      </c>
      <c r="P223" s="1886">
        <v>0</v>
      </c>
      <c r="Q223">
        <v>0</v>
      </c>
      <c r="R223">
        <v>0</v>
      </c>
      <c r="S223">
        <v>0</v>
      </c>
      <c r="T223">
        <v>0</v>
      </c>
      <c r="U223" s="1887">
        <v>0</v>
      </c>
      <c r="V223">
        <v>1</v>
      </c>
      <c r="W223">
        <v>2</v>
      </c>
      <c r="X223">
        <v>0</v>
      </c>
      <c r="Y223">
        <v>0</v>
      </c>
      <c r="Z223">
        <v>0</v>
      </c>
      <c r="AA223">
        <v>5</v>
      </c>
      <c r="AB223">
        <v>0</v>
      </c>
      <c r="AC223" s="1888">
        <v>1</v>
      </c>
      <c r="AD223">
        <v>0</v>
      </c>
      <c r="AE223">
        <v>0</v>
      </c>
      <c r="AF223">
        <v>0</v>
      </c>
      <c r="AG223">
        <v>0</v>
      </c>
      <c r="AH223" s="1889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4</v>
      </c>
      <c r="AO223">
        <v>0</v>
      </c>
      <c r="AP223" s="1890">
        <v>0</v>
      </c>
      <c r="AQ223">
        <v>0</v>
      </c>
      <c r="AR223">
        <v>0</v>
      </c>
      <c r="AS223">
        <v>0</v>
      </c>
      <c r="AT223">
        <v>0</v>
      </c>
      <c r="AU223" s="1891"/>
      <c r="BC223" s="1892"/>
      <c r="BH223" s="1893"/>
      <c r="BP223" s="1894"/>
      <c r="BU223" s="1895"/>
      <c r="CC223" s="1896"/>
    </row>
    <row r="224" spans="1:87" x14ac:dyDescent="0.25">
      <c r="A224" s="1897" t="s">
        <v>1164</v>
      </c>
      <c r="B224">
        <v>0.83</v>
      </c>
      <c r="C224">
        <v>1.43</v>
      </c>
      <c r="D224">
        <v>1.29</v>
      </c>
      <c r="H224" s="1898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 s="1899">
        <v>0</v>
      </c>
      <c r="Q224">
        <v>0</v>
      </c>
      <c r="R224">
        <v>0</v>
      </c>
      <c r="S224">
        <v>0</v>
      </c>
      <c r="T224">
        <v>0</v>
      </c>
      <c r="U224" s="1900">
        <v>1</v>
      </c>
      <c r="V224">
        <v>1</v>
      </c>
      <c r="W224">
        <v>1</v>
      </c>
      <c r="X224">
        <v>0</v>
      </c>
      <c r="Y224">
        <v>0</v>
      </c>
      <c r="Z224">
        <v>2</v>
      </c>
      <c r="AA224">
        <v>3</v>
      </c>
      <c r="AB224">
        <v>0</v>
      </c>
      <c r="AC224" s="1901">
        <v>2</v>
      </c>
      <c r="AD224">
        <v>0</v>
      </c>
      <c r="AE224">
        <v>0</v>
      </c>
      <c r="AF224">
        <v>0</v>
      </c>
      <c r="AG224">
        <v>0</v>
      </c>
      <c r="AH224" s="1902">
        <v>0</v>
      </c>
      <c r="AI224">
        <v>2</v>
      </c>
      <c r="AJ224">
        <v>1</v>
      </c>
      <c r="AK224">
        <v>1</v>
      </c>
      <c r="AL224">
        <v>0</v>
      </c>
      <c r="AM224">
        <v>0</v>
      </c>
      <c r="AN224">
        <v>2</v>
      </c>
      <c r="AO224">
        <v>2</v>
      </c>
      <c r="AP224" s="1903">
        <v>1</v>
      </c>
      <c r="AQ224">
        <v>0</v>
      </c>
      <c r="AR224">
        <v>0</v>
      </c>
      <c r="AS224">
        <v>0</v>
      </c>
      <c r="AT224">
        <v>0</v>
      </c>
      <c r="AU224" s="1904"/>
      <c r="BC224" s="1905"/>
      <c r="BH224" s="1906"/>
      <c r="BP224" s="1907"/>
      <c r="BU224" s="1908"/>
      <c r="CC224" s="1909"/>
    </row>
    <row r="225" spans="1:123" x14ac:dyDescent="0.25">
      <c r="A225" s="40" t="s">
        <v>1151</v>
      </c>
      <c r="B225" s="40"/>
      <c r="C225" s="40"/>
      <c r="D225" s="40"/>
      <c r="E225" s="40"/>
      <c r="F225" s="40"/>
      <c r="G225" s="40"/>
      <c r="H225" s="1910"/>
      <c r="P225" s="1911"/>
      <c r="U225" s="1912"/>
      <c r="AC225" s="1913"/>
      <c r="AH225" s="1914"/>
      <c r="AP225" s="1915"/>
      <c r="AU225" s="1916"/>
      <c r="BC225" s="1917"/>
      <c r="BH225" s="1918"/>
      <c r="BP225" s="1919"/>
      <c r="BU225" s="1920"/>
      <c r="CC225" s="1921"/>
    </row>
    <row r="226" spans="1:123" x14ac:dyDescent="0.25">
      <c r="A226" s="1922" t="s">
        <v>1166</v>
      </c>
      <c r="B226">
        <v>0.27</v>
      </c>
      <c r="C226">
        <v>0.37</v>
      </c>
      <c r="D226">
        <v>0.62</v>
      </c>
      <c r="H226" s="1923">
        <v>0</v>
      </c>
      <c r="I226">
        <v>2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1</v>
      </c>
      <c r="P226" s="1924">
        <v>1</v>
      </c>
      <c r="Q226">
        <v>0</v>
      </c>
      <c r="R226">
        <v>0</v>
      </c>
      <c r="S226">
        <v>0</v>
      </c>
      <c r="T226">
        <v>0</v>
      </c>
      <c r="U226" s="192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2</v>
      </c>
      <c r="AB226">
        <v>1</v>
      </c>
      <c r="AC226" s="1926">
        <v>0</v>
      </c>
      <c r="AD226">
        <v>0</v>
      </c>
      <c r="AE226">
        <v>0</v>
      </c>
      <c r="AF226">
        <v>0</v>
      </c>
      <c r="AG226">
        <v>0</v>
      </c>
      <c r="AH226" s="1927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3</v>
      </c>
      <c r="AO226">
        <v>0</v>
      </c>
      <c r="AP226" s="1928">
        <v>0</v>
      </c>
      <c r="AQ226">
        <v>0</v>
      </c>
      <c r="AR226">
        <v>0</v>
      </c>
      <c r="AS226">
        <v>0</v>
      </c>
      <c r="AT226">
        <v>0</v>
      </c>
      <c r="AU226" s="1929"/>
      <c r="BC226" s="1930"/>
      <c r="BH226" s="1931"/>
      <c r="BP226" s="1932"/>
      <c r="BU226" s="1933"/>
      <c r="CC226" s="1934"/>
    </row>
    <row r="227" spans="1:123" x14ac:dyDescent="0.25">
      <c r="A227" s="1935" t="s">
        <v>1168</v>
      </c>
      <c r="B227">
        <v>1.1599999999999999</v>
      </c>
      <c r="C227">
        <v>1.1399999999999999</v>
      </c>
      <c r="D227">
        <v>0.88</v>
      </c>
      <c r="H227" s="1936">
        <v>0</v>
      </c>
      <c r="I227">
        <v>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0</v>
      </c>
      <c r="P227" s="1937">
        <v>0</v>
      </c>
      <c r="Q227">
        <v>0</v>
      </c>
      <c r="R227">
        <v>0</v>
      </c>
      <c r="S227">
        <v>0</v>
      </c>
      <c r="T227">
        <v>0</v>
      </c>
      <c r="U227" s="1938">
        <v>2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8</v>
      </c>
      <c r="AB227">
        <v>1</v>
      </c>
      <c r="AC227" s="1939">
        <v>1</v>
      </c>
      <c r="AD227">
        <v>0</v>
      </c>
      <c r="AE227">
        <v>0</v>
      </c>
      <c r="AF227">
        <v>0</v>
      </c>
      <c r="AG227">
        <v>0</v>
      </c>
      <c r="AH227" s="1940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 s="1941">
        <v>0</v>
      </c>
      <c r="AQ227">
        <v>0</v>
      </c>
      <c r="AR227">
        <v>0</v>
      </c>
      <c r="AS227">
        <v>0</v>
      </c>
      <c r="AT227">
        <v>0</v>
      </c>
      <c r="AU227" s="1942"/>
      <c r="BC227" s="1943"/>
      <c r="BH227" s="1944"/>
      <c r="BP227" s="1945"/>
      <c r="BU227" s="1946"/>
      <c r="CC227" s="1947"/>
    </row>
    <row r="228" spans="1:123" ht="15.75" customHeight="1" x14ac:dyDescent="0.25">
      <c r="A228" s="35"/>
      <c r="B228" s="36">
        <f>AVERAGE(B3:B227)</f>
        <v>1.1770430107526884</v>
      </c>
      <c r="C228" s="36">
        <f t="shared" ref="C228:G228" si="27">AVERAGE(C3:C227)</f>
        <v>1.1727840909090905</v>
      </c>
      <c r="D228" s="36">
        <f t="shared" si="27"/>
        <v>1.1536434108527132</v>
      </c>
      <c r="E228" s="36">
        <f t="shared" si="27"/>
        <v>0.66500000000000004</v>
      </c>
      <c r="F228" s="36">
        <f t="shared" si="27"/>
        <v>1.3018181818181818</v>
      </c>
      <c r="G228" s="36">
        <f t="shared" si="27"/>
        <v>0.90166666666666673</v>
      </c>
      <c r="H228" s="47">
        <f>AVERAGE(H3:H227)</f>
        <v>0.68452380952380953</v>
      </c>
      <c r="I228" s="36">
        <f t="shared" ref="I228:AM228" si="28">AVERAGE(I3:I227)</f>
        <v>2.3398692810457518</v>
      </c>
      <c r="J228" s="36">
        <f t="shared" si="28"/>
        <v>0.91503267973856206</v>
      </c>
      <c r="K228" s="36">
        <f t="shared" si="28"/>
        <v>0.12418300653594772</v>
      </c>
      <c r="L228" s="36">
        <f t="shared" si="28"/>
        <v>3.2679738562091505E-2</v>
      </c>
      <c r="M228" s="36">
        <f t="shared" si="28"/>
        <v>0.15032679738562091</v>
      </c>
      <c r="N228" s="36">
        <f t="shared" si="28"/>
        <v>1.9673202614379084</v>
      </c>
      <c r="O228" s="36">
        <f t="shared" si="28"/>
        <v>0.45751633986928103</v>
      </c>
      <c r="P228" s="67">
        <f t="shared" si="28"/>
        <v>0.16339869281045752</v>
      </c>
      <c r="Q228" s="36">
        <f t="shared" si="28"/>
        <v>0.1111111111111111</v>
      </c>
      <c r="R228" s="36">
        <f t="shared" si="28"/>
        <v>5.8823529411764705E-2</v>
      </c>
      <c r="S228" s="36">
        <f t="shared" si="28"/>
        <v>0</v>
      </c>
      <c r="T228" s="36">
        <f t="shared" si="28"/>
        <v>0</v>
      </c>
      <c r="U228" s="53">
        <f t="shared" si="28"/>
        <v>0.39160839160839161</v>
      </c>
      <c r="V228" s="36">
        <f t="shared" si="28"/>
        <v>0.8601398601398601</v>
      </c>
      <c r="W228" s="36">
        <f t="shared" si="28"/>
        <v>0.8380281690140845</v>
      </c>
      <c r="X228" s="36">
        <f t="shared" si="28"/>
        <v>0.19580419580419581</v>
      </c>
      <c r="Y228" s="36">
        <f t="shared" si="28"/>
        <v>6.993006993006993E-3</v>
      </c>
      <c r="Z228" s="36">
        <f t="shared" si="28"/>
        <v>0.19580419580419581</v>
      </c>
      <c r="AA228" s="36">
        <f t="shared" si="28"/>
        <v>3.0419580419580421</v>
      </c>
      <c r="AB228" s="36">
        <f t="shared" si="28"/>
        <v>0.41258741258741261</v>
      </c>
      <c r="AC228" s="52">
        <f t="shared" si="28"/>
        <v>0.34265734265734266</v>
      </c>
      <c r="AD228" s="36">
        <f t="shared" si="28"/>
        <v>0.25174825174825177</v>
      </c>
      <c r="AE228" s="36">
        <f t="shared" si="28"/>
        <v>0.11188811188811189</v>
      </c>
      <c r="AF228" s="36">
        <f t="shared" si="28"/>
        <v>6.993006993006993E-3</v>
      </c>
      <c r="AG228" s="36">
        <f t="shared" si="28"/>
        <v>0</v>
      </c>
      <c r="AH228" s="57">
        <f t="shared" si="28"/>
        <v>0.75</v>
      </c>
      <c r="AI228" s="36">
        <f t="shared" si="28"/>
        <v>1.95</v>
      </c>
      <c r="AJ228" s="36">
        <f t="shared" si="28"/>
        <v>0.93</v>
      </c>
      <c r="AK228" s="36">
        <f t="shared" si="28"/>
        <v>0.19</v>
      </c>
      <c r="AL228" s="36">
        <f t="shared" si="28"/>
        <v>0.04</v>
      </c>
      <c r="AM228" s="36">
        <f t="shared" si="28"/>
        <v>0.22</v>
      </c>
      <c r="AN228" s="36">
        <f t="shared" ref="AN228:BS228" si="29">AVERAGE(AN3:AN227)</f>
        <v>2.65</v>
      </c>
      <c r="AO228" s="36">
        <f t="shared" si="29"/>
        <v>0.5</v>
      </c>
      <c r="AP228" s="60">
        <f t="shared" si="29"/>
        <v>0.25</v>
      </c>
      <c r="AQ228" s="36">
        <f t="shared" si="29"/>
        <v>0.13</v>
      </c>
      <c r="AR228" s="36">
        <f t="shared" si="29"/>
        <v>0.08</v>
      </c>
      <c r="AS228" s="36">
        <f t="shared" si="29"/>
        <v>0.01</v>
      </c>
      <c r="AT228" s="36">
        <f t="shared" si="29"/>
        <v>0</v>
      </c>
      <c r="AU228" s="6">
        <f t="shared" si="29"/>
        <v>0</v>
      </c>
      <c r="AV228" s="36">
        <f t="shared" si="29"/>
        <v>0.75</v>
      </c>
      <c r="AW228" s="36">
        <f t="shared" si="29"/>
        <v>0.25</v>
      </c>
      <c r="AX228" s="36">
        <f t="shared" si="29"/>
        <v>0.25</v>
      </c>
      <c r="AY228" s="36">
        <f t="shared" si="29"/>
        <v>0</v>
      </c>
      <c r="AZ228" s="36">
        <f t="shared" si="29"/>
        <v>0</v>
      </c>
      <c r="BA228" s="36">
        <f t="shared" si="29"/>
        <v>1</v>
      </c>
      <c r="BB228" s="36">
        <f t="shared" si="29"/>
        <v>0</v>
      </c>
      <c r="BC228" s="13">
        <f t="shared" si="29"/>
        <v>0</v>
      </c>
      <c r="BD228" s="36">
        <f t="shared" si="29"/>
        <v>0</v>
      </c>
      <c r="BE228" s="36">
        <f t="shared" si="29"/>
        <v>0</v>
      </c>
      <c r="BF228" s="36">
        <f t="shared" si="29"/>
        <v>0</v>
      </c>
      <c r="BG228" s="36">
        <f t="shared" si="29"/>
        <v>0</v>
      </c>
      <c r="BH228" s="59">
        <f t="shared" si="29"/>
        <v>0.81818181818181823</v>
      </c>
      <c r="BI228" s="36">
        <f t="shared" si="29"/>
        <v>2.1818181818181817</v>
      </c>
      <c r="BJ228" s="36">
        <f t="shared" si="29"/>
        <v>1.2727272727272727</v>
      </c>
      <c r="BK228" s="36">
        <f t="shared" si="29"/>
        <v>0.27272727272727271</v>
      </c>
      <c r="BL228" s="36">
        <f t="shared" si="29"/>
        <v>0</v>
      </c>
      <c r="BM228" s="36">
        <f t="shared" si="29"/>
        <v>0.81818181818181823</v>
      </c>
      <c r="BN228" s="36">
        <f t="shared" si="29"/>
        <v>2.3636363636363638</v>
      </c>
      <c r="BO228" s="36">
        <f t="shared" si="29"/>
        <v>0.36363636363636365</v>
      </c>
      <c r="BP228" s="60">
        <f t="shared" si="29"/>
        <v>9.0909090909090912E-2</v>
      </c>
      <c r="BQ228" s="36">
        <f t="shared" si="29"/>
        <v>0.18181818181818182</v>
      </c>
      <c r="BR228" s="36">
        <f t="shared" si="29"/>
        <v>0</v>
      </c>
      <c r="BS228" s="36">
        <f t="shared" si="29"/>
        <v>0</v>
      </c>
      <c r="BT228" s="36">
        <f t="shared" ref="BT228:CG228" si="30">AVERAGE(BT3:BT227)</f>
        <v>0</v>
      </c>
      <c r="BU228" s="48">
        <f t="shared" si="30"/>
        <v>0.16666666666666666</v>
      </c>
      <c r="BV228" s="48">
        <f t="shared" si="30"/>
        <v>1.6666666666666667</v>
      </c>
      <c r="BW228" s="48">
        <f t="shared" si="30"/>
        <v>0.66666666666666663</v>
      </c>
      <c r="BX228" s="48">
        <f t="shared" si="30"/>
        <v>0</v>
      </c>
      <c r="BY228" s="48">
        <f t="shared" si="30"/>
        <v>0</v>
      </c>
      <c r="BZ228" s="48">
        <f t="shared" si="30"/>
        <v>0</v>
      </c>
      <c r="CA228" s="48">
        <f t="shared" si="30"/>
        <v>2</v>
      </c>
      <c r="CB228" s="48">
        <f t="shared" si="30"/>
        <v>0.16666666666666666</v>
      </c>
      <c r="CC228" s="13">
        <f t="shared" si="30"/>
        <v>0.33333333333333331</v>
      </c>
      <c r="CD228" s="48">
        <f t="shared" si="30"/>
        <v>0</v>
      </c>
      <c r="CE228" s="48">
        <f t="shared" si="30"/>
        <v>0</v>
      </c>
      <c r="CF228" s="48">
        <f t="shared" si="30"/>
        <v>0</v>
      </c>
      <c r="CG228" s="48">
        <f t="shared" si="30"/>
        <v>0</v>
      </c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5"/>
      <c r="DS228" s="35"/>
    </row>
  </sheetData>
  <mergeCells count="34">
    <mergeCell ref="DT6:DY6"/>
    <mergeCell ref="DZ3:EE3"/>
    <mergeCell ref="DZ1:EE1"/>
    <mergeCell ref="DT1:DY1"/>
    <mergeCell ref="DT3:DY3"/>
    <mergeCell ref="DZ4:EE4"/>
    <mergeCell ref="DZ6:EE6"/>
    <mergeCell ref="DN6:DS6"/>
    <mergeCell ref="CP3:CU3"/>
    <mergeCell ref="CV3:DA3"/>
    <mergeCell ref="DB3:DG3"/>
    <mergeCell ref="DH3:DM3"/>
    <mergeCell ref="DB4:DG4"/>
    <mergeCell ref="DH4:DM4"/>
    <mergeCell ref="DN4:DS4"/>
    <mergeCell ref="DN3:DS3"/>
    <mergeCell ref="CJ6:CO6"/>
    <mergeCell ref="CP6:CU6"/>
    <mergeCell ref="CV6:DA6"/>
    <mergeCell ref="DB6:DG6"/>
    <mergeCell ref="DH6:DM6"/>
    <mergeCell ref="EF1:EK1"/>
    <mergeCell ref="EF3:EK3"/>
    <mergeCell ref="CJ4:CO4"/>
    <mergeCell ref="CP4:CU4"/>
    <mergeCell ref="CV4:DA4"/>
    <mergeCell ref="DN1:DS1"/>
    <mergeCell ref="CJ3:CO3"/>
    <mergeCell ref="CJ1:CO1"/>
    <mergeCell ref="CP1:CU1"/>
    <mergeCell ref="CV1:DA1"/>
    <mergeCell ref="DB1:DG1"/>
    <mergeCell ref="DH1:DM1"/>
    <mergeCell ref="DT4:DY4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9DD9-646A-4DAD-B193-8E581533CB77}">
  <dimension ref="A1:DY4"/>
  <sheetViews>
    <sheetView workbookViewId="0">
      <selection activeCell="L18" sqref="L18"/>
    </sheetView>
  </sheetViews>
  <sheetFormatPr defaultColWidth="12.28515625" defaultRowHeight="15" x14ac:dyDescent="0.25"/>
  <cols>
    <col min="1" max="1" width="14" style="1554" customWidth="1"/>
    <col min="2" max="2" width="10.140625" style="1554" customWidth="1"/>
    <col min="3" max="3" width="11.140625" style="1554" customWidth="1"/>
    <col min="4" max="4" width="8.5703125" style="1554" customWidth="1"/>
    <col min="5" max="6" width="10" style="1554" customWidth="1"/>
    <col min="7" max="7" width="8.42578125" style="1554" customWidth="1"/>
    <col min="8" max="8" width="5" style="1554" customWidth="1"/>
    <col min="9" max="9" width="6" style="1554" customWidth="1"/>
    <col min="10" max="10" width="4.140625" style="1554" customWidth="1"/>
    <col min="11" max="11" width="6.140625" style="1554" customWidth="1"/>
    <col min="12" max="12" width="5.5703125" style="1554" customWidth="1"/>
    <col min="13" max="15" width="7.85546875" style="1554" customWidth="1"/>
    <col min="16" max="16" width="7.140625" style="1554" customWidth="1"/>
    <col min="17" max="17" width="7" style="1554" customWidth="1"/>
    <col min="18" max="18" width="7.85546875" style="1554" customWidth="1"/>
    <col min="19" max="19" width="9.85546875" style="1554" customWidth="1"/>
    <col min="20" max="20" width="9.140625" style="1554" customWidth="1"/>
    <col min="21" max="21" width="6.85546875" style="1554" customWidth="1"/>
    <col min="22" max="22" width="6.7109375" style="1554" customWidth="1"/>
    <col min="23" max="23" width="4.140625" style="1554" customWidth="1"/>
    <col min="24" max="24" width="5.140625" style="1554" customWidth="1"/>
    <col min="25" max="25" width="5.7109375" style="1554" customWidth="1"/>
    <col min="26" max="26" width="8" style="1554" customWidth="1"/>
    <col min="27" max="27" width="7.85546875" style="1554" customWidth="1"/>
    <col min="28" max="28" width="6.42578125" style="1554" customWidth="1"/>
    <col min="29" max="29" width="6.7109375" style="1554" customWidth="1"/>
    <col min="30" max="30" width="6.42578125" style="1554" customWidth="1"/>
    <col min="31" max="31" width="7.140625" style="1554" customWidth="1"/>
    <col min="32" max="32" width="10.140625" style="1554" customWidth="1"/>
    <col min="33" max="33" width="8.7109375" style="1554" customWidth="1"/>
    <col min="34" max="34" width="5.7109375" style="1554" customWidth="1"/>
    <col min="35" max="35" width="6.28515625" style="1554" customWidth="1"/>
    <col min="36" max="36" width="5.140625" style="1554" customWidth="1"/>
    <col min="37" max="37" width="6.5703125" style="1554" customWidth="1"/>
    <col min="38" max="38" width="6" style="1554" customWidth="1"/>
    <col min="39" max="39" width="8" style="1554" customWidth="1"/>
    <col min="40" max="87" width="12.28515625" style="1554"/>
    <col min="88" max="129" width="9.5703125" style="1554" customWidth="1"/>
    <col min="130" max="16384" width="12.28515625" style="1554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2026" t="s">
        <v>1106</v>
      </c>
      <c r="CK1" s="2026"/>
      <c r="CL1" s="2026"/>
      <c r="CM1" s="2026"/>
      <c r="CN1" s="2026"/>
      <c r="CO1" s="2026"/>
      <c r="CP1" s="2021" t="s">
        <v>1118</v>
      </c>
      <c r="CQ1" s="2022"/>
      <c r="CR1" s="2022"/>
      <c r="CS1" s="2022"/>
      <c r="CT1" s="2022"/>
      <c r="CU1" s="2022"/>
      <c r="CV1" s="2027" t="s">
        <v>1107</v>
      </c>
      <c r="CW1" s="2027"/>
      <c r="CX1" s="2027"/>
      <c r="CY1" s="2027"/>
      <c r="CZ1" s="2027"/>
      <c r="DA1" s="2027"/>
      <c r="DB1" s="2025" t="s">
        <v>1108</v>
      </c>
      <c r="DC1" s="2025"/>
      <c r="DD1" s="2025"/>
      <c r="DE1" s="2025"/>
      <c r="DF1" s="2025"/>
      <c r="DG1" s="2025"/>
      <c r="DH1" s="2027" t="s">
        <v>1110</v>
      </c>
      <c r="DI1" s="2027"/>
      <c r="DJ1" s="2027"/>
      <c r="DK1" s="2027"/>
      <c r="DL1" s="2027"/>
      <c r="DM1" s="2027"/>
      <c r="DN1" s="2023" t="s">
        <v>997</v>
      </c>
      <c r="DO1" s="2023"/>
      <c r="DP1" s="2023"/>
      <c r="DQ1" s="2023"/>
      <c r="DR1" s="2023"/>
      <c r="DS1" s="2023"/>
      <c r="DT1" s="2023" t="s">
        <v>998</v>
      </c>
      <c r="DU1" s="2023"/>
      <c r="DV1" s="2023"/>
      <c r="DW1" s="2023"/>
      <c r="DX1" s="2023"/>
      <c r="DY1" s="2023"/>
    </row>
    <row r="2" spans="1:129" x14ac:dyDescent="0.25">
      <c r="A2" s="44" t="s">
        <v>1112</v>
      </c>
      <c r="B2" s="44"/>
      <c r="C2" s="44"/>
      <c r="D2" s="44"/>
      <c r="E2" s="44"/>
      <c r="F2" s="1560"/>
      <c r="N2" s="1561"/>
      <c r="S2" s="1562"/>
      <c r="AA2" s="1563"/>
      <c r="AF2" s="1564"/>
      <c r="AN2" s="1565"/>
      <c r="AS2" s="1555"/>
      <c r="AT2" s="1555"/>
      <c r="AU2" s="1555"/>
      <c r="AV2" s="1555"/>
      <c r="AW2" s="1555"/>
      <c r="AX2" s="1555"/>
      <c r="AY2" s="1555"/>
      <c r="AZ2" s="1555"/>
      <c r="BA2" s="1555"/>
      <c r="BB2" s="1555"/>
      <c r="BC2" s="1555"/>
      <c r="BD2" s="1555"/>
      <c r="BE2" s="1555"/>
      <c r="BF2" s="1555"/>
      <c r="BG2" s="1555"/>
      <c r="BH2" s="1555"/>
      <c r="BI2" s="1555"/>
      <c r="BJ2" s="1555"/>
      <c r="BK2" s="1555"/>
      <c r="BL2" s="1555"/>
      <c r="BM2" s="1555"/>
      <c r="BN2" s="1555"/>
      <c r="BO2" s="1555"/>
      <c r="BP2" s="1555"/>
      <c r="BQ2" s="1555"/>
      <c r="BR2" s="1555"/>
      <c r="BS2" s="1555"/>
      <c r="BT2" s="1555"/>
      <c r="BU2" s="1555"/>
      <c r="BV2" s="1555"/>
      <c r="BW2" s="1555"/>
      <c r="BX2" s="1555"/>
      <c r="BY2" s="1555"/>
      <c r="BZ2" s="1555"/>
      <c r="CA2" s="1555"/>
      <c r="CB2" s="1555"/>
      <c r="CC2" s="1555"/>
      <c r="CD2" s="1555"/>
      <c r="CE2" s="1555"/>
      <c r="CF2" s="1555"/>
      <c r="CG2" s="1555"/>
      <c r="CH2" s="1555"/>
      <c r="CI2" s="1555"/>
      <c r="CJ2" s="1" t="e">
        <f>AVERAGE(#REF!)</f>
        <v>#REF!</v>
      </c>
      <c r="CK2" s="1" t="e">
        <f>AVERAGE(#REF!)</f>
        <v>#REF!</v>
      </c>
      <c r="CL2" s="1" t="e">
        <f>AVERAGE(#REF!)</f>
        <v>#REF!</v>
      </c>
      <c r="CM2" s="1" t="e">
        <f>AVERAGE(#REF!)</f>
        <v>#REF!</v>
      </c>
      <c r="CN2" s="1" t="e">
        <f>AVERAGE(#REF!)</f>
        <v>#REF!</v>
      </c>
      <c r="CO2" s="1" t="e">
        <f>AVERAGE(#REF!)</f>
        <v>#REF!</v>
      </c>
      <c r="CP2" s="1">
        <f>AVERAGE(B3)</f>
        <v>1.55</v>
      </c>
      <c r="CQ2" s="1">
        <f>AVERAGE(C3)</f>
        <v>1.35</v>
      </c>
      <c r="CR2" s="1" t="e">
        <f t="shared" ref="CR2:CS2" si="0">AVERAGE(D3)</f>
        <v>#DIV/0!</v>
      </c>
      <c r="CS2" s="1" t="e">
        <f t="shared" si="0"/>
        <v>#DIV/0!</v>
      </c>
      <c r="CT2" s="1" t="e">
        <f>AVERAGE(#REF!)</f>
        <v>#REF!</v>
      </c>
      <c r="CU2" s="1" t="e">
        <f>AVERAGE(#REF!)</f>
        <v>#REF!</v>
      </c>
      <c r="CV2" s="1" t="e">
        <f>AVERAGE(#REF!)</f>
        <v>#REF!</v>
      </c>
      <c r="CW2" s="1" t="e">
        <f>AVERAGE(#REF!)</f>
        <v>#REF!</v>
      </c>
      <c r="CX2" s="1" t="e">
        <f>AVERAGE(#REF!)</f>
        <v>#REF!</v>
      </c>
      <c r="CY2" s="1" t="e">
        <f>AVERAGE(#REF!)</f>
        <v>#REF!</v>
      </c>
      <c r="CZ2" s="1" t="e">
        <f>AVERAGE(#REF!)</f>
        <v>#REF!</v>
      </c>
      <c r="DA2" s="1" t="e">
        <f>AVERAGE(#REF!)</f>
        <v>#REF!</v>
      </c>
      <c r="DB2" s="1" t="e">
        <f>AVERAGE(#REF!)</f>
        <v>#REF!</v>
      </c>
      <c r="DC2" s="1" t="e">
        <f>AVERAGE(#REF!)</f>
        <v>#REF!</v>
      </c>
      <c r="DD2" s="1" t="e">
        <f>AVERAGE(#REF!)</f>
        <v>#REF!</v>
      </c>
      <c r="DE2" s="1" t="e">
        <f>AVERAGE(#REF!)</f>
        <v>#REF!</v>
      </c>
      <c r="DF2" s="1" t="e">
        <f>AVERAGE(#REF!)</f>
        <v>#REF!</v>
      </c>
      <c r="DG2" s="1" t="e">
        <f>AVERAGE(#REF!)</f>
        <v>#REF!</v>
      </c>
      <c r="DH2" s="1" t="e">
        <f>AVERAGE(#REF!)</f>
        <v>#REF!</v>
      </c>
      <c r="DI2" s="1" t="e">
        <f>AVERAGE(#REF!)</f>
        <v>#REF!</v>
      </c>
      <c r="DJ2" s="1" t="e">
        <f>AVERAGE(#REF!)</f>
        <v>#REF!</v>
      </c>
      <c r="DK2" s="1" t="e">
        <f>AVERAGE(#REF!)</f>
        <v>#REF!</v>
      </c>
      <c r="DL2" s="1" t="e">
        <f>AVERAGE(#REF!)</f>
        <v>#REF!</v>
      </c>
      <c r="DM2" s="1" t="e">
        <f>AVERAGE(#REF!)</f>
        <v>#REF!</v>
      </c>
      <c r="DN2" s="1" t="e">
        <f>AVERAGE(#REF!)</f>
        <v>#REF!</v>
      </c>
      <c r="DO2" s="1" t="e">
        <f>AVERAGE(#REF!)</f>
        <v>#REF!</v>
      </c>
      <c r="DP2" s="1" t="e">
        <f>AVERAGE(#REF!)</f>
        <v>#REF!</v>
      </c>
      <c r="DQ2" s="1" t="e">
        <f>AVERAGE(#REF!)</f>
        <v>#REF!</v>
      </c>
      <c r="DR2" s="1" t="e">
        <f>AVERAGE(#REF!)</f>
        <v>#REF!</v>
      </c>
      <c r="DS2" s="1" t="e">
        <f>AVERAGE(#REF!)</f>
        <v>#REF!</v>
      </c>
      <c r="DT2" s="1" t="e">
        <f>AVERAGE(#REF!)</f>
        <v>#REF!</v>
      </c>
      <c r="DU2" s="1" t="e">
        <f>AVERAGE(#REF!)</f>
        <v>#REF!</v>
      </c>
      <c r="DV2" s="1" t="e">
        <f>AVERAGE(#REF!)</f>
        <v>#REF!</v>
      </c>
      <c r="DW2" s="1" t="e">
        <f>AVERAGE(#REF!)</f>
        <v>#REF!</v>
      </c>
      <c r="DX2" s="1" t="e">
        <f>AVERAGE(#REF!)</f>
        <v>#REF!</v>
      </c>
      <c r="DY2" s="1" t="e">
        <f>AVERAGE(#REF!)</f>
        <v>#REF!</v>
      </c>
    </row>
    <row r="3" spans="1:129" x14ac:dyDescent="0.25">
      <c r="A3" s="1566" t="s">
        <v>324</v>
      </c>
      <c r="B3" s="1554">
        <v>1.55</v>
      </c>
      <c r="C3" s="1554">
        <v>1.35</v>
      </c>
      <c r="F3" s="1567">
        <v>0</v>
      </c>
      <c r="G3" s="1554">
        <v>1</v>
      </c>
      <c r="H3" s="1554">
        <v>0</v>
      </c>
      <c r="I3" s="1554">
        <v>1</v>
      </c>
      <c r="J3" s="1554">
        <v>0</v>
      </c>
      <c r="K3" s="1554">
        <v>0</v>
      </c>
      <c r="L3" s="1554">
        <v>7</v>
      </c>
      <c r="M3" s="1554">
        <v>0</v>
      </c>
      <c r="N3" s="1568">
        <v>0</v>
      </c>
      <c r="O3" s="1554">
        <v>0</v>
      </c>
      <c r="P3" s="1554">
        <v>0</v>
      </c>
      <c r="Q3" s="1554">
        <v>0</v>
      </c>
      <c r="R3" s="1554">
        <v>0</v>
      </c>
      <c r="S3" s="1569">
        <v>1</v>
      </c>
      <c r="T3" s="1554">
        <v>1</v>
      </c>
      <c r="U3" s="1554">
        <v>1</v>
      </c>
      <c r="V3" s="1554">
        <v>1</v>
      </c>
      <c r="W3" s="1554">
        <v>0</v>
      </c>
      <c r="X3" s="1554">
        <v>1</v>
      </c>
      <c r="Y3" s="1554">
        <v>5</v>
      </c>
      <c r="Z3" s="1554">
        <v>0</v>
      </c>
      <c r="AA3" s="1570">
        <v>0</v>
      </c>
      <c r="AB3" s="1554">
        <v>0</v>
      </c>
      <c r="AC3" s="1554">
        <v>0</v>
      </c>
      <c r="AD3" s="1554">
        <v>1</v>
      </c>
      <c r="AE3" s="1554">
        <v>0</v>
      </c>
      <c r="AF3" s="1571"/>
      <c r="AN3" s="1572"/>
      <c r="AS3" s="1555"/>
      <c r="AT3" s="1555"/>
      <c r="AU3" s="1555"/>
      <c r="AV3" s="1555"/>
      <c r="AW3" s="1555"/>
      <c r="AX3" s="1555"/>
      <c r="AY3" s="1555"/>
      <c r="AZ3" s="1555"/>
      <c r="BA3" s="1555"/>
      <c r="BB3" s="1555"/>
      <c r="BC3" s="1555"/>
      <c r="BD3" s="1555"/>
      <c r="BE3" s="1555"/>
      <c r="BF3" s="1555"/>
      <c r="BG3" s="1555"/>
      <c r="BH3" s="1555"/>
      <c r="BI3" s="1555"/>
      <c r="BJ3" s="1555"/>
      <c r="BK3" s="1555"/>
      <c r="BL3" s="1555"/>
      <c r="BM3" s="1555"/>
      <c r="BN3" s="1555"/>
      <c r="BO3" s="1555"/>
      <c r="BP3" s="1555"/>
      <c r="BQ3" s="1555"/>
      <c r="BR3" s="1555"/>
      <c r="BS3" s="1555"/>
      <c r="BT3" s="1555"/>
      <c r="BU3" s="1555"/>
      <c r="BV3" s="1555"/>
      <c r="BW3" s="1555"/>
      <c r="BX3" s="1555"/>
      <c r="BY3" s="1555"/>
      <c r="BZ3" s="1555"/>
      <c r="CA3" s="1555"/>
      <c r="CB3" s="1555"/>
      <c r="CC3" s="1555"/>
      <c r="CD3" s="1555"/>
      <c r="CE3" s="1555"/>
      <c r="CF3" s="1555"/>
      <c r="CG3" s="1555"/>
      <c r="CH3" s="1555"/>
      <c r="CI3" s="1555"/>
      <c r="CJ3" s="2003" t="e">
        <f>_xlfn.AGGREGATE(1,6,CJ2:CO2)</f>
        <v>#DIV/0!</v>
      </c>
      <c r="CK3" s="2003"/>
      <c r="CL3" s="2003"/>
      <c r="CM3" s="2003"/>
      <c r="CN3" s="2003"/>
      <c r="CO3" s="2003"/>
      <c r="CP3" s="2003">
        <f t="shared" ref="CP3" si="1">_xlfn.AGGREGATE(1,6,CP2:CU2)</f>
        <v>1.4500000000000002</v>
      </c>
      <c r="CQ3" s="2003"/>
      <c r="CR3" s="2003"/>
      <c r="CS3" s="2003"/>
      <c r="CT3" s="2003"/>
      <c r="CU3" s="2003"/>
      <c r="CV3" s="2003" t="e">
        <f t="shared" ref="CV3" si="2">_xlfn.AGGREGATE(1,6,CV2:DA2)</f>
        <v>#DIV/0!</v>
      </c>
      <c r="CW3" s="2003"/>
      <c r="CX3" s="2003"/>
      <c r="CY3" s="2003"/>
      <c r="CZ3" s="2003"/>
      <c r="DA3" s="2003"/>
      <c r="DB3" s="2003" t="e">
        <f t="shared" ref="DB3" si="3">_xlfn.AGGREGATE(1,6,DB2:DG2)</f>
        <v>#DIV/0!</v>
      </c>
      <c r="DC3" s="2003"/>
      <c r="DD3" s="2003"/>
      <c r="DE3" s="2003"/>
      <c r="DF3" s="2003"/>
      <c r="DG3" s="2003"/>
      <c r="DH3" s="2003" t="e">
        <f t="shared" ref="DH3" si="4">_xlfn.AGGREGATE(1,6,DH2:DM2)</f>
        <v>#DIV/0!</v>
      </c>
      <c r="DI3" s="2003"/>
      <c r="DJ3" s="2003"/>
      <c r="DK3" s="2003"/>
      <c r="DL3" s="2003"/>
      <c r="DM3" s="2003"/>
      <c r="DN3" s="2003" t="e">
        <f t="shared" ref="DN3" si="5">_xlfn.AGGREGATE(1,6,DN2:DS2)</f>
        <v>#DIV/0!</v>
      </c>
      <c r="DO3" s="2003"/>
      <c r="DP3" s="2003"/>
      <c r="DQ3" s="2003"/>
      <c r="DR3" s="2003"/>
      <c r="DS3" s="2003"/>
      <c r="DT3" s="2003" t="e">
        <f t="shared" ref="DT3" si="6">_xlfn.AGGREGATE(1,6,DT2:DY2)</f>
        <v>#DIV/0!</v>
      </c>
      <c r="DU3" s="2003"/>
      <c r="DV3" s="2003"/>
      <c r="DW3" s="2003"/>
      <c r="DX3" s="2003"/>
      <c r="DY3" s="2003"/>
    </row>
    <row r="4" spans="1:129" ht="15.75" customHeight="1" x14ac:dyDescent="0.25">
      <c r="B4" s="1555">
        <f>AVERAGE(B3:B3)</f>
        <v>1.55</v>
      </c>
      <c r="C4" s="1555">
        <f t="shared" ref="C4:E4" si="7">AVERAGE(C3:C3)</f>
        <v>1.35</v>
      </c>
      <c r="D4" s="1555" t="e">
        <f t="shared" si="7"/>
        <v>#DIV/0!</v>
      </c>
      <c r="E4" s="1555" t="e">
        <f t="shared" si="7"/>
        <v>#DIV/0!</v>
      </c>
      <c r="F4" s="1555">
        <f>AVERAGE(F3:F3)</f>
        <v>0</v>
      </c>
      <c r="G4" s="1555">
        <f t="shared" ref="G4:AR4" si="8">AVERAGE(G3:G3)</f>
        <v>1</v>
      </c>
      <c r="H4" s="1555">
        <f t="shared" si="8"/>
        <v>0</v>
      </c>
      <c r="I4" s="1555">
        <f t="shared" si="8"/>
        <v>1</v>
      </c>
      <c r="J4" s="1555">
        <f t="shared" si="8"/>
        <v>0</v>
      </c>
      <c r="K4" s="1555">
        <f t="shared" si="8"/>
        <v>0</v>
      </c>
      <c r="L4" s="1555">
        <f t="shared" si="8"/>
        <v>7</v>
      </c>
      <c r="M4" s="1555">
        <f t="shared" si="8"/>
        <v>0</v>
      </c>
      <c r="N4" s="1555">
        <f t="shared" si="8"/>
        <v>0</v>
      </c>
      <c r="O4" s="1555">
        <f t="shared" si="8"/>
        <v>0</v>
      </c>
      <c r="P4" s="1555">
        <f t="shared" si="8"/>
        <v>0</v>
      </c>
      <c r="Q4" s="1555">
        <f t="shared" si="8"/>
        <v>0</v>
      </c>
      <c r="R4" s="1555">
        <f t="shared" si="8"/>
        <v>0</v>
      </c>
      <c r="S4" s="1555">
        <f t="shared" si="8"/>
        <v>1</v>
      </c>
      <c r="T4" s="1555">
        <f t="shared" si="8"/>
        <v>1</v>
      </c>
      <c r="U4" s="1555">
        <f t="shared" si="8"/>
        <v>1</v>
      </c>
      <c r="V4" s="1555">
        <f t="shared" si="8"/>
        <v>1</v>
      </c>
      <c r="W4" s="1555">
        <f t="shared" si="8"/>
        <v>0</v>
      </c>
      <c r="X4" s="1555">
        <f t="shared" si="8"/>
        <v>1</v>
      </c>
      <c r="Y4" s="1555">
        <f t="shared" si="8"/>
        <v>5</v>
      </c>
      <c r="Z4" s="1555">
        <f t="shared" si="8"/>
        <v>0</v>
      </c>
      <c r="AA4" s="1555">
        <f t="shared" si="8"/>
        <v>0</v>
      </c>
      <c r="AB4" s="1555">
        <f t="shared" si="8"/>
        <v>0</v>
      </c>
      <c r="AC4" s="1555">
        <f t="shared" si="8"/>
        <v>0</v>
      </c>
      <c r="AD4" s="1555">
        <f t="shared" si="8"/>
        <v>1</v>
      </c>
      <c r="AE4" s="1555">
        <f t="shared" si="8"/>
        <v>0</v>
      </c>
      <c r="AF4" s="1555" t="e">
        <f t="shared" si="8"/>
        <v>#DIV/0!</v>
      </c>
      <c r="AG4" s="1555" t="e">
        <f t="shared" si="8"/>
        <v>#DIV/0!</v>
      </c>
      <c r="AH4" s="1555" t="e">
        <f t="shared" si="8"/>
        <v>#DIV/0!</v>
      </c>
      <c r="AI4" s="1555" t="e">
        <f t="shared" si="8"/>
        <v>#DIV/0!</v>
      </c>
      <c r="AJ4" s="1555" t="e">
        <f t="shared" si="8"/>
        <v>#DIV/0!</v>
      </c>
      <c r="AK4" s="1555" t="e">
        <f t="shared" si="8"/>
        <v>#DIV/0!</v>
      </c>
      <c r="AL4" s="1555" t="e">
        <f t="shared" si="8"/>
        <v>#DIV/0!</v>
      </c>
      <c r="AM4" s="1555" t="e">
        <f t="shared" si="8"/>
        <v>#DIV/0!</v>
      </c>
      <c r="AN4" s="1555" t="e">
        <f t="shared" si="8"/>
        <v>#DIV/0!</v>
      </c>
      <c r="AO4" s="1555" t="e">
        <f t="shared" si="8"/>
        <v>#DIV/0!</v>
      </c>
      <c r="AP4" s="1555" t="e">
        <f t="shared" si="8"/>
        <v>#DIV/0!</v>
      </c>
      <c r="AQ4" s="1555" t="e">
        <f t="shared" si="8"/>
        <v>#DIV/0!</v>
      </c>
      <c r="AR4" s="1555" t="e">
        <f t="shared" si="8"/>
        <v>#DIV/0!</v>
      </c>
      <c r="AS4" s="1555"/>
      <c r="AT4" s="1555"/>
      <c r="AU4" s="1555"/>
      <c r="AV4" s="1555"/>
      <c r="AW4" s="1555"/>
      <c r="AX4" s="1555"/>
      <c r="AY4" s="1555"/>
      <c r="AZ4" s="1555"/>
      <c r="BA4" s="1555"/>
      <c r="BB4" s="1555"/>
      <c r="BC4" s="1555"/>
      <c r="BD4" s="1555"/>
      <c r="BE4" s="1555"/>
      <c r="BF4" s="1555"/>
      <c r="BG4" s="1555"/>
      <c r="BH4" s="1555"/>
      <c r="BI4" s="1555"/>
      <c r="BJ4" s="1555"/>
      <c r="BK4" s="1555"/>
      <c r="BL4" s="1555"/>
      <c r="BM4" s="1555"/>
      <c r="BN4" s="1555"/>
      <c r="BO4" s="1555"/>
      <c r="BP4" s="1555"/>
      <c r="BQ4" s="1555"/>
      <c r="BR4" s="1555"/>
      <c r="BS4" s="1555"/>
      <c r="BT4" s="1555"/>
      <c r="BU4" s="1555"/>
      <c r="BV4" s="1555"/>
      <c r="BW4" s="1555"/>
      <c r="BX4" s="1555"/>
      <c r="BY4" s="1555"/>
      <c r="BZ4" s="1555"/>
      <c r="CA4" s="1555"/>
      <c r="CB4" s="1555"/>
      <c r="CC4" s="1555"/>
      <c r="CD4" s="1555"/>
      <c r="CE4" s="1555"/>
      <c r="CF4" s="1555"/>
      <c r="CG4" s="1555"/>
      <c r="CH4" s="1555"/>
      <c r="CI4" s="1555"/>
      <c r="CJ4" s="2025" t="s">
        <v>1105</v>
      </c>
      <c r="CK4" s="2025"/>
      <c r="CL4" s="2025"/>
      <c r="CM4" s="2025"/>
      <c r="CN4" s="2025"/>
      <c r="CO4" s="2025"/>
      <c r="CP4" s="2022" t="s">
        <v>993</v>
      </c>
      <c r="CQ4" s="2022"/>
      <c r="CR4" s="2022"/>
      <c r="CS4" s="2022"/>
      <c r="CT4" s="2022"/>
      <c r="CU4" s="2022"/>
      <c r="CV4" s="2023" t="s">
        <v>994</v>
      </c>
      <c r="CW4" s="2023"/>
      <c r="CX4" s="2023"/>
      <c r="CY4" s="2023"/>
      <c r="CZ4" s="2023"/>
      <c r="DA4" s="2023"/>
      <c r="DB4" s="2025" t="s">
        <v>1109</v>
      </c>
      <c r="DC4" s="2025"/>
      <c r="DD4" s="2025"/>
      <c r="DE4" s="2025"/>
      <c r="DF4" s="2025"/>
      <c r="DG4" s="2025"/>
      <c r="DH4" s="2023" t="s">
        <v>996</v>
      </c>
      <c r="DI4" s="2023"/>
      <c r="DJ4" s="2023"/>
      <c r="DK4" s="2023"/>
      <c r="DL4" s="2023"/>
      <c r="DM4" s="2023"/>
      <c r="DN4" s="2024" t="s">
        <v>1111</v>
      </c>
      <c r="DO4" s="2023"/>
      <c r="DP4" s="2023"/>
      <c r="DQ4" s="2023"/>
      <c r="DR4" s="2023"/>
      <c r="DS4" s="2023"/>
    </row>
  </sheetData>
  <mergeCells count="20"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  <mergeCell ref="DN4:DS4"/>
    <mergeCell ref="CJ4:CO4"/>
    <mergeCell ref="CP4:CU4"/>
    <mergeCell ref="CV4:DA4"/>
    <mergeCell ref="DB4:DG4"/>
    <mergeCell ref="DH4:D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999" t="s">
        <v>0</v>
      </c>
      <c r="C1" s="2000"/>
      <c r="D1" s="2001" t="s">
        <v>1</v>
      </c>
      <c r="E1" s="2000"/>
      <c r="F1" s="2002" t="s">
        <v>177</v>
      </c>
      <c r="G1" s="2000"/>
      <c r="H1" s="1999" t="s">
        <v>174</v>
      </c>
      <c r="I1" s="2000"/>
      <c r="J1" s="2001" t="s">
        <v>175</v>
      </c>
      <c r="K1" s="2000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2003" t="str">
        <f>"Mirage"&amp;" "&amp;H5/SUM(H5:I5)*100</f>
        <v>Mirage 25</v>
      </c>
      <c r="I3" s="2004"/>
      <c r="J3" s="2003" t="str">
        <f>"Inferno"&amp;" "&amp;ROUND(J5/SUM(J5:K5)*100,0)</f>
        <v>Inferno 40</v>
      </c>
      <c r="K3" s="2004"/>
      <c r="L3" s="2003" t="str">
        <f>"Overpass"&amp;" "&amp;ROUND(L5/SUM(L5:M5)*100,0)</f>
        <v>Overpass 67</v>
      </c>
      <c r="M3" s="2004"/>
      <c r="N3" s="2003" t="str">
        <f>"Vertigo"&amp;" "&amp;ROUND(N5/SUM(N5:O5)*100,0)</f>
        <v>Vertigo 80</v>
      </c>
      <c r="O3" s="2004"/>
      <c r="P3" s="2003" t="str">
        <f>"Ancient"&amp;" "&amp;ROUND(P5/SUM(P5:Q5)*100,0)</f>
        <v>Ancient 50</v>
      </c>
      <c r="Q3" s="2004"/>
      <c r="R3" s="2003" t="str">
        <f>"Anubis"&amp;" "&amp;ROUND(R5/SUM(R5:S5)*100,0)</f>
        <v>Anubis 67</v>
      </c>
      <c r="S3" s="2004"/>
      <c r="T3" s="2003" t="str">
        <f>"Dust II"&amp;" "&amp;ROUND(T5/SUM(T5:U5)*100,0)</f>
        <v>Dust II 100</v>
      </c>
      <c r="U3" s="2004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2003" t="s">
        <v>206</v>
      </c>
      <c r="I7" s="2004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  <vt:lpstr>Faceit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2025-10-09T06:37:26Z</dcterms:modified>
</cp:coreProperties>
</file>